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0.xml" ContentType="application/vnd.openxmlformats-officedocument.spreadsheetml.worksheet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Property9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0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2" documentId="8_{500E49A2-26A2-4680-9540-057D7A6E9476}" xr6:coauthVersionLast="47" xr6:coauthVersionMax="47" xr10:uidLastSave="{C8BD50B3-243C-4F66-A713-F81C76BC28F1}"/>
  <bookViews>
    <workbookView xWindow="-28920" yWindow="-120" windowWidth="29040" windowHeight="15840" tabRatio="904" xr2:uid="{22F4416D-C94E-402E-AC6A-98ECCC318B40}"/>
  </bookViews>
  <sheets>
    <sheet name="3.1.1 - Table 2" sheetId="20" r:id="rId1"/>
    <sheet name="3.1.1 A1" sheetId="18" r:id="rId2"/>
    <sheet name="3.2.1 - Table 1" sheetId="21" r:id="rId3"/>
    <sheet name="3.2.1 Table 2" sheetId="22" r:id="rId4"/>
    <sheet name="3.2.1 A1" sheetId="23" r:id="rId5"/>
    <sheet name="3.2.1 A2" sheetId="24" r:id="rId6"/>
    <sheet name="3.3.1 - Table 1" sheetId="14" r:id="rId7"/>
    <sheet name="3.3.1 - Table 2" sheetId="15" r:id="rId8"/>
    <sheet name="3.3.1 - Table 3" sheetId="16" r:id="rId9"/>
    <sheet name="3.3.1 - Table 4" sheetId="17" r:id="rId10"/>
    <sheet name="3.3.1 A1" sheetId="2" r:id="rId11"/>
    <sheet name="3.3.1 A2" sheetId="3" r:id="rId12"/>
    <sheet name="3.3.1 A3" sheetId="5" r:id="rId13"/>
    <sheet name="3.3.1 A4" sheetId="6" r:id="rId14"/>
    <sheet name="3.3.1 A7" sheetId="8" r:id="rId15"/>
    <sheet name="3.3.1 A8" sheetId="9" r:id="rId16"/>
    <sheet name="3.3.1 A9" sheetId="11" r:id="rId17"/>
    <sheet name="3.3.1 A10" sheetId="12" r:id="rId18"/>
  </sheets>
  <definedNames>
    <definedName name="__FPMExcelClient_Connection" localSheetId="16">"_FPM_BPCMS10_[https://bpcug.gtna.gt.ds/sap/bpc/]_[GasDistribution]_[Finance]_[false]_[false]\1"</definedName>
    <definedName name="EV__EVCOM_OPTIONS__" hidden="1">8</definedName>
    <definedName name="EV__EXPOPTIONS__" hidden="1">0</definedName>
    <definedName name="EV__LASTREFTIME__" hidden="1">42530.4048958333</definedName>
    <definedName name="EV__MAXEXPCOLS__" hidden="1">10000</definedName>
    <definedName name="EV__MAXEXPROWS__" hidden="1">1000000</definedName>
    <definedName name="EV__USERCHANGEOPTIONS__" hidden="1">1</definedName>
    <definedName name="EV__WBEVMODE__" hidden="1">0</definedName>
    <definedName name="EV__WBREFOPTIONS__" hidden="1">134217728</definedName>
    <definedName name="_xlnm.Print_Area" localSheetId="15">'3.3.1 A8'!$A$1:$L$115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1" l="1"/>
  <c r="G26" i="11" s="1"/>
  <c r="L265" i="6"/>
  <c r="L266" i="6"/>
  <c r="L267" i="6"/>
  <c r="L268" i="6"/>
  <c r="L269" i="6"/>
  <c r="L128" i="6"/>
  <c r="H131" i="5"/>
  <c r="I131" i="5"/>
  <c r="K131" i="5"/>
  <c r="L131" i="5"/>
  <c r="J131" i="5"/>
  <c r="G130" i="23" l="1"/>
  <c r="H130" i="23"/>
  <c r="I130" i="23"/>
  <c r="K130" i="23"/>
  <c r="L130" i="23"/>
  <c r="J130" i="23"/>
  <c r="L268" i="24"/>
  <c r="L126" i="24"/>
  <c r="G268" i="24"/>
  <c r="C268" i="24"/>
  <c r="E159" i="24"/>
  <c r="F159" i="24"/>
  <c r="E160" i="24"/>
  <c r="F160" i="24"/>
  <c r="E161" i="24"/>
  <c r="F161" i="24"/>
  <c r="L130" i="11" l="1"/>
  <c r="G130" i="11"/>
  <c r="H130" i="11"/>
  <c r="I130" i="11"/>
  <c r="J130" i="11"/>
  <c r="G265" i="24" l="1"/>
  <c r="G266" i="24"/>
  <c r="G267" i="24"/>
  <c r="L267" i="24" s="1"/>
  <c r="G269" i="24"/>
  <c r="L269" i="24" s="1"/>
  <c r="G270" i="24"/>
  <c r="G271" i="24"/>
  <c r="L271" i="24" s="1"/>
  <c r="G272" i="24"/>
  <c r="L272" i="24" s="1"/>
  <c r="G264" i="24"/>
  <c r="L264" i="24" s="1"/>
  <c r="G236" i="24"/>
  <c r="L236" i="24" s="1"/>
  <c r="G237" i="24"/>
  <c r="L237" i="24" s="1"/>
  <c r="G238" i="24"/>
  <c r="G239" i="24"/>
  <c r="G240" i="24"/>
  <c r="L240" i="24" s="1"/>
  <c r="G241" i="24"/>
  <c r="L241" i="24" s="1"/>
  <c r="G242" i="24"/>
  <c r="L242" i="24" s="1"/>
  <c r="G243" i="24"/>
  <c r="L243" i="24" s="1"/>
  <c r="G244" i="24"/>
  <c r="L244" i="24" s="1"/>
  <c r="G245" i="24"/>
  <c r="L245" i="24" s="1"/>
  <c r="G246" i="24"/>
  <c r="L246" i="24" s="1"/>
  <c r="G247" i="24"/>
  <c r="G248" i="24"/>
  <c r="L248" i="24" s="1"/>
  <c r="G235" i="24"/>
  <c r="L235" i="24" s="1"/>
  <c r="F212" i="24"/>
  <c r="E212" i="24"/>
  <c r="G212" i="24" s="1"/>
  <c r="L212" i="24" s="1"/>
  <c r="F211" i="24"/>
  <c r="E211" i="24"/>
  <c r="G211" i="24" s="1"/>
  <c r="F210" i="24"/>
  <c r="G210" i="24" s="1"/>
  <c r="E210" i="24"/>
  <c r="F209" i="24"/>
  <c r="E209" i="24"/>
  <c r="G209" i="24" s="1"/>
  <c r="F208" i="24"/>
  <c r="E208" i="24"/>
  <c r="G208" i="24" s="1"/>
  <c r="F207" i="24"/>
  <c r="E207" i="24"/>
  <c r="F206" i="24"/>
  <c r="E206" i="24"/>
  <c r="F205" i="24"/>
  <c r="E205" i="24"/>
  <c r="G205" i="24" s="1"/>
  <c r="F198" i="24"/>
  <c r="E198" i="24"/>
  <c r="G198" i="24" s="1"/>
  <c r="F197" i="24"/>
  <c r="E197" i="24"/>
  <c r="F196" i="24"/>
  <c r="E196" i="24"/>
  <c r="F195" i="24"/>
  <c r="E195" i="24"/>
  <c r="G195" i="24" s="1"/>
  <c r="F204" i="24"/>
  <c r="E204" i="24"/>
  <c r="G204" i="24" s="1"/>
  <c r="F203" i="24"/>
  <c r="E203" i="24"/>
  <c r="G203" i="24" s="1"/>
  <c r="F202" i="24"/>
  <c r="G202" i="24" s="1"/>
  <c r="E202" i="24"/>
  <c r="F201" i="24"/>
  <c r="E201" i="24"/>
  <c r="G201" i="24" s="1"/>
  <c r="E178" i="24"/>
  <c r="F178" i="24"/>
  <c r="E179" i="24"/>
  <c r="F179" i="24"/>
  <c r="F177" i="24"/>
  <c r="E177" i="24"/>
  <c r="F176" i="24"/>
  <c r="E176" i="24"/>
  <c r="G176" i="24" s="1"/>
  <c r="F175" i="24"/>
  <c r="E175" i="24"/>
  <c r="G175" i="24" s="1"/>
  <c r="F174" i="24"/>
  <c r="E174" i="24"/>
  <c r="E167" i="24"/>
  <c r="F167" i="24"/>
  <c r="F166" i="24"/>
  <c r="E166" i="24"/>
  <c r="G166" i="24" s="1"/>
  <c r="F165" i="24"/>
  <c r="F168" i="24" s="1"/>
  <c r="E165" i="24"/>
  <c r="E168" i="24" s="1"/>
  <c r="F164" i="24"/>
  <c r="E164" i="24"/>
  <c r="G164" i="24" s="1"/>
  <c r="K273" i="24"/>
  <c r="L270" i="24"/>
  <c r="L266" i="24"/>
  <c r="L265" i="24"/>
  <c r="L247" i="24"/>
  <c r="L239" i="24"/>
  <c r="L238" i="24"/>
  <c r="J214" i="24"/>
  <c r="I214" i="24"/>
  <c r="K212" i="24"/>
  <c r="K211" i="24"/>
  <c r="K210" i="24"/>
  <c r="K209" i="24"/>
  <c r="K208" i="24"/>
  <c r="K207" i="24"/>
  <c r="G207" i="24"/>
  <c r="K206" i="24"/>
  <c r="G206" i="24"/>
  <c r="K205" i="24"/>
  <c r="K204" i="24"/>
  <c r="K203" i="24"/>
  <c r="K202" i="24"/>
  <c r="K201" i="24"/>
  <c r="J199" i="24"/>
  <c r="J216" i="24" s="1"/>
  <c r="I199" i="24"/>
  <c r="I216" i="24" s="1"/>
  <c r="K198" i="24"/>
  <c r="K197" i="24"/>
  <c r="K196" i="24"/>
  <c r="G196" i="24"/>
  <c r="K195" i="24"/>
  <c r="K179" i="24"/>
  <c r="K178" i="24"/>
  <c r="K177" i="24"/>
  <c r="K176" i="24"/>
  <c r="K175" i="24"/>
  <c r="K174" i="24"/>
  <c r="J168" i="24"/>
  <c r="I168" i="24"/>
  <c r="K167" i="24"/>
  <c r="G167" i="24"/>
  <c r="K166" i="24"/>
  <c r="K165" i="24"/>
  <c r="K164" i="24"/>
  <c r="J162" i="24"/>
  <c r="I162" i="24"/>
  <c r="K161" i="24"/>
  <c r="K160" i="24"/>
  <c r="K159" i="24"/>
  <c r="K131" i="24"/>
  <c r="G131" i="24"/>
  <c r="L130" i="24"/>
  <c r="L129" i="24"/>
  <c r="L128" i="24"/>
  <c r="L127" i="24"/>
  <c r="L125" i="24"/>
  <c r="L124" i="24"/>
  <c r="L123" i="24"/>
  <c r="L122" i="24"/>
  <c r="L106" i="24"/>
  <c r="L105" i="24"/>
  <c r="L104" i="24"/>
  <c r="L103" i="24"/>
  <c r="L102" i="24"/>
  <c r="L101" i="24"/>
  <c r="L100" i="24"/>
  <c r="L99" i="24"/>
  <c r="L98" i="24"/>
  <c r="L97" i="24"/>
  <c r="L96" i="24"/>
  <c r="L95" i="24"/>
  <c r="L94" i="24"/>
  <c r="L93" i="24"/>
  <c r="J72" i="24"/>
  <c r="I72" i="24"/>
  <c r="F72" i="24"/>
  <c r="E72" i="24"/>
  <c r="K70" i="24"/>
  <c r="G70" i="24"/>
  <c r="K69" i="24"/>
  <c r="G69" i="24"/>
  <c r="K68" i="24"/>
  <c r="G68" i="24"/>
  <c r="K67" i="24"/>
  <c r="G67" i="24"/>
  <c r="K66" i="24"/>
  <c r="G66" i="24"/>
  <c r="K65" i="24"/>
  <c r="G65" i="24"/>
  <c r="K64" i="24"/>
  <c r="L64" i="24" s="1"/>
  <c r="G64" i="24"/>
  <c r="K63" i="24"/>
  <c r="G63" i="24"/>
  <c r="K62" i="24"/>
  <c r="G62" i="24"/>
  <c r="K61" i="24"/>
  <c r="G61" i="24"/>
  <c r="L60" i="24"/>
  <c r="K60" i="24"/>
  <c r="G60" i="24"/>
  <c r="K59" i="24"/>
  <c r="G59" i="24"/>
  <c r="J57" i="24"/>
  <c r="I57" i="24"/>
  <c r="I74" i="24" s="1"/>
  <c r="F57" i="24"/>
  <c r="F74" i="24" s="1"/>
  <c r="E57" i="24"/>
  <c r="K56" i="24"/>
  <c r="G56" i="24"/>
  <c r="K55" i="24"/>
  <c r="G55" i="24"/>
  <c r="K54" i="24"/>
  <c r="G54" i="24"/>
  <c r="K53" i="24"/>
  <c r="G53" i="24"/>
  <c r="K37" i="24"/>
  <c r="G37" i="24"/>
  <c r="K36" i="24"/>
  <c r="G36" i="24"/>
  <c r="K35" i="24"/>
  <c r="G35" i="24"/>
  <c r="K34" i="24"/>
  <c r="G34" i="24"/>
  <c r="K33" i="24"/>
  <c r="L33" i="24" s="1"/>
  <c r="G33" i="24"/>
  <c r="K32" i="24"/>
  <c r="G32" i="24"/>
  <c r="J26" i="24"/>
  <c r="I26" i="24"/>
  <c r="F26" i="24"/>
  <c r="E26" i="24"/>
  <c r="K25" i="24"/>
  <c r="L25" i="24" s="1"/>
  <c r="G25" i="24"/>
  <c r="K24" i="24"/>
  <c r="G24" i="24"/>
  <c r="K23" i="24"/>
  <c r="G23" i="24"/>
  <c r="K22" i="24"/>
  <c r="G22" i="24"/>
  <c r="J20" i="24"/>
  <c r="I20" i="24"/>
  <c r="F20" i="24"/>
  <c r="F28" i="24" s="1"/>
  <c r="F76" i="24" s="1"/>
  <c r="E20" i="24"/>
  <c r="K19" i="24"/>
  <c r="G19" i="24"/>
  <c r="K18" i="24"/>
  <c r="G18" i="24"/>
  <c r="K17" i="24"/>
  <c r="G17" i="24"/>
  <c r="L65" i="23"/>
  <c r="K65" i="23"/>
  <c r="J65" i="23"/>
  <c r="I65" i="23"/>
  <c r="H65" i="23"/>
  <c r="G65" i="23"/>
  <c r="L40" i="23"/>
  <c r="K40" i="23"/>
  <c r="J40" i="23"/>
  <c r="I40" i="23"/>
  <c r="I67" i="23" s="1"/>
  <c r="H40" i="23"/>
  <c r="H67" i="23" s="1"/>
  <c r="G40" i="23"/>
  <c r="G67" i="23" s="1"/>
  <c r="L24" i="23"/>
  <c r="K24" i="23"/>
  <c r="J24" i="23"/>
  <c r="I24" i="23"/>
  <c r="H24" i="23"/>
  <c r="G24" i="23"/>
  <c r="L18" i="23"/>
  <c r="L26" i="23" s="1"/>
  <c r="K18" i="23"/>
  <c r="K26" i="23" s="1"/>
  <c r="J18" i="23"/>
  <c r="I18" i="23"/>
  <c r="H18" i="23"/>
  <c r="G18" i="23"/>
  <c r="L208" i="24" l="1"/>
  <c r="I170" i="24"/>
  <c r="I218" i="24" s="1"/>
  <c r="L66" i="24"/>
  <c r="L36" i="24"/>
  <c r="E74" i="24"/>
  <c r="L210" i="24"/>
  <c r="J170" i="24"/>
  <c r="J218" i="24" s="1"/>
  <c r="K162" i="24"/>
  <c r="K67" i="23"/>
  <c r="L67" i="23"/>
  <c r="I26" i="23"/>
  <c r="I69" i="23" s="1"/>
  <c r="I132" i="23" s="1"/>
  <c r="G26" i="23"/>
  <c r="G69" i="23" s="1"/>
  <c r="G132" i="23" s="1"/>
  <c r="H26" i="23"/>
  <c r="H69" i="23" s="1"/>
  <c r="H132" i="23" s="1"/>
  <c r="J67" i="23"/>
  <c r="J26" i="23"/>
  <c r="L22" i="24"/>
  <c r="L34" i="24"/>
  <c r="L61" i="24"/>
  <c r="L65" i="24"/>
  <c r="L195" i="24"/>
  <c r="L18" i="24"/>
  <c r="L19" i="24"/>
  <c r="L23" i="24"/>
  <c r="L35" i="24"/>
  <c r="J74" i="24"/>
  <c r="E28" i="24"/>
  <c r="G177" i="24"/>
  <c r="G20" i="24"/>
  <c r="G28" i="24" s="1"/>
  <c r="I28" i="24"/>
  <c r="I76" i="24" s="1"/>
  <c r="L63" i="24"/>
  <c r="L17" i="24"/>
  <c r="L20" i="24" s="1"/>
  <c r="L54" i="24"/>
  <c r="L62" i="24"/>
  <c r="L69" i="24"/>
  <c r="G178" i="24"/>
  <c r="L178" i="24" s="1"/>
  <c r="L24" i="24"/>
  <c r="L166" i="24"/>
  <c r="L55" i="24"/>
  <c r="L70" i="24"/>
  <c r="K214" i="24"/>
  <c r="L204" i="24"/>
  <c r="G72" i="24"/>
  <c r="G26" i="24"/>
  <c r="L37" i="24"/>
  <c r="L56" i="24"/>
  <c r="L67" i="24"/>
  <c r="L202" i="24"/>
  <c r="G160" i="24"/>
  <c r="L160" i="24" s="1"/>
  <c r="L164" i="24"/>
  <c r="L203" i="24"/>
  <c r="L211" i="24"/>
  <c r="L32" i="24"/>
  <c r="G57" i="24"/>
  <c r="G74" i="24" s="1"/>
  <c r="L53" i="24"/>
  <c r="L68" i="24"/>
  <c r="K168" i="24"/>
  <c r="K199" i="24"/>
  <c r="G179" i="24"/>
  <c r="L179" i="24" s="1"/>
  <c r="G197" i="24"/>
  <c r="L197" i="24" s="1"/>
  <c r="L131" i="24"/>
  <c r="K72" i="24"/>
  <c r="L72" i="24" s="1"/>
  <c r="K57" i="24"/>
  <c r="K74" i="24" s="1"/>
  <c r="F199" i="24"/>
  <c r="G174" i="24"/>
  <c r="L174" i="24" s="1"/>
  <c r="J28" i="24"/>
  <c r="J76" i="24" s="1"/>
  <c r="G165" i="24"/>
  <c r="G161" i="24"/>
  <c r="L161" i="24" s="1"/>
  <c r="G159" i="24"/>
  <c r="G162" i="24" s="1"/>
  <c r="K20" i="24"/>
  <c r="L209" i="24"/>
  <c r="F214" i="24"/>
  <c r="L198" i="24"/>
  <c r="L206" i="24"/>
  <c r="L176" i="24"/>
  <c r="L177" i="24"/>
  <c r="E199" i="24"/>
  <c r="F162" i="24"/>
  <c r="F170" i="24" s="1"/>
  <c r="L196" i="24"/>
  <c r="L207" i="24"/>
  <c r="K216" i="24"/>
  <c r="L205" i="24"/>
  <c r="G214" i="24"/>
  <c r="L214" i="24" s="1"/>
  <c r="L167" i="24"/>
  <c r="L273" i="24"/>
  <c r="G168" i="24"/>
  <c r="L165" i="24"/>
  <c r="L175" i="24"/>
  <c r="L201" i="24"/>
  <c r="E214" i="24"/>
  <c r="G273" i="24"/>
  <c r="E162" i="24"/>
  <c r="E170" i="24" s="1"/>
  <c r="E76" i="24"/>
  <c r="K26" i="24"/>
  <c r="L59" i="24"/>
  <c r="L69" i="23"/>
  <c r="L132" i="23" s="1"/>
  <c r="K69" i="23"/>
  <c r="K132" i="23" s="1"/>
  <c r="K170" i="24" l="1"/>
  <c r="J69" i="23"/>
  <c r="J132" i="23" s="1"/>
  <c r="L57" i="24"/>
  <c r="L26" i="24"/>
  <c r="L28" i="24" s="1"/>
  <c r="G199" i="24"/>
  <c r="L159" i="24"/>
  <c r="L162" i="24" s="1"/>
  <c r="L74" i="24"/>
  <c r="K218" i="24"/>
  <c r="K275" i="24" s="1"/>
  <c r="F216" i="24"/>
  <c r="F218" i="24" s="1"/>
  <c r="L199" i="24"/>
  <c r="K28" i="24"/>
  <c r="K76" i="24" s="1"/>
  <c r="K133" i="24" s="1"/>
  <c r="E216" i="24"/>
  <c r="E218" i="24" s="1"/>
  <c r="L168" i="24"/>
  <c r="G170" i="24"/>
  <c r="G216" i="24"/>
  <c r="L216" i="24" s="1"/>
  <c r="L76" i="24"/>
  <c r="G76" i="24"/>
  <c r="G133" i="24" s="1"/>
  <c r="L170" i="24" l="1"/>
  <c r="L218" i="24" s="1"/>
  <c r="L133" i="24"/>
  <c r="G218" i="24"/>
  <c r="G275" i="24" s="1"/>
  <c r="L275" i="24" s="1"/>
  <c r="J15" i="22" l="1"/>
  <c r="J17" i="22" s="1"/>
  <c r="I15" i="22"/>
  <c r="G15" i="22"/>
  <c r="G17" i="22" s="1"/>
  <c r="F15" i="22"/>
  <c r="F17" i="22" s="1"/>
  <c r="E15" i="22"/>
  <c r="H15" i="22"/>
  <c r="H17" i="22" s="1"/>
  <c r="J15" i="21"/>
  <c r="I15" i="21"/>
  <c r="G15" i="21"/>
  <c r="G17" i="21" s="1"/>
  <c r="F15" i="21"/>
  <c r="F17" i="21" s="1"/>
  <c r="E15" i="21"/>
  <c r="H15" i="21"/>
  <c r="H17" i="21" s="1"/>
  <c r="L17" i="20"/>
  <c r="K17" i="20"/>
  <c r="I17" i="20"/>
  <c r="H17" i="20"/>
  <c r="G17" i="20"/>
  <c r="J17" i="20"/>
  <c r="F70" i="18"/>
  <c r="E70" i="18"/>
  <c r="G69" i="18"/>
  <c r="G68" i="18"/>
  <c r="G67" i="18"/>
  <c r="G66" i="18"/>
  <c r="E17" i="18"/>
  <c r="G16" i="18"/>
  <c r="G15" i="18"/>
  <c r="G14" i="18"/>
  <c r="F17" i="18"/>
  <c r="G70" i="18" l="1"/>
  <c r="I17" i="21"/>
  <c r="I17" i="22"/>
  <c r="J17" i="21"/>
  <c r="G13" i="18"/>
  <c r="G17" i="18" s="1"/>
  <c r="J15" i="17"/>
  <c r="J17" i="17" s="1"/>
  <c r="I15" i="17"/>
  <c r="H15" i="17"/>
  <c r="H17" i="17" s="1"/>
  <c r="G15" i="17"/>
  <c r="F15" i="17"/>
  <c r="F17" i="17" s="1"/>
  <c r="E15" i="17"/>
  <c r="J15" i="16"/>
  <c r="J17" i="16" s="1"/>
  <c r="I15" i="16"/>
  <c r="G15" i="16"/>
  <c r="G17" i="16" s="1"/>
  <c r="F15" i="16"/>
  <c r="E15" i="16"/>
  <c r="F17" i="16" s="1"/>
  <c r="H15" i="16"/>
  <c r="H17" i="16" s="1"/>
  <c r="J15" i="15"/>
  <c r="J17" i="15" s="1"/>
  <c r="I15" i="15"/>
  <c r="H15" i="15"/>
  <c r="I17" i="15" s="1"/>
  <c r="G15" i="15"/>
  <c r="F15" i="15"/>
  <c r="G17" i="15" s="1"/>
  <c r="E15" i="15"/>
  <c r="J16" i="14"/>
  <c r="J18" i="14" s="1"/>
  <c r="I16" i="14"/>
  <c r="G16" i="14"/>
  <c r="G18" i="14" s="1"/>
  <c r="F16" i="14"/>
  <c r="E16" i="14"/>
  <c r="F18" i="14" s="1"/>
  <c r="H16" i="14"/>
  <c r="H18" i="14" s="1"/>
  <c r="G17" i="17" l="1"/>
  <c r="I17" i="17"/>
  <c r="I18" i="14"/>
  <c r="I17" i="16"/>
  <c r="F17" i="15"/>
  <c r="H17" i="15"/>
  <c r="G266" i="12" l="1"/>
  <c r="G267" i="12"/>
  <c r="L267" i="12" s="1"/>
  <c r="G269" i="12"/>
  <c r="L269" i="12" s="1"/>
  <c r="G270" i="12"/>
  <c r="L270" i="12" s="1"/>
  <c r="G271" i="12"/>
  <c r="G272" i="12"/>
  <c r="L272" i="12" s="1"/>
  <c r="G265" i="12"/>
  <c r="L265" i="12" s="1"/>
  <c r="G264" i="12"/>
  <c r="L264" i="12" s="1"/>
  <c r="G263" i="12"/>
  <c r="G235" i="12"/>
  <c r="L235" i="12" s="1"/>
  <c r="G236" i="12"/>
  <c r="L236" i="12" s="1"/>
  <c r="G237" i="12"/>
  <c r="L237" i="12" s="1"/>
  <c r="G238" i="12"/>
  <c r="G239" i="12"/>
  <c r="L239" i="12" s="1"/>
  <c r="G240" i="12"/>
  <c r="L240" i="12" s="1"/>
  <c r="G241" i="12"/>
  <c r="L241" i="12" s="1"/>
  <c r="G242" i="12"/>
  <c r="G243" i="12"/>
  <c r="L243" i="12" s="1"/>
  <c r="G244" i="12"/>
  <c r="L244" i="12" s="1"/>
  <c r="G245" i="12"/>
  <c r="L245" i="12" s="1"/>
  <c r="G246" i="12"/>
  <c r="G234" i="12"/>
  <c r="L234" i="12" s="1"/>
  <c r="E203" i="12"/>
  <c r="F203" i="12"/>
  <c r="E204" i="12"/>
  <c r="F204" i="12"/>
  <c r="E205" i="12"/>
  <c r="F205" i="12"/>
  <c r="G205" i="12" s="1"/>
  <c r="E206" i="12"/>
  <c r="F206" i="12"/>
  <c r="G206" i="12" s="1"/>
  <c r="E207" i="12"/>
  <c r="F207" i="12"/>
  <c r="E208" i="12"/>
  <c r="F208" i="12"/>
  <c r="E209" i="12"/>
  <c r="F209" i="12"/>
  <c r="G209" i="12" s="1"/>
  <c r="E210" i="12"/>
  <c r="F210" i="12"/>
  <c r="F196" i="12"/>
  <c r="E196" i="12"/>
  <c r="G196" i="12" s="1"/>
  <c r="F195" i="12"/>
  <c r="E195" i="12"/>
  <c r="F194" i="12"/>
  <c r="E194" i="12"/>
  <c r="F193" i="12"/>
  <c r="E193" i="12"/>
  <c r="F202" i="12"/>
  <c r="E202" i="12"/>
  <c r="G202" i="12" s="1"/>
  <c r="F201" i="12"/>
  <c r="E201" i="12"/>
  <c r="F200" i="12"/>
  <c r="E200" i="12"/>
  <c r="G200" i="12" s="1"/>
  <c r="F199" i="12"/>
  <c r="E199" i="12"/>
  <c r="G199" i="12" s="1"/>
  <c r="E176" i="12"/>
  <c r="F176" i="12"/>
  <c r="G176" i="12" s="1"/>
  <c r="E177" i="12"/>
  <c r="F177" i="12"/>
  <c r="F175" i="12"/>
  <c r="E175" i="12"/>
  <c r="G175" i="12" s="1"/>
  <c r="F174" i="12"/>
  <c r="E174" i="12"/>
  <c r="G174" i="12" s="1"/>
  <c r="F173" i="12"/>
  <c r="E173" i="12"/>
  <c r="G173" i="12" s="1"/>
  <c r="F172" i="12"/>
  <c r="E172" i="12"/>
  <c r="E165" i="12"/>
  <c r="F165" i="12"/>
  <c r="F164" i="12"/>
  <c r="E164" i="12"/>
  <c r="G164" i="12" s="1"/>
  <c r="F163" i="12"/>
  <c r="E163" i="12"/>
  <c r="G163" i="12" s="1"/>
  <c r="F162" i="12"/>
  <c r="E162" i="12"/>
  <c r="E158" i="12"/>
  <c r="F158" i="12"/>
  <c r="E159" i="12"/>
  <c r="F159" i="12"/>
  <c r="G159" i="12" s="1"/>
  <c r="F157" i="12"/>
  <c r="E157" i="12"/>
  <c r="G157" i="12" s="1"/>
  <c r="K273" i="12"/>
  <c r="K271" i="12"/>
  <c r="L266" i="12"/>
  <c r="L263" i="12"/>
  <c r="L246" i="12"/>
  <c r="L242" i="12"/>
  <c r="L238" i="12"/>
  <c r="J211" i="12"/>
  <c r="I211" i="12"/>
  <c r="K210" i="12"/>
  <c r="K209" i="12"/>
  <c r="K208" i="12"/>
  <c r="K207" i="12"/>
  <c r="K206" i="12"/>
  <c r="K205" i="12"/>
  <c r="K204" i="12"/>
  <c r="K203" i="12"/>
  <c r="K202" i="12"/>
  <c r="K201" i="12"/>
  <c r="K200" i="12"/>
  <c r="K199" i="12"/>
  <c r="J197" i="12"/>
  <c r="I197" i="12"/>
  <c r="K196" i="12"/>
  <c r="K195" i="12"/>
  <c r="K194" i="12"/>
  <c r="K193" i="12"/>
  <c r="K177" i="12"/>
  <c r="G177" i="12"/>
  <c r="L177" i="12" s="1"/>
  <c r="K176" i="12"/>
  <c r="K175" i="12"/>
  <c r="K174" i="12"/>
  <c r="K173" i="12"/>
  <c r="K172" i="12"/>
  <c r="G172" i="12"/>
  <c r="J166" i="12"/>
  <c r="I166" i="12"/>
  <c r="K165" i="12"/>
  <c r="K164" i="12"/>
  <c r="K163" i="12"/>
  <c r="K162" i="12"/>
  <c r="G162" i="12"/>
  <c r="J160" i="12"/>
  <c r="J168" i="12" s="1"/>
  <c r="I160" i="12"/>
  <c r="K159" i="12"/>
  <c r="K158" i="12"/>
  <c r="G158" i="12"/>
  <c r="K157" i="12"/>
  <c r="K133" i="12"/>
  <c r="G133" i="12"/>
  <c r="L132" i="12"/>
  <c r="L131" i="12"/>
  <c r="L130" i="12"/>
  <c r="L129" i="12"/>
  <c r="L127" i="12"/>
  <c r="L126" i="12"/>
  <c r="L125" i="12"/>
  <c r="L124" i="12"/>
  <c r="L123" i="12"/>
  <c r="L106" i="12"/>
  <c r="L105" i="12"/>
  <c r="L104" i="12"/>
  <c r="L103" i="12"/>
  <c r="L102" i="12"/>
  <c r="L101" i="12"/>
  <c r="L100" i="12"/>
  <c r="L99" i="12"/>
  <c r="L98" i="12"/>
  <c r="L97" i="12"/>
  <c r="L96" i="12"/>
  <c r="L95" i="12"/>
  <c r="L94" i="12"/>
  <c r="J71" i="12"/>
  <c r="I71" i="12"/>
  <c r="F71" i="12"/>
  <c r="E71" i="12"/>
  <c r="K70" i="12"/>
  <c r="G70" i="12"/>
  <c r="K69" i="12"/>
  <c r="G69" i="12"/>
  <c r="K68" i="12"/>
  <c r="G68" i="12"/>
  <c r="K67" i="12"/>
  <c r="L67" i="12" s="1"/>
  <c r="G67" i="12"/>
  <c r="K66" i="12"/>
  <c r="G66" i="12"/>
  <c r="K65" i="12"/>
  <c r="L65" i="12" s="1"/>
  <c r="G65" i="12"/>
  <c r="K64" i="12"/>
  <c r="G64" i="12"/>
  <c r="K63" i="12"/>
  <c r="L63" i="12" s="1"/>
  <c r="G63" i="12"/>
  <c r="K62" i="12"/>
  <c r="G62" i="12"/>
  <c r="K61" i="12"/>
  <c r="L61" i="12" s="1"/>
  <c r="G61" i="12"/>
  <c r="K60" i="12"/>
  <c r="G60" i="12"/>
  <c r="K59" i="12"/>
  <c r="G59" i="12"/>
  <c r="J57" i="12"/>
  <c r="J73" i="12" s="1"/>
  <c r="I57" i="12"/>
  <c r="F57" i="12"/>
  <c r="F73" i="12" s="1"/>
  <c r="E57" i="12"/>
  <c r="E73" i="12" s="1"/>
  <c r="K56" i="12"/>
  <c r="G56" i="12"/>
  <c r="K55" i="12"/>
  <c r="G55" i="12"/>
  <c r="K54" i="12"/>
  <c r="G54" i="12"/>
  <c r="K53" i="12"/>
  <c r="G53" i="12"/>
  <c r="K37" i="12"/>
  <c r="G37" i="12"/>
  <c r="K36" i="12"/>
  <c r="L36" i="12" s="1"/>
  <c r="G36" i="12"/>
  <c r="K35" i="12"/>
  <c r="G35" i="12"/>
  <c r="K34" i="12"/>
  <c r="L34" i="12" s="1"/>
  <c r="G34" i="12"/>
  <c r="K33" i="12"/>
  <c r="G33" i="12"/>
  <c r="K32" i="12"/>
  <c r="G32" i="12"/>
  <c r="J26" i="12"/>
  <c r="I26" i="12"/>
  <c r="F26" i="12"/>
  <c r="E26" i="12"/>
  <c r="K25" i="12"/>
  <c r="G25" i="12"/>
  <c r="K24" i="12"/>
  <c r="G24" i="12"/>
  <c r="K23" i="12"/>
  <c r="G23" i="12"/>
  <c r="K22" i="12"/>
  <c r="G22" i="12"/>
  <c r="J20" i="12"/>
  <c r="I20" i="12"/>
  <c r="F20" i="12"/>
  <c r="E20" i="12"/>
  <c r="K19" i="12"/>
  <c r="G19" i="12"/>
  <c r="K18" i="12"/>
  <c r="L18" i="12" s="1"/>
  <c r="G18" i="12"/>
  <c r="K17" i="12"/>
  <c r="G17" i="12"/>
  <c r="K128" i="11"/>
  <c r="K130" i="11" s="1"/>
  <c r="L65" i="11"/>
  <c r="K65" i="11"/>
  <c r="J65" i="11"/>
  <c r="I65" i="11"/>
  <c r="H65" i="11"/>
  <c r="G65" i="11"/>
  <c r="L40" i="11"/>
  <c r="L67" i="11" s="1"/>
  <c r="K40" i="11"/>
  <c r="K67" i="11" s="1"/>
  <c r="J40" i="11"/>
  <c r="H40" i="11"/>
  <c r="H67" i="11" s="1"/>
  <c r="G40" i="11"/>
  <c r="G67" i="11" s="1"/>
  <c r="I32" i="11"/>
  <c r="I40" i="11" s="1"/>
  <c r="I67" i="11" s="1"/>
  <c r="L24" i="11"/>
  <c r="K24" i="11"/>
  <c r="J24" i="11"/>
  <c r="I24" i="11"/>
  <c r="H24" i="11"/>
  <c r="G24" i="11"/>
  <c r="L18" i="11"/>
  <c r="K18" i="11"/>
  <c r="K26" i="11" s="1"/>
  <c r="K69" i="11" s="1"/>
  <c r="J18" i="11"/>
  <c r="I18" i="11"/>
  <c r="H18" i="11"/>
  <c r="H26" i="11" s="1"/>
  <c r="F211" i="9"/>
  <c r="E211" i="9"/>
  <c r="G211" i="9" s="1"/>
  <c r="F210" i="9"/>
  <c r="E210" i="9"/>
  <c r="F209" i="9"/>
  <c r="E209" i="9"/>
  <c r="E178" i="9"/>
  <c r="F178" i="9"/>
  <c r="E179" i="9"/>
  <c r="F179" i="9"/>
  <c r="G179" i="9" s="1"/>
  <c r="E180" i="9"/>
  <c r="F180" i="9"/>
  <c r="G180" i="9" s="1"/>
  <c r="E181" i="9"/>
  <c r="F181" i="9"/>
  <c r="G181" i="9" s="1"/>
  <c r="E182" i="9"/>
  <c r="F182" i="9"/>
  <c r="E183" i="9"/>
  <c r="F183" i="9"/>
  <c r="G183" i="9" s="1"/>
  <c r="L183" i="9" s="1"/>
  <c r="E184" i="9"/>
  <c r="F184" i="9"/>
  <c r="G184" i="9" s="1"/>
  <c r="L184" i="9" s="1"/>
  <c r="E185" i="9"/>
  <c r="F185" i="9"/>
  <c r="G185" i="9" s="1"/>
  <c r="F171" i="9"/>
  <c r="E171" i="9"/>
  <c r="F170" i="9"/>
  <c r="E170" i="9"/>
  <c r="G170" i="9" s="1"/>
  <c r="F169" i="9"/>
  <c r="E169" i="9"/>
  <c r="G169" i="9" s="1"/>
  <c r="F168" i="9"/>
  <c r="E168" i="9"/>
  <c r="G168" i="9" s="1"/>
  <c r="G178" i="9"/>
  <c r="F177" i="9"/>
  <c r="E177" i="9"/>
  <c r="G177" i="9" s="1"/>
  <c r="F176" i="9"/>
  <c r="E176" i="9"/>
  <c r="F175" i="9"/>
  <c r="G175" i="9" s="1"/>
  <c r="E175" i="9"/>
  <c r="F174" i="9"/>
  <c r="E174" i="9"/>
  <c r="E151" i="9"/>
  <c r="F151" i="9"/>
  <c r="E152" i="9"/>
  <c r="F152" i="9"/>
  <c r="F150" i="9"/>
  <c r="G150" i="9" s="1"/>
  <c r="E150" i="9"/>
  <c r="F149" i="9"/>
  <c r="E149" i="9"/>
  <c r="F148" i="9"/>
  <c r="E148" i="9"/>
  <c r="G148" i="9" s="1"/>
  <c r="F147" i="9"/>
  <c r="E147" i="9"/>
  <c r="E140" i="9"/>
  <c r="G140" i="9" s="1"/>
  <c r="F140" i="9"/>
  <c r="F139" i="9"/>
  <c r="E139" i="9"/>
  <c r="F138" i="9"/>
  <c r="E138" i="9"/>
  <c r="F137" i="9"/>
  <c r="F141" i="9" s="1"/>
  <c r="E137" i="9"/>
  <c r="E133" i="9"/>
  <c r="G133" i="9" s="1"/>
  <c r="F133" i="9"/>
  <c r="E134" i="9"/>
  <c r="F134" i="9"/>
  <c r="F132" i="9"/>
  <c r="E132" i="9"/>
  <c r="J228" i="9"/>
  <c r="I228" i="9"/>
  <c r="K227" i="9"/>
  <c r="K226" i="9"/>
  <c r="K225" i="9"/>
  <c r="K224" i="9"/>
  <c r="K223" i="9"/>
  <c r="K222" i="9"/>
  <c r="K221" i="9"/>
  <c r="K220" i="9"/>
  <c r="K219" i="9"/>
  <c r="K218" i="9"/>
  <c r="K217" i="9"/>
  <c r="K216" i="9"/>
  <c r="J212" i="9"/>
  <c r="I212" i="9"/>
  <c r="F212" i="9"/>
  <c r="K211" i="9"/>
  <c r="K210" i="9"/>
  <c r="K209" i="9"/>
  <c r="J186" i="9"/>
  <c r="I186" i="9"/>
  <c r="K185" i="9"/>
  <c r="K184" i="9"/>
  <c r="K183" i="9"/>
  <c r="K182" i="9"/>
  <c r="G182" i="9"/>
  <c r="K181" i="9"/>
  <c r="K180" i="9"/>
  <c r="K179" i="9"/>
  <c r="K178" i="9"/>
  <c r="K177" i="9"/>
  <c r="K176" i="9"/>
  <c r="K175" i="9"/>
  <c r="K174" i="9"/>
  <c r="J172" i="9"/>
  <c r="J188" i="9" s="1"/>
  <c r="I172" i="9"/>
  <c r="I188" i="9" s="1"/>
  <c r="K171" i="9"/>
  <c r="G171" i="9"/>
  <c r="K170" i="9"/>
  <c r="K169" i="9"/>
  <c r="K168" i="9"/>
  <c r="K152" i="9"/>
  <c r="K151" i="9"/>
  <c r="G151" i="9"/>
  <c r="K150" i="9"/>
  <c r="K149" i="9"/>
  <c r="K148" i="9"/>
  <c r="K147" i="9"/>
  <c r="J141" i="9"/>
  <c r="I141" i="9"/>
  <c r="K140" i="9"/>
  <c r="K139" i="9"/>
  <c r="G139" i="9"/>
  <c r="K138" i="9"/>
  <c r="G138" i="9"/>
  <c r="K137" i="9"/>
  <c r="J135" i="9"/>
  <c r="J143" i="9" s="1"/>
  <c r="I135" i="9"/>
  <c r="K134" i="9"/>
  <c r="K133" i="9"/>
  <c r="K132" i="9"/>
  <c r="F113" i="9"/>
  <c r="E113" i="9"/>
  <c r="F227" i="9"/>
  <c r="E227" i="9"/>
  <c r="G112" i="9"/>
  <c r="K111" i="9"/>
  <c r="E226" i="9"/>
  <c r="G111" i="9"/>
  <c r="K110" i="9"/>
  <c r="E225" i="9"/>
  <c r="G110" i="9"/>
  <c r="F224" i="9"/>
  <c r="K109" i="9"/>
  <c r="L109" i="9" s="1"/>
  <c r="G109" i="9"/>
  <c r="F223" i="9"/>
  <c r="G108" i="9"/>
  <c r="F222" i="9"/>
  <c r="K107" i="9"/>
  <c r="G107" i="9"/>
  <c r="F221" i="9"/>
  <c r="E221" i="9"/>
  <c r="G106" i="9"/>
  <c r="F220" i="9"/>
  <c r="G105" i="9"/>
  <c r="F219" i="9"/>
  <c r="E219" i="9"/>
  <c r="G104" i="9"/>
  <c r="K103" i="9"/>
  <c r="E218" i="9"/>
  <c r="G103" i="9"/>
  <c r="K102" i="9"/>
  <c r="E217" i="9"/>
  <c r="G102" i="9"/>
  <c r="J113" i="9"/>
  <c r="K101" i="9"/>
  <c r="G101" i="9"/>
  <c r="J97" i="9"/>
  <c r="I97" i="9"/>
  <c r="F97" i="9"/>
  <c r="F115" i="9" s="1"/>
  <c r="E97" i="9"/>
  <c r="E115" i="9" s="1"/>
  <c r="K96" i="9"/>
  <c r="L96" i="9" s="1"/>
  <c r="G96" i="9"/>
  <c r="K95" i="9"/>
  <c r="L95" i="9" s="1"/>
  <c r="G95" i="9"/>
  <c r="L94" i="9"/>
  <c r="K94" i="9"/>
  <c r="G94" i="9"/>
  <c r="J71" i="9"/>
  <c r="I71" i="9"/>
  <c r="F71" i="9"/>
  <c r="E71" i="9"/>
  <c r="K70" i="9"/>
  <c r="G70" i="9"/>
  <c r="L70" i="9" s="1"/>
  <c r="K69" i="9"/>
  <c r="G69" i="9"/>
  <c r="K68" i="9"/>
  <c r="L68" i="9" s="1"/>
  <c r="G68" i="9"/>
  <c r="K67" i="9"/>
  <c r="L67" i="9" s="1"/>
  <c r="G67" i="9"/>
  <c r="K66" i="9"/>
  <c r="G66" i="9"/>
  <c r="K65" i="9"/>
  <c r="L65" i="9" s="1"/>
  <c r="G65" i="9"/>
  <c r="K64" i="9"/>
  <c r="L64" i="9" s="1"/>
  <c r="G64" i="9"/>
  <c r="K63" i="9"/>
  <c r="L63" i="9" s="1"/>
  <c r="G63" i="9"/>
  <c r="K62" i="9"/>
  <c r="L62" i="9" s="1"/>
  <c r="G62" i="9"/>
  <c r="K61" i="9"/>
  <c r="G61" i="9"/>
  <c r="G71" i="9" s="1"/>
  <c r="K60" i="9"/>
  <c r="L60" i="9" s="1"/>
  <c r="G60" i="9"/>
  <c r="K59" i="9"/>
  <c r="G59" i="9"/>
  <c r="J57" i="9"/>
  <c r="J73" i="9" s="1"/>
  <c r="I57" i="9"/>
  <c r="I73" i="9" s="1"/>
  <c r="F57" i="9"/>
  <c r="F73" i="9" s="1"/>
  <c r="E57" i="9"/>
  <c r="E73" i="9" s="1"/>
  <c r="K56" i="9"/>
  <c r="L56" i="9" s="1"/>
  <c r="G56" i="9"/>
  <c r="K55" i="9"/>
  <c r="L55" i="9" s="1"/>
  <c r="G55" i="9"/>
  <c r="K54" i="9"/>
  <c r="G54" i="9"/>
  <c r="K53" i="9"/>
  <c r="G53" i="9"/>
  <c r="K37" i="9"/>
  <c r="G37" i="9"/>
  <c r="K36" i="9"/>
  <c r="L36" i="9" s="1"/>
  <c r="G36" i="9"/>
  <c r="K35" i="9"/>
  <c r="L35" i="9" s="1"/>
  <c r="G35" i="9"/>
  <c r="L34" i="9"/>
  <c r="K34" i="9"/>
  <c r="G34" i="9"/>
  <c r="K33" i="9"/>
  <c r="G33" i="9"/>
  <c r="K32" i="9"/>
  <c r="L32" i="9" s="1"/>
  <c r="G32" i="9"/>
  <c r="J26" i="9"/>
  <c r="I26" i="9"/>
  <c r="F26" i="9"/>
  <c r="F28" i="9" s="1"/>
  <c r="F75" i="9" s="1"/>
  <c r="E26" i="9"/>
  <c r="E28" i="9" s="1"/>
  <c r="K25" i="9"/>
  <c r="G25" i="9"/>
  <c r="K24" i="9"/>
  <c r="L24" i="9" s="1"/>
  <c r="G24" i="9"/>
  <c r="K23" i="9"/>
  <c r="G23" i="9"/>
  <c r="K22" i="9"/>
  <c r="K26" i="9" s="1"/>
  <c r="G22" i="9"/>
  <c r="G26" i="9" s="1"/>
  <c r="J20" i="9"/>
  <c r="J28" i="9" s="1"/>
  <c r="I20" i="9"/>
  <c r="I28" i="9" s="1"/>
  <c r="F20" i="9"/>
  <c r="E20" i="9"/>
  <c r="K19" i="9"/>
  <c r="L19" i="9" s="1"/>
  <c r="G19" i="9"/>
  <c r="K18" i="9"/>
  <c r="L18" i="9" s="1"/>
  <c r="G18" i="9"/>
  <c r="G20" i="9" s="1"/>
  <c r="L17" i="9"/>
  <c r="K17" i="9"/>
  <c r="G17" i="9"/>
  <c r="L114" i="8"/>
  <c r="K114" i="8"/>
  <c r="J114" i="8"/>
  <c r="I114" i="8"/>
  <c r="H114" i="8"/>
  <c r="G114" i="8"/>
  <c r="K98" i="8"/>
  <c r="K116" i="8" s="1"/>
  <c r="J98" i="8"/>
  <c r="I98" i="8"/>
  <c r="H98" i="8"/>
  <c r="H116" i="8" s="1"/>
  <c r="G98" i="8"/>
  <c r="G116" i="8" s="1"/>
  <c r="L97" i="8"/>
  <c r="L98" i="8" s="1"/>
  <c r="L65" i="8"/>
  <c r="K65" i="8"/>
  <c r="J65" i="8"/>
  <c r="I65" i="8"/>
  <c r="H65" i="8"/>
  <c r="G65" i="8"/>
  <c r="L40" i="8"/>
  <c r="L67" i="8" s="1"/>
  <c r="K40" i="8"/>
  <c r="K67" i="8" s="1"/>
  <c r="J40" i="8"/>
  <c r="J67" i="8" s="1"/>
  <c r="I40" i="8"/>
  <c r="H40" i="8"/>
  <c r="H67" i="8" s="1"/>
  <c r="G40" i="8"/>
  <c r="L24" i="8"/>
  <c r="K24" i="8"/>
  <c r="J24" i="8"/>
  <c r="I24" i="8"/>
  <c r="H24" i="8"/>
  <c r="G24" i="8"/>
  <c r="L18" i="8"/>
  <c r="K18" i="8"/>
  <c r="K26" i="8" s="1"/>
  <c r="J18" i="8"/>
  <c r="J26" i="8" s="1"/>
  <c r="I18" i="8"/>
  <c r="H18" i="8"/>
  <c r="G18" i="8"/>
  <c r="G26" i="8" s="1"/>
  <c r="L263" i="6"/>
  <c r="L262" i="6"/>
  <c r="L261" i="6"/>
  <c r="L235" i="6"/>
  <c r="L237" i="6"/>
  <c r="L238" i="6"/>
  <c r="L239" i="6"/>
  <c r="L240" i="6"/>
  <c r="L241" i="6"/>
  <c r="L243" i="6"/>
  <c r="L245" i="6"/>
  <c r="E202" i="6"/>
  <c r="F202" i="6"/>
  <c r="E203" i="6"/>
  <c r="F203" i="6"/>
  <c r="E204" i="6"/>
  <c r="F204" i="6"/>
  <c r="E205" i="6"/>
  <c r="F205" i="6"/>
  <c r="E206" i="6"/>
  <c r="F206" i="6"/>
  <c r="G206" i="6" s="1"/>
  <c r="E207" i="6"/>
  <c r="F207" i="6"/>
  <c r="E208" i="6"/>
  <c r="F208" i="6"/>
  <c r="E209" i="6"/>
  <c r="F209" i="6"/>
  <c r="F201" i="6"/>
  <c r="E201" i="6"/>
  <c r="F200" i="6"/>
  <c r="E200" i="6"/>
  <c r="F199" i="6"/>
  <c r="E199" i="6"/>
  <c r="F198" i="6"/>
  <c r="E198" i="6"/>
  <c r="E193" i="6"/>
  <c r="F193" i="6"/>
  <c r="E194" i="6"/>
  <c r="F194" i="6"/>
  <c r="E195" i="6"/>
  <c r="F195" i="6"/>
  <c r="F192" i="6"/>
  <c r="E192" i="6"/>
  <c r="E175" i="6"/>
  <c r="F175" i="6"/>
  <c r="E176" i="6"/>
  <c r="F176" i="6"/>
  <c r="F174" i="6"/>
  <c r="E174" i="6"/>
  <c r="F173" i="6"/>
  <c r="E173" i="6"/>
  <c r="F172" i="6"/>
  <c r="E172" i="6"/>
  <c r="F171" i="6"/>
  <c r="E171" i="6"/>
  <c r="G171" i="6" s="1"/>
  <c r="E164" i="6"/>
  <c r="F164" i="6"/>
  <c r="F163" i="6"/>
  <c r="E163" i="6"/>
  <c r="F162" i="6"/>
  <c r="E162" i="6"/>
  <c r="F161" i="6"/>
  <c r="E161" i="6"/>
  <c r="E157" i="6"/>
  <c r="F157" i="6"/>
  <c r="E158" i="6"/>
  <c r="F158" i="6"/>
  <c r="F156" i="6"/>
  <c r="E156" i="6"/>
  <c r="K270" i="6"/>
  <c r="L264" i="6"/>
  <c r="L260" i="6"/>
  <c r="L244" i="6"/>
  <c r="L242" i="6"/>
  <c r="L236" i="6"/>
  <c r="L234" i="6"/>
  <c r="L233" i="6"/>
  <c r="J210" i="6"/>
  <c r="I210" i="6"/>
  <c r="K209" i="6"/>
  <c r="K208" i="6"/>
  <c r="K207" i="6"/>
  <c r="K206" i="6"/>
  <c r="K205" i="6"/>
  <c r="K204" i="6"/>
  <c r="K203" i="6"/>
  <c r="K202" i="6"/>
  <c r="K201" i="6"/>
  <c r="K200" i="6"/>
  <c r="G200" i="6"/>
  <c r="K199" i="6"/>
  <c r="K198" i="6"/>
  <c r="J196" i="6"/>
  <c r="I196" i="6"/>
  <c r="K195" i="6"/>
  <c r="K194" i="6"/>
  <c r="K193" i="6"/>
  <c r="K192" i="6"/>
  <c r="K176" i="6"/>
  <c r="K175" i="6"/>
  <c r="K174" i="6"/>
  <c r="K173" i="6"/>
  <c r="K172" i="6"/>
  <c r="K171" i="6"/>
  <c r="J165" i="6"/>
  <c r="I165" i="6"/>
  <c r="K164" i="6"/>
  <c r="K163" i="6"/>
  <c r="K162" i="6"/>
  <c r="K161" i="6"/>
  <c r="J159" i="6"/>
  <c r="I159" i="6"/>
  <c r="K158" i="6"/>
  <c r="K157" i="6"/>
  <c r="K156" i="6"/>
  <c r="K133" i="6"/>
  <c r="G133" i="6"/>
  <c r="L132" i="6"/>
  <c r="L131" i="6"/>
  <c r="L130" i="6"/>
  <c r="L129" i="6"/>
  <c r="L127" i="6"/>
  <c r="L126" i="6"/>
  <c r="L125" i="6"/>
  <c r="L124" i="6"/>
  <c r="L123" i="6"/>
  <c r="L106" i="6"/>
  <c r="L105" i="6"/>
  <c r="L104" i="6"/>
  <c r="L103" i="6"/>
  <c r="L102" i="6"/>
  <c r="L101" i="6"/>
  <c r="L100" i="6"/>
  <c r="L99" i="6"/>
  <c r="L98" i="6"/>
  <c r="L97" i="6"/>
  <c r="L96" i="6"/>
  <c r="L95" i="6"/>
  <c r="L94" i="6"/>
  <c r="J71" i="6"/>
  <c r="I71" i="6"/>
  <c r="F71" i="6"/>
  <c r="E71" i="6"/>
  <c r="K70" i="6"/>
  <c r="G70" i="6"/>
  <c r="K69" i="6"/>
  <c r="G69" i="6"/>
  <c r="K68" i="6"/>
  <c r="G68" i="6"/>
  <c r="K67" i="6"/>
  <c r="G67" i="6"/>
  <c r="K66" i="6"/>
  <c r="G66" i="6"/>
  <c r="K65" i="6"/>
  <c r="G65" i="6"/>
  <c r="K64" i="6"/>
  <c r="G64" i="6"/>
  <c r="K63" i="6"/>
  <c r="G63" i="6"/>
  <c r="K62" i="6"/>
  <c r="G62" i="6"/>
  <c r="K61" i="6"/>
  <c r="G61" i="6"/>
  <c r="K60" i="6"/>
  <c r="G60" i="6"/>
  <c r="K59" i="6"/>
  <c r="G59" i="6"/>
  <c r="J57" i="6"/>
  <c r="I57" i="6"/>
  <c r="F57" i="6"/>
  <c r="E57" i="6"/>
  <c r="E73" i="6" s="1"/>
  <c r="K56" i="6"/>
  <c r="G56" i="6"/>
  <c r="K55" i="6"/>
  <c r="G55" i="6"/>
  <c r="K54" i="6"/>
  <c r="G54" i="6"/>
  <c r="K53" i="6"/>
  <c r="G53" i="6"/>
  <c r="K37" i="6"/>
  <c r="G37" i="6"/>
  <c r="K36" i="6"/>
  <c r="G36" i="6"/>
  <c r="K35" i="6"/>
  <c r="G35" i="6"/>
  <c r="K34" i="6"/>
  <c r="G34" i="6"/>
  <c r="K33" i="6"/>
  <c r="G33" i="6"/>
  <c r="K32" i="6"/>
  <c r="G32" i="6"/>
  <c r="J26" i="6"/>
  <c r="I26" i="6"/>
  <c r="F26" i="6"/>
  <c r="E26" i="6"/>
  <c r="K25" i="6"/>
  <c r="G25" i="6"/>
  <c r="K24" i="6"/>
  <c r="G24" i="6"/>
  <c r="K23" i="6"/>
  <c r="G23" i="6"/>
  <c r="K22" i="6"/>
  <c r="G22" i="6"/>
  <c r="J20" i="6"/>
  <c r="J28" i="6" s="1"/>
  <c r="I20" i="6"/>
  <c r="F20" i="6"/>
  <c r="E20" i="6"/>
  <c r="K19" i="6"/>
  <c r="G19" i="6"/>
  <c r="K18" i="6"/>
  <c r="G18" i="6"/>
  <c r="K17" i="6"/>
  <c r="G17" i="6"/>
  <c r="E28" i="12" l="1"/>
  <c r="E75" i="12" s="1"/>
  <c r="I168" i="12"/>
  <c r="F28" i="12"/>
  <c r="F75" i="12" s="1"/>
  <c r="G201" i="12"/>
  <c r="L175" i="9"/>
  <c r="L25" i="9"/>
  <c r="L54" i="9"/>
  <c r="L61" i="9"/>
  <c r="G219" i="9"/>
  <c r="L107" i="9"/>
  <c r="E141" i="9"/>
  <c r="G147" i="9"/>
  <c r="G172" i="9" s="1"/>
  <c r="G152" i="9"/>
  <c r="L152" i="9" s="1"/>
  <c r="G176" i="9"/>
  <c r="L176" i="9" s="1"/>
  <c r="G210" i="9"/>
  <c r="L33" i="9"/>
  <c r="L69" i="9"/>
  <c r="K172" i="9"/>
  <c r="I230" i="9"/>
  <c r="L177" i="9"/>
  <c r="L23" i="9"/>
  <c r="L59" i="9"/>
  <c r="L66" i="9"/>
  <c r="G97" i="9"/>
  <c r="L102" i="9"/>
  <c r="K135" i="9"/>
  <c r="L138" i="9"/>
  <c r="J230" i="9"/>
  <c r="G132" i="9"/>
  <c r="L22" i="9"/>
  <c r="L26" i="9" s="1"/>
  <c r="L110" i="9"/>
  <c r="K20" i="9"/>
  <c r="L37" i="9"/>
  <c r="K97" i="9"/>
  <c r="L97" i="9" s="1"/>
  <c r="L111" i="9"/>
  <c r="K228" i="9"/>
  <c r="G134" i="9"/>
  <c r="G149" i="9"/>
  <c r="L20" i="9"/>
  <c r="L28" i="9" s="1"/>
  <c r="I75" i="9"/>
  <c r="G57" i="9"/>
  <c r="G73" i="9" s="1"/>
  <c r="L185" i="9"/>
  <c r="E212" i="9"/>
  <c r="K141" i="9"/>
  <c r="J75" i="9"/>
  <c r="K57" i="9"/>
  <c r="G113" i="9"/>
  <c r="L103" i="9"/>
  <c r="G227" i="9"/>
  <c r="I143" i="9"/>
  <c r="I190" i="9" s="1"/>
  <c r="L182" i="9"/>
  <c r="K212" i="9"/>
  <c r="K230" i="9" s="1"/>
  <c r="I26" i="8"/>
  <c r="I116" i="8"/>
  <c r="G67" i="8"/>
  <c r="G69" i="8" s="1"/>
  <c r="J116" i="8"/>
  <c r="H26" i="8"/>
  <c r="H69" i="8" s="1"/>
  <c r="I67" i="8"/>
  <c r="L26" i="8"/>
  <c r="L69" i="8" s="1"/>
  <c r="L116" i="8"/>
  <c r="G201" i="6"/>
  <c r="L201" i="6" s="1"/>
  <c r="G164" i="6"/>
  <c r="L24" i="6"/>
  <c r="L32" i="6"/>
  <c r="L36" i="6"/>
  <c r="L55" i="6"/>
  <c r="G207" i="6"/>
  <c r="L207" i="6" s="1"/>
  <c r="L34" i="6"/>
  <c r="G156" i="6"/>
  <c r="L156" i="6" s="1"/>
  <c r="G162" i="6"/>
  <c r="G172" i="6"/>
  <c r="G175" i="6"/>
  <c r="G193" i="6"/>
  <c r="G158" i="6"/>
  <c r="L158" i="6" s="1"/>
  <c r="G163" i="6"/>
  <c r="L163" i="6" s="1"/>
  <c r="G173" i="6"/>
  <c r="L173" i="6" s="1"/>
  <c r="G202" i="6"/>
  <c r="L202" i="6" s="1"/>
  <c r="I167" i="6"/>
  <c r="G198" i="6"/>
  <c r="E165" i="6"/>
  <c r="L270" i="6"/>
  <c r="L25" i="6"/>
  <c r="L33" i="6"/>
  <c r="L37" i="6"/>
  <c r="L56" i="6"/>
  <c r="L64" i="6"/>
  <c r="L68" i="6"/>
  <c r="L61" i="6"/>
  <c r="G26" i="6"/>
  <c r="G194" i="6"/>
  <c r="L194" i="6" s="1"/>
  <c r="I73" i="6"/>
  <c r="L23" i="6"/>
  <c r="J167" i="6"/>
  <c r="L59" i="6"/>
  <c r="L63" i="6"/>
  <c r="L67" i="6"/>
  <c r="G57" i="6"/>
  <c r="L133" i="6"/>
  <c r="K159" i="6"/>
  <c r="L171" i="6"/>
  <c r="F73" i="6"/>
  <c r="G176" i="6"/>
  <c r="L62" i="6"/>
  <c r="G20" i="6"/>
  <c r="I28" i="6"/>
  <c r="J212" i="6"/>
  <c r="G205" i="6"/>
  <c r="L205" i="6" s="1"/>
  <c r="L53" i="6"/>
  <c r="L19" i="6"/>
  <c r="L17" i="6"/>
  <c r="L60" i="6"/>
  <c r="K210" i="6"/>
  <c r="G174" i="6"/>
  <c r="L174" i="6" s="1"/>
  <c r="G195" i="6"/>
  <c r="G203" i="6"/>
  <c r="E28" i="6"/>
  <c r="E75" i="6" s="1"/>
  <c r="L35" i="6"/>
  <c r="L54" i="6"/>
  <c r="J73" i="6"/>
  <c r="J75" i="6" s="1"/>
  <c r="L66" i="6"/>
  <c r="F165" i="6"/>
  <c r="L65" i="6"/>
  <c r="F28" i="6"/>
  <c r="G71" i="6"/>
  <c r="I212" i="6"/>
  <c r="I214" i="6" s="1"/>
  <c r="L70" i="6"/>
  <c r="G199" i="6"/>
  <c r="G208" i="6"/>
  <c r="L208" i="6" s="1"/>
  <c r="F210" i="6"/>
  <c r="L69" i="6"/>
  <c r="G209" i="6"/>
  <c r="L209" i="6" s="1"/>
  <c r="K26" i="6"/>
  <c r="K20" i="6"/>
  <c r="L18" i="6"/>
  <c r="G157" i="6"/>
  <c r="L157" i="6" s="1"/>
  <c r="K132" i="11"/>
  <c r="H69" i="11"/>
  <c r="H132" i="11" s="1"/>
  <c r="G69" i="11"/>
  <c r="G132" i="11" s="1"/>
  <c r="I26" i="11"/>
  <c r="I69" i="11" s="1"/>
  <c r="I132" i="11" s="1"/>
  <c r="L26" i="11"/>
  <c r="L69" i="11" s="1"/>
  <c r="L132" i="11" s="1"/>
  <c r="J67" i="11"/>
  <c r="J26" i="11"/>
  <c r="J69" i="11" s="1"/>
  <c r="J132" i="11" s="1"/>
  <c r="I28" i="12"/>
  <c r="L196" i="12"/>
  <c r="J28" i="12"/>
  <c r="L25" i="12"/>
  <c r="G207" i="12"/>
  <c r="L207" i="12" s="1"/>
  <c r="G165" i="12"/>
  <c r="G166" i="12" s="1"/>
  <c r="L33" i="12"/>
  <c r="L68" i="12"/>
  <c r="L22" i="12"/>
  <c r="K160" i="12"/>
  <c r="L24" i="12"/>
  <c r="I213" i="12"/>
  <c r="I215" i="12" s="1"/>
  <c r="G208" i="12"/>
  <c r="L69" i="12"/>
  <c r="J213" i="12"/>
  <c r="J215" i="12" s="1"/>
  <c r="L133" i="12"/>
  <c r="G20" i="12"/>
  <c r="G28" i="12" s="1"/>
  <c r="G26" i="12"/>
  <c r="L32" i="12"/>
  <c r="G71" i="12"/>
  <c r="L70" i="12"/>
  <c r="L206" i="12"/>
  <c r="L55" i="12"/>
  <c r="L35" i="12"/>
  <c r="K211" i="12"/>
  <c r="L62" i="12"/>
  <c r="L19" i="12"/>
  <c r="L23" i="12"/>
  <c r="L37" i="12"/>
  <c r="L56" i="12"/>
  <c r="L60" i="12"/>
  <c r="L64" i="12"/>
  <c r="L175" i="12"/>
  <c r="L54" i="12"/>
  <c r="G204" i="12"/>
  <c r="L204" i="12" s="1"/>
  <c r="I73" i="12"/>
  <c r="G210" i="12"/>
  <c r="L210" i="12" s="1"/>
  <c r="L66" i="12"/>
  <c r="K71" i="12"/>
  <c r="L71" i="12" s="1"/>
  <c r="G194" i="12"/>
  <c r="L194" i="12" s="1"/>
  <c r="G195" i="12"/>
  <c r="L195" i="12" s="1"/>
  <c r="L53" i="12"/>
  <c r="K57" i="12"/>
  <c r="J75" i="12"/>
  <c r="E166" i="12"/>
  <c r="F166" i="12"/>
  <c r="F160" i="12"/>
  <c r="K20" i="12"/>
  <c r="F211" i="12"/>
  <c r="E211" i="12"/>
  <c r="L205" i="12"/>
  <c r="L209" i="12"/>
  <c r="L201" i="12"/>
  <c r="L200" i="12"/>
  <c r="L176" i="12"/>
  <c r="L174" i="12"/>
  <c r="E197" i="12"/>
  <c r="F197" i="12"/>
  <c r="L165" i="12"/>
  <c r="L163" i="12"/>
  <c r="L162" i="12"/>
  <c r="L159" i="12"/>
  <c r="L158" i="12"/>
  <c r="L164" i="12"/>
  <c r="L208" i="12"/>
  <c r="L172" i="12"/>
  <c r="L199" i="12"/>
  <c r="G160" i="12"/>
  <c r="L271" i="12"/>
  <c r="L273" i="12" s="1"/>
  <c r="L173" i="12"/>
  <c r="L202" i="12"/>
  <c r="E160" i="12"/>
  <c r="K166" i="12"/>
  <c r="K197" i="12"/>
  <c r="K213" i="12" s="1"/>
  <c r="G203" i="12"/>
  <c r="L203" i="12" s="1"/>
  <c r="G193" i="12"/>
  <c r="G273" i="12"/>
  <c r="L157" i="12"/>
  <c r="L26" i="12"/>
  <c r="K26" i="12"/>
  <c r="L59" i="12"/>
  <c r="L17" i="12"/>
  <c r="L20" i="12" s="1"/>
  <c r="G57" i="12"/>
  <c r="G221" i="9"/>
  <c r="E216" i="9"/>
  <c r="F226" i="9"/>
  <c r="G226" i="9" s="1"/>
  <c r="L226" i="9" s="1"/>
  <c r="F216" i="9"/>
  <c r="E222" i="9"/>
  <c r="G222" i="9" s="1"/>
  <c r="L222" i="9" s="1"/>
  <c r="K106" i="9"/>
  <c r="L106" i="9" s="1"/>
  <c r="F225" i="9"/>
  <c r="G225" i="9" s="1"/>
  <c r="L225" i="9" s="1"/>
  <c r="K104" i="9"/>
  <c r="L104" i="9" s="1"/>
  <c r="F217" i="9"/>
  <c r="G217" i="9" s="1"/>
  <c r="L217" i="9" s="1"/>
  <c r="K105" i="9"/>
  <c r="L105" i="9" s="1"/>
  <c r="K112" i="9"/>
  <c r="L112" i="9" s="1"/>
  <c r="F218" i="9"/>
  <c r="G218" i="9" s="1"/>
  <c r="L218" i="9" s="1"/>
  <c r="E224" i="9"/>
  <c r="G224" i="9" s="1"/>
  <c r="L224" i="9" s="1"/>
  <c r="E220" i="9"/>
  <c r="G220" i="9" s="1"/>
  <c r="L220" i="9" s="1"/>
  <c r="J115" i="9"/>
  <c r="K108" i="9"/>
  <c r="L108" i="9" s="1"/>
  <c r="E223" i="9"/>
  <c r="G223" i="9" s="1"/>
  <c r="L223" i="9" s="1"/>
  <c r="L227" i="9"/>
  <c r="L219" i="9"/>
  <c r="L221" i="9"/>
  <c r="L210" i="9"/>
  <c r="F186" i="9"/>
  <c r="L180" i="9"/>
  <c r="L169" i="9"/>
  <c r="L170" i="9"/>
  <c r="E186" i="9"/>
  <c r="L178" i="9"/>
  <c r="L150" i="9"/>
  <c r="L147" i="9"/>
  <c r="F172" i="9"/>
  <c r="F188" i="9" s="1"/>
  <c r="L140" i="9"/>
  <c r="L139" i="9"/>
  <c r="G137" i="9"/>
  <c r="E135" i="9"/>
  <c r="E143" i="9" s="1"/>
  <c r="G135" i="9"/>
  <c r="L134" i="9"/>
  <c r="F135" i="9"/>
  <c r="F143" i="9" s="1"/>
  <c r="L168" i="9"/>
  <c r="J190" i="9"/>
  <c r="L181" i="9"/>
  <c r="L148" i="9"/>
  <c r="G141" i="9"/>
  <c r="G143" i="9" s="1"/>
  <c r="L137" i="9"/>
  <c r="L141" i="9" s="1"/>
  <c r="L151" i="9"/>
  <c r="L211" i="9"/>
  <c r="L171" i="9"/>
  <c r="L179" i="9"/>
  <c r="L133" i="9"/>
  <c r="L149" i="9"/>
  <c r="E172" i="9"/>
  <c r="K186" i="9"/>
  <c r="K188" i="9" s="1"/>
  <c r="G174" i="9"/>
  <c r="L132" i="9"/>
  <c r="G209" i="9"/>
  <c r="G212" i="9" s="1"/>
  <c r="G28" i="9"/>
  <c r="G75" i="9" s="1"/>
  <c r="L101" i="9"/>
  <c r="G115" i="9"/>
  <c r="E75" i="9"/>
  <c r="K28" i="9"/>
  <c r="L53" i="9"/>
  <c r="L57" i="9" s="1"/>
  <c r="I113" i="9"/>
  <c r="I115" i="9" s="1"/>
  <c r="K71" i="9"/>
  <c r="L71" i="9" s="1"/>
  <c r="I69" i="8"/>
  <c r="K69" i="8"/>
  <c r="J69" i="8"/>
  <c r="G204" i="6"/>
  <c r="L204" i="6" s="1"/>
  <c r="L175" i="6"/>
  <c r="E196" i="6"/>
  <c r="F196" i="6"/>
  <c r="F159" i="6"/>
  <c r="L193" i="6"/>
  <c r="L200" i="6"/>
  <c r="L164" i="6"/>
  <c r="L172" i="6"/>
  <c r="L206" i="6"/>
  <c r="L176" i="6"/>
  <c r="L162" i="6"/>
  <c r="L195" i="6"/>
  <c r="L199" i="6"/>
  <c r="L198" i="6"/>
  <c r="E210" i="6"/>
  <c r="G270" i="6"/>
  <c r="E159" i="6"/>
  <c r="E167" i="6" s="1"/>
  <c r="K165" i="6"/>
  <c r="K196" i="6"/>
  <c r="G161" i="6"/>
  <c r="G192" i="6"/>
  <c r="K71" i="6"/>
  <c r="L22" i="6"/>
  <c r="K57" i="6"/>
  <c r="G18" i="5"/>
  <c r="H18" i="5"/>
  <c r="I18" i="5"/>
  <c r="J18" i="5"/>
  <c r="K18" i="5"/>
  <c r="L18" i="5"/>
  <c r="G24" i="5"/>
  <c r="G26" i="5" s="1"/>
  <c r="H24" i="5"/>
  <c r="I24" i="5"/>
  <c r="J24" i="5"/>
  <c r="J26" i="5" s="1"/>
  <c r="K24" i="5"/>
  <c r="L24" i="5"/>
  <c r="G40" i="5"/>
  <c r="H40" i="5"/>
  <c r="I40" i="5"/>
  <c r="I67" i="5" s="1"/>
  <c r="J40" i="5"/>
  <c r="K40" i="5"/>
  <c r="L40" i="5"/>
  <c r="L67" i="5" s="1"/>
  <c r="G65" i="5"/>
  <c r="H65" i="5"/>
  <c r="I65" i="5"/>
  <c r="J65" i="5"/>
  <c r="K65" i="5"/>
  <c r="L65" i="5"/>
  <c r="G98" i="5"/>
  <c r="G131" i="5" s="1"/>
  <c r="E220" i="3"/>
  <c r="G220" i="3" s="1"/>
  <c r="F220" i="3"/>
  <c r="E221" i="3"/>
  <c r="G221" i="3" s="1"/>
  <c r="F221" i="3"/>
  <c r="E222" i="3"/>
  <c r="F222" i="3"/>
  <c r="G222" i="3" s="1"/>
  <c r="E223" i="3"/>
  <c r="F223" i="3"/>
  <c r="G223" i="3" s="1"/>
  <c r="L223" i="3" s="1"/>
  <c r="E224" i="3"/>
  <c r="G224" i="3" s="1"/>
  <c r="F224" i="3"/>
  <c r="E225" i="3"/>
  <c r="F225" i="3"/>
  <c r="E226" i="3"/>
  <c r="F226" i="3"/>
  <c r="G226" i="3" s="1"/>
  <c r="E227" i="3"/>
  <c r="F227" i="3"/>
  <c r="G227" i="3" s="1"/>
  <c r="E228" i="3"/>
  <c r="G228" i="3" s="1"/>
  <c r="F228" i="3"/>
  <c r="F219" i="3"/>
  <c r="G219" i="3" s="1"/>
  <c r="E219" i="3"/>
  <c r="F218" i="3"/>
  <c r="E218" i="3"/>
  <c r="F217" i="3"/>
  <c r="E217" i="3"/>
  <c r="G217" i="3" s="1"/>
  <c r="F212" i="3"/>
  <c r="E212" i="3"/>
  <c r="F211" i="3"/>
  <c r="E211" i="3"/>
  <c r="F210" i="3"/>
  <c r="E210" i="3"/>
  <c r="E178" i="3"/>
  <c r="F178" i="3"/>
  <c r="G178" i="3" s="1"/>
  <c r="E179" i="3"/>
  <c r="G179" i="3" s="1"/>
  <c r="F179" i="3"/>
  <c r="E180" i="3"/>
  <c r="F180" i="3"/>
  <c r="E181" i="3"/>
  <c r="F181" i="3"/>
  <c r="E182" i="3"/>
  <c r="F182" i="3"/>
  <c r="G182" i="3" s="1"/>
  <c r="E183" i="3"/>
  <c r="G183" i="3" s="1"/>
  <c r="L183" i="3" s="1"/>
  <c r="F183" i="3"/>
  <c r="E184" i="3"/>
  <c r="G184" i="3" s="1"/>
  <c r="F184" i="3"/>
  <c r="E185" i="3"/>
  <c r="F185" i="3"/>
  <c r="F177" i="3"/>
  <c r="E177" i="3"/>
  <c r="G177" i="3" s="1"/>
  <c r="F176" i="3"/>
  <c r="G176" i="3" s="1"/>
  <c r="L176" i="3" s="1"/>
  <c r="E176" i="3"/>
  <c r="F175" i="3"/>
  <c r="E175" i="3"/>
  <c r="F174" i="3"/>
  <c r="E174" i="3"/>
  <c r="E169" i="3"/>
  <c r="F169" i="3"/>
  <c r="E170" i="3"/>
  <c r="G170" i="3" s="1"/>
  <c r="L170" i="3" s="1"/>
  <c r="F170" i="3"/>
  <c r="E171" i="3"/>
  <c r="G171" i="3" s="1"/>
  <c r="F171" i="3"/>
  <c r="F168" i="3"/>
  <c r="G168" i="3" s="1"/>
  <c r="E168" i="3"/>
  <c r="E151" i="3"/>
  <c r="F151" i="3"/>
  <c r="G151" i="3" s="1"/>
  <c r="L151" i="3" s="1"/>
  <c r="E152" i="3"/>
  <c r="G152" i="3" s="1"/>
  <c r="F152" i="3"/>
  <c r="F150" i="3"/>
  <c r="G150" i="3" s="1"/>
  <c r="E150" i="3"/>
  <c r="F149" i="3"/>
  <c r="E149" i="3"/>
  <c r="F148" i="3"/>
  <c r="E148" i="3"/>
  <c r="F147" i="3"/>
  <c r="E147" i="3"/>
  <c r="F137" i="3"/>
  <c r="F141" i="3" s="1"/>
  <c r="F138" i="3"/>
  <c r="F139" i="3"/>
  <c r="F140" i="3"/>
  <c r="F132" i="3"/>
  <c r="F133" i="3"/>
  <c r="F135" i="3" s="1"/>
  <c r="F134" i="3"/>
  <c r="E138" i="3"/>
  <c r="E139" i="3"/>
  <c r="E140" i="3"/>
  <c r="E137" i="3"/>
  <c r="E133" i="3"/>
  <c r="E134" i="3"/>
  <c r="E132" i="3"/>
  <c r="E135" i="3" s="1"/>
  <c r="J229" i="3"/>
  <c r="I229" i="3"/>
  <c r="K228" i="3"/>
  <c r="K227" i="3"/>
  <c r="K226" i="3"/>
  <c r="K225" i="3"/>
  <c r="G225" i="3"/>
  <c r="L225" i="3" s="1"/>
  <c r="K224" i="3"/>
  <c r="K223" i="3"/>
  <c r="K222" i="3"/>
  <c r="K221" i="3"/>
  <c r="K220" i="3"/>
  <c r="K219" i="3"/>
  <c r="K218" i="3"/>
  <c r="G218" i="3"/>
  <c r="K217" i="3"/>
  <c r="J213" i="3"/>
  <c r="I213" i="3"/>
  <c r="I231" i="3" s="1"/>
  <c r="K212" i="3"/>
  <c r="K211" i="3"/>
  <c r="K210" i="3"/>
  <c r="J186" i="3"/>
  <c r="I186" i="3"/>
  <c r="K185" i="3"/>
  <c r="K184" i="3"/>
  <c r="K183" i="3"/>
  <c r="K182" i="3"/>
  <c r="K181" i="3"/>
  <c r="G181" i="3"/>
  <c r="L181" i="3" s="1"/>
  <c r="K180" i="3"/>
  <c r="K179" i="3"/>
  <c r="K178" i="3"/>
  <c r="K177" i="3"/>
  <c r="K176" i="3"/>
  <c r="K175" i="3"/>
  <c r="K174" i="3"/>
  <c r="J172" i="3"/>
  <c r="I172" i="3"/>
  <c r="I188" i="3" s="1"/>
  <c r="K171" i="3"/>
  <c r="K170" i="3"/>
  <c r="K169" i="3"/>
  <c r="K168" i="3"/>
  <c r="K172" i="3" s="1"/>
  <c r="K152" i="3"/>
  <c r="K151" i="3"/>
  <c r="K150" i="3"/>
  <c r="K149" i="3"/>
  <c r="K148" i="3"/>
  <c r="G148" i="3"/>
  <c r="K147" i="3"/>
  <c r="J141" i="3"/>
  <c r="I141" i="3"/>
  <c r="K140" i="3"/>
  <c r="G140" i="3"/>
  <c r="K139" i="3"/>
  <c r="K138" i="3"/>
  <c r="G138" i="3"/>
  <c r="K137" i="3"/>
  <c r="J135" i="3"/>
  <c r="I135" i="3"/>
  <c r="I143" i="3" s="1"/>
  <c r="I190" i="3" s="1"/>
  <c r="K134" i="3"/>
  <c r="K133" i="3"/>
  <c r="K132" i="3"/>
  <c r="J113" i="3"/>
  <c r="I113" i="3"/>
  <c r="F113" i="3"/>
  <c r="E113" i="3"/>
  <c r="K112" i="3"/>
  <c r="L112" i="3" s="1"/>
  <c r="G112" i="3"/>
  <c r="K111" i="3"/>
  <c r="L111" i="3" s="1"/>
  <c r="G111" i="3"/>
  <c r="K110" i="3"/>
  <c r="G110" i="3"/>
  <c r="K109" i="3"/>
  <c r="G109" i="3"/>
  <c r="K108" i="3"/>
  <c r="G108" i="3"/>
  <c r="K107" i="3"/>
  <c r="G107" i="3"/>
  <c r="K106" i="3"/>
  <c r="G106" i="3"/>
  <c r="K105" i="3"/>
  <c r="G105" i="3"/>
  <c r="K104" i="3"/>
  <c r="L104" i="3" s="1"/>
  <c r="G104" i="3"/>
  <c r="K103" i="3"/>
  <c r="L103" i="3" s="1"/>
  <c r="G103" i="3"/>
  <c r="K102" i="3"/>
  <c r="G102" i="3"/>
  <c r="K101" i="3"/>
  <c r="G101" i="3"/>
  <c r="J97" i="3"/>
  <c r="I97" i="3"/>
  <c r="F97" i="3"/>
  <c r="F115" i="3" s="1"/>
  <c r="E97" i="3"/>
  <c r="E115" i="3" s="1"/>
  <c r="K96" i="3"/>
  <c r="G96" i="3"/>
  <c r="K95" i="3"/>
  <c r="G95" i="3"/>
  <c r="K94" i="3"/>
  <c r="L94" i="3" s="1"/>
  <c r="G94" i="3"/>
  <c r="J71" i="3"/>
  <c r="I71" i="3"/>
  <c r="F71" i="3"/>
  <c r="E71" i="3"/>
  <c r="K70" i="3"/>
  <c r="L70" i="3" s="1"/>
  <c r="G70" i="3"/>
  <c r="K69" i="3"/>
  <c r="L69" i="3" s="1"/>
  <c r="G69" i="3"/>
  <c r="K68" i="3"/>
  <c r="G68" i="3"/>
  <c r="K67" i="3"/>
  <c r="G67" i="3"/>
  <c r="K66" i="3"/>
  <c r="G66" i="3"/>
  <c r="K65" i="3"/>
  <c r="L65" i="3" s="1"/>
  <c r="G65" i="3"/>
  <c r="K64" i="3"/>
  <c r="G64" i="3"/>
  <c r="K63" i="3"/>
  <c r="L63" i="3" s="1"/>
  <c r="G63" i="3"/>
  <c r="K62" i="3"/>
  <c r="L62" i="3" s="1"/>
  <c r="G62" i="3"/>
  <c r="K61" i="3"/>
  <c r="L61" i="3" s="1"/>
  <c r="G61" i="3"/>
  <c r="K60" i="3"/>
  <c r="G60" i="3"/>
  <c r="L60" i="3" s="1"/>
  <c r="K59" i="3"/>
  <c r="G59" i="3"/>
  <c r="J57" i="3"/>
  <c r="I57" i="3"/>
  <c r="F57" i="3"/>
  <c r="E57" i="3"/>
  <c r="E73" i="3" s="1"/>
  <c r="K56" i="3"/>
  <c r="G56" i="3"/>
  <c r="K55" i="3"/>
  <c r="L55" i="3" s="1"/>
  <c r="G55" i="3"/>
  <c r="K54" i="3"/>
  <c r="L54" i="3" s="1"/>
  <c r="G54" i="3"/>
  <c r="K53" i="3"/>
  <c r="G53" i="3"/>
  <c r="K37" i="3"/>
  <c r="G37" i="3"/>
  <c r="K36" i="3"/>
  <c r="G36" i="3"/>
  <c r="K35" i="3"/>
  <c r="G35" i="3"/>
  <c r="K34" i="3"/>
  <c r="G34" i="3"/>
  <c r="K33" i="3"/>
  <c r="G33" i="3"/>
  <c r="K32" i="3"/>
  <c r="L32" i="3" s="1"/>
  <c r="G32" i="3"/>
  <c r="J26" i="3"/>
  <c r="I26" i="3"/>
  <c r="F26" i="3"/>
  <c r="E26" i="3"/>
  <c r="K25" i="3"/>
  <c r="G25" i="3"/>
  <c r="K24" i="3"/>
  <c r="L24" i="3" s="1"/>
  <c r="G24" i="3"/>
  <c r="K23" i="3"/>
  <c r="L23" i="3" s="1"/>
  <c r="G23" i="3"/>
  <c r="K22" i="3"/>
  <c r="L22" i="3" s="1"/>
  <c r="G22" i="3"/>
  <c r="J20" i="3"/>
  <c r="J28" i="3" s="1"/>
  <c r="I20" i="3"/>
  <c r="F20" i="3"/>
  <c r="F28" i="3" s="1"/>
  <c r="E20" i="3"/>
  <c r="E28" i="3" s="1"/>
  <c r="K19" i="3"/>
  <c r="G19" i="3"/>
  <c r="L19" i="3" s="1"/>
  <c r="K18" i="3"/>
  <c r="G18" i="3"/>
  <c r="K17" i="3"/>
  <c r="G17" i="3"/>
  <c r="I75" i="12" l="1"/>
  <c r="F213" i="12"/>
  <c r="K28" i="12"/>
  <c r="K168" i="12"/>
  <c r="K143" i="9"/>
  <c r="I75" i="6"/>
  <c r="K167" i="6"/>
  <c r="G165" i="6"/>
  <c r="H26" i="5"/>
  <c r="H67" i="5"/>
  <c r="L37" i="3"/>
  <c r="L36" i="3"/>
  <c r="L105" i="3"/>
  <c r="J188" i="3"/>
  <c r="F213" i="3"/>
  <c r="L221" i="3"/>
  <c r="G20" i="3"/>
  <c r="G28" i="3" s="1"/>
  <c r="L96" i="3"/>
  <c r="E213" i="3"/>
  <c r="G26" i="3"/>
  <c r="I115" i="3"/>
  <c r="L107" i="3"/>
  <c r="L64" i="3"/>
  <c r="J115" i="3"/>
  <c r="I73" i="3"/>
  <c r="L66" i="3"/>
  <c r="G113" i="3"/>
  <c r="K135" i="3"/>
  <c r="G185" i="3"/>
  <c r="L68" i="3"/>
  <c r="J73" i="3"/>
  <c r="J75" i="3" s="1"/>
  <c r="L95" i="3"/>
  <c r="J231" i="3"/>
  <c r="E75" i="3"/>
  <c r="L34" i="3"/>
  <c r="G57" i="3"/>
  <c r="L56" i="3"/>
  <c r="L67" i="3"/>
  <c r="L101" i="3"/>
  <c r="L113" i="3" s="1"/>
  <c r="L108" i="3"/>
  <c r="L224" i="3"/>
  <c r="G147" i="3"/>
  <c r="L147" i="3" s="1"/>
  <c r="L17" i="3"/>
  <c r="I28" i="3"/>
  <c r="L35" i="3"/>
  <c r="F73" i="3"/>
  <c r="F75" i="3" s="1"/>
  <c r="L102" i="3"/>
  <c r="L109" i="3"/>
  <c r="F229" i="3"/>
  <c r="L177" i="3"/>
  <c r="L106" i="3"/>
  <c r="K229" i="3"/>
  <c r="G134" i="3"/>
  <c r="L134" i="3" s="1"/>
  <c r="G169" i="3"/>
  <c r="L169" i="3" s="1"/>
  <c r="L18" i="3"/>
  <c r="L20" i="3" s="1"/>
  <c r="L25" i="3"/>
  <c r="G97" i="3"/>
  <c r="L110" i="3"/>
  <c r="J143" i="3"/>
  <c r="L178" i="3"/>
  <c r="G71" i="3"/>
  <c r="K213" i="3"/>
  <c r="G137" i="3"/>
  <c r="G139" i="3"/>
  <c r="L139" i="3" s="1"/>
  <c r="L185" i="3"/>
  <c r="K57" i="3"/>
  <c r="L33" i="3"/>
  <c r="K71" i="3"/>
  <c r="L71" i="3" s="1"/>
  <c r="K141" i="3"/>
  <c r="K143" i="3" s="1"/>
  <c r="G175" i="3"/>
  <c r="L175" i="3" s="1"/>
  <c r="G180" i="3"/>
  <c r="L180" i="3" s="1"/>
  <c r="F167" i="6"/>
  <c r="K212" i="6"/>
  <c r="K214" i="6" s="1"/>
  <c r="K272" i="6" s="1"/>
  <c r="K28" i="6"/>
  <c r="L26" i="6"/>
  <c r="F75" i="6"/>
  <c r="J214" i="6"/>
  <c r="G73" i="6"/>
  <c r="G210" i="6"/>
  <c r="L210" i="6" s="1"/>
  <c r="E212" i="6"/>
  <c r="E214" i="6" s="1"/>
  <c r="G28" i="6"/>
  <c r="L203" i="6"/>
  <c r="G196" i="6"/>
  <c r="L57" i="6"/>
  <c r="L20" i="6"/>
  <c r="L28" i="6" s="1"/>
  <c r="L71" i="6"/>
  <c r="F212" i="6"/>
  <c r="K73" i="6"/>
  <c r="L159" i="6"/>
  <c r="G159" i="6"/>
  <c r="G167" i="6" s="1"/>
  <c r="K67" i="5"/>
  <c r="H69" i="5"/>
  <c r="H133" i="5" s="1"/>
  <c r="I26" i="5"/>
  <c r="K26" i="5"/>
  <c r="K69" i="5" s="1"/>
  <c r="K133" i="5" s="1"/>
  <c r="G67" i="5"/>
  <c r="G69" i="5" s="1"/>
  <c r="G133" i="5" s="1"/>
  <c r="L26" i="5"/>
  <c r="L69" i="5" s="1"/>
  <c r="L133" i="5" s="1"/>
  <c r="J67" i="5"/>
  <c r="J69" i="5"/>
  <c r="J133" i="5" s="1"/>
  <c r="K215" i="12"/>
  <c r="K275" i="12" s="1"/>
  <c r="L57" i="12"/>
  <c r="G73" i="12"/>
  <c r="G75" i="12" s="1"/>
  <c r="G135" i="12" s="1"/>
  <c r="G197" i="12"/>
  <c r="F168" i="12"/>
  <c r="F215" i="12" s="1"/>
  <c r="E213" i="12"/>
  <c r="E215" i="12" s="1"/>
  <c r="K73" i="12"/>
  <c r="L28" i="12"/>
  <c r="E168" i="12"/>
  <c r="L166" i="12"/>
  <c r="G168" i="12"/>
  <c r="L160" i="12"/>
  <c r="L168" i="12" s="1"/>
  <c r="G211" i="12"/>
  <c r="L211" i="12" s="1"/>
  <c r="L193" i="12"/>
  <c r="L197" i="12" s="1"/>
  <c r="K113" i="9"/>
  <c r="L113" i="9" s="1"/>
  <c r="F228" i="9"/>
  <c r="F230" i="9" s="1"/>
  <c r="E228" i="9"/>
  <c r="E230" i="9" s="1"/>
  <c r="G216" i="9"/>
  <c r="E188" i="9"/>
  <c r="E190" i="9" s="1"/>
  <c r="F190" i="9"/>
  <c r="K190" i="9"/>
  <c r="L135" i="9"/>
  <c r="L143" i="9" s="1"/>
  <c r="G186" i="9"/>
  <c r="L186" i="9" s="1"/>
  <c r="L174" i="9"/>
  <c r="L212" i="9"/>
  <c r="L172" i="9"/>
  <c r="L209" i="9"/>
  <c r="K73" i="9"/>
  <c r="L73" i="9" s="1"/>
  <c r="L75" i="9" s="1"/>
  <c r="L161" i="6"/>
  <c r="L165" i="6" s="1"/>
  <c r="L192" i="6"/>
  <c r="L196" i="6" s="1"/>
  <c r="I69" i="5"/>
  <c r="I133" i="5" s="1"/>
  <c r="L222" i="3"/>
  <c r="G229" i="3"/>
  <c r="F231" i="3"/>
  <c r="G212" i="3"/>
  <c r="L212" i="3" s="1"/>
  <c r="G211" i="3"/>
  <c r="L179" i="3"/>
  <c r="F186" i="3"/>
  <c r="L182" i="3"/>
  <c r="E186" i="3"/>
  <c r="E172" i="3"/>
  <c r="F172" i="3"/>
  <c r="L148" i="3"/>
  <c r="G133" i="3"/>
  <c r="L138" i="3"/>
  <c r="E141" i="3"/>
  <c r="E143" i="3" s="1"/>
  <c r="G132" i="3"/>
  <c r="L171" i="3"/>
  <c r="L220" i="3"/>
  <c r="L227" i="3"/>
  <c r="L184" i="3"/>
  <c r="L133" i="3"/>
  <c r="L218" i="3"/>
  <c r="L152" i="3"/>
  <c r="L228" i="3"/>
  <c r="L168" i="3"/>
  <c r="F143" i="3"/>
  <c r="L140" i="3"/>
  <c r="L150" i="3"/>
  <c r="L211" i="3"/>
  <c r="L219" i="3"/>
  <c r="L226" i="3"/>
  <c r="K186" i="3"/>
  <c r="K188" i="3" s="1"/>
  <c r="G174" i="3"/>
  <c r="G149" i="3"/>
  <c r="L149" i="3" s="1"/>
  <c r="L132" i="3"/>
  <c r="L217" i="3"/>
  <c r="E229" i="3"/>
  <c r="E231" i="3" s="1"/>
  <c r="G210" i="3"/>
  <c r="G115" i="3"/>
  <c r="L26" i="3"/>
  <c r="K20" i="3"/>
  <c r="L53" i="3"/>
  <c r="K97" i="3"/>
  <c r="K26" i="3"/>
  <c r="L59" i="3"/>
  <c r="K113" i="3"/>
  <c r="L73" i="12" l="1"/>
  <c r="G188" i="9"/>
  <c r="L188" i="9" s="1"/>
  <c r="K115" i="9"/>
  <c r="L115" i="9" s="1"/>
  <c r="F214" i="6"/>
  <c r="G186" i="3"/>
  <c r="G141" i="3"/>
  <c r="K231" i="3"/>
  <c r="I75" i="3"/>
  <c r="G213" i="3"/>
  <c r="G231" i="3" s="1"/>
  <c r="L137" i="3"/>
  <c r="L141" i="3" s="1"/>
  <c r="J190" i="3"/>
  <c r="G135" i="3"/>
  <c r="L57" i="3"/>
  <c r="K73" i="3"/>
  <c r="F188" i="3"/>
  <c r="F190" i="3" s="1"/>
  <c r="G73" i="3"/>
  <c r="G75" i="3" s="1"/>
  <c r="G212" i="6"/>
  <c r="L212" i="6" s="1"/>
  <c r="L73" i="6"/>
  <c r="L75" i="6" s="1"/>
  <c r="L167" i="6"/>
  <c r="L214" i="6" s="1"/>
  <c r="K75" i="6"/>
  <c r="K135" i="6" s="1"/>
  <c r="G75" i="6"/>
  <c r="G135" i="6" s="1"/>
  <c r="L75" i="12"/>
  <c r="K75" i="12"/>
  <c r="K135" i="12" s="1"/>
  <c r="L135" i="12" s="1"/>
  <c r="G213" i="12"/>
  <c r="L213" i="12" s="1"/>
  <c r="L215" i="12" s="1"/>
  <c r="L216" i="9"/>
  <c r="G228" i="9"/>
  <c r="L190" i="9"/>
  <c r="G190" i="9"/>
  <c r="K75" i="9"/>
  <c r="E188" i="3"/>
  <c r="E190" i="3"/>
  <c r="G143" i="3"/>
  <c r="L186" i="3"/>
  <c r="L172" i="3"/>
  <c r="G172" i="3"/>
  <c r="G188" i="3" s="1"/>
  <c r="L229" i="3"/>
  <c r="L174" i="3"/>
  <c r="L210" i="3"/>
  <c r="L135" i="3"/>
  <c r="K190" i="3"/>
  <c r="K115" i="3"/>
  <c r="L97" i="3"/>
  <c r="L115" i="3" s="1"/>
  <c r="L28" i="3"/>
  <c r="K28" i="3"/>
  <c r="K75" i="3" s="1"/>
  <c r="L213" i="3" l="1"/>
  <c r="L73" i="3"/>
  <c r="L75" i="3"/>
  <c r="G214" i="6"/>
  <c r="G272" i="6" s="1"/>
  <c r="L272" i="6" s="1"/>
  <c r="L135" i="6"/>
  <c r="G215" i="12"/>
  <c r="G275" i="12" s="1"/>
  <c r="L275" i="12" s="1"/>
  <c r="L228" i="9"/>
  <c r="G230" i="9"/>
  <c r="L230" i="9" s="1"/>
  <c r="L143" i="3"/>
  <c r="G190" i="3"/>
  <c r="L231" i="3"/>
  <c r="L188" i="3"/>
  <c r="L190" i="3" l="1"/>
  <c r="G40" i="2" l="1"/>
  <c r="G114" i="2"/>
  <c r="I40" i="2" l="1"/>
  <c r="I65" i="2"/>
  <c r="L114" i="2" l="1"/>
  <c r="K114" i="2"/>
  <c r="I114" i="2"/>
  <c r="H114" i="2"/>
  <c r="L98" i="2"/>
  <c r="K98" i="2"/>
  <c r="I98" i="2"/>
  <c r="H98" i="2"/>
  <c r="G98" i="2"/>
  <c r="K116" i="2" l="1"/>
  <c r="G116" i="2"/>
  <c r="H116" i="2"/>
  <c r="L116" i="2"/>
  <c r="I116" i="2"/>
  <c r="L40" i="2" l="1"/>
  <c r="K40" i="2"/>
  <c r="J40" i="2"/>
  <c r="H40" i="2"/>
  <c r="G18" i="2"/>
  <c r="H18" i="2"/>
  <c r="I18" i="2"/>
  <c r="J18" i="2"/>
  <c r="K18" i="2"/>
  <c r="L18" i="2"/>
  <c r="G24" i="2"/>
  <c r="H24" i="2"/>
  <c r="I24" i="2"/>
  <c r="J24" i="2"/>
  <c r="K24" i="2"/>
  <c r="L24" i="2"/>
  <c r="G65" i="2"/>
  <c r="H65" i="2"/>
  <c r="J65" i="2"/>
  <c r="K65" i="2"/>
  <c r="L65" i="2"/>
  <c r="G26" i="2" l="1"/>
  <c r="H67" i="2"/>
  <c r="L67" i="2"/>
  <c r="I67" i="2"/>
  <c r="J67" i="2"/>
  <c r="G67" i="2"/>
  <c r="K67" i="2"/>
  <c r="J26" i="2"/>
  <c r="I26" i="2"/>
  <c r="K26" i="2"/>
  <c r="L26" i="2"/>
  <c r="H26" i="2"/>
  <c r="G69" i="2" l="1"/>
  <c r="I69" i="2"/>
  <c r="H69" i="2"/>
  <c r="L69" i="2"/>
  <c r="J69" i="2"/>
  <c r="K69" i="2"/>
  <c r="J98" i="2" l="1"/>
  <c r="J114" i="2" l="1"/>
  <c r="J116" i="2" s="1"/>
</calcChain>
</file>

<file path=xl/sharedStrings.xml><?xml version="1.0" encoding="utf-8"?>
<sst xmlns="http://schemas.openxmlformats.org/spreadsheetml/2006/main" count="2520" uniqueCount="183">
  <si>
    <t>Exhibit 3.1.1 - Table 2</t>
  </si>
  <si>
    <t>Utility Operating Revenue - EGI</t>
  </si>
  <si>
    <t>Line No.</t>
  </si>
  <si>
    <t>Particulars ($ millions)</t>
  </si>
  <si>
    <t>Utility</t>
  </si>
  <si>
    <t>Actual</t>
  </si>
  <si>
    <t>Bridge Year</t>
  </si>
  <si>
    <t>Test Year</t>
  </si>
  <si>
    <t>(a)</t>
  </si>
  <si>
    <t>(b)</t>
  </si>
  <si>
    <t>(c)</t>
  </si>
  <si>
    <t>(d)</t>
  </si>
  <si>
    <t>(e)</t>
  </si>
  <si>
    <t>(f)</t>
  </si>
  <si>
    <t xml:space="preserve">Gas Sales &amp; Distribution </t>
  </si>
  <si>
    <t>EGI</t>
  </si>
  <si>
    <t>Transportation</t>
  </si>
  <si>
    <t>Storage</t>
  </si>
  <si>
    <t>Other Operating Revenue &amp; Other Income</t>
  </si>
  <si>
    <t>Total</t>
  </si>
  <si>
    <r>
      <t>Volumes (10</t>
    </r>
    <r>
      <rPr>
        <vertAlign val="superscript"/>
        <sz val="10"/>
        <color theme="1"/>
        <rFont val="Arial"/>
        <family val="2"/>
      </rPr>
      <t>6</t>
    </r>
    <r>
      <rPr>
        <sz val="10"/>
        <color theme="1"/>
        <rFont val="Arial"/>
        <family val="2"/>
      </rPr>
      <t>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)</t>
    </r>
  </si>
  <si>
    <t xml:space="preserve">Number of Customers </t>
  </si>
  <si>
    <t>Exhibit 3.1.1 - Attachment 1</t>
  </si>
  <si>
    <t>Comparison of Utility Operating Revenue 2021 Actual &amp; 2022 Actual</t>
  </si>
  <si>
    <t>2022 Actual Over/(Under) 2021 Actual</t>
  </si>
  <si>
    <t>(c) = (b-a)</t>
  </si>
  <si>
    <t>Comparison of Utility Operating Revenue 2022 Actual &amp; 2023 Bridge Year</t>
  </si>
  <si>
    <t>2023 Bridge Over/(Under) 2022 Actual</t>
  </si>
  <si>
    <t>Exhibit 3.2.1 - Table 1</t>
  </si>
  <si>
    <t>Gas Supply &amp; Delivery Revenue -  General Service</t>
  </si>
  <si>
    <t>EGD Rate Zone</t>
  </si>
  <si>
    <t>Union Rate Zone</t>
  </si>
  <si>
    <t>Total General Service Revenue</t>
  </si>
  <si>
    <t>Year-over-Year Change in Revenue</t>
  </si>
  <si>
    <t>Exhibit 3.2.1 - Table 2</t>
  </si>
  <si>
    <t>Gas Supply &amp; Delivery Revenue -  Distribution Contract Market</t>
  </si>
  <si>
    <t>Total Contract Revenue</t>
  </si>
  <si>
    <t>Exhibit 3.2.1 - Attachment 1</t>
  </si>
  <si>
    <t>Revenue - General Service Sales &amp; T-Service, Contract Sales &amp; T-Service</t>
  </si>
  <si>
    <t>General Service</t>
  </si>
  <si>
    <t>Rate 1</t>
  </si>
  <si>
    <t>Rate 6</t>
  </si>
  <si>
    <t>Rate 9</t>
  </si>
  <si>
    <t>Total - EGD Rate Zone</t>
  </si>
  <si>
    <t>Rate M1</t>
  </si>
  <si>
    <t>Rate M2</t>
  </si>
  <si>
    <t>Rate 01</t>
  </si>
  <si>
    <t>Rate 10</t>
  </si>
  <si>
    <t>Total - Union Rate Zone</t>
  </si>
  <si>
    <t>Total General Service</t>
  </si>
  <si>
    <t>Contract</t>
  </si>
  <si>
    <t>Rate 100</t>
  </si>
  <si>
    <t>Rate 110</t>
  </si>
  <si>
    <t>Rate 115</t>
  </si>
  <si>
    <t>Rate 125</t>
  </si>
  <si>
    <t>Rate 135</t>
  </si>
  <si>
    <t>Rate 145</t>
  </si>
  <si>
    <t>Rate 170</t>
  </si>
  <si>
    <t>Rate 200</t>
  </si>
  <si>
    <t>Rate 300</t>
  </si>
  <si>
    <t>Rate 315</t>
  </si>
  <si>
    <t xml:space="preserve">Exhibit 3.2.1 - Attachment 1 </t>
  </si>
  <si>
    <t>Revenue - General Service Sales &amp; T-Service, Contract Sales &amp; T-Service (Continued)</t>
  </si>
  <si>
    <t>Rate M4</t>
  </si>
  <si>
    <t>Rate M7</t>
  </si>
  <si>
    <t>Rate M9</t>
  </si>
  <si>
    <t>Rate M10</t>
  </si>
  <si>
    <t>Rate 20</t>
  </si>
  <si>
    <t>Rate T1</t>
  </si>
  <si>
    <t>Rate T2</t>
  </si>
  <si>
    <t>Rate T3</t>
  </si>
  <si>
    <t>Rate M5</t>
  </si>
  <si>
    <t>Rate 25</t>
  </si>
  <si>
    <t>Rate 30</t>
  </si>
  <si>
    <t>Total Contract</t>
  </si>
  <si>
    <t>Subtotal</t>
  </si>
  <si>
    <t>Accounting Adjustments</t>
  </si>
  <si>
    <t>Tax Variance</t>
  </si>
  <si>
    <t>Elimination of Prior Year Tax Variance</t>
  </si>
  <si>
    <t>Accounting Policy Change</t>
  </si>
  <si>
    <t>Average Use/ Normalized Average Consumption</t>
  </si>
  <si>
    <t>EGD (1)</t>
  </si>
  <si>
    <t>Dawn Access Cost</t>
  </si>
  <si>
    <t>EGD</t>
  </si>
  <si>
    <t>Incremental Capital Module</t>
  </si>
  <si>
    <t>Prior Year Earnings Sharing Adjustment</t>
  </si>
  <si>
    <t>Elimination of Prior Year Earnings Sharing Adjustment</t>
  </si>
  <si>
    <t>Transactional Services Revenue</t>
  </si>
  <si>
    <t>LRAM</t>
  </si>
  <si>
    <t>Federal Carbon Program</t>
  </si>
  <si>
    <t>Greenhouse Gas Emissions Administration</t>
  </si>
  <si>
    <t>Reverse 2019 Gas Supply Plan Cost Consequences</t>
  </si>
  <si>
    <t>Elimination of 2019 Gas Supply Plan Cost Consequences reversal</t>
  </si>
  <si>
    <t>Union (2)</t>
  </si>
  <si>
    <t>Parkway Obligation Rate Variance</t>
  </si>
  <si>
    <t>Union</t>
  </si>
  <si>
    <t>Capital Pass-through</t>
  </si>
  <si>
    <t>Union Parkway Obligation</t>
  </si>
  <si>
    <t>Exhibit 3.2.1 - Attachment 1 (Continued)</t>
  </si>
  <si>
    <t>Elimination of the UGL rate zone unregulated storage cost from EGD rate zone revenues</t>
  </si>
  <si>
    <t>Miscellaneous</t>
  </si>
  <si>
    <t>Total Utility Revenue</t>
  </si>
  <si>
    <t>Notes:</t>
  </si>
  <si>
    <t>(1)</t>
  </si>
  <si>
    <t>EGD rate zone.</t>
  </si>
  <si>
    <t>(2)</t>
  </si>
  <si>
    <t>Union rate zones.</t>
  </si>
  <si>
    <t>Exhibit 3.2.1 - Attachment 2</t>
  </si>
  <si>
    <t>Comparison of Revenue - Service Type &amp; Rate Class - 2021 Actual &amp; 2022 Actual</t>
  </si>
  <si>
    <t>(g) = (f-c)</t>
  </si>
  <si>
    <t>Sales</t>
  </si>
  <si>
    <t>T-Service</t>
  </si>
  <si>
    <t>Comparison of Revenue - Service Type &amp; Rate Class - 2021 Actual &amp; 2022 Actual (Continued)</t>
  </si>
  <si>
    <t>Comparison of Revenue - Service Type &amp; Rate Class - 2022 Actual &amp; 2023 Bridge Year</t>
  </si>
  <si>
    <t>Comparison of Revenue - Service Type &amp; Rate Class - 2022 Actual &amp; 2023 Bridge Year (Continued)</t>
  </si>
  <si>
    <t>Exhibit 3.3.1 - Table 1</t>
  </si>
  <si>
    <t>Throughput Volumes - Normalized -  General Service</t>
  </si>
  <si>
    <r>
      <t>Particulars (10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)</t>
    </r>
  </si>
  <si>
    <t>Total General Service Volumes</t>
  </si>
  <si>
    <t>Year-over-Year Change in Volumes</t>
  </si>
  <si>
    <t>Exhibit 3.3.1 - Table 2</t>
  </si>
  <si>
    <t>Throughput Volumes - Normalized -  Distribution Contract Market</t>
  </si>
  <si>
    <t>Union Rate Zones</t>
  </si>
  <si>
    <t>Total Contract Volumes</t>
  </si>
  <si>
    <t>Exhibit 3.3.1 - Table 3</t>
  </si>
  <si>
    <t xml:space="preserve"> Normalized Revenue -  General Service</t>
  </si>
  <si>
    <t>Exhibit 3.3.1 - Table 4</t>
  </si>
  <si>
    <t xml:space="preserve"> Normalized Revenue -  Distribution Contract Market</t>
  </si>
  <si>
    <t>Exhibit 3.3.1 - Attachment 1</t>
  </si>
  <si>
    <t>Throughput Volumes - Normalized - General Service Sales &amp; T-Service, Contract Sales &amp; T-Service</t>
  </si>
  <si>
    <t>Throughput Volumes - Normalized - General Service Sales &amp; T-Service, Contract Sales &amp; T-Service (Continued)</t>
  </si>
  <si>
    <t>Total Volume</t>
  </si>
  <si>
    <t>Line No</t>
  </si>
  <si>
    <t>General Service - Sector</t>
  </si>
  <si>
    <t>Residential</t>
  </si>
  <si>
    <t>Commercial</t>
  </si>
  <si>
    <t>Industrial</t>
  </si>
  <si>
    <t>Contract - Sector</t>
  </si>
  <si>
    <t>Automotive</t>
  </si>
  <si>
    <t>Buildings</t>
  </si>
  <si>
    <t>Chemical</t>
  </si>
  <si>
    <t>Food &amp; Beverage</t>
  </si>
  <si>
    <t>Greenhouse - Agricultural</t>
  </si>
  <si>
    <t>Manufacturing</t>
  </si>
  <si>
    <t>Mining</t>
  </si>
  <si>
    <t>Other</t>
  </si>
  <si>
    <t>Power</t>
  </si>
  <si>
    <t>Pulp &amp; Paper</t>
  </si>
  <si>
    <t>Refining</t>
  </si>
  <si>
    <t>Steel</t>
  </si>
  <si>
    <t>Exhibit 3.3.1 - Attachment 2</t>
  </si>
  <si>
    <t>Comparison of Normalized Throughput Volume - Service Type &amp; Rate Class - 2021 Actual &amp; 2022 Actual</t>
  </si>
  <si>
    <t>Comparison of Normalized Throughput Volume - Service Type &amp; Rate Class - 2021 Actual &amp; 2022 Actual (Continued)</t>
  </si>
  <si>
    <t>Comparison of Normalized Throughput Volume - Service Type &amp; Rate Class - 2022 Actual &amp; 2023 Bridge Year</t>
  </si>
  <si>
    <t>Comparison of Normalized Throughput Volume - Service Type &amp; Rate Class - 2022 Actual &amp; 2023 Bridge Year (Continued)</t>
  </si>
  <si>
    <t>Exhibit 3.3.1 - Attachment 3</t>
  </si>
  <si>
    <t xml:space="preserve">Revenue - Normalized - General Service Sales &amp; T-Service, Contract Sales &amp; T-Service </t>
  </si>
  <si>
    <t>Revenue - Normalized - General Service Sales &amp; T-Service, Contract Sales &amp; T-Service (Continued)</t>
  </si>
  <si>
    <t>Elimination of the Union rate zones unregulated storage cost from EGD rate zone revenues</t>
  </si>
  <si>
    <t>Exhibit 3.3.1 - Attachment 4</t>
  </si>
  <si>
    <t>Comparison of Normalized Revenue - Service Type &amp; Rate Class - 2021 Actual &amp; 2022 Actual</t>
  </si>
  <si>
    <t>Comparison of Normalized Revenue - Service Type &amp; Rate Class - 2021 Actual &amp; 2022 Actual (Continued)</t>
  </si>
  <si>
    <t>Elimination of 2019 Gas Supply Plan Cost Consequences Reversal</t>
  </si>
  <si>
    <t>Comparison of Normalized Revenue - Service Type &amp; Rate Class - 2022 Actual &amp; 2023 Bridge Year</t>
  </si>
  <si>
    <t>Comparison of Normalized Revenue - Service Type &amp; Rate Class -  2022 Actual &amp; 2023 Bridge Year (Continued)</t>
  </si>
  <si>
    <t>2023 Bridge Year Over/(Under) 2022 Actual</t>
  </si>
  <si>
    <t>Exhibit 3.3.1 - Attachment 7</t>
  </si>
  <si>
    <t>Throughput Volumes - Unnormalized - General Service Sales &amp; T-Service, Contract Sales &amp; T-Service</t>
  </si>
  <si>
    <t>Throughput Volumes - Unnormalized - General Service Sales &amp; T-Service, Contract Sales &amp; T-Service (Continued)</t>
  </si>
  <si>
    <t>Exhibit 3.3.1 - Attachment 8</t>
  </si>
  <si>
    <t>Comparison of Unnormalized Throughput Volume - Service Type &amp; Rate Class - 2021 Actual &amp; 2022 Actual</t>
  </si>
  <si>
    <t>Comparison of Unnormalized Throughput Volume - Service Type &amp; Rate Class - 2021 Actual &amp; 2022 Actual (Continued)</t>
  </si>
  <si>
    <t>Comparison of Unnormalized Throughput Volume - Service Type &amp; Rate Class - 2022 Actual &amp; 2023 Bridge Year</t>
  </si>
  <si>
    <t xml:space="preserve">Rate 1 </t>
  </si>
  <si>
    <t>Comparison of Unnormalized Throughput Volume - Service Type &amp; Rate Class - 2022 Actual &amp; 2023 Bridge Year (Continued)</t>
  </si>
  <si>
    <t>Exhibit 3.3.1 - Attachment 9</t>
  </si>
  <si>
    <t>Revenue - Unnormalized - General Service Sales &amp; T-Service, Contract Sales &amp; T-Service</t>
  </si>
  <si>
    <t>Revenue - Unnormalized - General Service Sales &amp; T-Service, Contract Sales &amp; T-Service (Continued)</t>
  </si>
  <si>
    <t>Exhibit 3.3.1 - Attachment 10</t>
  </si>
  <si>
    <t>Comparison of Unnormalized Revenue - Service Type &amp; Rate Class - 2021 Actual &amp; 2022 Actual</t>
  </si>
  <si>
    <t>Comparison of Unnormalized Revenue - Service Type &amp; Rate Class - 2021 Actual &amp; 2022 Actual (Continued)</t>
  </si>
  <si>
    <t>Comparison of Unnormalized Revenue - Service Type &amp; Rate Class - 2022 Actual &amp; 2023 Bridge Year</t>
  </si>
  <si>
    <t>Comparison of Unnormalized Revenue - Service Type &amp; Rate Class - 2022 Actual &amp; 2023 Bridge Year (Continued)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</si>
</sst>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.000_);\(#,##0.000\)"/>
    <numFmt numFmtId="165" formatCode="#,##0.0_);\(#,##0.0\)"/>
    <numFmt numFmtId="166" formatCode="#,##0.000000_);\(#,##0.000000\)"/>
    <numFmt numFmtId="167" formatCode="#,##0.0"/>
    <numFmt numFmtId="168" formatCode="#,###;\ \(#,###\);\ \-"/>
    <numFmt numFmtId="169" formatCode="#,###.0;\ \(#,###.0\);\ \-"/>
    <numFmt numFmtId="170" formatCode="##,##0.0;\ \(#,###.0\);\ \-"/>
    <numFmt numFmtId="171" formatCode="##,##0.0;\ \(##,##0.0\);\ \-"/>
    <numFmt numFmtId="172" formatCode="##,##0;\ \(##,##0\);\ \-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u/>
      <sz val="10"/>
      <color rgb="FFFF0000"/>
      <name val="Arial"/>
      <family val="2"/>
    </font>
    <font>
      <u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9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37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Continuous"/>
    </xf>
    <xf numFmtId="37" fontId="4" fillId="0" borderId="0" xfId="0" applyNumberFormat="1" applyFont="1" applyAlignment="1">
      <alignment horizontal="center"/>
    </xf>
    <xf numFmtId="37" fontId="1" fillId="0" borderId="0" xfId="0" applyNumberFormat="1" applyFont="1"/>
    <xf numFmtId="164" fontId="1" fillId="0" borderId="0" xfId="0" applyNumberFormat="1" applyFont="1"/>
    <xf numFmtId="37" fontId="5" fillId="0" borderId="0" xfId="0" applyNumberFormat="1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 wrapText="1"/>
    </xf>
    <xf numFmtId="37" fontId="2" fillId="0" borderId="0" xfId="0" applyNumberFormat="1" applyFont="1" applyAlignment="1">
      <alignment horizontal="center"/>
    </xf>
    <xf numFmtId="37" fontId="7" fillId="0" borderId="0" xfId="0" applyNumberFormat="1" applyFont="1" applyAlignment="1">
      <alignment horizontal="center"/>
    </xf>
    <xf numFmtId="0" fontId="4" fillId="0" borderId="0" xfId="0" applyFont="1"/>
    <xf numFmtId="49" fontId="1" fillId="0" borderId="0" xfId="0" applyNumberFormat="1" applyFont="1" applyAlignment="1">
      <alignment horizontal="center"/>
    </xf>
    <xf numFmtId="165" fontId="1" fillId="0" borderId="0" xfId="0" applyNumberFormat="1" applyFont="1"/>
    <xf numFmtId="0" fontId="1" fillId="0" borderId="0" xfId="0" quotePrefix="1" applyFont="1" applyAlignment="1">
      <alignment horizontal="center"/>
    </xf>
    <xf numFmtId="165" fontId="4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top"/>
    </xf>
    <xf numFmtId="166" fontId="1" fillId="0" borderId="0" xfId="0" applyNumberFormat="1" applyFont="1" applyAlignment="1">
      <alignment horizontal="center"/>
    </xf>
    <xf numFmtId="165" fontId="4" fillId="0" borderId="0" xfId="0" applyNumberFormat="1" applyFont="1"/>
    <xf numFmtId="0" fontId="1" fillId="0" borderId="0" xfId="0" applyFont="1" applyAlignment="1">
      <alignment vertical="top"/>
    </xf>
    <xf numFmtId="9" fontId="1" fillId="0" borderId="0" xfId="1" applyFont="1"/>
    <xf numFmtId="165" fontId="1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Continuous"/>
    </xf>
    <xf numFmtId="165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wrapText="1"/>
    </xf>
    <xf numFmtId="0" fontId="7" fillId="0" borderId="0" xfId="0" applyFont="1"/>
    <xf numFmtId="0" fontId="4" fillId="0" borderId="3" xfId="0" applyFont="1" applyBorder="1" applyAlignment="1">
      <alignment horizontal="center" wrapText="1"/>
    </xf>
    <xf numFmtId="0" fontId="4" fillId="0" borderId="3" xfId="0" applyFont="1" applyBorder="1" applyAlignment="1">
      <alignment wrapText="1"/>
    </xf>
    <xf numFmtId="165" fontId="1" fillId="0" borderId="4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67" fontId="9" fillId="0" borderId="0" xfId="0" applyNumberFormat="1" applyFont="1" applyAlignment="1">
      <alignment horizontal="center" vertical="center"/>
    </xf>
    <xf numFmtId="165" fontId="0" fillId="0" borderId="0" xfId="0" applyNumberFormat="1"/>
    <xf numFmtId="3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vertical="center"/>
    </xf>
    <xf numFmtId="3" fontId="9" fillId="0" borderId="0" xfId="0" applyNumberFormat="1" applyFont="1" applyAlignment="1">
      <alignment horizontal="center" vertical="center"/>
    </xf>
    <xf numFmtId="167" fontId="0" fillId="0" borderId="0" xfId="0" applyNumberFormat="1"/>
    <xf numFmtId="0" fontId="10" fillId="0" borderId="0" xfId="0" applyFont="1" applyAlignment="1">
      <alignment horizontal="left" vertical="center" indent="2"/>
    </xf>
    <xf numFmtId="3" fontId="0" fillId="0" borderId="0" xfId="0" applyNumberFormat="1"/>
    <xf numFmtId="0" fontId="4" fillId="0" borderId="0" xfId="0" applyFont="1" applyAlignment="1">
      <alignment horizontal="center" wrapText="1"/>
    </xf>
    <xf numFmtId="165" fontId="2" fillId="0" borderId="0" xfId="0" applyNumberFormat="1" applyFont="1" applyAlignment="1">
      <alignment horizontal="centerContinuous"/>
    </xf>
    <xf numFmtId="165" fontId="1" fillId="0" borderId="3" xfId="0" applyNumberFormat="1" applyFont="1" applyBorder="1" applyAlignment="1">
      <alignment horizontal="center" wrapText="1"/>
    </xf>
    <xf numFmtId="37" fontId="5" fillId="0" borderId="0" xfId="0" applyNumberFormat="1" applyFont="1"/>
    <xf numFmtId="0" fontId="6" fillId="0" borderId="0" xfId="0" applyFont="1" applyAlignment="1">
      <alignment horizontal="centerContinuous"/>
    </xf>
    <xf numFmtId="165" fontId="7" fillId="0" borderId="0" xfId="0" applyNumberFormat="1" applyFont="1" applyAlignment="1">
      <alignment horizontal="centerContinuous"/>
    </xf>
    <xf numFmtId="165" fontId="4" fillId="0" borderId="3" xfId="0" applyNumberFormat="1" applyFont="1" applyBorder="1" applyAlignment="1">
      <alignment horizontal="center" wrapText="1"/>
    </xf>
    <xf numFmtId="168" fontId="1" fillId="0" borderId="1" xfId="0" applyNumberFormat="1" applyFont="1" applyBorder="1" applyAlignment="1">
      <alignment horizontal="center"/>
    </xf>
    <xf numFmtId="169" fontId="1" fillId="0" borderId="0" xfId="0" applyNumberFormat="1" applyFont="1" applyAlignment="1">
      <alignment horizontal="center"/>
    </xf>
    <xf numFmtId="169" fontId="1" fillId="0" borderId="1" xfId="0" applyNumberFormat="1" applyFont="1" applyBorder="1" applyAlignment="1">
      <alignment horizontal="center"/>
    </xf>
    <xf numFmtId="169" fontId="1" fillId="0" borderId="4" xfId="0" applyNumberFormat="1" applyFont="1" applyBorder="1" applyAlignment="1">
      <alignment horizontal="center"/>
    </xf>
    <xf numFmtId="170" fontId="1" fillId="0" borderId="0" xfId="0" applyNumberFormat="1" applyFont="1" applyAlignment="1">
      <alignment horizontal="center"/>
    </xf>
    <xf numFmtId="171" fontId="1" fillId="0" borderId="0" xfId="0" applyNumberFormat="1" applyFont="1" applyAlignment="1">
      <alignment horizontal="center"/>
    </xf>
    <xf numFmtId="171" fontId="4" fillId="0" borderId="0" xfId="0" applyNumberFormat="1" applyFont="1" applyAlignment="1">
      <alignment horizontal="center"/>
    </xf>
    <xf numFmtId="171" fontId="4" fillId="0" borderId="2" xfId="0" applyNumberFormat="1" applyFont="1" applyBorder="1" applyAlignment="1">
      <alignment horizontal="center"/>
    </xf>
    <xf numFmtId="171" fontId="5" fillId="0" borderId="0" xfId="0" applyNumberFormat="1" applyFont="1" applyAlignment="1">
      <alignment horizontal="center"/>
    </xf>
    <xf numFmtId="171" fontId="1" fillId="0" borderId="1" xfId="0" applyNumberFormat="1" applyFont="1" applyBorder="1" applyAlignment="1">
      <alignment horizontal="center"/>
    </xf>
    <xf numFmtId="171" fontId="4" fillId="0" borderId="1" xfId="0" applyNumberFormat="1" applyFont="1" applyBorder="1" applyAlignment="1">
      <alignment horizontal="center"/>
    </xf>
    <xf numFmtId="171" fontId="5" fillId="0" borderId="0" xfId="0" applyNumberFormat="1" applyFont="1"/>
    <xf numFmtId="171" fontId="4" fillId="0" borderId="0" xfId="0" applyNumberFormat="1" applyFont="1"/>
    <xf numFmtId="171" fontId="1" fillId="0" borderId="0" xfId="0" applyNumberFormat="1" applyFont="1"/>
    <xf numFmtId="171" fontId="1" fillId="0" borderId="4" xfId="0" applyNumberFormat="1" applyFont="1" applyBorder="1" applyAlignment="1">
      <alignment horizontal="center"/>
    </xf>
    <xf numFmtId="172" fontId="1" fillId="0" borderId="0" xfId="0" applyNumberFormat="1" applyFont="1" applyAlignment="1">
      <alignment horizontal="center"/>
    </xf>
    <xf numFmtId="172" fontId="1" fillId="0" borderId="4" xfId="0" applyNumberFormat="1" applyFont="1" applyBorder="1" applyAlignment="1">
      <alignment horizontal="center"/>
    </xf>
    <xf numFmtId="172" fontId="1" fillId="0" borderId="1" xfId="0" applyNumberFormat="1" applyFont="1" applyBorder="1" applyAlignment="1">
      <alignment horizontal="center"/>
    </xf>
    <xf numFmtId="171" fontId="1" fillId="0" borderId="2" xfId="0" applyNumberFormat="1" applyFont="1" applyBorder="1" applyAlignment="1">
      <alignment horizontal="center"/>
    </xf>
    <xf numFmtId="172" fontId="4" fillId="0" borderId="0" xfId="0" applyNumberFormat="1" applyFont="1" applyAlignment="1">
      <alignment horizontal="center"/>
    </xf>
    <xf numFmtId="172" fontId="1" fillId="0" borderId="2" xfId="0" applyNumberFormat="1" applyFont="1" applyBorder="1" applyAlignment="1">
      <alignment horizontal="center"/>
    </xf>
    <xf numFmtId="172" fontId="4" fillId="0" borderId="2" xfId="0" applyNumberFormat="1" applyFont="1" applyBorder="1" applyAlignment="1">
      <alignment horizontal="center"/>
    </xf>
    <xf numFmtId="172" fontId="5" fillId="0" borderId="0" xfId="0" applyNumberFormat="1" applyFont="1" applyAlignment="1">
      <alignment horizontal="center"/>
    </xf>
    <xf numFmtId="172" fontId="1" fillId="0" borderId="0" xfId="0" applyNumberFormat="1" applyFont="1"/>
    <xf numFmtId="172" fontId="5" fillId="0" borderId="0" xfId="0" applyNumberFormat="1" applyFont="1"/>
    <xf numFmtId="172" fontId="4" fillId="0" borderId="0" xfId="0" applyNumberFormat="1" applyFont="1"/>
    <xf numFmtId="172" fontId="4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/>
    <xf numFmtId="0" fontId="1" fillId="0" borderId="3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2" fillId="2" borderId="0" xfId="0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B4177-5027-4DCD-9DE3-D07FB0DE2F63}">
  <sheetPr>
    <tabColor rgb="FF92D050"/>
  </sheetPr>
  <dimension ref="A6:N29"/>
  <sheetViews>
    <sheetView tabSelected="1" view="pageLayout" zoomScaleNormal="115" workbookViewId="0">
      <selection activeCell="G22" sqref="G22"/>
    </sheetView>
  </sheetViews>
  <sheetFormatPr defaultRowHeight="14.5" x14ac:dyDescent="0.35"/>
  <cols>
    <col min="1" max="1" width="4.7265625" customWidth="1"/>
    <col min="2" max="2" width="1.7265625" customWidth="1"/>
    <col min="3" max="3" width="32.7265625" customWidth="1"/>
    <col min="4" max="4" width="1.7265625" customWidth="1"/>
    <col min="5" max="5" width="9.26953125" customWidth="1"/>
    <col min="6" max="6" width="1.7265625" customWidth="1"/>
    <col min="7" max="8" width="10.54296875" bestFit="1" customWidth="1"/>
    <col min="9" max="9" width="10.81640625" bestFit="1" customWidth="1"/>
    <col min="10" max="10" width="10.81640625" customWidth="1"/>
    <col min="11" max="11" width="9.54296875" customWidth="1"/>
    <col min="12" max="12" width="10.54296875" bestFit="1" customWidth="1"/>
    <col min="14" max="14" width="10.54296875" bestFit="1" customWidth="1"/>
  </cols>
  <sheetData>
    <row r="6" spans="1:14" x14ac:dyDescent="0.35">
      <c r="A6" s="87" t="s">
        <v>0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43"/>
    </row>
    <row r="7" spans="1:14" x14ac:dyDescent="0.35">
      <c r="A7" s="10" t="s">
        <v>1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44"/>
    </row>
    <row r="8" spans="1:14" x14ac:dyDescent="0.35">
      <c r="A8" s="1"/>
      <c r="B8" s="1"/>
      <c r="C8" s="1"/>
      <c r="D8" s="1"/>
      <c r="E8" s="2"/>
      <c r="F8" s="1"/>
      <c r="G8" s="1"/>
      <c r="H8" s="1"/>
      <c r="I8" s="1"/>
      <c r="J8" s="1"/>
      <c r="K8" s="1"/>
      <c r="L8" s="1"/>
    </row>
    <row r="9" spans="1:14" x14ac:dyDescent="0.35">
      <c r="A9" s="3"/>
      <c r="B9" s="3"/>
      <c r="C9" s="3"/>
      <c r="D9" s="3"/>
      <c r="E9" s="8"/>
      <c r="F9" s="3"/>
      <c r="G9" s="8">
        <v>2019</v>
      </c>
      <c r="H9" s="8">
        <v>2020</v>
      </c>
      <c r="I9" s="8">
        <v>2021</v>
      </c>
      <c r="J9" s="8">
        <v>2022</v>
      </c>
      <c r="K9" s="8">
        <v>2023</v>
      </c>
      <c r="L9" s="8">
        <v>2024</v>
      </c>
      <c r="M9" s="45"/>
    </row>
    <row r="10" spans="1:14" ht="26" x14ac:dyDescent="0.35">
      <c r="A10" s="6" t="s">
        <v>2</v>
      </c>
      <c r="B10" s="5"/>
      <c r="C10" s="7" t="s">
        <v>3</v>
      </c>
      <c r="D10" s="5"/>
      <c r="E10" s="6" t="s">
        <v>4</v>
      </c>
      <c r="F10" s="5"/>
      <c r="G10" s="6" t="s">
        <v>5</v>
      </c>
      <c r="H10" s="6" t="s">
        <v>5</v>
      </c>
      <c r="I10" s="6" t="s">
        <v>5</v>
      </c>
      <c r="J10" s="6" t="s">
        <v>5</v>
      </c>
      <c r="K10" s="6" t="s">
        <v>6</v>
      </c>
      <c r="L10" s="6" t="s">
        <v>7</v>
      </c>
      <c r="M10" s="45"/>
    </row>
    <row r="11" spans="1:14" x14ac:dyDescent="0.35">
      <c r="A11" s="1"/>
      <c r="B11" s="1"/>
      <c r="C11" s="1"/>
      <c r="D11" s="1"/>
      <c r="E11" s="2"/>
      <c r="F11" s="1"/>
      <c r="G11" s="2" t="s">
        <v>8</v>
      </c>
      <c r="H11" s="2" t="s">
        <v>9</v>
      </c>
      <c r="I11" s="2" t="s">
        <v>10</v>
      </c>
      <c r="J11" s="2" t="s">
        <v>11</v>
      </c>
      <c r="K11" s="2" t="s">
        <v>12</v>
      </c>
      <c r="L11" s="2" t="s">
        <v>13</v>
      </c>
      <c r="M11" s="45"/>
    </row>
    <row r="12" spans="1:14" x14ac:dyDescent="0.35">
      <c r="A12" s="2"/>
      <c r="B12" s="1"/>
      <c r="C12" s="1"/>
      <c r="D12" s="1"/>
      <c r="E12" s="2"/>
      <c r="F12" s="1"/>
      <c r="G12" s="4"/>
      <c r="H12" s="4"/>
      <c r="I12" s="4"/>
      <c r="J12" s="4"/>
      <c r="K12" s="4"/>
      <c r="L12" s="4"/>
      <c r="M12" s="45"/>
    </row>
    <row r="13" spans="1:14" x14ac:dyDescent="0.35">
      <c r="A13" s="2">
        <v>1</v>
      </c>
      <c r="B13" s="1"/>
      <c r="C13" s="1" t="s">
        <v>14</v>
      </c>
      <c r="D13" s="1"/>
      <c r="E13" s="2" t="s">
        <v>15</v>
      </c>
      <c r="F13" s="1"/>
      <c r="G13" s="61">
        <v>4631.5</v>
      </c>
      <c r="H13" s="61">
        <v>4118.8</v>
      </c>
      <c r="I13" s="61">
        <v>4480.57</v>
      </c>
      <c r="J13" s="61">
        <v>6164.5421092700008</v>
      </c>
      <c r="K13" s="61">
        <v>5664.54444703227</v>
      </c>
      <c r="L13" s="61">
        <v>5851.6143559885477</v>
      </c>
      <c r="M13" s="45"/>
    </row>
    <row r="14" spans="1:14" x14ac:dyDescent="0.35">
      <c r="A14" s="2">
        <v>2</v>
      </c>
      <c r="B14" s="1"/>
      <c r="C14" s="1" t="s">
        <v>16</v>
      </c>
      <c r="D14" s="1"/>
      <c r="E14" s="2" t="s">
        <v>15</v>
      </c>
      <c r="F14" s="1"/>
      <c r="G14" s="61">
        <v>142.244</v>
      </c>
      <c r="H14" s="61">
        <v>142.33000000000001</v>
      </c>
      <c r="I14" s="61">
        <v>142.59719171309609</v>
      </c>
      <c r="J14" s="61">
        <v>145.62686934923127</v>
      </c>
      <c r="K14" s="61">
        <v>139.57442588578587</v>
      </c>
      <c r="L14" s="61">
        <v>164.72958665281999</v>
      </c>
      <c r="N14" s="46"/>
    </row>
    <row r="15" spans="1:14" x14ac:dyDescent="0.35">
      <c r="A15" s="2">
        <v>3</v>
      </c>
      <c r="B15" s="1"/>
      <c r="C15" s="1" t="s">
        <v>17</v>
      </c>
      <c r="D15" s="1"/>
      <c r="E15" s="2" t="s">
        <v>15</v>
      </c>
      <c r="F15" s="1"/>
      <c r="G15" s="61">
        <v>5.9960000000000004</v>
      </c>
      <c r="H15" s="61">
        <v>5.6295999999999999</v>
      </c>
      <c r="I15" s="61">
        <v>6.1304364092782482</v>
      </c>
      <c r="J15" s="61">
        <v>6.9881574144729308</v>
      </c>
      <c r="K15" s="61">
        <v>5.9859878948681509</v>
      </c>
      <c r="L15" s="61">
        <v>0</v>
      </c>
      <c r="M15" s="45"/>
    </row>
    <row r="16" spans="1:14" x14ac:dyDescent="0.35">
      <c r="A16" s="2">
        <v>4</v>
      </c>
      <c r="B16" s="1"/>
      <c r="C16" s="1" t="s">
        <v>18</v>
      </c>
      <c r="D16" s="1"/>
      <c r="E16" s="2" t="s">
        <v>15</v>
      </c>
      <c r="F16" s="1"/>
      <c r="G16" s="61">
        <v>47.83387247000001</v>
      </c>
      <c r="H16" s="61">
        <v>52.193670219200008</v>
      </c>
      <c r="I16" s="61">
        <v>49.9547933769</v>
      </c>
      <c r="J16" s="61">
        <v>51.524941283980006</v>
      </c>
      <c r="K16" s="61">
        <v>63.235055146277404</v>
      </c>
      <c r="L16" s="61">
        <v>64.279665700703774</v>
      </c>
    </row>
    <row r="17" spans="1:13" ht="15" thickBot="1" x14ac:dyDescent="0.4">
      <c r="A17" s="2">
        <v>5</v>
      </c>
      <c r="B17" s="1"/>
      <c r="C17" s="1" t="s">
        <v>19</v>
      </c>
      <c r="D17" s="1"/>
      <c r="E17" s="2"/>
      <c r="F17" s="1"/>
      <c r="G17" s="62">
        <f>SUM(G13:G16)</f>
        <v>4827.5738724699995</v>
      </c>
      <c r="H17" s="62">
        <f>SUM(H13:H16)-0.1</f>
        <v>4318.8532702191997</v>
      </c>
      <c r="I17" s="62">
        <f t="shared" ref="I17:L17" si="0">SUM(I13:I16)</f>
        <v>4679.2524214992745</v>
      </c>
      <c r="J17" s="62">
        <f t="shared" si="0"/>
        <v>6368.6820773176851</v>
      </c>
      <c r="K17" s="62">
        <f t="shared" si="0"/>
        <v>5873.3399159592018</v>
      </c>
      <c r="L17" s="62">
        <f t="shared" si="0"/>
        <v>6080.6236083420717</v>
      </c>
      <c r="M17" s="47"/>
    </row>
    <row r="18" spans="1:13" ht="15" thickTop="1" x14ac:dyDescent="0.35">
      <c r="A18" s="2"/>
      <c r="B18" s="1"/>
      <c r="C18" s="1"/>
      <c r="D18" s="1"/>
      <c r="E18" s="2"/>
      <c r="F18" s="1"/>
      <c r="G18" s="61"/>
      <c r="H18" s="61"/>
      <c r="I18" s="61"/>
      <c r="J18" s="61"/>
      <c r="K18" s="61"/>
      <c r="L18" s="61"/>
    </row>
    <row r="19" spans="1:13" ht="16" thickBot="1" x14ac:dyDescent="0.4">
      <c r="A19" s="2">
        <v>6</v>
      </c>
      <c r="B19" s="1"/>
      <c r="C19" s="1" t="s">
        <v>20</v>
      </c>
      <c r="D19" s="1"/>
      <c r="E19" s="2" t="s">
        <v>15</v>
      </c>
      <c r="F19" s="1"/>
      <c r="G19" s="62">
        <v>27175.541509049999</v>
      </c>
      <c r="H19" s="62">
        <v>25478.151999999998</v>
      </c>
      <c r="I19" s="62">
        <v>25792.802949539357</v>
      </c>
      <c r="J19" s="62">
        <v>27859.723220288568</v>
      </c>
      <c r="K19" s="62">
        <v>27647.459702598098</v>
      </c>
      <c r="L19" s="62">
        <v>27922.872971390003</v>
      </c>
      <c r="M19" s="45"/>
    </row>
    <row r="20" spans="1:13" ht="15" thickTop="1" x14ac:dyDescent="0.35">
      <c r="A20" s="2"/>
      <c r="B20" s="1"/>
      <c r="C20" s="1"/>
      <c r="D20" s="1"/>
      <c r="E20" s="2"/>
      <c r="F20" s="1"/>
      <c r="G20" s="61"/>
      <c r="H20" s="61"/>
      <c r="I20" s="61"/>
      <c r="J20" s="61"/>
      <c r="K20" s="61"/>
      <c r="L20" s="61"/>
      <c r="M20" s="45"/>
    </row>
    <row r="21" spans="1:13" ht="15" thickBot="1" x14ac:dyDescent="0.4">
      <c r="A21" s="2">
        <v>7</v>
      </c>
      <c r="B21" s="1"/>
      <c r="C21" s="1" t="s">
        <v>21</v>
      </c>
      <c r="D21" s="1"/>
      <c r="E21" s="2" t="s">
        <v>15</v>
      </c>
      <c r="F21" s="1"/>
      <c r="G21" s="60">
        <v>3716073</v>
      </c>
      <c r="H21" s="60">
        <v>3757241.0833333335</v>
      </c>
      <c r="I21" s="60">
        <v>3796456</v>
      </c>
      <c r="J21" s="60">
        <v>3833111</v>
      </c>
      <c r="K21" s="60">
        <v>3875537.333333334</v>
      </c>
      <c r="L21" s="60">
        <v>3914712</v>
      </c>
      <c r="M21" s="45"/>
    </row>
    <row r="22" spans="1:13" ht="15" thickTop="1" x14ac:dyDescent="0.35">
      <c r="A22" s="1"/>
      <c r="B22" s="1"/>
      <c r="C22" s="1"/>
      <c r="D22" s="1"/>
      <c r="E22" s="2"/>
      <c r="F22" s="1"/>
      <c r="G22" s="1"/>
      <c r="H22" s="1"/>
      <c r="I22" s="1"/>
      <c r="J22" s="1"/>
      <c r="K22" s="1"/>
      <c r="L22" s="1"/>
      <c r="M22" s="45"/>
    </row>
    <row r="23" spans="1:13" x14ac:dyDescent="0.35">
      <c r="A23" s="44"/>
      <c r="C23" s="48"/>
      <c r="G23" s="45"/>
      <c r="H23" s="45"/>
      <c r="I23" s="49"/>
      <c r="J23" s="49"/>
      <c r="K23" s="45"/>
      <c r="L23" s="45"/>
      <c r="M23" s="45"/>
    </row>
    <row r="24" spans="1:13" x14ac:dyDescent="0.35">
      <c r="G24" s="50"/>
      <c r="H24" s="50"/>
      <c r="I24" s="49"/>
      <c r="J24" s="49"/>
      <c r="K24" s="50"/>
      <c r="L24" s="50"/>
      <c r="M24" s="50"/>
    </row>
    <row r="25" spans="1:13" x14ac:dyDescent="0.35">
      <c r="A25" s="44"/>
      <c r="C25" s="48"/>
      <c r="E25" s="44"/>
      <c r="G25" s="45"/>
      <c r="H25" s="45"/>
      <c r="I25" s="49"/>
      <c r="J25" s="49"/>
      <c r="K25" s="45"/>
      <c r="L25" s="45"/>
      <c r="M25" s="45"/>
    </row>
    <row r="26" spans="1:13" x14ac:dyDescent="0.35">
      <c r="G26" s="44"/>
      <c r="H26" s="44"/>
      <c r="I26" s="44"/>
      <c r="J26" s="44"/>
      <c r="K26" s="44"/>
      <c r="L26" s="44"/>
      <c r="M26" s="44"/>
    </row>
    <row r="27" spans="1:13" x14ac:dyDescent="0.35">
      <c r="A27" s="44"/>
      <c r="C27" s="48"/>
      <c r="E27" s="44"/>
      <c r="G27" s="49"/>
      <c r="H27" s="49"/>
      <c r="I27" s="49"/>
      <c r="J27" s="49"/>
      <c r="K27" s="49"/>
      <c r="L27" s="49"/>
      <c r="M27" s="49"/>
    </row>
    <row r="28" spans="1:13" x14ac:dyDescent="0.35">
      <c r="A28" s="51"/>
    </row>
    <row r="29" spans="1:13" x14ac:dyDescent="0.35">
      <c r="G29" s="52"/>
      <c r="H29" s="52"/>
      <c r="I29" s="52"/>
      <c r="J29" s="52"/>
      <c r="K29" s="52"/>
      <c r="L29" s="52"/>
      <c r="M29" s="52"/>
    </row>
  </sheetData>
  <mergeCells count="1">
    <mergeCell ref="A6:L6"/>
  </mergeCells>
  <pageMargins left="0.7" right="0.7" top="0.75" bottom="0.75" header="0.3" footer="0.3"/>
  <pageSetup orientation="landscape" r:id="rId1"/>
  <headerFooter>
    <oddHeader>&amp;R&amp;"Arial,Regular"&amp;10Filed: 2023-03-08
EB-2022-0200
Exhibit I.3.3-STAFF-95
Attachment 1</oddHeader>
  </headerFooter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A0C6F-8BB4-4F7A-B2F8-2DD8D6347485}">
  <sheetPr>
    <tabColor rgb="FF92D050"/>
  </sheetPr>
  <dimension ref="A6:J66"/>
  <sheetViews>
    <sheetView tabSelected="1" view="pageLayout" zoomScale="90" zoomScaleNormal="100" zoomScalePageLayoutView="90" workbookViewId="0">
      <selection activeCell="G22" sqref="G22"/>
    </sheetView>
  </sheetViews>
  <sheetFormatPr defaultColWidth="101.1796875" defaultRowHeight="12.5" x14ac:dyDescent="0.25"/>
  <cols>
    <col min="1" max="1" width="4.7265625" style="1" customWidth="1"/>
    <col min="2" max="2" width="1.7265625" style="1" customWidth="1"/>
    <col min="3" max="3" width="22.81640625" style="1" customWidth="1"/>
    <col min="4" max="4" width="1.7265625" style="1" customWidth="1"/>
    <col min="5" max="10" width="11.453125" style="1" customWidth="1"/>
    <col min="11" max="16384" width="101.1796875" style="1"/>
  </cols>
  <sheetData>
    <row r="6" spans="1:10" x14ac:dyDescent="0.25">
      <c r="A6" s="87" t="s">
        <v>126</v>
      </c>
      <c r="B6" s="87"/>
      <c r="C6" s="87"/>
      <c r="D6" s="87"/>
      <c r="E6" s="87"/>
      <c r="F6" s="87"/>
      <c r="G6" s="87"/>
      <c r="H6" s="87"/>
      <c r="I6" s="87"/>
      <c r="J6" s="87"/>
    </row>
    <row r="7" spans="1:10" s="9" customFormat="1" x14ac:dyDescent="0.25">
      <c r="A7" s="10" t="s">
        <v>127</v>
      </c>
      <c r="B7" s="10"/>
      <c r="C7" s="10"/>
      <c r="D7" s="10"/>
      <c r="E7" s="10"/>
      <c r="F7" s="10"/>
      <c r="G7" s="10"/>
      <c r="H7" s="10"/>
      <c r="I7" s="10"/>
      <c r="J7" s="10"/>
    </row>
    <row r="9" spans="1:10" s="3" customFormat="1" x14ac:dyDescent="0.25">
      <c r="E9" s="8">
        <v>2019</v>
      </c>
      <c r="F9" s="8">
        <v>2020</v>
      </c>
      <c r="G9" s="8">
        <v>2021</v>
      </c>
      <c r="H9" s="8">
        <v>2022</v>
      </c>
      <c r="I9" s="8">
        <v>2023</v>
      </c>
      <c r="J9" s="8">
        <v>2024</v>
      </c>
    </row>
    <row r="10" spans="1:10" s="5" customFormat="1" ht="25" x14ac:dyDescent="0.25">
      <c r="A10" s="6" t="s">
        <v>2</v>
      </c>
      <c r="C10" s="7" t="s">
        <v>3</v>
      </c>
      <c r="E10" s="6" t="s">
        <v>5</v>
      </c>
      <c r="F10" s="6" t="s">
        <v>5</v>
      </c>
      <c r="G10" s="6" t="s">
        <v>5</v>
      </c>
      <c r="H10" s="6" t="s">
        <v>5</v>
      </c>
      <c r="I10" s="6" t="s">
        <v>6</v>
      </c>
      <c r="J10" s="6" t="s">
        <v>7</v>
      </c>
    </row>
    <row r="11" spans="1:10" x14ac:dyDescent="0.25">
      <c r="E11" s="2" t="s">
        <v>8</v>
      </c>
      <c r="F11" s="2" t="s">
        <v>9</v>
      </c>
      <c r="G11" s="2" t="s">
        <v>10</v>
      </c>
      <c r="H11" s="2" t="s">
        <v>11</v>
      </c>
      <c r="I11" s="2" t="s">
        <v>12</v>
      </c>
      <c r="J11" s="2" t="s">
        <v>13</v>
      </c>
    </row>
    <row r="12" spans="1:10" x14ac:dyDescent="0.25">
      <c r="A12" s="2"/>
      <c r="E12" s="4"/>
      <c r="F12" s="4"/>
      <c r="G12" s="4"/>
      <c r="H12" s="4"/>
      <c r="I12" s="4"/>
      <c r="J12" s="4"/>
    </row>
    <row r="13" spans="1:10" x14ac:dyDescent="0.25">
      <c r="A13" s="2">
        <v>1</v>
      </c>
      <c r="C13" s="1" t="s">
        <v>30</v>
      </c>
      <c r="E13" s="65">
        <v>106.10000000000001</v>
      </c>
      <c r="F13" s="65">
        <v>99.633040324487368</v>
      </c>
      <c r="G13" s="65">
        <v>119.97818805594899</v>
      </c>
      <c r="H13" s="65">
        <v>162.25994533032917</v>
      </c>
      <c r="I13" s="65">
        <v>140.67150858599956</v>
      </c>
      <c r="J13" s="65">
        <v>140.60461448099952</v>
      </c>
    </row>
    <row r="14" spans="1:10" x14ac:dyDescent="0.25">
      <c r="A14" s="2">
        <v>2</v>
      </c>
      <c r="C14" s="1" t="s">
        <v>122</v>
      </c>
      <c r="E14" s="65">
        <v>209.20000000000002</v>
      </c>
      <c r="F14" s="65">
        <v>212.90280493928208</v>
      </c>
      <c r="G14" s="65">
        <v>236.78294252494044</v>
      </c>
      <c r="H14" s="65">
        <v>278.5667275958923</v>
      </c>
      <c r="I14" s="65">
        <v>250.86233529595572</v>
      </c>
      <c r="J14" s="65">
        <v>256.81761665424074</v>
      </c>
    </row>
    <row r="15" spans="1:10" x14ac:dyDescent="0.25">
      <c r="A15" s="2">
        <v>3</v>
      </c>
      <c r="C15" s="1" t="s">
        <v>36</v>
      </c>
      <c r="E15" s="74">
        <f t="shared" ref="E15:J15" si="0">E13+E14</f>
        <v>315.3</v>
      </c>
      <c r="F15" s="74">
        <f t="shared" si="0"/>
        <v>312.53584526376943</v>
      </c>
      <c r="G15" s="74">
        <f t="shared" si="0"/>
        <v>356.76113058088941</v>
      </c>
      <c r="H15" s="74">
        <f t="shared" si="0"/>
        <v>440.82667292622148</v>
      </c>
      <c r="I15" s="74">
        <f t="shared" si="0"/>
        <v>391.53384388195525</v>
      </c>
      <c r="J15" s="74">
        <f t="shared" si="0"/>
        <v>397.42223113524028</v>
      </c>
    </row>
    <row r="16" spans="1:10" x14ac:dyDescent="0.25">
      <c r="A16" s="2"/>
      <c r="E16" s="65"/>
      <c r="F16" s="65"/>
      <c r="G16" s="65"/>
      <c r="H16" s="65"/>
      <c r="I16" s="65"/>
      <c r="J16" s="65"/>
    </row>
    <row r="17" spans="1:10" ht="25.5" thickBot="1" x14ac:dyDescent="0.3">
      <c r="A17" s="2">
        <v>4</v>
      </c>
      <c r="C17" s="5" t="s">
        <v>33</v>
      </c>
      <c r="E17" s="69">
        <v>-13.115000000000009</v>
      </c>
      <c r="F17" s="69">
        <f>F15-E15</f>
        <v>-2.7641547362305801</v>
      </c>
      <c r="G17" s="69">
        <f t="shared" ref="G17:J17" si="1">G15-F15</f>
        <v>44.225285317119983</v>
      </c>
      <c r="H17" s="69">
        <f>H15-G15</f>
        <v>84.065542345332062</v>
      </c>
      <c r="I17" s="69">
        <f t="shared" si="1"/>
        <v>-49.292829044266227</v>
      </c>
      <c r="J17" s="69">
        <f t="shared" si="1"/>
        <v>5.8883872532850319</v>
      </c>
    </row>
    <row r="18" spans="1:10" ht="13" thickTop="1" x14ac:dyDescent="0.25">
      <c r="A18" s="2"/>
      <c r="E18" s="4"/>
      <c r="F18" s="4"/>
      <c r="G18" s="4"/>
      <c r="H18" s="4"/>
      <c r="I18" s="4"/>
      <c r="J18" s="4"/>
    </row>
    <row r="19" spans="1:10" x14ac:dyDescent="0.25">
      <c r="A19" s="2"/>
      <c r="E19" s="4"/>
      <c r="F19" s="4"/>
      <c r="G19" s="4"/>
      <c r="H19" s="4"/>
      <c r="I19" s="4"/>
      <c r="J19" s="4"/>
    </row>
    <row r="20" spans="1:10" x14ac:dyDescent="0.25">
      <c r="A20" s="2"/>
      <c r="E20" s="4"/>
      <c r="F20" s="4"/>
      <c r="G20" s="4"/>
      <c r="H20" s="4"/>
      <c r="I20" s="4"/>
      <c r="J20" s="4"/>
    </row>
    <row r="21" spans="1:10" x14ac:dyDescent="0.25">
      <c r="A21" s="2"/>
      <c r="E21" s="4"/>
      <c r="F21" s="4"/>
      <c r="G21" s="4"/>
      <c r="H21" s="4"/>
      <c r="I21" s="4"/>
      <c r="J21" s="4"/>
    </row>
    <row r="22" spans="1:10" x14ac:dyDescent="0.25">
      <c r="A22" s="2"/>
      <c r="E22" s="4"/>
      <c r="F22" s="4"/>
      <c r="G22" s="4"/>
      <c r="H22" s="4"/>
      <c r="I22" s="4"/>
      <c r="J22" s="4"/>
    </row>
    <row r="23" spans="1:10" x14ac:dyDescent="0.25">
      <c r="A23" s="2"/>
      <c r="E23" s="4"/>
      <c r="F23" s="4"/>
      <c r="G23" s="4"/>
      <c r="H23" s="4"/>
      <c r="I23" s="4"/>
      <c r="J23" s="4"/>
    </row>
    <row r="24" spans="1:10" x14ac:dyDescent="0.25">
      <c r="A24" s="2"/>
      <c r="E24" s="4"/>
      <c r="F24" s="4"/>
      <c r="G24" s="4"/>
      <c r="H24" s="4"/>
      <c r="I24" s="4"/>
      <c r="J24" s="4"/>
    </row>
    <row r="25" spans="1:10" x14ac:dyDescent="0.25">
      <c r="A25" s="2"/>
      <c r="E25" s="4"/>
      <c r="F25" s="4"/>
      <c r="G25" s="4"/>
      <c r="H25" s="4"/>
      <c r="I25" s="4"/>
      <c r="J25" s="4"/>
    </row>
    <row r="26" spans="1:10" x14ac:dyDescent="0.25">
      <c r="A26" s="2"/>
      <c r="E26" s="4"/>
      <c r="F26" s="4"/>
      <c r="G26" s="4"/>
      <c r="H26" s="4"/>
      <c r="I26" s="4"/>
      <c r="J26" s="4"/>
    </row>
    <row r="27" spans="1:10" x14ac:dyDescent="0.25">
      <c r="A27" s="2"/>
      <c r="E27" s="4"/>
      <c r="F27" s="4"/>
      <c r="G27" s="4"/>
      <c r="H27" s="4"/>
      <c r="I27" s="4"/>
      <c r="J27" s="4"/>
    </row>
    <row r="28" spans="1:10" x14ac:dyDescent="0.25">
      <c r="A28" s="2"/>
      <c r="E28" s="4"/>
      <c r="F28" s="4"/>
      <c r="G28" s="4"/>
      <c r="H28" s="4"/>
      <c r="I28" s="4"/>
      <c r="J28" s="4"/>
    </row>
    <row r="35" spans="1:10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</row>
    <row r="37" spans="1:10" x14ac:dyDescent="0.25">
      <c r="A37" s="3"/>
      <c r="B37" s="3"/>
      <c r="C37" s="3"/>
      <c r="D37" s="3"/>
      <c r="E37" s="8"/>
      <c r="F37" s="8"/>
      <c r="G37" s="8"/>
      <c r="H37" s="8"/>
      <c r="I37" s="8"/>
      <c r="J37" s="8"/>
    </row>
    <row r="38" spans="1:10" x14ac:dyDescent="0.25">
      <c r="A38" s="20"/>
      <c r="B38" s="5"/>
      <c r="C38" s="5"/>
      <c r="D38" s="5"/>
      <c r="E38" s="20"/>
      <c r="F38" s="20"/>
      <c r="G38" s="20"/>
      <c r="H38" s="20"/>
      <c r="I38" s="20"/>
      <c r="J38" s="20"/>
    </row>
    <row r="39" spans="1:10" x14ac:dyDescent="0.25">
      <c r="E39" s="2"/>
      <c r="F39" s="2"/>
      <c r="G39" s="2"/>
      <c r="H39" s="2"/>
      <c r="I39" s="2"/>
      <c r="J39" s="2"/>
    </row>
    <row r="40" spans="1:10" x14ac:dyDescent="0.25">
      <c r="E40" s="2"/>
      <c r="F40" s="2"/>
      <c r="G40" s="2"/>
      <c r="H40" s="2"/>
      <c r="I40" s="2"/>
      <c r="J40" s="2"/>
    </row>
    <row r="41" spans="1:10" x14ac:dyDescent="0.25">
      <c r="A41" s="2"/>
      <c r="C41" s="3"/>
    </row>
    <row r="42" spans="1:10" x14ac:dyDescent="0.25">
      <c r="A42" s="2"/>
    </row>
    <row r="43" spans="1:10" x14ac:dyDescent="0.25">
      <c r="A43" s="2"/>
      <c r="E43" s="4"/>
      <c r="F43" s="4"/>
      <c r="G43" s="11"/>
      <c r="H43" s="4"/>
      <c r="I43" s="4"/>
      <c r="J43" s="4"/>
    </row>
    <row r="44" spans="1:10" x14ac:dyDescent="0.25">
      <c r="A44" s="2"/>
      <c r="E44" s="4"/>
      <c r="F44" s="4"/>
      <c r="G44" s="11"/>
      <c r="H44" s="4"/>
      <c r="I44" s="4"/>
      <c r="J44" s="4"/>
    </row>
    <row r="45" spans="1:10" x14ac:dyDescent="0.25">
      <c r="A45" s="2"/>
      <c r="E45" s="4"/>
      <c r="F45" s="4"/>
      <c r="G45" s="11"/>
      <c r="H45" s="4"/>
      <c r="I45" s="4"/>
      <c r="J45" s="4"/>
    </row>
    <row r="46" spans="1:10" x14ac:dyDescent="0.25">
      <c r="A46" s="2"/>
      <c r="E46" s="4"/>
      <c r="F46" s="4"/>
      <c r="G46" s="4"/>
      <c r="H46" s="4"/>
      <c r="I46" s="4"/>
      <c r="J46" s="4"/>
    </row>
    <row r="47" spans="1:10" x14ac:dyDescent="0.25">
      <c r="A47" s="2"/>
      <c r="E47" s="12"/>
      <c r="F47" s="12"/>
      <c r="G47" s="12"/>
      <c r="H47" s="12"/>
      <c r="I47" s="12"/>
      <c r="J47" s="12"/>
    </row>
    <row r="48" spans="1:10" x14ac:dyDescent="0.25">
      <c r="A48" s="2"/>
      <c r="C48" s="3"/>
    </row>
    <row r="49" spans="1:10" x14ac:dyDescent="0.25">
      <c r="A49" s="2"/>
      <c r="C49" s="3"/>
    </row>
    <row r="50" spans="1:10" x14ac:dyDescent="0.25">
      <c r="A50" s="2"/>
      <c r="E50" s="11"/>
      <c r="F50" s="11"/>
      <c r="G50" s="11"/>
      <c r="H50" s="11"/>
      <c r="I50" s="11"/>
      <c r="J50" s="11"/>
    </row>
    <row r="51" spans="1:10" x14ac:dyDescent="0.25">
      <c r="A51" s="2"/>
      <c r="E51" s="11"/>
      <c r="F51" s="11"/>
      <c r="G51" s="11"/>
      <c r="H51" s="11"/>
      <c r="I51" s="11"/>
      <c r="J51" s="11"/>
    </row>
    <row r="52" spans="1:10" x14ac:dyDescent="0.25">
      <c r="A52" s="2"/>
      <c r="E52" s="11"/>
      <c r="F52" s="11"/>
      <c r="G52" s="11"/>
      <c r="H52" s="11"/>
      <c r="I52" s="11"/>
      <c r="J52" s="11"/>
    </row>
    <row r="53" spans="1:10" x14ac:dyDescent="0.25">
      <c r="A53" s="2"/>
      <c r="E53" s="11"/>
      <c r="F53" s="11"/>
      <c r="G53" s="11"/>
      <c r="H53" s="11"/>
      <c r="I53" s="11"/>
      <c r="J53" s="11"/>
    </row>
    <row r="54" spans="1:10" x14ac:dyDescent="0.25">
      <c r="A54" s="2"/>
      <c r="E54" s="11"/>
      <c r="F54" s="11"/>
      <c r="G54" s="11"/>
      <c r="H54" s="11"/>
      <c r="I54" s="11"/>
      <c r="J54" s="11"/>
    </row>
    <row r="55" spans="1:10" x14ac:dyDescent="0.25">
      <c r="A55" s="2"/>
      <c r="E55" s="11"/>
      <c r="F55" s="11"/>
      <c r="G55" s="11"/>
      <c r="H55" s="11"/>
      <c r="I55" s="11"/>
      <c r="J55" s="11"/>
    </row>
    <row r="56" spans="1:10" x14ac:dyDescent="0.25">
      <c r="A56" s="2"/>
      <c r="E56" s="11"/>
      <c r="F56" s="11"/>
      <c r="G56" s="11"/>
      <c r="H56" s="11"/>
      <c r="I56" s="11"/>
      <c r="J56" s="11"/>
    </row>
    <row r="57" spans="1:10" x14ac:dyDescent="0.25">
      <c r="A57" s="2"/>
      <c r="E57" s="11"/>
      <c r="F57" s="11"/>
      <c r="G57" s="11"/>
      <c r="H57" s="11"/>
      <c r="I57" s="11"/>
      <c r="J57" s="11"/>
    </row>
    <row r="58" spans="1:10" x14ac:dyDescent="0.25">
      <c r="A58" s="2"/>
      <c r="E58" s="11"/>
      <c r="F58" s="11"/>
      <c r="G58" s="11"/>
      <c r="H58" s="11"/>
      <c r="I58" s="11"/>
      <c r="J58" s="11"/>
    </row>
    <row r="59" spans="1:10" x14ac:dyDescent="0.25">
      <c r="A59" s="2"/>
      <c r="E59" s="11"/>
      <c r="F59" s="11"/>
      <c r="G59" s="11"/>
      <c r="H59" s="11"/>
      <c r="I59" s="11"/>
      <c r="J59" s="11"/>
    </row>
    <row r="60" spans="1:10" x14ac:dyDescent="0.25">
      <c r="A60" s="2"/>
      <c r="E60" s="11"/>
      <c r="F60" s="11"/>
      <c r="G60" s="11"/>
      <c r="H60" s="11"/>
      <c r="I60" s="11"/>
      <c r="J60" s="11"/>
    </row>
    <row r="61" spans="1:10" x14ac:dyDescent="0.25">
      <c r="A61" s="2"/>
      <c r="E61" s="11"/>
      <c r="F61" s="11"/>
      <c r="G61" s="11"/>
      <c r="H61" s="11"/>
      <c r="I61" s="11"/>
      <c r="J61" s="11"/>
    </row>
    <row r="62" spans="1:10" x14ac:dyDescent="0.25">
      <c r="A62" s="2"/>
      <c r="E62" s="4"/>
      <c r="F62" s="4"/>
      <c r="G62" s="4"/>
      <c r="H62" s="4"/>
      <c r="I62" s="4"/>
      <c r="J62" s="4"/>
    </row>
    <row r="63" spans="1:10" x14ac:dyDescent="0.25">
      <c r="A63" s="2"/>
      <c r="G63" s="12"/>
    </row>
    <row r="64" spans="1:10" x14ac:dyDescent="0.25">
      <c r="A64" s="2"/>
      <c r="E64" s="4"/>
      <c r="F64" s="4"/>
      <c r="G64" s="4"/>
      <c r="H64" s="4"/>
      <c r="I64" s="4"/>
      <c r="J64" s="4"/>
    </row>
    <row r="65" spans="5:10" x14ac:dyDescent="0.25">
      <c r="E65" s="12"/>
      <c r="F65" s="12"/>
      <c r="G65" s="12"/>
      <c r="H65" s="12"/>
      <c r="I65" s="12"/>
      <c r="J65" s="12"/>
    </row>
    <row r="66" spans="5:10" x14ac:dyDescent="0.25">
      <c r="E66" s="13"/>
      <c r="F66" s="13"/>
      <c r="G66" s="13"/>
      <c r="H66" s="13"/>
      <c r="I66" s="13"/>
      <c r="J66" s="13"/>
    </row>
  </sheetData>
  <mergeCells count="1">
    <mergeCell ref="A6:J6"/>
  </mergeCells>
  <pageMargins left="0.7" right="0.7" top="0.75" bottom="0.75" header="0.3" footer="0.3"/>
  <pageSetup paperSize="5" orientation="landscape" r:id="rId1"/>
  <headerFooter>
    <oddHeader>&amp;R&amp;"Arial,Regular"&amp;10Filed: 2023-03-08
EB-2022-0200
Exhibit I.3.3-STAFF-95
Attachment 1</oddHeader>
  </headerFooter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F7615-29C1-4385-AC2F-653C54BE266F}">
  <sheetPr>
    <tabColor rgb="FF92D050"/>
  </sheetPr>
  <dimension ref="A6:L118"/>
  <sheetViews>
    <sheetView tabSelected="1" view="pageLayout" topLeftCell="A16" zoomScale="90" zoomScaleNormal="100" zoomScaleSheetLayoutView="100" zoomScalePageLayoutView="90" workbookViewId="0">
      <selection activeCell="G22" sqref="G22"/>
    </sheetView>
  </sheetViews>
  <sheetFormatPr defaultColWidth="101.1796875" defaultRowHeight="12.5" x14ac:dyDescent="0.25"/>
  <cols>
    <col min="1" max="1" width="5.7265625" style="1" bestFit="1" customWidth="1"/>
    <col min="2" max="2" width="1.26953125" style="1" customWidth="1"/>
    <col min="3" max="3" width="23.81640625" style="1" bestFit="1" customWidth="1"/>
    <col min="4" max="4" width="1.26953125" style="1" customWidth="1"/>
    <col min="5" max="5" width="8.81640625" style="2" customWidth="1"/>
    <col min="6" max="6" width="1.26953125" style="1" customWidth="1"/>
    <col min="7" max="12" width="12.7265625" style="1" customWidth="1"/>
    <col min="13" max="16384" width="101.1796875" style="1"/>
  </cols>
  <sheetData>
    <row r="6" spans="1:12" x14ac:dyDescent="0.25">
      <c r="A6" s="87" t="s">
        <v>128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</row>
    <row r="7" spans="1:12" s="9" customFormat="1" x14ac:dyDescent="0.25">
      <c r="A7" s="10" t="s">
        <v>129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9" spans="1:12" s="3" customFormat="1" x14ac:dyDescent="0.25">
      <c r="E9" s="8"/>
      <c r="G9" s="8">
        <v>2019</v>
      </c>
      <c r="H9" s="8">
        <v>2020</v>
      </c>
      <c r="I9" s="8">
        <v>2021</v>
      </c>
      <c r="J9" s="8">
        <v>2022</v>
      </c>
      <c r="K9" s="8">
        <v>2023</v>
      </c>
      <c r="L9" s="8">
        <v>2024</v>
      </c>
    </row>
    <row r="10" spans="1:12" s="5" customFormat="1" ht="25" x14ac:dyDescent="0.25">
      <c r="A10" s="6" t="s">
        <v>2</v>
      </c>
      <c r="C10" s="7" t="s">
        <v>117</v>
      </c>
      <c r="E10" s="6" t="s">
        <v>4</v>
      </c>
      <c r="G10" s="6" t="s">
        <v>5</v>
      </c>
      <c r="H10" s="6" t="s">
        <v>5</v>
      </c>
      <c r="I10" s="6" t="s">
        <v>5</v>
      </c>
      <c r="J10" s="6" t="s">
        <v>5</v>
      </c>
      <c r="K10" s="6" t="s">
        <v>6</v>
      </c>
      <c r="L10" s="6" t="s">
        <v>7</v>
      </c>
    </row>
    <row r="11" spans="1:12" x14ac:dyDescent="0.25">
      <c r="G11" s="2" t="s">
        <v>8</v>
      </c>
      <c r="H11" s="2" t="s">
        <v>9</v>
      </c>
      <c r="I11" s="2" t="s">
        <v>10</v>
      </c>
      <c r="J11" s="2" t="s">
        <v>11</v>
      </c>
      <c r="K11" s="2" t="s">
        <v>12</v>
      </c>
      <c r="L11" s="2" t="s">
        <v>13</v>
      </c>
    </row>
    <row r="12" spans="1:12" x14ac:dyDescent="0.25">
      <c r="G12" s="2"/>
      <c r="H12" s="2"/>
      <c r="I12" s="2"/>
      <c r="J12" s="2"/>
      <c r="K12" s="2"/>
      <c r="L12" s="2"/>
    </row>
    <row r="13" spans="1:12" x14ac:dyDescent="0.25">
      <c r="C13" s="3" t="s">
        <v>39</v>
      </c>
      <c r="G13" s="4"/>
      <c r="H13" s="4"/>
      <c r="I13" s="4"/>
      <c r="J13" s="4"/>
      <c r="K13" s="4"/>
      <c r="L13" s="4"/>
    </row>
    <row r="15" spans="1:12" x14ac:dyDescent="0.25">
      <c r="A15" s="2">
        <v>1</v>
      </c>
      <c r="C15" s="1" t="s">
        <v>40</v>
      </c>
      <c r="E15" s="2" t="s">
        <v>15</v>
      </c>
      <c r="G15" s="75">
        <v>5024232</v>
      </c>
      <c r="H15" s="75">
        <v>5032623</v>
      </c>
      <c r="I15" s="75">
        <v>5017470</v>
      </c>
      <c r="J15" s="79">
        <v>5004305.3813890861</v>
      </c>
      <c r="K15" s="75">
        <v>5045468.1406572331</v>
      </c>
      <c r="L15" s="75">
        <v>5001027</v>
      </c>
    </row>
    <row r="16" spans="1:12" x14ac:dyDescent="0.25">
      <c r="A16" s="2">
        <v>2</v>
      </c>
      <c r="C16" s="1" t="s">
        <v>41</v>
      </c>
      <c r="E16" s="2" t="s">
        <v>15</v>
      </c>
      <c r="G16" s="75">
        <v>4957880</v>
      </c>
      <c r="H16" s="75">
        <v>4807543</v>
      </c>
      <c r="I16" s="75">
        <v>4705781</v>
      </c>
      <c r="J16" s="79">
        <v>4691668.4952689717</v>
      </c>
      <c r="K16" s="75">
        <v>4887113.2150203204</v>
      </c>
      <c r="L16" s="75">
        <v>4795694</v>
      </c>
    </row>
    <row r="17" spans="1:12" x14ac:dyDescent="0.25">
      <c r="A17" s="2">
        <v>3</v>
      </c>
      <c r="C17" s="1" t="s">
        <v>42</v>
      </c>
      <c r="E17" s="2" t="s">
        <v>15</v>
      </c>
      <c r="G17" s="75">
        <v>0</v>
      </c>
      <c r="H17" s="75">
        <v>127</v>
      </c>
      <c r="I17" s="75">
        <v>3</v>
      </c>
      <c r="J17" s="79">
        <v>-1.026</v>
      </c>
      <c r="K17" s="75">
        <v>0</v>
      </c>
      <c r="L17" s="75">
        <v>0</v>
      </c>
    </row>
    <row r="18" spans="1:12" x14ac:dyDescent="0.25">
      <c r="A18" s="2">
        <v>4</v>
      </c>
      <c r="C18" s="1" t="s">
        <v>43</v>
      </c>
      <c r="G18" s="80">
        <f t="shared" ref="G18:L18" si="0">SUM(G15:G17)</f>
        <v>9982112</v>
      </c>
      <c r="H18" s="80">
        <f t="shared" si="0"/>
        <v>9840293</v>
      </c>
      <c r="I18" s="80">
        <f t="shared" si="0"/>
        <v>9723254</v>
      </c>
      <c r="J18" s="81">
        <f t="shared" si="0"/>
        <v>9695972.8506580573</v>
      </c>
      <c r="K18" s="80">
        <f t="shared" si="0"/>
        <v>9932581.3556775525</v>
      </c>
      <c r="L18" s="80">
        <f t="shared" si="0"/>
        <v>9796721</v>
      </c>
    </row>
    <row r="19" spans="1:12" x14ac:dyDescent="0.25">
      <c r="A19" s="2"/>
      <c r="G19" s="75"/>
      <c r="H19" s="75"/>
      <c r="I19" s="75"/>
      <c r="J19" s="82"/>
      <c r="K19" s="75"/>
      <c r="L19" s="75"/>
    </row>
    <row r="20" spans="1:12" x14ac:dyDescent="0.25">
      <c r="A20" s="2">
        <v>5</v>
      </c>
      <c r="C20" s="1" t="s">
        <v>44</v>
      </c>
      <c r="E20" s="2" t="s">
        <v>15</v>
      </c>
      <c r="G20" s="75">
        <v>3192768</v>
      </c>
      <c r="H20" s="75">
        <v>3164347</v>
      </c>
      <c r="I20" s="75">
        <v>3080909</v>
      </c>
      <c r="J20" s="79">
        <v>3165746.4108116999</v>
      </c>
      <c r="K20" s="75">
        <v>3063170.0682811141</v>
      </c>
      <c r="L20" s="75">
        <v>3255132</v>
      </c>
    </row>
    <row r="21" spans="1:12" x14ac:dyDescent="0.25">
      <c r="A21" s="2">
        <v>6</v>
      </c>
      <c r="C21" s="1" t="s">
        <v>45</v>
      </c>
      <c r="E21" s="2" t="s">
        <v>15</v>
      </c>
      <c r="G21" s="75">
        <v>1307965</v>
      </c>
      <c r="H21" s="75">
        <v>1256830</v>
      </c>
      <c r="I21" s="75">
        <v>1182303</v>
      </c>
      <c r="J21" s="79">
        <v>1223821.213113996</v>
      </c>
      <c r="K21" s="75">
        <v>1253163.85990193</v>
      </c>
      <c r="L21" s="75">
        <v>1319376</v>
      </c>
    </row>
    <row r="22" spans="1:12" x14ac:dyDescent="0.25">
      <c r="A22" s="2">
        <v>7</v>
      </c>
      <c r="C22" s="1" t="s">
        <v>46</v>
      </c>
      <c r="E22" s="2" t="s">
        <v>15</v>
      </c>
      <c r="G22" s="75">
        <v>1018261</v>
      </c>
      <c r="H22" s="75">
        <v>1027582</v>
      </c>
      <c r="I22" s="75">
        <v>998109</v>
      </c>
      <c r="J22" s="79">
        <v>1006287.8115125</v>
      </c>
      <c r="K22" s="75">
        <v>1012936.8147007604</v>
      </c>
      <c r="L22" s="75">
        <v>989005</v>
      </c>
    </row>
    <row r="23" spans="1:12" x14ac:dyDescent="0.25">
      <c r="A23" s="2">
        <v>8</v>
      </c>
      <c r="C23" s="1" t="s">
        <v>47</v>
      </c>
      <c r="E23" s="2" t="s">
        <v>15</v>
      </c>
      <c r="G23" s="75">
        <v>363745</v>
      </c>
      <c r="H23" s="75">
        <v>354150</v>
      </c>
      <c r="I23" s="75">
        <v>330960</v>
      </c>
      <c r="J23" s="79">
        <v>321306.61391254904</v>
      </c>
      <c r="K23" s="75">
        <v>358833.68150676903</v>
      </c>
      <c r="L23" s="75">
        <v>327974</v>
      </c>
    </row>
    <row r="24" spans="1:12" x14ac:dyDescent="0.25">
      <c r="A24" s="2">
        <v>9</v>
      </c>
      <c r="C24" s="1" t="s">
        <v>48</v>
      </c>
      <c r="G24" s="80">
        <f t="shared" ref="G24:L24" si="1">SUM(G20:G23)</f>
        <v>5882739</v>
      </c>
      <c r="H24" s="80">
        <f t="shared" si="1"/>
        <v>5802909</v>
      </c>
      <c r="I24" s="80">
        <f t="shared" si="1"/>
        <v>5592281</v>
      </c>
      <c r="J24" s="81">
        <f t="shared" si="1"/>
        <v>5717162.049350745</v>
      </c>
      <c r="K24" s="80">
        <f t="shared" si="1"/>
        <v>5688104.424390574</v>
      </c>
      <c r="L24" s="80">
        <f t="shared" si="1"/>
        <v>5891487</v>
      </c>
    </row>
    <row r="25" spans="1:12" x14ac:dyDescent="0.25">
      <c r="A25" s="2"/>
      <c r="G25" s="75"/>
      <c r="H25" s="75"/>
      <c r="I25" s="75"/>
      <c r="J25" s="82"/>
      <c r="K25" s="75"/>
      <c r="L25" s="75"/>
    </row>
    <row r="26" spans="1:12" x14ac:dyDescent="0.25">
      <c r="A26" s="2">
        <v>10</v>
      </c>
      <c r="C26" s="1" t="s">
        <v>49</v>
      </c>
      <c r="G26" s="80">
        <f>G18+G24</f>
        <v>15864851</v>
      </c>
      <c r="H26" s="80">
        <f t="shared" ref="H26:L26" si="2">H18+H24</f>
        <v>15643202</v>
      </c>
      <c r="I26" s="80">
        <f t="shared" si="2"/>
        <v>15315535</v>
      </c>
      <c r="J26" s="81">
        <f t="shared" si="2"/>
        <v>15413134.900008801</v>
      </c>
      <c r="K26" s="80">
        <f t="shared" si="2"/>
        <v>15620685.780068126</v>
      </c>
      <c r="L26" s="80">
        <f t="shared" si="2"/>
        <v>15688208</v>
      </c>
    </row>
    <row r="27" spans="1:12" x14ac:dyDescent="0.25">
      <c r="A27" s="2"/>
      <c r="G27" s="75"/>
      <c r="H27" s="75"/>
      <c r="I27" s="75"/>
      <c r="J27" s="82"/>
      <c r="K27" s="75"/>
      <c r="L27" s="75"/>
    </row>
    <row r="28" spans="1:12" x14ac:dyDescent="0.25">
      <c r="A28" s="2"/>
      <c r="C28" s="3" t="s">
        <v>50</v>
      </c>
      <c r="G28" s="75"/>
      <c r="H28" s="75"/>
      <c r="I28" s="75"/>
      <c r="J28" s="82"/>
      <c r="K28" s="75"/>
      <c r="L28" s="75"/>
    </row>
    <row r="29" spans="1:12" x14ac:dyDescent="0.25">
      <c r="A29" s="2"/>
      <c r="G29" s="75"/>
      <c r="H29" s="75"/>
      <c r="I29" s="75"/>
      <c r="J29" s="82"/>
      <c r="K29" s="75"/>
      <c r="L29" s="75"/>
    </row>
    <row r="30" spans="1:12" x14ac:dyDescent="0.25">
      <c r="A30" s="2">
        <v>11</v>
      </c>
      <c r="C30" s="1" t="s">
        <v>51</v>
      </c>
      <c r="E30" s="2" t="s">
        <v>15</v>
      </c>
      <c r="G30" s="79">
        <v>15377</v>
      </c>
      <c r="H30" s="79">
        <v>20111</v>
      </c>
      <c r="I30" s="75">
        <v>33993.997376812498</v>
      </c>
      <c r="J30" s="79">
        <v>36803.905292073694</v>
      </c>
      <c r="K30" s="75">
        <v>28090.169000000002</v>
      </c>
      <c r="L30" s="79">
        <v>27429.148000000001</v>
      </c>
    </row>
    <row r="31" spans="1:12" x14ac:dyDescent="0.25">
      <c r="A31" s="2">
        <v>12</v>
      </c>
      <c r="C31" s="1" t="s">
        <v>52</v>
      </c>
      <c r="E31" s="2" t="s">
        <v>15</v>
      </c>
      <c r="G31" s="79">
        <v>874100.98</v>
      </c>
      <c r="H31" s="79">
        <v>982511</v>
      </c>
      <c r="I31" s="75">
        <v>1103921.709210291</v>
      </c>
      <c r="J31" s="79">
        <v>1197077.6438701013</v>
      </c>
      <c r="K31" s="75">
        <v>1074371.7509999999</v>
      </c>
      <c r="L31" s="79">
        <v>1068281.1669999999</v>
      </c>
    </row>
    <row r="32" spans="1:12" x14ac:dyDescent="0.25">
      <c r="A32" s="2">
        <v>13</v>
      </c>
      <c r="C32" s="1" t="s">
        <v>53</v>
      </c>
      <c r="E32" s="2" t="s">
        <v>15</v>
      </c>
      <c r="G32" s="79">
        <v>441477</v>
      </c>
      <c r="H32" s="79">
        <v>378156</v>
      </c>
      <c r="I32" s="75">
        <v>387743.93873555172</v>
      </c>
      <c r="J32" s="79">
        <v>400973.2659522859</v>
      </c>
      <c r="K32" s="75">
        <v>386038.66100000002</v>
      </c>
      <c r="L32" s="79">
        <v>381872.95299999998</v>
      </c>
    </row>
    <row r="33" spans="1:12" x14ac:dyDescent="0.25">
      <c r="A33" s="2">
        <v>14</v>
      </c>
      <c r="C33" s="1" t="s">
        <v>54</v>
      </c>
      <c r="E33" s="2" t="s">
        <v>15</v>
      </c>
      <c r="G33" s="79">
        <v>591622.73785999988</v>
      </c>
      <c r="H33" s="79">
        <v>523436</v>
      </c>
      <c r="I33" s="75">
        <v>707660.03799999994</v>
      </c>
      <c r="J33" s="79">
        <v>977270.25177999993</v>
      </c>
      <c r="K33" s="75">
        <v>824970.71412000002</v>
      </c>
      <c r="L33" s="79">
        <v>824970.71412000002</v>
      </c>
    </row>
    <row r="34" spans="1:12" x14ac:dyDescent="0.25">
      <c r="A34" s="2">
        <v>15</v>
      </c>
      <c r="C34" s="1" t="s">
        <v>55</v>
      </c>
      <c r="E34" s="2" t="s">
        <v>15</v>
      </c>
      <c r="G34" s="79">
        <v>63020</v>
      </c>
      <c r="H34" s="79">
        <v>65287</v>
      </c>
      <c r="I34" s="75">
        <v>63112.491313355029</v>
      </c>
      <c r="J34" s="79">
        <v>58979.385720175058</v>
      </c>
      <c r="K34" s="75">
        <v>55485.627999999997</v>
      </c>
      <c r="L34" s="79">
        <v>52646.499000000003</v>
      </c>
    </row>
    <row r="35" spans="1:12" x14ac:dyDescent="0.25">
      <c r="A35" s="2">
        <v>16</v>
      </c>
      <c r="C35" s="1" t="s">
        <v>56</v>
      </c>
      <c r="E35" s="2" t="s">
        <v>15</v>
      </c>
      <c r="G35" s="79">
        <v>30486</v>
      </c>
      <c r="H35" s="79">
        <v>23565</v>
      </c>
      <c r="I35" s="75">
        <v>24940.762629533903</v>
      </c>
      <c r="J35" s="79">
        <v>18869.186711675502</v>
      </c>
      <c r="K35" s="75">
        <v>15331.197999999999</v>
      </c>
      <c r="L35" s="79">
        <v>15713.662</v>
      </c>
    </row>
    <row r="36" spans="1:12" x14ac:dyDescent="0.25">
      <c r="A36" s="2">
        <v>17</v>
      </c>
      <c r="C36" s="1" t="s">
        <v>57</v>
      </c>
      <c r="E36" s="2" t="s">
        <v>15</v>
      </c>
      <c r="G36" s="79">
        <v>291292.3</v>
      </c>
      <c r="H36" s="79">
        <v>248030.98</v>
      </c>
      <c r="I36" s="75">
        <v>256743.62525460002</v>
      </c>
      <c r="J36" s="79">
        <v>291544.04941108002</v>
      </c>
      <c r="K36" s="75">
        <v>322425.79800000001</v>
      </c>
      <c r="L36" s="79">
        <v>323253.728</v>
      </c>
    </row>
    <row r="37" spans="1:12" x14ac:dyDescent="0.25">
      <c r="A37" s="2">
        <v>18</v>
      </c>
      <c r="C37" s="1" t="s">
        <v>58</v>
      </c>
      <c r="E37" s="2" t="s">
        <v>15</v>
      </c>
      <c r="G37" s="79">
        <v>187869.25</v>
      </c>
      <c r="H37" s="79">
        <v>195190.02000000002</v>
      </c>
      <c r="I37" s="75">
        <v>199993.55447</v>
      </c>
      <c r="J37" s="79">
        <v>190657.07895</v>
      </c>
      <c r="K37" s="75">
        <v>186601.799</v>
      </c>
      <c r="L37" s="79">
        <v>188852.1</v>
      </c>
    </row>
    <row r="38" spans="1:12" x14ac:dyDescent="0.25">
      <c r="A38" s="2">
        <v>19</v>
      </c>
      <c r="C38" s="1" t="s">
        <v>59</v>
      </c>
      <c r="E38" s="2" t="s">
        <v>15</v>
      </c>
      <c r="G38" s="79">
        <v>348.77118999999982</v>
      </c>
      <c r="H38" s="79">
        <v>262</v>
      </c>
      <c r="I38" s="75">
        <v>269.13299999999998</v>
      </c>
      <c r="J38" s="79">
        <v>211.06398000000002</v>
      </c>
      <c r="K38" s="75">
        <v>0</v>
      </c>
      <c r="L38" s="79">
        <v>0</v>
      </c>
    </row>
    <row r="39" spans="1:12" x14ac:dyDescent="0.25">
      <c r="A39" s="2">
        <v>20</v>
      </c>
      <c r="C39" s="1" t="s">
        <v>60</v>
      </c>
      <c r="E39" s="2" t="s">
        <v>15</v>
      </c>
      <c r="G39" s="79">
        <v>0</v>
      </c>
      <c r="H39" s="79">
        <v>0</v>
      </c>
      <c r="I39" s="75">
        <v>0</v>
      </c>
      <c r="J39" s="79">
        <v>0</v>
      </c>
      <c r="K39" s="75">
        <v>0</v>
      </c>
      <c r="L39" s="79">
        <v>0</v>
      </c>
    </row>
    <row r="40" spans="1:12" x14ac:dyDescent="0.25">
      <c r="A40" s="2">
        <v>21</v>
      </c>
      <c r="C40" s="1" t="s">
        <v>43</v>
      </c>
      <c r="G40" s="80">
        <f>SUM(G30:G39)</f>
        <v>2495594.0390499998</v>
      </c>
      <c r="H40" s="80">
        <f t="shared" ref="H40:L40" si="3">SUM(H30:H39)</f>
        <v>2436549</v>
      </c>
      <c r="I40" s="80">
        <f>SUM(I30:I39)</f>
        <v>2778379.2499901438</v>
      </c>
      <c r="J40" s="81">
        <f t="shared" si="3"/>
        <v>3172385.8316673916</v>
      </c>
      <c r="K40" s="80">
        <f t="shared" si="3"/>
        <v>2893315.7181199999</v>
      </c>
      <c r="L40" s="80">
        <f t="shared" si="3"/>
        <v>2883019.9711199999</v>
      </c>
    </row>
    <row r="41" spans="1:12" x14ac:dyDescent="0.25">
      <c r="J41" s="15"/>
    </row>
    <row r="42" spans="1:12" x14ac:dyDescent="0.25">
      <c r="J42" s="15"/>
    </row>
    <row r="43" spans="1:12" x14ac:dyDescent="0.25">
      <c r="J43" s="15"/>
    </row>
    <row r="44" spans="1:12" x14ac:dyDescent="0.25">
      <c r="J44" s="15"/>
    </row>
    <row r="45" spans="1:12" x14ac:dyDescent="0.25">
      <c r="G45" s="12"/>
      <c r="H45" s="12"/>
      <c r="I45" s="12"/>
      <c r="J45" s="56"/>
      <c r="K45" s="12"/>
      <c r="L45" s="12"/>
    </row>
    <row r="46" spans="1:12" x14ac:dyDescent="0.25">
      <c r="A46" s="87" t="s">
        <v>128</v>
      </c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</row>
    <row r="47" spans="1:12" s="9" customFormat="1" x14ac:dyDescent="0.25">
      <c r="A47" s="10" t="s">
        <v>130</v>
      </c>
      <c r="B47" s="10"/>
      <c r="C47" s="10"/>
      <c r="D47" s="10"/>
      <c r="E47" s="10"/>
      <c r="F47" s="10"/>
      <c r="G47" s="10"/>
      <c r="H47" s="10"/>
      <c r="I47" s="10"/>
      <c r="J47" s="57"/>
      <c r="K47" s="10"/>
      <c r="L47" s="10"/>
    </row>
    <row r="48" spans="1:12" x14ac:dyDescent="0.25">
      <c r="J48" s="15"/>
    </row>
    <row r="49" spans="1:12" s="3" customFormat="1" x14ac:dyDescent="0.25">
      <c r="E49" s="8"/>
      <c r="G49" s="8">
        <v>2019</v>
      </c>
      <c r="H49" s="8">
        <v>2020</v>
      </c>
      <c r="I49" s="8">
        <v>2021</v>
      </c>
      <c r="J49" s="17">
        <v>2022</v>
      </c>
      <c r="K49" s="8">
        <v>2023</v>
      </c>
      <c r="L49" s="8">
        <v>2024</v>
      </c>
    </row>
    <row r="50" spans="1:12" s="5" customFormat="1" ht="25" x14ac:dyDescent="0.25">
      <c r="A50" s="6" t="s">
        <v>2</v>
      </c>
      <c r="C50" s="7" t="s">
        <v>117</v>
      </c>
      <c r="E50" s="6" t="s">
        <v>4</v>
      </c>
      <c r="G50" s="6" t="s">
        <v>5</v>
      </c>
      <c r="H50" s="6" t="s">
        <v>5</v>
      </c>
      <c r="I50" s="6" t="s">
        <v>5</v>
      </c>
      <c r="J50" s="40" t="s">
        <v>5</v>
      </c>
      <c r="K50" s="6" t="s">
        <v>6</v>
      </c>
      <c r="L50" s="6" t="s">
        <v>7</v>
      </c>
    </row>
    <row r="51" spans="1:12" x14ac:dyDescent="0.25">
      <c r="G51" s="2" t="s">
        <v>8</v>
      </c>
      <c r="H51" s="2" t="s">
        <v>9</v>
      </c>
      <c r="I51" s="2" t="s">
        <v>10</v>
      </c>
      <c r="J51" s="18" t="s">
        <v>11</v>
      </c>
      <c r="K51" s="2" t="s">
        <v>12</v>
      </c>
      <c r="L51" s="2" t="s">
        <v>13</v>
      </c>
    </row>
    <row r="52" spans="1:12" x14ac:dyDescent="0.25">
      <c r="G52" s="2"/>
      <c r="H52" s="2"/>
      <c r="I52" s="2"/>
      <c r="J52" s="16"/>
      <c r="K52" s="2"/>
      <c r="L52" s="2"/>
    </row>
    <row r="53" spans="1:12" x14ac:dyDescent="0.25">
      <c r="A53" s="2">
        <v>22</v>
      </c>
      <c r="C53" s="1" t="s">
        <v>63</v>
      </c>
      <c r="E53" s="2" t="s">
        <v>15</v>
      </c>
      <c r="G53" s="66">
        <v>674011</v>
      </c>
      <c r="H53" s="66">
        <v>621379.5</v>
      </c>
      <c r="I53" s="65">
        <v>610807.94489999989</v>
      </c>
      <c r="J53" s="66">
        <v>601876.68261100503</v>
      </c>
      <c r="K53" s="65">
        <v>598162.76870000002</v>
      </c>
      <c r="L53" s="66">
        <v>593899.38992999995</v>
      </c>
    </row>
    <row r="54" spans="1:12" x14ac:dyDescent="0.25">
      <c r="A54" s="2">
        <v>23</v>
      </c>
      <c r="C54" s="1" t="s">
        <v>64</v>
      </c>
      <c r="E54" s="2" t="s">
        <v>15</v>
      </c>
      <c r="G54" s="66">
        <v>541343</v>
      </c>
      <c r="H54" s="66">
        <v>618372</v>
      </c>
      <c r="I54" s="65">
        <v>686353.08429999999</v>
      </c>
      <c r="J54" s="66">
        <v>750066.94503449323</v>
      </c>
      <c r="K54" s="65">
        <v>749541.77112000005</v>
      </c>
      <c r="L54" s="66">
        <v>789736.67051999993</v>
      </c>
    </row>
    <row r="55" spans="1:12" x14ac:dyDescent="0.25">
      <c r="A55" s="2">
        <v>24</v>
      </c>
      <c r="C55" s="1" t="s">
        <v>65</v>
      </c>
      <c r="E55" s="2" t="s">
        <v>15</v>
      </c>
      <c r="G55" s="66">
        <v>103989</v>
      </c>
      <c r="H55" s="66">
        <v>88765</v>
      </c>
      <c r="I55" s="65">
        <v>90095.50069999999</v>
      </c>
      <c r="J55" s="66">
        <v>96889.616399999999</v>
      </c>
      <c r="K55" s="65">
        <v>90073.425799999997</v>
      </c>
      <c r="L55" s="66">
        <v>90073.425799999997</v>
      </c>
    </row>
    <row r="56" spans="1:12" x14ac:dyDescent="0.25">
      <c r="A56" s="2">
        <v>25</v>
      </c>
      <c r="C56" s="1" t="s">
        <v>66</v>
      </c>
      <c r="E56" s="2" t="s">
        <v>15</v>
      </c>
      <c r="G56" s="66">
        <v>391</v>
      </c>
      <c r="H56" s="66">
        <v>360</v>
      </c>
      <c r="I56" s="65">
        <v>319.721</v>
      </c>
      <c r="J56" s="66">
        <v>330.91140000000001</v>
      </c>
      <c r="K56" s="65">
        <v>329.32479999999998</v>
      </c>
      <c r="L56" s="66">
        <v>0</v>
      </c>
    </row>
    <row r="57" spans="1:12" x14ac:dyDescent="0.25">
      <c r="A57" s="2">
        <v>26</v>
      </c>
      <c r="C57" s="1" t="s">
        <v>67</v>
      </c>
      <c r="E57" s="2" t="s">
        <v>15</v>
      </c>
      <c r="G57" s="66">
        <v>522900</v>
      </c>
      <c r="H57" s="66">
        <v>778476</v>
      </c>
      <c r="I57" s="65">
        <v>637599.86425942788</v>
      </c>
      <c r="J57" s="66">
        <v>879344.68756702403</v>
      </c>
      <c r="K57" s="65">
        <v>839750.97205999994</v>
      </c>
      <c r="L57" s="66">
        <v>929101.10525000107</v>
      </c>
    </row>
    <row r="58" spans="1:12" x14ac:dyDescent="0.25">
      <c r="A58" s="2">
        <v>27</v>
      </c>
      <c r="C58" s="1" t="s">
        <v>51</v>
      </c>
      <c r="E58" s="2" t="s">
        <v>15</v>
      </c>
      <c r="G58" s="66">
        <v>1020509.98</v>
      </c>
      <c r="H58" s="66">
        <v>996605</v>
      </c>
      <c r="I58" s="65">
        <v>958587.32893878501</v>
      </c>
      <c r="J58" s="66">
        <v>943946.13530357508</v>
      </c>
      <c r="K58" s="65">
        <v>1036695.7030399999</v>
      </c>
      <c r="L58" s="66">
        <v>1076377.9679700001</v>
      </c>
    </row>
    <row r="59" spans="1:12" x14ac:dyDescent="0.25">
      <c r="A59" s="2">
        <v>28</v>
      </c>
      <c r="C59" s="1" t="s">
        <v>68</v>
      </c>
      <c r="E59" s="2" t="s">
        <v>15</v>
      </c>
      <c r="G59" s="66">
        <v>437372</v>
      </c>
      <c r="H59" s="66">
        <v>430312</v>
      </c>
      <c r="I59" s="65">
        <v>453006.61475721997</v>
      </c>
      <c r="J59" s="66">
        <v>440944.030961401</v>
      </c>
      <c r="K59" s="65">
        <v>434564.01257999998</v>
      </c>
      <c r="L59" s="66">
        <v>431289.49168000004</v>
      </c>
    </row>
    <row r="60" spans="1:12" x14ac:dyDescent="0.25">
      <c r="A60" s="2">
        <v>29</v>
      </c>
      <c r="C60" s="1" t="s">
        <v>69</v>
      </c>
      <c r="E60" s="2" t="s">
        <v>15</v>
      </c>
      <c r="G60" s="66">
        <v>4136388.51</v>
      </c>
      <c r="H60" s="66">
        <v>4017974.5</v>
      </c>
      <c r="I60" s="65">
        <v>4700474.4198709298</v>
      </c>
      <c r="J60" s="66">
        <v>4850507.7235391103</v>
      </c>
      <c r="K60" s="65">
        <v>4962964.1720000003</v>
      </c>
      <c r="L60" s="66">
        <v>5005643.3246499998</v>
      </c>
    </row>
    <row r="61" spans="1:12" x14ac:dyDescent="0.25">
      <c r="A61" s="2">
        <v>30</v>
      </c>
      <c r="C61" s="1" t="s">
        <v>70</v>
      </c>
      <c r="E61" s="2" t="s">
        <v>15</v>
      </c>
      <c r="G61" s="66">
        <v>283374</v>
      </c>
      <c r="H61" s="66">
        <v>264209</v>
      </c>
      <c r="I61" s="65">
        <v>241187.349831411</v>
      </c>
      <c r="J61" s="66">
        <v>278032.15290265298</v>
      </c>
      <c r="K61" s="65">
        <v>249200.14546999999</v>
      </c>
      <c r="L61" s="66">
        <v>249200.14546999999</v>
      </c>
    </row>
    <row r="62" spans="1:12" x14ac:dyDescent="0.25">
      <c r="A62" s="2">
        <v>31</v>
      </c>
      <c r="C62" s="1" t="s">
        <v>71</v>
      </c>
      <c r="E62" s="2" t="s">
        <v>15</v>
      </c>
      <c r="G62" s="66">
        <v>73965</v>
      </c>
      <c r="H62" s="66">
        <v>61817</v>
      </c>
      <c r="I62" s="65">
        <v>63511.218299999993</v>
      </c>
      <c r="J62" s="66">
        <v>60808.919099999992</v>
      </c>
      <c r="K62" s="65">
        <v>60801.558280000005</v>
      </c>
      <c r="L62" s="66">
        <v>59492.90105</v>
      </c>
    </row>
    <row r="63" spans="1:12" x14ac:dyDescent="0.25">
      <c r="A63" s="2">
        <v>32</v>
      </c>
      <c r="C63" s="1" t="s">
        <v>72</v>
      </c>
      <c r="E63" s="2" t="s">
        <v>15</v>
      </c>
      <c r="G63" s="66">
        <v>119200</v>
      </c>
      <c r="H63" s="66">
        <v>92838</v>
      </c>
      <c r="I63" s="65">
        <v>143897.6456527517</v>
      </c>
      <c r="J63" s="66">
        <v>151280.95410006889</v>
      </c>
      <c r="K63" s="65">
        <v>111374.35055997199</v>
      </c>
      <c r="L63" s="66">
        <v>126830.75641</v>
      </c>
    </row>
    <row r="64" spans="1:12" x14ac:dyDescent="0.25">
      <c r="A64" s="2">
        <v>33</v>
      </c>
      <c r="C64" s="1" t="s">
        <v>73</v>
      </c>
      <c r="E64" s="2" t="s">
        <v>15</v>
      </c>
      <c r="G64" s="66">
        <v>0</v>
      </c>
      <c r="H64" s="66">
        <v>0</v>
      </c>
      <c r="I64" s="65">
        <v>0</v>
      </c>
      <c r="J64" s="66">
        <v>0</v>
      </c>
      <c r="K64" s="65">
        <v>0</v>
      </c>
      <c r="L64" s="66">
        <v>0</v>
      </c>
    </row>
    <row r="65" spans="1:12" x14ac:dyDescent="0.25">
      <c r="A65" s="2">
        <v>34</v>
      </c>
      <c r="C65" s="1" t="s">
        <v>48</v>
      </c>
      <c r="G65" s="78">
        <f t="shared" ref="G65:L65" si="4">SUM(G53:G64)</f>
        <v>7913443.4900000002</v>
      </c>
      <c r="H65" s="78">
        <f t="shared" si="4"/>
        <v>7971108</v>
      </c>
      <c r="I65" s="78">
        <f>SUM(I53:I64)</f>
        <v>8585840.6925105266</v>
      </c>
      <c r="J65" s="67">
        <f t="shared" si="4"/>
        <v>9054028.7589193303</v>
      </c>
      <c r="K65" s="78">
        <f t="shared" si="4"/>
        <v>9133458.2044099737</v>
      </c>
      <c r="L65" s="78">
        <f t="shared" si="4"/>
        <v>9351645.1787300017</v>
      </c>
    </row>
    <row r="66" spans="1:12" x14ac:dyDescent="0.25">
      <c r="A66" s="2"/>
      <c r="G66" s="65"/>
      <c r="H66" s="65"/>
      <c r="I66" s="65"/>
      <c r="J66" s="68"/>
      <c r="K66" s="65"/>
      <c r="L66" s="65"/>
    </row>
    <row r="67" spans="1:12" x14ac:dyDescent="0.25">
      <c r="A67" s="2">
        <v>35</v>
      </c>
      <c r="C67" s="1" t="s">
        <v>74</v>
      </c>
      <c r="G67" s="78">
        <f t="shared" ref="G67:L67" si="5">G40+G65</f>
        <v>10409037.52905</v>
      </c>
      <c r="H67" s="78">
        <f t="shared" si="5"/>
        <v>10407657</v>
      </c>
      <c r="I67" s="78">
        <f t="shared" si="5"/>
        <v>11364219.94250067</v>
      </c>
      <c r="J67" s="67">
        <f t="shared" si="5"/>
        <v>12226414.590586722</v>
      </c>
      <c r="K67" s="78">
        <f t="shared" si="5"/>
        <v>12026773.922529973</v>
      </c>
      <c r="L67" s="78">
        <f t="shared" si="5"/>
        <v>12234665.149850002</v>
      </c>
    </row>
    <row r="68" spans="1:12" x14ac:dyDescent="0.25">
      <c r="A68" s="2"/>
      <c r="G68" s="65"/>
      <c r="H68" s="65"/>
      <c r="I68" s="65"/>
      <c r="J68" s="68"/>
      <c r="K68" s="65"/>
      <c r="L68" s="65"/>
    </row>
    <row r="69" spans="1:12" x14ac:dyDescent="0.25">
      <c r="A69" s="2">
        <v>36</v>
      </c>
      <c r="C69" s="1" t="s">
        <v>131</v>
      </c>
      <c r="G69" s="78">
        <f t="shared" ref="G69:L69" si="6">G26+G67</f>
        <v>26273888.52905</v>
      </c>
      <c r="H69" s="78">
        <f t="shared" si="6"/>
        <v>26050859</v>
      </c>
      <c r="I69" s="78">
        <f t="shared" si="6"/>
        <v>26679754.94250067</v>
      </c>
      <c r="J69" s="67">
        <f t="shared" si="6"/>
        <v>27639549.490595523</v>
      </c>
      <c r="K69" s="78">
        <f t="shared" si="6"/>
        <v>27647459.702598099</v>
      </c>
      <c r="L69" s="78">
        <f t="shared" si="6"/>
        <v>27922873.149850003</v>
      </c>
    </row>
    <row r="70" spans="1:12" x14ac:dyDescent="0.25">
      <c r="A70" s="2"/>
      <c r="G70" s="4"/>
      <c r="H70" s="4"/>
      <c r="I70" s="4"/>
      <c r="J70" s="4"/>
      <c r="K70" s="4"/>
      <c r="L70" s="4"/>
    </row>
    <row r="71" spans="1:12" x14ac:dyDescent="0.25">
      <c r="A71" s="2"/>
      <c r="G71" s="4"/>
      <c r="H71" s="4"/>
      <c r="I71" s="4"/>
      <c r="J71" s="4"/>
      <c r="K71" s="4"/>
      <c r="L71" s="4"/>
    </row>
    <row r="72" spans="1:12" x14ac:dyDescent="0.25">
      <c r="A72" s="2"/>
      <c r="G72" s="4"/>
      <c r="H72" s="4"/>
      <c r="I72" s="4"/>
      <c r="J72" s="4"/>
      <c r="K72" s="4"/>
      <c r="L72" s="4"/>
    </row>
    <row r="73" spans="1:12" x14ac:dyDescent="0.25">
      <c r="A73" s="2"/>
      <c r="G73" s="4"/>
      <c r="H73" s="4"/>
      <c r="I73" s="4"/>
      <c r="J73" s="4"/>
      <c r="K73" s="4"/>
      <c r="L73" s="4"/>
    </row>
    <row r="74" spans="1:12" x14ac:dyDescent="0.25">
      <c r="A74" s="2"/>
      <c r="G74" s="4"/>
      <c r="H74" s="4"/>
      <c r="I74" s="4"/>
      <c r="J74" s="4"/>
      <c r="K74" s="4"/>
      <c r="L74" s="4"/>
    </row>
    <row r="75" spans="1:12" x14ac:dyDescent="0.25">
      <c r="A75" s="2"/>
      <c r="G75" s="4"/>
      <c r="H75" s="4"/>
      <c r="I75" s="4"/>
      <c r="J75" s="4"/>
      <c r="K75" s="4"/>
      <c r="L75" s="4"/>
    </row>
    <row r="76" spans="1:12" x14ac:dyDescent="0.25">
      <c r="A76" s="2"/>
      <c r="G76" s="4"/>
      <c r="H76" s="4"/>
      <c r="I76" s="4"/>
      <c r="J76" s="4"/>
      <c r="K76" s="4"/>
      <c r="L76" s="4"/>
    </row>
    <row r="77" spans="1:12" x14ac:dyDescent="0.25">
      <c r="A77" s="2"/>
      <c r="G77" s="4"/>
      <c r="H77" s="4"/>
      <c r="I77" s="4"/>
      <c r="J77" s="4"/>
      <c r="K77" s="4"/>
      <c r="L77" s="4"/>
    </row>
    <row r="78" spans="1:12" x14ac:dyDescent="0.25">
      <c r="A78" s="2"/>
      <c r="G78" s="4"/>
      <c r="H78" s="4"/>
      <c r="I78" s="4"/>
      <c r="J78" s="4"/>
      <c r="K78" s="4"/>
      <c r="L78" s="4"/>
    </row>
    <row r="79" spans="1:12" x14ac:dyDescent="0.25">
      <c r="A79" s="2"/>
      <c r="G79" s="4"/>
      <c r="H79" s="4"/>
      <c r="I79" s="4"/>
      <c r="J79" s="4"/>
      <c r="K79" s="4"/>
      <c r="L79" s="4"/>
    </row>
    <row r="80" spans="1:12" x14ac:dyDescent="0.25">
      <c r="A80" s="2"/>
      <c r="G80" s="4"/>
      <c r="H80" s="4"/>
      <c r="I80" s="4"/>
      <c r="J80" s="4"/>
      <c r="K80" s="4"/>
      <c r="L80" s="4"/>
    </row>
    <row r="84" spans="1:12" x14ac:dyDescent="0.25">
      <c r="G84" s="12"/>
      <c r="H84" s="12"/>
      <c r="I84" s="12"/>
      <c r="J84" s="12"/>
      <c r="K84" s="12"/>
      <c r="L84" s="12"/>
    </row>
    <row r="85" spans="1:12" x14ac:dyDescent="0.25">
      <c r="G85" s="12"/>
      <c r="H85" s="12"/>
      <c r="I85" s="12"/>
      <c r="J85" s="12"/>
      <c r="K85" s="12"/>
      <c r="L85" s="12"/>
    </row>
    <row r="86" spans="1:12" x14ac:dyDescent="0.25">
      <c r="A86" s="87" t="s">
        <v>128</v>
      </c>
      <c r="B86" s="87"/>
      <c r="C86" s="87"/>
      <c r="D86" s="87"/>
      <c r="E86" s="87"/>
      <c r="F86" s="87"/>
      <c r="G86" s="87"/>
      <c r="H86" s="87"/>
      <c r="I86" s="87"/>
      <c r="J86" s="87"/>
      <c r="K86" s="87"/>
      <c r="L86" s="87"/>
    </row>
    <row r="87" spans="1:12" x14ac:dyDescent="0.25">
      <c r="A87" s="10" t="s">
        <v>130</v>
      </c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</row>
    <row r="89" spans="1:12" x14ac:dyDescent="0.25">
      <c r="A89" s="3"/>
      <c r="B89" s="3"/>
      <c r="C89" s="3"/>
      <c r="D89" s="3"/>
      <c r="E89" s="8"/>
      <c r="F89" s="3"/>
      <c r="G89" s="8">
        <v>2019</v>
      </c>
      <c r="H89" s="8">
        <v>2020</v>
      </c>
      <c r="I89" s="8">
        <v>2021</v>
      </c>
      <c r="J89" s="8">
        <v>2022</v>
      </c>
      <c r="K89" s="8">
        <v>2023</v>
      </c>
      <c r="L89" s="8">
        <v>2024</v>
      </c>
    </row>
    <row r="90" spans="1:12" ht="25" x14ac:dyDescent="0.25">
      <c r="A90" s="6" t="s">
        <v>132</v>
      </c>
      <c r="B90" s="5"/>
      <c r="C90" s="7" t="s">
        <v>117</v>
      </c>
      <c r="D90" s="5"/>
      <c r="E90" s="6" t="s">
        <v>4</v>
      </c>
      <c r="F90" s="5"/>
      <c r="G90" s="6" t="s">
        <v>5</v>
      </c>
      <c r="H90" s="6" t="s">
        <v>5</v>
      </c>
      <c r="I90" s="6" t="s">
        <v>5</v>
      </c>
      <c r="J90" s="6" t="s">
        <v>5</v>
      </c>
      <c r="K90" s="6" t="s">
        <v>6</v>
      </c>
      <c r="L90" s="6" t="s">
        <v>7</v>
      </c>
    </row>
    <row r="91" spans="1:12" x14ac:dyDescent="0.25">
      <c r="G91" s="2" t="s">
        <v>8</v>
      </c>
      <c r="H91" s="2" t="s">
        <v>9</v>
      </c>
      <c r="I91" s="2" t="s">
        <v>10</v>
      </c>
      <c r="J91" s="2" t="s">
        <v>11</v>
      </c>
      <c r="K91" s="2" t="s">
        <v>12</v>
      </c>
      <c r="L91" s="2" t="s">
        <v>13</v>
      </c>
    </row>
    <row r="92" spans="1:12" x14ac:dyDescent="0.25">
      <c r="G92" s="2"/>
      <c r="H92" s="2"/>
      <c r="I92" s="2"/>
      <c r="J92" s="2"/>
      <c r="K92" s="2"/>
      <c r="L92" s="2"/>
    </row>
    <row r="93" spans="1:12" x14ac:dyDescent="0.25">
      <c r="A93" s="2"/>
      <c r="C93" s="3" t="s">
        <v>133</v>
      </c>
    </row>
    <row r="94" spans="1:12" x14ac:dyDescent="0.25">
      <c r="A94" s="2"/>
    </row>
    <row r="95" spans="1:12" x14ac:dyDescent="0.25">
      <c r="A95" s="2">
        <v>37</v>
      </c>
      <c r="C95" s="1" t="s">
        <v>134</v>
      </c>
      <c r="E95" s="2" t="s">
        <v>15</v>
      </c>
      <c r="G95" s="75">
        <v>8167789.8689317284</v>
      </c>
      <c r="H95" s="75">
        <v>8250752.8249087334</v>
      </c>
      <c r="I95" s="79">
        <v>8156568.4075273667</v>
      </c>
      <c r="J95" s="75">
        <v>8171062.8861550009</v>
      </c>
      <c r="K95" s="75">
        <v>8136829.4247019626</v>
      </c>
      <c r="L95" s="75">
        <v>8179257.8036291208</v>
      </c>
    </row>
    <row r="96" spans="1:12" x14ac:dyDescent="0.25">
      <c r="A96" s="2">
        <v>38</v>
      </c>
      <c r="C96" s="1" t="s">
        <v>135</v>
      </c>
      <c r="E96" s="2" t="s">
        <v>15</v>
      </c>
      <c r="G96" s="75">
        <v>6543122.9588267915</v>
      </c>
      <c r="H96" s="75">
        <v>6353683.6147779683</v>
      </c>
      <c r="I96" s="79">
        <v>6154221.0654344782</v>
      </c>
      <c r="J96" s="75">
        <v>6288717.5860890811</v>
      </c>
      <c r="K96" s="75">
        <v>6472518.9107584804</v>
      </c>
      <c r="L96" s="75">
        <v>6448090.7071642503</v>
      </c>
    </row>
    <row r="97" spans="1:12" x14ac:dyDescent="0.25">
      <c r="A97" s="2">
        <v>39</v>
      </c>
      <c r="C97" s="1" t="s">
        <v>136</v>
      </c>
      <c r="E97" s="2" t="s">
        <v>15</v>
      </c>
      <c r="G97" s="75">
        <v>1153938.1722414824</v>
      </c>
      <c r="H97" s="75">
        <v>1038765.5603132986</v>
      </c>
      <c r="I97" s="79">
        <v>1004745.5270381556</v>
      </c>
      <c r="J97" s="75">
        <v>953354.427764719</v>
      </c>
      <c r="K97" s="75">
        <v>1011337.4446076769</v>
      </c>
      <c r="L97" s="75">
        <v>1060859.07603485</v>
      </c>
    </row>
    <row r="98" spans="1:12" x14ac:dyDescent="0.25">
      <c r="A98" s="2">
        <v>40</v>
      </c>
      <c r="C98" s="1" t="s">
        <v>19</v>
      </c>
      <c r="G98" s="80">
        <f t="shared" ref="G98:L98" si="7">SUM(G95:G97)</f>
        <v>15864851.000000004</v>
      </c>
      <c r="H98" s="80">
        <f t="shared" si="7"/>
        <v>15643202</v>
      </c>
      <c r="I98" s="80">
        <f t="shared" si="7"/>
        <v>15315535</v>
      </c>
      <c r="J98" s="80">
        <f t="shared" si="7"/>
        <v>15413134.900008801</v>
      </c>
      <c r="K98" s="80">
        <f t="shared" si="7"/>
        <v>15620685.78006812</v>
      </c>
      <c r="L98" s="80">
        <f t="shared" si="7"/>
        <v>15688207.586828221</v>
      </c>
    </row>
    <row r="99" spans="1:12" x14ac:dyDescent="0.25">
      <c r="A99" s="2"/>
      <c r="G99" s="83"/>
      <c r="H99" s="83"/>
      <c r="I99" s="83"/>
      <c r="J99" s="83"/>
      <c r="K99" s="83"/>
      <c r="L99" s="83"/>
    </row>
    <row r="100" spans="1:12" x14ac:dyDescent="0.25">
      <c r="A100" s="2"/>
      <c r="C100" s="3" t="s">
        <v>137</v>
      </c>
      <c r="G100" s="83"/>
      <c r="H100" s="83"/>
      <c r="I100" s="83"/>
      <c r="J100" s="83"/>
      <c r="K100" s="83"/>
      <c r="L100" s="83"/>
    </row>
    <row r="101" spans="1:12" x14ac:dyDescent="0.25">
      <c r="A101" s="2"/>
      <c r="C101" s="3"/>
      <c r="G101" s="83"/>
      <c r="H101" s="83"/>
      <c r="I101" s="83"/>
      <c r="J101" s="83"/>
      <c r="K101" s="83"/>
      <c r="L101" s="83"/>
    </row>
    <row r="102" spans="1:12" x14ac:dyDescent="0.25">
      <c r="A102" s="2">
        <v>41</v>
      </c>
      <c r="C102" s="1" t="s">
        <v>138</v>
      </c>
      <c r="E102" s="2" t="s">
        <v>15</v>
      </c>
      <c r="G102" s="79">
        <v>175211.63</v>
      </c>
      <c r="H102" s="79">
        <v>186847.17</v>
      </c>
      <c r="I102" s="79">
        <v>180014.93</v>
      </c>
      <c r="J102" s="79">
        <v>211954.3808358355</v>
      </c>
      <c r="K102" s="79">
        <v>200474.41915999999</v>
      </c>
      <c r="L102" s="79">
        <v>214929.89198000001</v>
      </c>
    </row>
    <row r="103" spans="1:12" x14ac:dyDescent="0.25">
      <c r="A103" s="2">
        <v>42</v>
      </c>
      <c r="C103" s="1" t="s">
        <v>139</v>
      </c>
      <c r="E103" s="2" t="s">
        <v>15</v>
      </c>
      <c r="G103" s="79">
        <v>496523.52000000002</v>
      </c>
      <c r="H103" s="79">
        <v>542603.89</v>
      </c>
      <c r="I103" s="79">
        <v>591952.41</v>
      </c>
      <c r="J103" s="79">
        <v>624192.51097841305</v>
      </c>
      <c r="K103" s="79">
        <v>643145.66772000014</v>
      </c>
      <c r="L103" s="79">
        <v>642128.20324000006</v>
      </c>
    </row>
    <row r="104" spans="1:12" x14ac:dyDescent="0.25">
      <c r="A104" s="2">
        <v>43</v>
      </c>
      <c r="C104" s="1" t="s">
        <v>140</v>
      </c>
      <c r="E104" s="2" t="s">
        <v>15</v>
      </c>
      <c r="G104" s="79">
        <v>1548147.43</v>
      </c>
      <c r="H104" s="79">
        <v>1608719.2</v>
      </c>
      <c r="I104" s="79">
        <v>1689981.5399999998</v>
      </c>
      <c r="J104" s="79">
        <v>1476293.8483699872</v>
      </c>
      <c r="K104" s="79">
        <v>2015061.2619900003</v>
      </c>
      <c r="L104" s="79">
        <v>2013901.72447</v>
      </c>
    </row>
    <row r="105" spans="1:12" x14ac:dyDescent="0.25">
      <c r="A105" s="2">
        <v>44</v>
      </c>
      <c r="C105" s="1" t="s">
        <v>141</v>
      </c>
      <c r="E105" s="2" t="s">
        <v>15</v>
      </c>
      <c r="G105" s="79">
        <v>709583.98</v>
      </c>
      <c r="H105" s="79">
        <v>763647.94000000006</v>
      </c>
      <c r="I105" s="79">
        <v>781076.2</v>
      </c>
      <c r="J105" s="79">
        <v>806336.73132419947</v>
      </c>
      <c r="K105" s="79">
        <v>776224.30673999991</v>
      </c>
      <c r="L105" s="79">
        <v>774165.56281999976</v>
      </c>
    </row>
    <row r="106" spans="1:12" x14ac:dyDescent="0.25">
      <c r="A106" s="2">
        <v>45</v>
      </c>
      <c r="C106" s="1" t="s">
        <v>142</v>
      </c>
      <c r="E106" s="2" t="s">
        <v>15</v>
      </c>
      <c r="G106" s="79">
        <v>553665.02</v>
      </c>
      <c r="H106" s="79">
        <v>633192.06000000006</v>
      </c>
      <c r="I106" s="79">
        <v>690449.22</v>
      </c>
      <c r="J106" s="79">
        <v>735538.4452757726</v>
      </c>
      <c r="K106" s="79">
        <v>756499.71134000004</v>
      </c>
      <c r="L106" s="79">
        <v>816728.98052000022</v>
      </c>
    </row>
    <row r="107" spans="1:12" x14ac:dyDescent="0.25">
      <c r="A107" s="2">
        <v>46</v>
      </c>
      <c r="C107" s="1" t="s">
        <v>143</v>
      </c>
      <c r="E107" s="2" t="s">
        <v>15</v>
      </c>
      <c r="G107" s="79">
        <v>692381.40999999992</v>
      </c>
      <c r="H107" s="79">
        <v>706893.74</v>
      </c>
      <c r="I107" s="79">
        <v>759561.61</v>
      </c>
      <c r="J107" s="79">
        <v>751968.45557311852</v>
      </c>
      <c r="K107" s="79">
        <v>752041.73583000014</v>
      </c>
      <c r="L107" s="79">
        <v>749816.8450300002</v>
      </c>
    </row>
    <row r="108" spans="1:12" x14ac:dyDescent="0.25">
      <c r="A108" s="2">
        <v>47</v>
      </c>
      <c r="C108" s="1" t="s">
        <v>144</v>
      </c>
      <c r="E108" s="2" t="s">
        <v>15</v>
      </c>
      <c r="G108" s="79">
        <v>327536.77</v>
      </c>
      <c r="H108" s="79">
        <v>334516.24</v>
      </c>
      <c r="I108" s="79">
        <v>313345.7</v>
      </c>
      <c r="J108" s="79">
        <v>331587.88957152003</v>
      </c>
      <c r="K108" s="79">
        <v>343877.01159999991</v>
      </c>
      <c r="L108" s="79">
        <v>406497.98741999996</v>
      </c>
    </row>
    <row r="109" spans="1:12" x14ac:dyDescent="0.25">
      <c r="A109" s="2">
        <v>48</v>
      </c>
      <c r="C109" s="1" t="s">
        <v>145</v>
      </c>
      <c r="E109" s="2" t="s">
        <v>15</v>
      </c>
      <c r="G109" s="79">
        <v>618683</v>
      </c>
      <c r="H109" s="79">
        <v>630965.16</v>
      </c>
      <c r="I109" s="79">
        <v>628210.75</v>
      </c>
      <c r="J109" s="79">
        <v>678657.60171049798</v>
      </c>
      <c r="K109" s="79">
        <v>470952.97594999999</v>
      </c>
      <c r="L109" s="79">
        <v>421609.82894000004</v>
      </c>
    </row>
    <row r="110" spans="1:12" x14ac:dyDescent="0.25">
      <c r="A110" s="2">
        <v>49</v>
      </c>
      <c r="C110" s="1" t="s">
        <v>146</v>
      </c>
      <c r="E110" s="2" t="s">
        <v>15</v>
      </c>
      <c r="G110" s="79">
        <v>2052905.8490499996</v>
      </c>
      <c r="H110" s="79">
        <v>1564683.3199999998</v>
      </c>
      <c r="I110" s="79">
        <v>1975996.53</v>
      </c>
      <c r="J110" s="79">
        <v>2838283.7627062453</v>
      </c>
      <c r="K110" s="79">
        <v>2298498.4053400001</v>
      </c>
      <c r="L110" s="79">
        <v>2427689.7444699998</v>
      </c>
    </row>
    <row r="111" spans="1:12" x14ac:dyDescent="0.25">
      <c r="A111" s="2">
        <v>50</v>
      </c>
      <c r="C111" s="1" t="s">
        <v>147</v>
      </c>
      <c r="E111" s="2" t="s">
        <v>15</v>
      </c>
      <c r="G111" s="79">
        <v>495644.48</v>
      </c>
      <c r="H111" s="79">
        <v>552876.68999999994</v>
      </c>
      <c r="I111" s="79">
        <v>560646.69000000006</v>
      </c>
      <c r="J111" s="79">
        <v>605603.90001107811</v>
      </c>
      <c r="K111" s="79">
        <v>623809.69474999991</v>
      </c>
      <c r="L111" s="79">
        <v>623250.35829</v>
      </c>
    </row>
    <row r="112" spans="1:12" x14ac:dyDescent="0.25">
      <c r="A112" s="2">
        <v>51</v>
      </c>
      <c r="C112" s="1" t="s">
        <v>148</v>
      </c>
      <c r="E112" s="2" t="s">
        <v>15</v>
      </c>
      <c r="G112" s="79">
        <v>1301561.1299999999</v>
      </c>
      <c r="H112" s="79">
        <v>1467430.01</v>
      </c>
      <c r="I112" s="79">
        <v>1457676.6400000001</v>
      </c>
      <c r="J112" s="79">
        <v>1485261.5583863244</v>
      </c>
      <c r="K112" s="79">
        <v>1450521.0424900001</v>
      </c>
      <c r="L112" s="79">
        <v>1454572.8163500002</v>
      </c>
    </row>
    <row r="113" spans="1:12" x14ac:dyDescent="0.25">
      <c r="A113" s="2">
        <v>52</v>
      </c>
      <c r="C113" s="1" t="s">
        <v>149</v>
      </c>
      <c r="E113" s="2" t="s">
        <v>15</v>
      </c>
      <c r="G113" s="79">
        <v>1437193.31</v>
      </c>
      <c r="H113" s="79">
        <v>1415281.5799999998</v>
      </c>
      <c r="I113" s="79">
        <v>1735307.74</v>
      </c>
      <c r="J113" s="79">
        <v>1680735.5058437292</v>
      </c>
      <c r="K113" s="79">
        <v>1695667.6896199717</v>
      </c>
      <c r="L113" s="79">
        <v>1689373.2063199999</v>
      </c>
    </row>
    <row r="114" spans="1:12" x14ac:dyDescent="0.25">
      <c r="A114" s="2">
        <v>53</v>
      </c>
      <c r="C114" s="1" t="s">
        <v>19</v>
      </c>
      <c r="G114" s="80">
        <f>SUM(G102:G113)</f>
        <v>10409037.529049998</v>
      </c>
      <c r="H114" s="80">
        <f t="shared" ref="H114:L114" si="8">SUM(H102:H113)</f>
        <v>10407657</v>
      </c>
      <c r="I114" s="80">
        <f t="shared" si="8"/>
        <v>11364219.960000001</v>
      </c>
      <c r="J114" s="80">
        <f t="shared" si="8"/>
        <v>12226414.59058672</v>
      </c>
      <c r="K114" s="80">
        <f t="shared" si="8"/>
        <v>12026773.922529973</v>
      </c>
      <c r="L114" s="80">
        <f t="shared" si="8"/>
        <v>12234665.14985</v>
      </c>
    </row>
    <row r="115" spans="1:12" x14ac:dyDescent="0.25">
      <c r="A115" s="2"/>
      <c r="G115" s="83"/>
      <c r="H115" s="83"/>
      <c r="I115" s="83"/>
      <c r="J115" s="83"/>
      <c r="K115" s="83"/>
      <c r="L115" s="83"/>
    </row>
    <row r="116" spans="1:12" ht="13" thickBot="1" x14ac:dyDescent="0.3">
      <c r="A116" s="2">
        <v>54</v>
      </c>
      <c r="C116" s="1" t="s">
        <v>131</v>
      </c>
      <c r="G116" s="77">
        <f t="shared" ref="G116:L116" si="9">G98+G114</f>
        <v>26273888.52905</v>
      </c>
      <c r="H116" s="77">
        <f t="shared" si="9"/>
        <v>26050859</v>
      </c>
      <c r="I116" s="77">
        <f t="shared" si="9"/>
        <v>26679754.960000001</v>
      </c>
      <c r="J116" s="77">
        <f t="shared" si="9"/>
        <v>27639549.49059552</v>
      </c>
      <c r="K116" s="77">
        <f t="shared" si="9"/>
        <v>27647459.702598095</v>
      </c>
      <c r="L116" s="77">
        <f t="shared" si="9"/>
        <v>27922872.73667822</v>
      </c>
    </row>
    <row r="117" spans="1:12" ht="13" thickTop="1" x14ac:dyDescent="0.25">
      <c r="G117" s="12"/>
      <c r="H117" s="12"/>
      <c r="I117" s="12"/>
      <c r="J117" s="12"/>
      <c r="K117" s="12"/>
      <c r="L117" s="12"/>
    </row>
    <row r="118" spans="1:12" x14ac:dyDescent="0.25">
      <c r="G118" s="13"/>
      <c r="H118" s="12"/>
      <c r="I118" s="13"/>
      <c r="J118" s="13"/>
      <c r="K118" s="13"/>
      <c r="L118" s="13"/>
    </row>
  </sheetData>
  <mergeCells count="3">
    <mergeCell ref="A6:L6"/>
    <mergeCell ref="A46:L46"/>
    <mergeCell ref="A86:L86"/>
  </mergeCells>
  <pageMargins left="0.7" right="0.7" top="0.75" bottom="0.75" header="0.3" footer="0.3"/>
  <pageSetup firstPageNumber="3" fitToHeight="0" orientation="landscape" useFirstPageNumber="1" r:id="rId1"/>
  <headerFooter>
    <oddHeader>&amp;R&amp;"Arial,Regular"&amp;10Filed: 2023-03-08
EB-2022-0200
Exhibit I.3.3-STAFF-95
Attachment 1</oddHeader>
  </headerFooter>
  <rowBreaks count="2" manualBreakCount="2">
    <brk id="40" max="16383" man="1"/>
    <brk id="80" max="16383" man="1"/>
  </rowBreaks>
  <customProperties>
    <customPr name="EpmWorksheetKeyString_GU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58FEF-1A8D-466C-A08C-2578C813D86D}">
  <sheetPr>
    <tabColor rgb="FF92D050"/>
  </sheetPr>
  <dimension ref="A1:L232"/>
  <sheetViews>
    <sheetView tabSelected="1" view="pageLayout" zoomScale="90" zoomScaleNormal="100" zoomScalePageLayoutView="90" workbookViewId="0">
      <selection activeCell="G22" sqref="G22"/>
    </sheetView>
  </sheetViews>
  <sheetFormatPr defaultColWidth="101.1796875" defaultRowHeight="12.5" x14ac:dyDescent="0.25"/>
  <cols>
    <col min="1" max="1" width="5" style="1" bestFit="1" customWidth="1"/>
    <col min="2" max="2" width="1.26953125" style="1" customWidth="1"/>
    <col min="3" max="3" width="24.54296875" style="1" customWidth="1"/>
    <col min="4" max="4" width="1.26953125" style="1" customWidth="1"/>
    <col min="5" max="7" width="12.7265625" style="1" customWidth="1"/>
    <col min="8" max="8" width="1.1796875" style="1" customWidth="1"/>
    <col min="9" max="12" width="12.7265625" style="1" customWidth="1"/>
    <col min="13" max="16384" width="101.1796875" style="1"/>
  </cols>
  <sheetData>
    <row r="1" spans="1:12" x14ac:dyDescent="0.25">
      <c r="A1" s="19"/>
    </row>
    <row r="2" spans="1:12" x14ac:dyDescent="0.25">
      <c r="E2" s="12"/>
      <c r="F2" s="12"/>
      <c r="G2" s="12"/>
      <c r="H2" s="12"/>
      <c r="I2" s="12"/>
      <c r="J2" s="12"/>
      <c r="K2" s="12"/>
      <c r="L2" s="12"/>
    </row>
    <row r="3" spans="1:12" x14ac:dyDescent="0.25">
      <c r="E3" s="12"/>
      <c r="F3" s="12"/>
      <c r="G3" s="12"/>
      <c r="H3" s="12"/>
      <c r="I3" s="12"/>
      <c r="J3" s="12"/>
      <c r="K3" s="12"/>
      <c r="L3" s="12"/>
    </row>
    <row r="4" spans="1:12" x14ac:dyDescent="0.25">
      <c r="E4" s="12"/>
      <c r="F4" s="12"/>
      <c r="G4" s="12"/>
      <c r="H4" s="12"/>
      <c r="I4" s="12"/>
      <c r="J4" s="12"/>
      <c r="K4" s="12"/>
      <c r="L4" s="12"/>
    </row>
    <row r="5" spans="1:12" x14ac:dyDescent="0.25">
      <c r="E5" s="12"/>
      <c r="F5" s="12"/>
      <c r="G5" s="12"/>
      <c r="H5" s="12"/>
      <c r="I5" s="12"/>
      <c r="J5" s="12"/>
      <c r="K5" s="12"/>
      <c r="L5" s="12"/>
    </row>
    <row r="6" spans="1:12" x14ac:dyDescent="0.25">
      <c r="A6" s="87" t="s">
        <v>150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</row>
    <row r="7" spans="1:12" s="9" customFormat="1" x14ac:dyDescent="0.25">
      <c r="A7" s="10" t="s">
        <v>151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9" spans="1:12" s="3" customFormat="1" ht="15" customHeight="1" x14ac:dyDescent="0.25">
      <c r="E9" s="87">
        <v>2021</v>
      </c>
      <c r="F9" s="87"/>
      <c r="G9" s="87"/>
      <c r="H9" s="8"/>
      <c r="I9" s="87">
        <v>2022</v>
      </c>
      <c r="J9" s="87"/>
      <c r="K9" s="87"/>
      <c r="L9" s="8"/>
    </row>
    <row r="10" spans="1:12" s="5" customFormat="1" ht="38.15" customHeight="1" x14ac:dyDescent="0.25">
      <c r="A10" s="6" t="s">
        <v>2</v>
      </c>
      <c r="C10" s="7" t="s">
        <v>117</v>
      </c>
      <c r="E10" s="89" t="s">
        <v>5</v>
      </c>
      <c r="F10" s="89"/>
      <c r="G10" s="89"/>
      <c r="H10" s="20"/>
      <c r="I10" s="89" t="s">
        <v>5</v>
      </c>
      <c r="J10" s="89"/>
      <c r="K10" s="89"/>
      <c r="L10" s="6" t="s">
        <v>24</v>
      </c>
    </row>
    <row r="11" spans="1:12" x14ac:dyDescent="0.25">
      <c r="E11" s="2" t="s">
        <v>8</v>
      </c>
      <c r="F11" s="2" t="s">
        <v>9</v>
      </c>
      <c r="G11" s="2" t="s">
        <v>10</v>
      </c>
      <c r="H11" s="2"/>
      <c r="I11" s="2" t="s">
        <v>11</v>
      </c>
      <c r="J11" s="2" t="s">
        <v>12</v>
      </c>
      <c r="K11" s="2" t="s">
        <v>13</v>
      </c>
      <c r="L11" s="2" t="s">
        <v>109</v>
      </c>
    </row>
    <row r="12" spans="1:12" x14ac:dyDescent="0.25">
      <c r="E12" s="2"/>
      <c r="F12" s="2"/>
      <c r="G12" s="2"/>
      <c r="H12" s="2"/>
      <c r="I12" s="2"/>
      <c r="J12" s="2"/>
      <c r="K12" s="2"/>
      <c r="L12" s="2"/>
    </row>
    <row r="13" spans="1:12" x14ac:dyDescent="0.25">
      <c r="E13" s="21" t="s">
        <v>110</v>
      </c>
      <c r="F13" s="21" t="s">
        <v>111</v>
      </c>
      <c r="G13" s="21" t="s">
        <v>19</v>
      </c>
      <c r="H13" s="21"/>
      <c r="I13" s="21" t="s">
        <v>110</v>
      </c>
      <c r="J13" s="21" t="s">
        <v>111</v>
      </c>
      <c r="K13" s="21" t="s">
        <v>19</v>
      </c>
      <c r="L13" s="2"/>
    </row>
    <row r="15" spans="1:12" x14ac:dyDescent="0.25">
      <c r="C15" s="3" t="s">
        <v>39</v>
      </c>
      <c r="L15" s="4"/>
    </row>
    <row r="16" spans="1:12" x14ac:dyDescent="0.25">
      <c r="E16" s="4"/>
      <c r="F16" s="4"/>
      <c r="G16" s="4"/>
      <c r="H16" s="4"/>
      <c r="I16" s="11"/>
      <c r="J16" s="11"/>
      <c r="K16" s="11"/>
      <c r="L16" s="4"/>
    </row>
    <row r="17" spans="1:12" x14ac:dyDescent="0.25">
      <c r="A17" s="2">
        <v>1</v>
      </c>
      <c r="C17" s="1" t="s">
        <v>40</v>
      </c>
      <c r="E17" s="75">
        <v>4930993</v>
      </c>
      <c r="F17" s="75">
        <v>86477</v>
      </c>
      <c r="G17" s="75">
        <f>E17+F17</f>
        <v>5017470</v>
      </c>
      <c r="H17" s="75"/>
      <c r="I17" s="79">
        <v>4928130.4585342184</v>
      </c>
      <c r="J17" s="79">
        <v>76174.922854866541</v>
      </c>
      <c r="K17" s="79">
        <f>I17+J17</f>
        <v>5004305.3813890852</v>
      </c>
      <c r="L17" s="75">
        <f>K17-G17</f>
        <v>-13164.618610914797</v>
      </c>
    </row>
    <row r="18" spans="1:12" x14ac:dyDescent="0.25">
      <c r="A18" s="2">
        <v>2</v>
      </c>
      <c r="C18" s="1" t="s">
        <v>41</v>
      </c>
      <c r="E18" s="75">
        <v>2899533</v>
      </c>
      <c r="F18" s="75">
        <v>1806248</v>
      </c>
      <c r="G18" s="75">
        <f>E18+F18</f>
        <v>4705781</v>
      </c>
      <c r="H18" s="75"/>
      <c r="I18" s="79">
        <v>2954006.9241827996</v>
      </c>
      <c r="J18" s="79">
        <v>1737661.5710861713</v>
      </c>
      <c r="K18" s="79">
        <f>I18+J18</f>
        <v>4691668.4952689707</v>
      </c>
      <c r="L18" s="75">
        <f>K18-G18</f>
        <v>-14112.504731029272</v>
      </c>
    </row>
    <row r="19" spans="1:12" x14ac:dyDescent="0.25">
      <c r="A19" s="2">
        <v>3</v>
      </c>
      <c r="C19" s="1" t="s">
        <v>42</v>
      </c>
      <c r="E19" s="75">
        <v>3</v>
      </c>
      <c r="F19" s="75">
        <v>0</v>
      </c>
      <c r="G19" s="75">
        <f>E19+F19</f>
        <v>3</v>
      </c>
      <c r="H19" s="75"/>
      <c r="I19" s="79">
        <v>-1.026</v>
      </c>
      <c r="J19" s="79">
        <v>0</v>
      </c>
      <c r="K19" s="79">
        <f>I19+J19</f>
        <v>-1.026</v>
      </c>
      <c r="L19" s="75">
        <f>K19-G19</f>
        <v>-4.0259999999999998</v>
      </c>
    </row>
    <row r="20" spans="1:12" x14ac:dyDescent="0.25">
      <c r="A20" s="2">
        <v>4</v>
      </c>
      <c r="C20" s="1" t="s">
        <v>43</v>
      </c>
      <c r="E20" s="80">
        <f t="shared" ref="E20:L20" si="0">SUM(E17:E19)</f>
        <v>7830529</v>
      </c>
      <c r="F20" s="80">
        <f t="shared" si="0"/>
        <v>1892725</v>
      </c>
      <c r="G20" s="80">
        <f t="shared" si="0"/>
        <v>9723254</v>
      </c>
      <c r="H20" s="75"/>
      <c r="I20" s="81">
        <f t="shared" si="0"/>
        <v>7882136.3567170184</v>
      </c>
      <c r="J20" s="81">
        <f t="shared" si="0"/>
        <v>1813836.4939410379</v>
      </c>
      <c r="K20" s="81">
        <f t="shared" si="0"/>
        <v>9695972.8506580554</v>
      </c>
      <c r="L20" s="80">
        <f t="shared" si="0"/>
        <v>-27281.14934194407</v>
      </c>
    </row>
    <row r="21" spans="1:12" x14ac:dyDescent="0.25">
      <c r="A21" s="2"/>
      <c r="E21" s="75"/>
      <c r="F21" s="75"/>
      <c r="G21" s="75"/>
      <c r="H21" s="75"/>
      <c r="I21" s="82"/>
      <c r="J21" s="79"/>
      <c r="K21" s="82"/>
      <c r="L21" s="75"/>
    </row>
    <row r="22" spans="1:12" x14ac:dyDescent="0.25">
      <c r="A22" s="2">
        <v>5</v>
      </c>
      <c r="C22" s="1" t="s">
        <v>44</v>
      </c>
      <c r="E22" s="75">
        <v>2901101</v>
      </c>
      <c r="F22" s="75">
        <v>179808</v>
      </c>
      <c r="G22" s="75">
        <f>E22+F22</f>
        <v>3080909</v>
      </c>
      <c r="H22" s="75"/>
      <c r="I22" s="79">
        <v>2975284.1793384622</v>
      </c>
      <c r="J22" s="79">
        <v>190462.23147323748</v>
      </c>
      <c r="K22" s="79">
        <f>I22+J22</f>
        <v>3165746.4108116995</v>
      </c>
      <c r="L22" s="75">
        <f>K22-G22</f>
        <v>84837.410811699461</v>
      </c>
    </row>
    <row r="23" spans="1:12" x14ac:dyDescent="0.25">
      <c r="A23" s="2">
        <v>6</v>
      </c>
      <c r="C23" s="1" t="s">
        <v>45</v>
      </c>
      <c r="E23" s="75">
        <v>559108</v>
      </c>
      <c r="F23" s="75">
        <v>623195</v>
      </c>
      <c r="G23" s="75">
        <f>E23+F23</f>
        <v>1182303</v>
      </c>
      <c r="H23" s="75"/>
      <c r="I23" s="79">
        <v>561927.11336005351</v>
      </c>
      <c r="J23" s="79">
        <v>661894.09975394234</v>
      </c>
      <c r="K23" s="79">
        <f>I23+J23</f>
        <v>1223821.2131139957</v>
      </c>
      <c r="L23" s="75">
        <f>K23-G23</f>
        <v>41518.213113995735</v>
      </c>
    </row>
    <row r="24" spans="1:12" x14ac:dyDescent="0.25">
      <c r="A24" s="2">
        <v>7</v>
      </c>
      <c r="C24" s="1" t="s">
        <v>46</v>
      </c>
      <c r="E24" s="75">
        <v>935043</v>
      </c>
      <c r="F24" s="75">
        <v>63066</v>
      </c>
      <c r="G24" s="75">
        <f>E24+F24</f>
        <v>998109</v>
      </c>
      <c r="H24" s="75"/>
      <c r="I24" s="79">
        <v>940369.45727327291</v>
      </c>
      <c r="J24" s="79">
        <v>65918.354239227192</v>
      </c>
      <c r="K24" s="79">
        <f>I24+J24</f>
        <v>1006287.8115125</v>
      </c>
      <c r="L24" s="75">
        <f>K24-G24</f>
        <v>8178.8115125000477</v>
      </c>
    </row>
    <row r="25" spans="1:12" x14ac:dyDescent="0.25">
      <c r="A25" s="2">
        <v>8</v>
      </c>
      <c r="C25" s="1" t="s">
        <v>47</v>
      </c>
      <c r="E25" s="75">
        <v>157870</v>
      </c>
      <c r="F25" s="75">
        <v>173090</v>
      </c>
      <c r="G25" s="75">
        <f>E25+F25</f>
        <v>330960</v>
      </c>
      <c r="H25" s="75"/>
      <c r="I25" s="79">
        <v>147197.9402642331</v>
      </c>
      <c r="J25" s="79">
        <v>174108.67364831592</v>
      </c>
      <c r="K25" s="79">
        <f>I25+J25</f>
        <v>321306.61391254899</v>
      </c>
      <c r="L25" s="75">
        <f>K25-G25</f>
        <v>-9653.3860874510137</v>
      </c>
    </row>
    <row r="26" spans="1:12" x14ac:dyDescent="0.25">
      <c r="A26" s="2">
        <v>9</v>
      </c>
      <c r="C26" s="1" t="s">
        <v>48</v>
      </c>
      <c r="E26" s="80">
        <f t="shared" ref="E26:L26" si="1">SUM(E22:E25)</f>
        <v>4553122</v>
      </c>
      <c r="F26" s="80">
        <f t="shared" si="1"/>
        <v>1039159</v>
      </c>
      <c r="G26" s="80">
        <f t="shared" si="1"/>
        <v>5592281</v>
      </c>
      <c r="H26" s="75"/>
      <c r="I26" s="81">
        <f t="shared" si="1"/>
        <v>4624778.6902360218</v>
      </c>
      <c r="J26" s="81">
        <f t="shared" si="1"/>
        <v>1092383.359114723</v>
      </c>
      <c r="K26" s="81">
        <f t="shared" si="1"/>
        <v>5717162.0493507441</v>
      </c>
      <c r="L26" s="80">
        <f t="shared" si="1"/>
        <v>124881.04935074423</v>
      </c>
    </row>
    <row r="27" spans="1:12" x14ac:dyDescent="0.25">
      <c r="A27" s="2"/>
      <c r="E27" s="75"/>
      <c r="F27" s="75"/>
      <c r="G27" s="75"/>
      <c r="H27" s="75"/>
      <c r="I27" s="82"/>
      <c r="J27" s="82"/>
      <c r="K27" s="82"/>
      <c r="L27" s="75"/>
    </row>
    <row r="28" spans="1:12" x14ac:dyDescent="0.25">
      <c r="A28" s="2">
        <v>10</v>
      </c>
      <c r="C28" s="1" t="s">
        <v>49</v>
      </c>
      <c r="E28" s="80">
        <f t="shared" ref="E28:L28" si="2">E20+E26</f>
        <v>12383651</v>
      </c>
      <c r="F28" s="80">
        <f t="shared" si="2"/>
        <v>2931884</v>
      </c>
      <c r="G28" s="80">
        <f t="shared" si="2"/>
        <v>15315535</v>
      </c>
      <c r="H28" s="75"/>
      <c r="I28" s="81">
        <f t="shared" si="2"/>
        <v>12506915.046953041</v>
      </c>
      <c r="J28" s="81">
        <f t="shared" si="2"/>
        <v>2906219.8530557612</v>
      </c>
      <c r="K28" s="81">
        <f t="shared" si="2"/>
        <v>15413134.9000088</v>
      </c>
      <c r="L28" s="80">
        <f t="shared" si="2"/>
        <v>97599.900008800163</v>
      </c>
    </row>
    <row r="29" spans="1:12" x14ac:dyDescent="0.25">
      <c r="A29" s="2"/>
      <c r="E29" s="75"/>
      <c r="F29" s="75"/>
      <c r="G29" s="75"/>
      <c r="H29" s="75"/>
      <c r="I29" s="82"/>
      <c r="J29" s="82"/>
      <c r="K29" s="82"/>
      <c r="L29" s="75"/>
    </row>
    <row r="30" spans="1:12" x14ac:dyDescent="0.25">
      <c r="A30" s="2"/>
      <c r="C30" s="3" t="s">
        <v>50</v>
      </c>
      <c r="E30" s="83"/>
      <c r="F30" s="83"/>
      <c r="G30" s="83"/>
      <c r="H30" s="83"/>
      <c r="I30" s="84"/>
      <c r="J30" s="84"/>
      <c r="K30" s="84"/>
      <c r="L30" s="83"/>
    </row>
    <row r="31" spans="1:12" x14ac:dyDescent="0.25">
      <c r="A31" s="2"/>
      <c r="E31" s="83"/>
      <c r="F31" s="83"/>
      <c r="G31" s="83"/>
      <c r="H31" s="83"/>
      <c r="I31" s="84"/>
      <c r="J31" s="84"/>
      <c r="K31" s="84"/>
      <c r="L31" s="83"/>
    </row>
    <row r="32" spans="1:12" x14ac:dyDescent="0.25">
      <c r="A32" s="2">
        <v>11</v>
      </c>
      <c r="C32" s="1" t="s">
        <v>51</v>
      </c>
      <c r="E32" s="75">
        <v>12898.915082929101</v>
      </c>
      <c r="F32" s="75">
        <v>21095.082293883399</v>
      </c>
      <c r="G32" s="75">
        <f>E32+F32</f>
        <v>33993.997376812498</v>
      </c>
      <c r="H32" s="75"/>
      <c r="I32" s="79">
        <v>12917.6799258477</v>
      </c>
      <c r="J32" s="79">
        <v>23886.225366225997</v>
      </c>
      <c r="K32" s="79">
        <f>I32+J32</f>
        <v>36803.905292073701</v>
      </c>
      <c r="L32" s="75">
        <f>K32-G32</f>
        <v>2809.907915261203</v>
      </c>
    </row>
    <row r="33" spans="1:12" x14ac:dyDescent="0.25">
      <c r="A33" s="2">
        <v>12</v>
      </c>
      <c r="C33" s="1" t="s">
        <v>52</v>
      </c>
      <c r="E33" s="75">
        <v>83586.584350331206</v>
      </c>
      <c r="F33" s="75">
        <v>1020335.1248599599</v>
      </c>
      <c r="G33" s="75">
        <f>E33+F33</f>
        <v>1103921.709210291</v>
      </c>
      <c r="H33" s="75"/>
      <c r="I33" s="79">
        <v>113895.88628501099</v>
      </c>
      <c r="J33" s="79">
        <v>1083181.7575850901</v>
      </c>
      <c r="K33" s="79">
        <f>I33+J33</f>
        <v>1197077.6438701011</v>
      </c>
      <c r="L33" s="75">
        <f>K33-G33</f>
        <v>93155.934659810038</v>
      </c>
    </row>
    <row r="34" spans="1:12" x14ac:dyDescent="0.25">
      <c r="A34" s="2">
        <v>13</v>
      </c>
      <c r="C34" s="1" t="s">
        <v>53</v>
      </c>
      <c r="E34" s="75">
        <v>1011.32419647073</v>
      </c>
      <c r="F34" s="75">
        <v>386732.614539081</v>
      </c>
      <c r="G34" s="75">
        <f t="shared" ref="G34:G37" si="3">E34+F34</f>
        <v>387743.93873555172</v>
      </c>
      <c r="H34" s="75"/>
      <c r="I34" s="79">
        <v>1036.20214359089</v>
      </c>
      <c r="J34" s="79">
        <v>399937.06380869501</v>
      </c>
      <c r="K34" s="79">
        <f t="shared" ref="K34:K37" si="4">I34+J34</f>
        <v>400973.2659522859</v>
      </c>
      <c r="L34" s="75">
        <f t="shared" ref="L34:L37" si="5">K34-G34</f>
        <v>13229.327216734178</v>
      </c>
    </row>
    <row r="35" spans="1:12" x14ac:dyDescent="0.25">
      <c r="A35" s="2">
        <v>14</v>
      </c>
      <c r="C35" s="1" t="s">
        <v>54</v>
      </c>
      <c r="E35" s="75">
        <v>0</v>
      </c>
      <c r="F35" s="75">
        <v>707660.03799999994</v>
      </c>
      <c r="G35" s="75">
        <f t="shared" si="3"/>
        <v>707660.03799999994</v>
      </c>
      <c r="H35" s="75"/>
      <c r="I35" s="79">
        <v>0</v>
      </c>
      <c r="J35" s="79">
        <v>977270.25177999993</v>
      </c>
      <c r="K35" s="79">
        <f t="shared" si="4"/>
        <v>977270.25177999993</v>
      </c>
      <c r="L35" s="75">
        <f t="shared" si="5"/>
        <v>269610.21377999999</v>
      </c>
    </row>
    <row r="36" spans="1:12" x14ac:dyDescent="0.25">
      <c r="A36" s="2">
        <v>15</v>
      </c>
      <c r="C36" s="1" t="s">
        <v>55</v>
      </c>
      <c r="E36" s="75">
        <v>2624.4070611275301</v>
      </c>
      <c r="F36" s="75">
        <v>60488.084252227498</v>
      </c>
      <c r="G36" s="75">
        <f t="shared" si="3"/>
        <v>63112.491313355029</v>
      </c>
      <c r="H36" s="75"/>
      <c r="I36" s="79">
        <v>2577.9216288704602</v>
      </c>
      <c r="J36" s="79">
        <v>56401.464091304602</v>
      </c>
      <c r="K36" s="79">
        <f t="shared" si="4"/>
        <v>58979.385720175065</v>
      </c>
      <c r="L36" s="75">
        <f t="shared" si="5"/>
        <v>-4133.1055931799638</v>
      </c>
    </row>
    <row r="37" spans="1:12" x14ac:dyDescent="0.25">
      <c r="A37" s="2">
        <v>16</v>
      </c>
      <c r="C37" s="1" t="s">
        <v>56</v>
      </c>
      <c r="E37" s="75">
        <v>29.003667</v>
      </c>
      <c r="F37" s="75">
        <v>24911.758962533902</v>
      </c>
      <c r="G37" s="75">
        <f t="shared" si="3"/>
        <v>24940.762629533903</v>
      </c>
      <c r="H37" s="75"/>
      <c r="I37" s="79">
        <v>1288.592007</v>
      </c>
      <c r="J37" s="79">
        <v>17580.594704675503</v>
      </c>
      <c r="K37" s="79">
        <f t="shared" si="4"/>
        <v>18869.186711675502</v>
      </c>
      <c r="L37" s="75">
        <f t="shared" si="5"/>
        <v>-6071.5759178584012</v>
      </c>
    </row>
    <row r="38" spans="1:12" x14ac:dyDescent="0.25">
      <c r="A38" s="2"/>
      <c r="E38" s="4"/>
      <c r="F38" s="4"/>
      <c r="G38" s="4"/>
      <c r="H38" s="4"/>
      <c r="I38" s="4"/>
      <c r="J38" s="4"/>
      <c r="K38" s="4"/>
      <c r="L38" s="4"/>
    </row>
    <row r="39" spans="1:12" x14ac:dyDescent="0.25">
      <c r="A39" s="2"/>
      <c r="E39" s="4"/>
      <c r="F39" s="4"/>
      <c r="G39" s="4"/>
      <c r="H39" s="4"/>
      <c r="I39" s="4"/>
      <c r="J39" s="4"/>
      <c r="K39" s="4"/>
      <c r="L39" s="4"/>
    </row>
    <row r="40" spans="1:12" x14ac:dyDescent="0.25">
      <c r="A40" s="2"/>
      <c r="E40" s="4"/>
      <c r="F40" s="4"/>
      <c r="G40" s="4"/>
      <c r="H40" s="4"/>
      <c r="I40" s="4"/>
      <c r="J40" s="4"/>
      <c r="K40" s="4"/>
      <c r="L40" s="4"/>
    </row>
    <row r="41" spans="1:12" x14ac:dyDescent="0.25">
      <c r="A41" s="2"/>
      <c r="E41" s="4"/>
      <c r="F41" s="4"/>
      <c r="G41" s="4"/>
      <c r="H41" s="4"/>
      <c r="I41" s="4"/>
      <c r="J41" s="4"/>
      <c r="K41" s="4"/>
      <c r="L41" s="4"/>
    </row>
    <row r="42" spans="1:12" x14ac:dyDescent="0.25">
      <c r="A42" s="2"/>
      <c r="E42" s="4"/>
      <c r="F42" s="4"/>
      <c r="G42" s="4"/>
      <c r="H42" s="4"/>
      <c r="I42" s="4"/>
      <c r="J42" s="4"/>
      <c r="K42" s="4"/>
      <c r="L42" s="4"/>
    </row>
    <row r="43" spans="1:12" x14ac:dyDescent="0.25">
      <c r="A43" s="2"/>
      <c r="E43" s="4"/>
      <c r="F43" s="4"/>
      <c r="G43" s="4"/>
      <c r="H43" s="4"/>
      <c r="I43" s="4"/>
      <c r="J43" s="4"/>
      <c r="K43" s="4"/>
      <c r="L43" s="4"/>
    </row>
    <row r="44" spans="1:12" x14ac:dyDescent="0.25">
      <c r="A44" s="87" t="s">
        <v>150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</row>
    <row r="45" spans="1:12" s="9" customFormat="1" x14ac:dyDescent="0.25">
      <c r="A45" s="10" t="s">
        <v>152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</row>
    <row r="47" spans="1:12" s="3" customFormat="1" x14ac:dyDescent="0.25">
      <c r="E47" s="87">
        <v>2021</v>
      </c>
      <c r="F47" s="87"/>
      <c r="G47" s="87"/>
      <c r="H47" s="8"/>
      <c r="I47" s="90">
        <v>2022</v>
      </c>
      <c r="J47" s="90"/>
      <c r="K47" s="90"/>
      <c r="L47" s="8"/>
    </row>
    <row r="48" spans="1:12" s="5" customFormat="1" ht="38.15" customHeight="1" x14ac:dyDescent="0.25">
      <c r="A48" s="6" t="s">
        <v>2</v>
      </c>
      <c r="C48" s="7" t="s">
        <v>117</v>
      </c>
      <c r="E48" s="89" t="s">
        <v>5</v>
      </c>
      <c r="F48" s="89"/>
      <c r="G48" s="89"/>
      <c r="H48" s="20"/>
      <c r="I48" s="91" t="s">
        <v>5</v>
      </c>
      <c r="J48" s="91"/>
      <c r="K48" s="91"/>
      <c r="L48" s="6" t="s">
        <v>24</v>
      </c>
    </row>
    <row r="49" spans="1:12" x14ac:dyDescent="0.25">
      <c r="E49" s="2" t="s">
        <v>8</v>
      </c>
      <c r="F49" s="2" t="s">
        <v>9</v>
      </c>
      <c r="G49" s="2" t="s">
        <v>10</v>
      </c>
      <c r="H49" s="2"/>
      <c r="I49" s="18" t="s">
        <v>11</v>
      </c>
      <c r="J49" s="18" t="s">
        <v>12</v>
      </c>
      <c r="K49" s="18" t="s">
        <v>13</v>
      </c>
      <c r="L49" s="2" t="s">
        <v>109</v>
      </c>
    </row>
    <row r="50" spans="1:12" x14ac:dyDescent="0.25">
      <c r="E50" s="2"/>
      <c r="F50" s="2"/>
      <c r="G50" s="2"/>
      <c r="H50" s="2"/>
      <c r="I50" s="16"/>
      <c r="J50" s="16"/>
      <c r="K50" s="16"/>
      <c r="L50" s="2"/>
    </row>
    <row r="51" spans="1:12" x14ac:dyDescent="0.25">
      <c r="E51" s="21" t="s">
        <v>110</v>
      </c>
      <c r="F51" s="21" t="s">
        <v>111</v>
      </c>
      <c r="G51" s="21" t="s">
        <v>19</v>
      </c>
      <c r="H51" s="21"/>
      <c r="I51" s="22" t="s">
        <v>110</v>
      </c>
      <c r="J51" s="22" t="s">
        <v>111</v>
      </c>
      <c r="K51" s="22" t="s">
        <v>19</v>
      </c>
      <c r="L51" s="2"/>
    </row>
    <row r="52" spans="1:12" x14ac:dyDescent="0.25">
      <c r="A52" s="2"/>
      <c r="E52" s="4"/>
      <c r="F52" s="4"/>
      <c r="G52" s="4"/>
      <c r="H52" s="4"/>
      <c r="I52" s="14"/>
      <c r="J52" s="14"/>
      <c r="K52" s="14"/>
      <c r="L52" s="4"/>
    </row>
    <row r="53" spans="1:12" x14ac:dyDescent="0.25">
      <c r="A53" s="2">
        <v>17</v>
      </c>
      <c r="C53" s="1" t="s">
        <v>57</v>
      </c>
      <c r="E53" s="75">
        <v>6302.33</v>
      </c>
      <c r="F53" s="75">
        <v>250441.29525460003</v>
      </c>
      <c r="G53" s="75">
        <f t="shared" ref="G53:G56" si="6">E53+F53</f>
        <v>256743.62525460002</v>
      </c>
      <c r="H53" s="75"/>
      <c r="I53" s="79">
        <v>7684.9470000000001</v>
      </c>
      <c r="J53" s="79">
        <v>283859.10241107998</v>
      </c>
      <c r="K53" s="79">
        <f t="shared" ref="K53:K56" si="7">I53+J53</f>
        <v>291544.04941107996</v>
      </c>
      <c r="L53" s="75">
        <f t="shared" ref="L53:L56" si="8">K53-G53</f>
        <v>34800.424156479945</v>
      </c>
    </row>
    <row r="54" spans="1:12" x14ac:dyDescent="0.25">
      <c r="A54" s="2">
        <v>18</v>
      </c>
      <c r="C54" s="1" t="s">
        <v>58</v>
      </c>
      <c r="E54" s="75">
        <v>145763.10047</v>
      </c>
      <c r="F54" s="75">
        <v>54230.453999999998</v>
      </c>
      <c r="G54" s="75">
        <f t="shared" si="6"/>
        <v>199993.55447</v>
      </c>
      <c r="H54" s="75"/>
      <c r="I54" s="79">
        <v>139959.63994999998</v>
      </c>
      <c r="J54" s="79">
        <v>50697.438999999998</v>
      </c>
      <c r="K54" s="79">
        <f t="shared" si="7"/>
        <v>190657.07895</v>
      </c>
      <c r="L54" s="75">
        <f t="shared" si="8"/>
        <v>-9336.4755200000072</v>
      </c>
    </row>
    <row r="55" spans="1:12" x14ac:dyDescent="0.25">
      <c r="A55" s="2">
        <v>19</v>
      </c>
      <c r="C55" s="1" t="s">
        <v>59</v>
      </c>
      <c r="E55" s="75">
        <v>0</v>
      </c>
      <c r="F55" s="75">
        <v>269.13299999999998</v>
      </c>
      <c r="G55" s="75">
        <f t="shared" si="6"/>
        <v>269.13299999999998</v>
      </c>
      <c r="H55" s="75"/>
      <c r="I55" s="79">
        <v>0</v>
      </c>
      <c r="J55" s="79">
        <v>211.06398000000002</v>
      </c>
      <c r="K55" s="79">
        <f t="shared" si="7"/>
        <v>211.06398000000002</v>
      </c>
      <c r="L55" s="75">
        <f t="shared" si="8"/>
        <v>-58.069019999999966</v>
      </c>
    </row>
    <row r="56" spans="1:12" x14ac:dyDescent="0.25">
      <c r="A56" s="2">
        <v>20</v>
      </c>
      <c r="C56" s="1" t="s">
        <v>60</v>
      </c>
      <c r="E56" s="75">
        <v>0</v>
      </c>
      <c r="F56" s="75">
        <v>0</v>
      </c>
      <c r="G56" s="75">
        <f t="shared" si="6"/>
        <v>0</v>
      </c>
      <c r="H56" s="75"/>
      <c r="I56" s="79">
        <v>0</v>
      </c>
      <c r="J56" s="79">
        <v>0</v>
      </c>
      <c r="K56" s="79">
        <f t="shared" si="7"/>
        <v>0</v>
      </c>
      <c r="L56" s="75">
        <f t="shared" si="8"/>
        <v>0</v>
      </c>
    </row>
    <row r="57" spans="1:12" x14ac:dyDescent="0.25">
      <c r="A57" s="2">
        <v>21</v>
      </c>
      <c r="C57" s="1" t="s">
        <v>43</v>
      </c>
      <c r="E57" s="80">
        <f>SUM(E53:E56)+SUM(E32:E37)</f>
        <v>252215.66482785856</v>
      </c>
      <c r="F57" s="80">
        <f>SUM(F53:F56)+SUM(F32:F37)</f>
        <v>2526163.5851622862</v>
      </c>
      <c r="G57" s="80">
        <f>SUM(G53:G56)+SUM(G32:G37)</f>
        <v>2778379.2499901443</v>
      </c>
      <c r="H57" s="75"/>
      <c r="I57" s="81">
        <f>SUM(I53:I56)+SUM(I32:I37)</f>
        <v>279360.86894031998</v>
      </c>
      <c r="J57" s="81">
        <f>SUM(J53:J56)+SUM(J32:J37)</f>
        <v>2893024.9627270713</v>
      </c>
      <c r="K57" s="81">
        <f>SUM(K53:K56)+SUM(K32:K37)</f>
        <v>3172385.8316673911</v>
      </c>
      <c r="L57" s="80">
        <f>SUM(L53:L56)+SUM(L32:L37)</f>
        <v>394006.58167724701</v>
      </c>
    </row>
    <row r="58" spans="1:12" x14ac:dyDescent="0.25">
      <c r="A58" s="2"/>
      <c r="E58" s="75"/>
      <c r="F58" s="83"/>
      <c r="G58" s="83"/>
      <c r="H58" s="83"/>
      <c r="I58" s="84"/>
      <c r="J58" s="84"/>
      <c r="K58" s="84"/>
      <c r="L58" s="83"/>
    </row>
    <row r="59" spans="1:12" x14ac:dyDescent="0.25">
      <c r="A59" s="2">
        <v>22</v>
      </c>
      <c r="C59" s="1" t="s">
        <v>63</v>
      </c>
      <c r="E59" s="75">
        <v>56303.932099999998</v>
      </c>
      <c r="F59" s="75">
        <v>554504.01279999991</v>
      </c>
      <c r="G59" s="75">
        <f t="shared" ref="G59:G70" si="9">E59+F59</f>
        <v>610807.94489999989</v>
      </c>
      <c r="H59" s="75"/>
      <c r="I59" s="79">
        <v>64479.039695845095</v>
      </c>
      <c r="J59" s="79">
        <v>537397.64291515993</v>
      </c>
      <c r="K59" s="79">
        <f t="shared" ref="K59:K70" si="10">I59+J59</f>
        <v>601876.68261100503</v>
      </c>
      <c r="L59" s="75">
        <f t="shared" ref="L59:L70" si="11">K59-G59</f>
        <v>-8931.2622889948543</v>
      </c>
    </row>
    <row r="60" spans="1:12" x14ac:dyDescent="0.25">
      <c r="A60" s="2">
        <v>23</v>
      </c>
      <c r="C60" s="1" t="s">
        <v>64</v>
      </c>
      <c r="E60" s="75">
        <v>31987.366300000002</v>
      </c>
      <c r="F60" s="75">
        <v>654365.71799999999</v>
      </c>
      <c r="G60" s="75">
        <f t="shared" si="9"/>
        <v>686353.08429999999</v>
      </c>
      <c r="H60" s="75"/>
      <c r="I60" s="79">
        <v>41088.195262688103</v>
      </c>
      <c r="J60" s="79">
        <v>708978.74977180501</v>
      </c>
      <c r="K60" s="79">
        <f t="shared" si="10"/>
        <v>750066.94503449311</v>
      </c>
      <c r="L60" s="75">
        <f t="shared" si="11"/>
        <v>63713.860734493122</v>
      </c>
    </row>
    <row r="61" spans="1:12" x14ac:dyDescent="0.25">
      <c r="A61" s="2">
        <v>24</v>
      </c>
      <c r="C61" s="1" t="s">
        <v>65</v>
      </c>
      <c r="E61" s="75">
        <v>15902.900099999999</v>
      </c>
      <c r="F61" s="75">
        <v>74192.600599999991</v>
      </c>
      <c r="G61" s="75">
        <f>E61+F61</f>
        <v>90095.50069999999</v>
      </c>
      <c r="H61" s="75"/>
      <c r="I61" s="79">
        <v>18995.575199999999</v>
      </c>
      <c r="J61" s="79">
        <v>77894.041200000007</v>
      </c>
      <c r="K61" s="79">
        <f>I61+J61</f>
        <v>96889.616399999999</v>
      </c>
      <c r="L61" s="75">
        <f>K61-G61</f>
        <v>6794.1157000000094</v>
      </c>
    </row>
    <row r="62" spans="1:12" x14ac:dyDescent="0.25">
      <c r="A62" s="2">
        <v>25</v>
      </c>
      <c r="C62" s="1" t="s">
        <v>66</v>
      </c>
      <c r="E62" s="75">
        <v>319.721</v>
      </c>
      <c r="F62" s="75">
        <v>0</v>
      </c>
      <c r="G62" s="75">
        <f>E62+F62</f>
        <v>319.721</v>
      </c>
      <c r="H62" s="75"/>
      <c r="I62" s="79">
        <v>330.91140000000001</v>
      </c>
      <c r="J62" s="79">
        <v>0</v>
      </c>
      <c r="K62" s="79">
        <f>I62+J62</f>
        <v>330.91140000000001</v>
      </c>
      <c r="L62" s="75">
        <f>K62-G62</f>
        <v>11.190400000000011</v>
      </c>
    </row>
    <row r="63" spans="1:12" x14ac:dyDescent="0.25">
      <c r="A63" s="2">
        <v>26</v>
      </c>
      <c r="C63" s="1" t="s">
        <v>67</v>
      </c>
      <c r="E63" s="75">
        <v>8463.6828000000005</v>
      </c>
      <c r="F63" s="75">
        <v>629136.18145942793</v>
      </c>
      <c r="G63" s="75">
        <f t="shared" si="9"/>
        <v>637599.86425942788</v>
      </c>
      <c r="H63" s="75"/>
      <c r="I63" s="79">
        <v>9113.2058000000015</v>
      </c>
      <c r="J63" s="79">
        <v>870231.48176702403</v>
      </c>
      <c r="K63" s="79">
        <f t="shared" si="10"/>
        <v>879344.68756702403</v>
      </c>
      <c r="L63" s="75">
        <f t="shared" si="11"/>
        <v>241744.82330759615</v>
      </c>
    </row>
    <row r="64" spans="1:12" x14ac:dyDescent="0.25">
      <c r="A64" s="2">
        <v>27</v>
      </c>
      <c r="C64" s="1" t="s">
        <v>51</v>
      </c>
      <c r="E64" s="75">
        <v>0</v>
      </c>
      <c r="F64" s="75">
        <v>958587.32893878501</v>
      </c>
      <c r="G64" s="75">
        <f t="shared" si="9"/>
        <v>958587.32893878501</v>
      </c>
      <c r="H64" s="75"/>
      <c r="I64" s="79">
        <v>0</v>
      </c>
      <c r="J64" s="79">
        <v>943946.13530357508</v>
      </c>
      <c r="K64" s="79">
        <f t="shared" si="10"/>
        <v>943946.13530357508</v>
      </c>
      <c r="L64" s="75">
        <f t="shared" si="11"/>
        <v>-14641.193635209929</v>
      </c>
    </row>
    <row r="65" spans="1:12" x14ac:dyDescent="0.25">
      <c r="A65" s="2">
        <v>28</v>
      </c>
      <c r="C65" s="1" t="s">
        <v>68</v>
      </c>
      <c r="E65" s="75">
        <v>0</v>
      </c>
      <c r="F65" s="75">
        <v>453006.61475721997</v>
      </c>
      <c r="G65" s="75">
        <f t="shared" si="9"/>
        <v>453006.61475721997</v>
      </c>
      <c r="H65" s="75"/>
      <c r="I65" s="79">
        <v>0</v>
      </c>
      <c r="J65" s="79">
        <v>440944.030961401</v>
      </c>
      <c r="K65" s="79">
        <f t="shared" si="10"/>
        <v>440944.030961401</v>
      </c>
      <c r="L65" s="75">
        <f t="shared" si="11"/>
        <v>-12062.583795818966</v>
      </c>
    </row>
    <row r="66" spans="1:12" x14ac:dyDescent="0.25">
      <c r="A66" s="2">
        <v>29</v>
      </c>
      <c r="C66" s="1" t="s">
        <v>69</v>
      </c>
      <c r="E66" s="75">
        <v>0</v>
      </c>
      <c r="F66" s="75">
        <v>4700474.4198709298</v>
      </c>
      <c r="G66" s="75">
        <f t="shared" si="9"/>
        <v>4700474.4198709298</v>
      </c>
      <c r="H66" s="75"/>
      <c r="I66" s="79">
        <v>0</v>
      </c>
      <c r="J66" s="79">
        <v>4850507.7235391103</v>
      </c>
      <c r="K66" s="79">
        <f t="shared" si="10"/>
        <v>4850507.7235391103</v>
      </c>
      <c r="L66" s="75">
        <f t="shared" si="11"/>
        <v>150033.30366818048</v>
      </c>
    </row>
    <row r="67" spans="1:12" x14ac:dyDescent="0.25">
      <c r="A67" s="2">
        <v>30</v>
      </c>
      <c r="C67" s="1" t="s">
        <v>70</v>
      </c>
      <c r="E67" s="75">
        <v>0</v>
      </c>
      <c r="F67" s="75">
        <v>241187.349831411</v>
      </c>
      <c r="G67" s="75">
        <f t="shared" si="9"/>
        <v>241187.349831411</v>
      </c>
      <c r="H67" s="75"/>
      <c r="I67" s="79">
        <v>0</v>
      </c>
      <c r="J67" s="79">
        <v>278032.15290265298</v>
      </c>
      <c r="K67" s="79">
        <f t="shared" si="10"/>
        <v>278032.15290265298</v>
      </c>
      <c r="L67" s="75">
        <f t="shared" si="11"/>
        <v>36844.803071241971</v>
      </c>
    </row>
    <row r="68" spans="1:12" x14ac:dyDescent="0.25">
      <c r="A68" s="2">
        <v>31</v>
      </c>
      <c r="C68" s="1" t="s">
        <v>71</v>
      </c>
      <c r="E68" s="75">
        <v>4043.424</v>
      </c>
      <c r="F68" s="75">
        <v>59467.794299999994</v>
      </c>
      <c r="G68" s="75">
        <f t="shared" si="9"/>
        <v>63511.218299999993</v>
      </c>
      <c r="H68" s="75"/>
      <c r="I68" s="79">
        <v>1834.6478</v>
      </c>
      <c r="J68" s="79">
        <v>58974.2713</v>
      </c>
      <c r="K68" s="79">
        <f t="shared" si="10"/>
        <v>60808.919099999999</v>
      </c>
      <c r="L68" s="75">
        <f t="shared" si="11"/>
        <v>-2702.299199999994</v>
      </c>
    </row>
    <row r="69" spans="1:12" x14ac:dyDescent="0.25">
      <c r="A69" s="2">
        <v>32</v>
      </c>
      <c r="C69" s="1" t="s">
        <v>72</v>
      </c>
      <c r="E69" s="75">
        <v>79188.173999941093</v>
      </c>
      <c r="F69" s="75">
        <v>64709.4716528106</v>
      </c>
      <c r="G69" s="75">
        <f t="shared" si="9"/>
        <v>143897.6456527517</v>
      </c>
      <c r="H69" s="75"/>
      <c r="I69" s="79">
        <v>68669.230925905009</v>
      </c>
      <c r="J69" s="79">
        <v>82611.723174163897</v>
      </c>
      <c r="K69" s="79">
        <f t="shared" si="10"/>
        <v>151280.95410006889</v>
      </c>
      <c r="L69" s="75">
        <f t="shared" si="11"/>
        <v>7383.3084473171912</v>
      </c>
    </row>
    <row r="70" spans="1:12" x14ac:dyDescent="0.25">
      <c r="A70" s="2">
        <v>33</v>
      </c>
      <c r="C70" s="1" t="s">
        <v>73</v>
      </c>
      <c r="E70" s="75">
        <v>0</v>
      </c>
      <c r="F70" s="75">
        <v>0</v>
      </c>
      <c r="G70" s="75">
        <f t="shared" si="9"/>
        <v>0</v>
      </c>
      <c r="H70" s="75"/>
      <c r="I70" s="79">
        <v>0</v>
      </c>
      <c r="J70" s="79">
        <v>0</v>
      </c>
      <c r="K70" s="79">
        <f t="shared" si="10"/>
        <v>0</v>
      </c>
      <c r="L70" s="75">
        <f t="shared" si="11"/>
        <v>0</v>
      </c>
    </row>
    <row r="71" spans="1:12" x14ac:dyDescent="0.25">
      <c r="A71" s="2">
        <v>34</v>
      </c>
      <c r="C71" s="1" t="s">
        <v>48</v>
      </c>
      <c r="E71" s="80">
        <f t="shared" ref="E71:K71" si="12">SUM(E59:E70)</f>
        <v>196209.20029994109</v>
      </c>
      <c r="F71" s="80">
        <f t="shared" si="12"/>
        <v>8389631.4922105838</v>
      </c>
      <c r="G71" s="80">
        <f t="shared" si="12"/>
        <v>8585840.6925105266</v>
      </c>
      <c r="H71" s="75"/>
      <c r="I71" s="81">
        <f t="shared" si="12"/>
        <v>204510.80608443823</v>
      </c>
      <c r="J71" s="81">
        <f t="shared" si="12"/>
        <v>8849517.952834893</v>
      </c>
      <c r="K71" s="81">
        <f t="shared" si="12"/>
        <v>9054028.7589193303</v>
      </c>
      <c r="L71" s="80">
        <f>K71-G71</f>
        <v>468188.06640880369</v>
      </c>
    </row>
    <row r="72" spans="1:12" x14ac:dyDescent="0.25">
      <c r="A72" s="2"/>
      <c r="E72" s="75"/>
      <c r="F72" s="83"/>
      <c r="G72" s="83"/>
      <c r="H72" s="83"/>
      <c r="I72" s="85"/>
      <c r="J72" s="85"/>
      <c r="K72" s="85"/>
      <c r="L72" s="83"/>
    </row>
    <row r="73" spans="1:12" x14ac:dyDescent="0.25">
      <c r="A73" s="2">
        <v>35</v>
      </c>
      <c r="C73" s="1" t="s">
        <v>74</v>
      </c>
      <c r="E73" s="80">
        <f t="shared" ref="E73:K73" si="13">E57+E71</f>
        <v>448424.86512779968</v>
      </c>
      <c r="F73" s="80">
        <f t="shared" si="13"/>
        <v>10915795.077372869</v>
      </c>
      <c r="G73" s="80">
        <f t="shared" si="13"/>
        <v>11364219.942500671</v>
      </c>
      <c r="H73" s="75"/>
      <c r="I73" s="81">
        <f t="shared" si="13"/>
        <v>483871.67502475821</v>
      </c>
      <c r="J73" s="81">
        <f t="shared" si="13"/>
        <v>11742542.915561965</v>
      </c>
      <c r="K73" s="81">
        <f t="shared" si="13"/>
        <v>12226414.590586722</v>
      </c>
      <c r="L73" s="80">
        <f>K73-G73</f>
        <v>862194.64808605053</v>
      </c>
    </row>
    <row r="74" spans="1:12" x14ac:dyDescent="0.25">
      <c r="A74" s="2"/>
      <c r="E74" s="75"/>
      <c r="F74" s="83"/>
      <c r="G74" s="83"/>
      <c r="H74" s="83"/>
      <c r="I74" s="85"/>
      <c r="J74" s="85"/>
      <c r="K74" s="85"/>
      <c r="L74" s="83"/>
    </row>
    <row r="75" spans="1:12" x14ac:dyDescent="0.25">
      <c r="A75" s="2">
        <v>36</v>
      </c>
      <c r="C75" s="1" t="s">
        <v>131</v>
      </c>
      <c r="E75" s="80">
        <f>E28+E73</f>
        <v>12832075.8651278</v>
      </c>
      <c r="F75" s="80">
        <f>F28+F73</f>
        <v>13847679.077372869</v>
      </c>
      <c r="G75" s="80">
        <f>G28+G73</f>
        <v>26679754.942500673</v>
      </c>
      <c r="H75" s="75"/>
      <c r="I75" s="81">
        <f>I28+I73</f>
        <v>12990786.7219778</v>
      </c>
      <c r="J75" s="81">
        <f>J28+J73</f>
        <v>14648762.768617727</v>
      </c>
      <c r="K75" s="81">
        <f>K28+K73</f>
        <v>27639549.49059552</v>
      </c>
      <c r="L75" s="80">
        <f>L28+L73</f>
        <v>959794.54809485073</v>
      </c>
    </row>
    <row r="76" spans="1:12" x14ac:dyDescent="0.25">
      <c r="A76" s="2"/>
      <c r="E76" s="4"/>
      <c r="F76" s="4"/>
      <c r="G76" s="4"/>
      <c r="H76" s="4"/>
      <c r="I76" s="4"/>
      <c r="J76" s="4"/>
      <c r="K76" s="4"/>
      <c r="L76" s="4"/>
    </row>
    <row r="77" spans="1:12" x14ac:dyDescent="0.25">
      <c r="A77" s="2"/>
      <c r="E77" s="4"/>
      <c r="F77" s="4"/>
      <c r="G77" s="4"/>
      <c r="H77" s="4"/>
      <c r="I77" s="4"/>
      <c r="J77" s="4"/>
      <c r="K77" s="4"/>
      <c r="L77" s="4"/>
    </row>
    <row r="78" spans="1:12" x14ac:dyDescent="0.25">
      <c r="A78" s="2"/>
      <c r="E78" s="4"/>
      <c r="F78" s="4"/>
      <c r="G78" s="4"/>
      <c r="H78" s="4"/>
      <c r="I78" s="4"/>
      <c r="J78" s="4"/>
      <c r="K78" s="4"/>
      <c r="L78" s="4"/>
    </row>
    <row r="79" spans="1:12" x14ac:dyDescent="0.25">
      <c r="A79" s="2"/>
      <c r="E79" s="4"/>
      <c r="F79" s="4"/>
      <c r="G79" s="4"/>
      <c r="H79" s="4"/>
      <c r="I79" s="4"/>
      <c r="J79" s="4"/>
      <c r="K79" s="4"/>
      <c r="L79" s="4"/>
    </row>
    <row r="80" spans="1:12" x14ac:dyDescent="0.25">
      <c r="A80" s="2"/>
      <c r="E80" s="4"/>
      <c r="F80" s="4"/>
      <c r="G80" s="4"/>
      <c r="H80" s="4"/>
      <c r="I80" s="4"/>
      <c r="J80" s="4"/>
      <c r="K80" s="4"/>
      <c r="L80" s="4"/>
    </row>
    <row r="81" spans="1:12" x14ac:dyDescent="0.25">
      <c r="A81" s="2"/>
      <c r="E81" s="4"/>
      <c r="F81" s="4"/>
      <c r="G81" s="4"/>
      <c r="H81" s="4"/>
      <c r="I81" s="4"/>
      <c r="J81" s="4"/>
      <c r="K81" s="4"/>
      <c r="L81" s="4"/>
    </row>
    <row r="82" spans="1:12" s="9" customFormat="1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</row>
    <row r="83" spans="1:12" s="9" customFormat="1" x14ac:dyDescent="0.25">
      <c r="A83" s="87" t="s">
        <v>150</v>
      </c>
      <c r="B83" s="87"/>
      <c r="C83" s="87"/>
      <c r="D83" s="87"/>
      <c r="E83" s="87"/>
      <c r="F83" s="87"/>
      <c r="G83" s="87"/>
      <c r="H83" s="87"/>
      <c r="I83" s="87"/>
      <c r="J83" s="87"/>
      <c r="K83" s="87"/>
      <c r="L83" s="87"/>
    </row>
    <row r="84" spans="1:12" s="9" customFormat="1" x14ac:dyDescent="0.25">
      <c r="A84" s="10" t="s">
        <v>152</v>
      </c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</row>
    <row r="86" spans="1:12" s="3" customFormat="1" x14ac:dyDescent="0.25">
      <c r="E86" s="87">
        <v>2021</v>
      </c>
      <c r="F86" s="87"/>
      <c r="G86" s="87"/>
      <c r="H86" s="8"/>
      <c r="I86" s="90">
        <v>2022</v>
      </c>
      <c r="J86" s="90"/>
      <c r="K86" s="90"/>
      <c r="L86" s="8"/>
    </row>
    <row r="87" spans="1:12" s="5" customFormat="1" ht="38.15" customHeight="1" x14ac:dyDescent="0.25">
      <c r="A87" s="6" t="s">
        <v>2</v>
      </c>
      <c r="C87" s="7" t="s">
        <v>117</v>
      </c>
      <c r="E87" s="89" t="s">
        <v>5</v>
      </c>
      <c r="F87" s="89"/>
      <c r="G87" s="89"/>
      <c r="H87" s="20"/>
      <c r="I87" s="91" t="s">
        <v>5</v>
      </c>
      <c r="J87" s="91"/>
      <c r="K87" s="91"/>
      <c r="L87" s="6" t="s">
        <v>24</v>
      </c>
    </row>
    <row r="88" spans="1:12" x14ac:dyDescent="0.25">
      <c r="E88" s="2" t="s">
        <v>8</v>
      </c>
      <c r="F88" s="2" t="s">
        <v>9</v>
      </c>
      <c r="G88" s="2" t="s">
        <v>10</v>
      </c>
      <c r="H88" s="2"/>
      <c r="I88" s="18" t="s">
        <v>11</v>
      </c>
      <c r="J88" s="18" t="s">
        <v>12</v>
      </c>
      <c r="K88" s="18" t="s">
        <v>13</v>
      </c>
      <c r="L88" s="2" t="s">
        <v>109</v>
      </c>
    </row>
    <row r="89" spans="1:12" x14ac:dyDescent="0.25">
      <c r="E89" s="2"/>
      <c r="F89" s="2"/>
      <c r="G89" s="2"/>
      <c r="H89" s="2"/>
      <c r="I89" s="16"/>
      <c r="J89" s="16"/>
      <c r="K89" s="16"/>
      <c r="L89" s="2"/>
    </row>
    <row r="90" spans="1:12" x14ac:dyDescent="0.25">
      <c r="E90" s="21" t="s">
        <v>110</v>
      </c>
      <c r="F90" s="21" t="s">
        <v>111</v>
      </c>
      <c r="G90" s="21" t="s">
        <v>19</v>
      </c>
      <c r="H90" s="21"/>
      <c r="I90" s="22" t="s">
        <v>110</v>
      </c>
      <c r="J90" s="22" t="s">
        <v>111</v>
      </c>
      <c r="K90" s="22" t="s">
        <v>19</v>
      </c>
      <c r="L90" s="2"/>
    </row>
    <row r="91" spans="1:12" x14ac:dyDescent="0.25">
      <c r="I91" s="15"/>
      <c r="J91" s="15"/>
      <c r="K91" s="15"/>
    </row>
    <row r="92" spans="1:12" x14ac:dyDescent="0.25">
      <c r="A92" s="2"/>
      <c r="C92" s="3" t="s">
        <v>133</v>
      </c>
      <c r="I92" s="15"/>
      <c r="J92" s="15"/>
      <c r="K92" s="15"/>
    </row>
    <row r="93" spans="1:12" x14ac:dyDescent="0.25">
      <c r="A93" s="2"/>
      <c r="I93" s="23"/>
      <c r="J93" s="23"/>
      <c r="K93" s="23"/>
    </row>
    <row r="94" spans="1:12" x14ac:dyDescent="0.25">
      <c r="A94" s="2">
        <v>37</v>
      </c>
      <c r="C94" s="1" t="s">
        <v>134</v>
      </c>
      <c r="E94" s="75">
        <v>7988339.3050572798</v>
      </c>
      <c r="F94" s="75">
        <v>168229.10247008747</v>
      </c>
      <c r="G94" s="75">
        <f>E94+F94</f>
        <v>8156568.4075273676</v>
      </c>
      <c r="H94" s="75"/>
      <c r="I94" s="79">
        <v>8014763.9739556583</v>
      </c>
      <c r="J94" s="79">
        <v>144128.33529452427</v>
      </c>
      <c r="K94" s="79">
        <f>I94+J94</f>
        <v>8158892.3092501825</v>
      </c>
      <c r="L94" s="75">
        <f>K94-G94</f>
        <v>2323.9017228148878</v>
      </c>
    </row>
    <row r="95" spans="1:12" x14ac:dyDescent="0.25">
      <c r="A95" s="2">
        <v>38</v>
      </c>
      <c r="C95" s="1" t="s">
        <v>135</v>
      </c>
      <c r="E95" s="75">
        <v>3888706.1314312113</v>
      </c>
      <c r="F95" s="75">
        <v>2265514.9340032665</v>
      </c>
      <c r="G95" s="75">
        <f>E95+F95</f>
        <v>6154221.0654344782</v>
      </c>
      <c r="H95" s="75"/>
      <c r="I95" s="79">
        <v>4012551.5519522377</v>
      </c>
      <c r="J95" s="79">
        <v>2285752.01878194</v>
      </c>
      <c r="K95" s="79">
        <f>I95+J95</f>
        <v>6298303.5707341777</v>
      </c>
      <c r="L95" s="75">
        <f>K95-G95</f>
        <v>144082.50529969949</v>
      </c>
    </row>
    <row r="96" spans="1:12" x14ac:dyDescent="0.25">
      <c r="A96" s="2">
        <v>39</v>
      </c>
      <c r="C96" s="1" t="s">
        <v>136</v>
      </c>
      <c r="E96" s="75">
        <v>506605.26784581901</v>
      </c>
      <c r="F96" s="75">
        <v>498140.25919233653</v>
      </c>
      <c r="G96" s="75">
        <f>E96+F96</f>
        <v>1004745.5270381556</v>
      </c>
      <c r="H96" s="75"/>
      <c r="I96" s="79">
        <v>479599.52104514505</v>
      </c>
      <c r="J96" s="79">
        <v>476339.49897929706</v>
      </c>
      <c r="K96" s="79">
        <f>I96+J96</f>
        <v>955939.02002444211</v>
      </c>
      <c r="L96" s="75">
        <f>K96-G96</f>
        <v>-48806.507013713475</v>
      </c>
    </row>
    <row r="97" spans="1:12" x14ac:dyDescent="0.25">
      <c r="A97" s="2">
        <v>40</v>
      </c>
      <c r="C97" s="1" t="s">
        <v>19</v>
      </c>
      <c r="E97" s="80">
        <f t="shared" ref="E97:K97" si="14">SUM(E94:E96)</f>
        <v>12383650.704334309</v>
      </c>
      <c r="F97" s="80">
        <f t="shared" si="14"/>
        <v>2931884.2956656902</v>
      </c>
      <c r="G97" s="80">
        <f t="shared" si="14"/>
        <v>15315535.000000002</v>
      </c>
      <c r="H97" s="75"/>
      <c r="I97" s="81">
        <f t="shared" si="14"/>
        <v>12506915.046953041</v>
      </c>
      <c r="J97" s="81">
        <f t="shared" si="14"/>
        <v>2906219.8530557612</v>
      </c>
      <c r="K97" s="81">
        <f t="shared" si="14"/>
        <v>15413134.900008801</v>
      </c>
      <c r="L97" s="80">
        <f>K97-G97</f>
        <v>97599.900008799508</v>
      </c>
    </row>
    <row r="98" spans="1:12" x14ac:dyDescent="0.25">
      <c r="A98" s="2"/>
      <c r="E98" s="83"/>
      <c r="F98" s="83"/>
      <c r="G98" s="83"/>
      <c r="H98" s="83"/>
      <c r="I98" s="85"/>
      <c r="J98" s="85"/>
      <c r="K98" s="85"/>
      <c r="L98" s="83"/>
    </row>
    <row r="99" spans="1:12" x14ac:dyDescent="0.25">
      <c r="A99" s="2"/>
      <c r="C99" s="3" t="s">
        <v>137</v>
      </c>
      <c r="E99" s="83"/>
      <c r="F99" s="83"/>
      <c r="G99" s="83"/>
      <c r="H99" s="83"/>
      <c r="I99" s="85"/>
      <c r="J99" s="85"/>
      <c r="K99" s="85"/>
      <c r="L99" s="83"/>
    </row>
    <row r="100" spans="1:12" x14ac:dyDescent="0.25">
      <c r="A100" s="2"/>
      <c r="C100" s="3"/>
      <c r="E100" s="83"/>
      <c r="F100" s="83"/>
      <c r="G100" s="83"/>
      <c r="H100" s="83"/>
      <c r="I100" s="85"/>
      <c r="J100" s="85"/>
      <c r="K100" s="85"/>
      <c r="L100" s="83"/>
    </row>
    <row r="101" spans="1:12" x14ac:dyDescent="0.25">
      <c r="A101" s="2">
        <v>41</v>
      </c>
      <c r="C101" s="1" t="s">
        <v>138</v>
      </c>
      <c r="E101" s="75">
        <v>0</v>
      </c>
      <c r="F101" s="75">
        <v>180014.93</v>
      </c>
      <c r="G101" s="75">
        <f>E101+F101</f>
        <v>180014.93</v>
      </c>
      <c r="H101" s="75"/>
      <c r="I101" s="79">
        <v>-9.8647145114880814</v>
      </c>
      <c r="J101" s="79">
        <v>211909.53219966119</v>
      </c>
      <c r="K101" s="79">
        <f>I101+J101</f>
        <v>211899.66748514969</v>
      </c>
      <c r="L101" s="75">
        <f>K101-G101</f>
        <v>31884.737485149701</v>
      </c>
    </row>
    <row r="102" spans="1:12" x14ac:dyDescent="0.25">
      <c r="A102" s="2">
        <v>42</v>
      </c>
      <c r="C102" s="1" t="s">
        <v>139</v>
      </c>
      <c r="E102" s="75">
        <v>23931.1</v>
      </c>
      <c r="F102" s="75">
        <v>568021.31000000006</v>
      </c>
      <c r="G102" s="75">
        <f t="shared" ref="G102:G112" si="15">E102+F102</f>
        <v>591952.41</v>
      </c>
      <c r="H102" s="75"/>
      <c r="I102" s="79">
        <v>32766.152789538704</v>
      </c>
      <c r="J102" s="79">
        <v>591478.88904524839</v>
      </c>
      <c r="K102" s="79">
        <f t="shared" ref="K102:K110" si="16">I102+J102</f>
        <v>624245.04183478712</v>
      </c>
      <c r="L102" s="75">
        <f t="shared" ref="L102:L110" si="17">K102-G102</f>
        <v>32292.631834787084</v>
      </c>
    </row>
    <row r="103" spans="1:12" x14ac:dyDescent="0.25">
      <c r="A103" s="2">
        <v>43</v>
      </c>
      <c r="C103" s="1" t="s">
        <v>140</v>
      </c>
      <c r="E103" s="75">
        <v>8211.4</v>
      </c>
      <c r="F103" s="75">
        <v>1681770.14</v>
      </c>
      <c r="G103" s="75">
        <f t="shared" si="15"/>
        <v>1689981.5399999998</v>
      </c>
      <c r="H103" s="75"/>
      <c r="I103" s="79">
        <v>6672.5227996814301</v>
      </c>
      <c r="J103" s="79">
        <v>1469284.1575479989</v>
      </c>
      <c r="K103" s="79">
        <f t="shared" si="16"/>
        <v>1475956.6803476803</v>
      </c>
      <c r="L103" s="75">
        <f t="shared" si="17"/>
        <v>-214024.85965231946</v>
      </c>
    </row>
    <row r="104" spans="1:12" x14ac:dyDescent="0.25">
      <c r="A104" s="2">
        <v>44</v>
      </c>
      <c r="C104" s="1" t="s">
        <v>141</v>
      </c>
      <c r="E104" s="75">
        <v>63829.2</v>
      </c>
      <c r="F104" s="75">
        <v>717247</v>
      </c>
      <c r="G104" s="75">
        <f t="shared" si="15"/>
        <v>781076.2</v>
      </c>
      <c r="H104" s="75"/>
      <c r="I104" s="79">
        <v>77289.095095950644</v>
      </c>
      <c r="J104" s="79">
        <v>729343.26769517025</v>
      </c>
      <c r="K104" s="79">
        <f t="shared" si="16"/>
        <v>806632.36279112089</v>
      </c>
      <c r="L104" s="75">
        <f t="shared" si="17"/>
        <v>25556.162791120936</v>
      </c>
    </row>
    <row r="105" spans="1:12" x14ac:dyDescent="0.25">
      <c r="A105" s="2">
        <v>45</v>
      </c>
      <c r="C105" s="1" t="s">
        <v>142</v>
      </c>
      <c r="E105" s="75">
        <v>29650.35</v>
      </c>
      <c r="F105" s="75">
        <v>660798.87</v>
      </c>
      <c r="G105" s="75">
        <f t="shared" si="15"/>
        <v>690449.22</v>
      </c>
      <c r="H105" s="75"/>
      <c r="I105" s="79">
        <v>38483.171462969593</v>
      </c>
      <c r="J105" s="79">
        <v>697116.34182812157</v>
      </c>
      <c r="K105" s="79">
        <f t="shared" si="16"/>
        <v>735599.51329109119</v>
      </c>
      <c r="L105" s="75">
        <f t="shared" si="17"/>
        <v>45150.29329109122</v>
      </c>
    </row>
    <row r="106" spans="1:12" x14ac:dyDescent="0.25">
      <c r="A106" s="2">
        <v>46</v>
      </c>
      <c r="C106" s="1" t="s">
        <v>143</v>
      </c>
      <c r="E106" s="75">
        <v>48898.67</v>
      </c>
      <c r="F106" s="75">
        <v>710662.94</v>
      </c>
      <c r="G106" s="75">
        <f t="shared" si="15"/>
        <v>759561.61</v>
      </c>
      <c r="H106" s="75"/>
      <c r="I106" s="79">
        <v>52498.439250178344</v>
      </c>
      <c r="J106" s="79">
        <v>699618.15653398877</v>
      </c>
      <c r="K106" s="79">
        <f t="shared" si="16"/>
        <v>752116.59578416706</v>
      </c>
      <c r="L106" s="75">
        <f t="shared" si="17"/>
        <v>-7445.0142158329254</v>
      </c>
    </row>
    <row r="107" spans="1:12" x14ac:dyDescent="0.25">
      <c r="A107" s="2">
        <v>47</v>
      </c>
      <c r="C107" s="1" t="s">
        <v>144</v>
      </c>
      <c r="E107" s="75">
        <v>5723.89</v>
      </c>
      <c r="F107" s="75">
        <v>307621.81</v>
      </c>
      <c r="G107" s="75">
        <f t="shared" si="15"/>
        <v>313345.7</v>
      </c>
      <c r="H107" s="75"/>
      <c r="I107" s="79">
        <v>6217.4140219623705</v>
      </c>
      <c r="J107" s="79">
        <v>325325.48684377578</v>
      </c>
      <c r="K107" s="79">
        <f t="shared" si="16"/>
        <v>331542.90086573816</v>
      </c>
      <c r="L107" s="75">
        <f t="shared" si="17"/>
        <v>18197.200865738152</v>
      </c>
    </row>
    <row r="108" spans="1:12" x14ac:dyDescent="0.25">
      <c r="A108" s="2">
        <v>48</v>
      </c>
      <c r="C108" s="1" t="s">
        <v>145</v>
      </c>
      <c r="E108" s="75">
        <v>176730.52</v>
      </c>
      <c r="F108" s="75">
        <v>451480.23</v>
      </c>
      <c r="G108" s="75">
        <f t="shared" si="15"/>
        <v>628210.75</v>
      </c>
      <c r="H108" s="75"/>
      <c r="I108" s="79">
        <v>177114.31822758936</v>
      </c>
      <c r="J108" s="79">
        <v>502522.18880174326</v>
      </c>
      <c r="K108" s="79">
        <f t="shared" si="16"/>
        <v>679636.50702933269</v>
      </c>
      <c r="L108" s="75">
        <f t="shared" si="17"/>
        <v>51425.757029332686</v>
      </c>
    </row>
    <row r="109" spans="1:12" x14ac:dyDescent="0.25">
      <c r="A109" s="2">
        <v>49</v>
      </c>
      <c r="C109" s="1" t="s">
        <v>146</v>
      </c>
      <c r="E109" s="75">
        <v>20188.8</v>
      </c>
      <c r="F109" s="75">
        <v>1955807.73</v>
      </c>
      <c r="G109" s="75">
        <f t="shared" si="15"/>
        <v>1975996.53</v>
      </c>
      <c r="H109" s="75"/>
      <c r="I109" s="79">
        <v>16467.588197059969</v>
      </c>
      <c r="J109" s="79">
        <v>2821191.6530548497</v>
      </c>
      <c r="K109" s="79">
        <f t="shared" si="16"/>
        <v>2837659.2412519096</v>
      </c>
      <c r="L109" s="75">
        <f t="shared" si="17"/>
        <v>861662.71125190961</v>
      </c>
    </row>
    <row r="110" spans="1:12" x14ac:dyDescent="0.25">
      <c r="A110" s="2">
        <v>50</v>
      </c>
      <c r="C110" s="1" t="s">
        <v>147</v>
      </c>
      <c r="E110" s="75">
        <v>18787.78</v>
      </c>
      <c r="F110" s="75">
        <v>541858.91</v>
      </c>
      <c r="G110" s="75">
        <f t="shared" si="15"/>
        <v>560646.69000000006</v>
      </c>
      <c r="H110" s="75"/>
      <c r="I110" s="79">
        <v>35940.954864200554</v>
      </c>
      <c r="J110" s="79">
        <v>569740.95237877569</v>
      </c>
      <c r="K110" s="79">
        <f t="shared" si="16"/>
        <v>605681.90724297625</v>
      </c>
      <c r="L110" s="75">
        <f t="shared" si="17"/>
        <v>45035.217242976185</v>
      </c>
    </row>
    <row r="111" spans="1:12" x14ac:dyDescent="0.25">
      <c r="A111" s="2">
        <v>51</v>
      </c>
      <c r="C111" s="1" t="s">
        <v>148</v>
      </c>
      <c r="E111" s="75">
        <v>778.57</v>
      </c>
      <c r="F111" s="75">
        <v>1456898.07</v>
      </c>
      <c r="G111" s="75">
        <f t="shared" si="15"/>
        <v>1457676.6400000001</v>
      </c>
      <c r="H111" s="75"/>
      <c r="I111" s="79">
        <v>0</v>
      </c>
      <c r="J111" s="79">
        <v>1484878.6071985054</v>
      </c>
      <c r="K111" s="79">
        <f>I111+J111</f>
        <v>1484878.6071985054</v>
      </c>
      <c r="L111" s="75">
        <f>K111-G111</f>
        <v>27201.967198505299</v>
      </c>
    </row>
    <row r="112" spans="1:12" x14ac:dyDescent="0.25">
      <c r="A112" s="2">
        <v>52</v>
      </c>
      <c r="C112" s="1" t="s">
        <v>149</v>
      </c>
      <c r="E112" s="75">
        <v>51694.68</v>
      </c>
      <c r="F112" s="75">
        <v>1683613.06</v>
      </c>
      <c r="G112" s="75">
        <f t="shared" si="15"/>
        <v>1735307.74</v>
      </c>
      <c r="H112" s="75"/>
      <c r="I112" s="79">
        <v>40431.883030138706</v>
      </c>
      <c r="J112" s="79">
        <v>1640133.6824341258</v>
      </c>
      <c r="K112" s="79">
        <f>I112+J112</f>
        <v>1680565.5654642645</v>
      </c>
      <c r="L112" s="75">
        <f>K112-G112</f>
        <v>-54742.17453573551</v>
      </c>
    </row>
    <row r="113" spans="1:12" x14ac:dyDescent="0.25">
      <c r="A113" s="2">
        <v>53</v>
      </c>
      <c r="C113" s="1" t="s">
        <v>19</v>
      </c>
      <c r="E113" s="80">
        <f t="shared" ref="E113:L113" si="18">SUM(E101:E112)</f>
        <v>448424.95999999996</v>
      </c>
      <c r="F113" s="80">
        <f t="shared" si="18"/>
        <v>10915795</v>
      </c>
      <c r="G113" s="80">
        <f t="shared" si="18"/>
        <v>11364219.960000001</v>
      </c>
      <c r="H113" s="75"/>
      <c r="I113" s="81">
        <f t="shared" si="18"/>
        <v>483871.67502475821</v>
      </c>
      <c r="J113" s="81">
        <f t="shared" si="18"/>
        <v>11742542.915561963</v>
      </c>
      <c r="K113" s="81">
        <f t="shared" si="18"/>
        <v>12226414.590586722</v>
      </c>
      <c r="L113" s="80">
        <f t="shared" si="18"/>
        <v>862194.63058672298</v>
      </c>
    </row>
    <row r="114" spans="1:12" x14ac:dyDescent="0.25">
      <c r="A114" s="2"/>
      <c r="E114" s="83"/>
      <c r="F114" s="83"/>
      <c r="G114" s="83"/>
      <c r="H114" s="83"/>
      <c r="I114" s="85"/>
      <c r="J114" s="85"/>
      <c r="K114" s="85"/>
      <c r="L114" s="83"/>
    </row>
    <row r="115" spans="1:12" ht="13" thickBot="1" x14ac:dyDescent="0.3">
      <c r="A115" s="2">
        <v>54</v>
      </c>
      <c r="C115" s="1" t="s">
        <v>131</v>
      </c>
      <c r="E115" s="77">
        <f>E97+E113</f>
        <v>12832075.664334308</v>
      </c>
      <c r="F115" s="77">
        <f t="shared" ref="F115:L115" si="19">F97+F113</f>
        <v>13847679.295665691</v>
      </c>
      <c r="G115" s="77">
        <f t="shared" si="19"/>
        <v>26679754.960000001</v>
      </c>
      <c r="H115" s="75"/>
      <c r="I115" s="86">
        <f t="shared" si="19"/>
        <v>12990786.7219778</v>
      </c>
      <c r="J115" s="86">
        <f t="shared" si="19"/>
        <v>14648762.768617723</v>
      </c>
      <c r="K115" s="86">
        <f t="shared" si="19"/>
        <v>27639549.490595523</v>
      </c>
      <c r="L115" s="77">
        <f t="shared" si="19"/>
        <v>959794.53059552249</v>
      </c>
    </row>
    <row r="116" spans="1:12" ht="13" thickTop="1" x14ac:dyDescent="0.25">
      <c r="I116" s="23"/>
      <c r="J116" s="23"/>
      <c r="K116" s="23"/>
    </row>
    <row r="117" spans="1:12" x14ac:dyDescent="0.25">
      <c r="A117" s="19"/>
    </row>
    <row r="121" spans="1:12" x14ac:dyDescent="0.25">
      <c r="A121" s="87" t="s">
        <v>150</v>
      </c>
      <c r="B121" s="87"/>
      <c r="C121" s="87"/>
      <c r="D121" s="87"/>
      <c r="E121" s="87"/>
      <c r="F121" s="87"/>
      <c r="G121" s="87"/>
      <c r="H121" s="87"/>
      <c r="I121" s="87"/>
      <c r="J121" s="87"/>
      <c r="K121" s="87"/>
      <c r="L121" s="87"/>
    </row>
    <row r="122" spans="1:12" x14ac:dyDescent="0.25">
      <c r="A122" s="10" t="s">
        <v>153</v>
      </c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</row>
    <row r="124" spans="1:12" x14ac:dyDescent="0.25">
      <c r="A124" s="3"/>
      <c r="B124" s="3"/>
      <c r="C124" s="3"/>
      <c r="D124" s="3"/>
      <c r="E124" s="87">
        <v>2022</v>
      </c>
      <c r="F124" s="87"/>
      <c r="G124" s="87"/>
      <c r="H124" s="8"/>
      <c r="I124" s="87">
        <v>2023</v>
      </c>
      <c r="J124" s="87"/>
      <c r="K124" s="87"/>
      <c r="L124" s="8"/>
    </row>
    <row r="125" spans="1:12" ht="37.5" x14ac:dyDescent="0.25">
      <c r="A125" s="6" t="s">
        <v>2</v>
      </c>
      <c r="B125" s="5"/>
      <c r="C125" s="7" t="s">
        <v>117</v>
      </c>
      <c r="D125" s="5"/>
      <c r="E125" s="89" t="s">
        <v>5</v>
      </c>
      <c r="F125" s="89"/>
      <c r="G125" s="89"/>
      <c r="H125" s="20"/>
      <c r="I125" s="89" t="s">
        <v>6</v>
      </c>
      <c r="J125" s="89"/>
      <c r="K125" s="89"/>
      <c r="L125" s="6" t="s">
        <v>27</v>
      </c>
    </row>
    <row r="126" spans="1:12" x14ac:dyDescent="0.25">
      <c r="E126" s="2" t="s">
        <v>8</v>
      </c>
      <c r="F126" s="2" t="s">
        <v>9</v>
      </c>
      <c r="G126" s="2" t="s">
        <v>10</v>
      </c>
      <c r="H126" s="2"/>
      <c r="I126" s="2" t="s">
        <v>11</v>
      </c>
      <c r="J126" s="2" t="s">
        <v>12</v>
      </c>
      <c r="K126" s="2" t="s">
        <v>13</v>
      </c>
      <c r="L126" s="2" t="s">
        <v>109</v>
      </c>
    </row>
    <row r="127" spans="1:12" x14ac:dyDescent="0.25">
      <c r="E127" s="2"/>
      <c r="F127" s="2"/>
      <c r="G127" s="2"/>
      <c r="H127" s="2"/>
      <c r="I127" s="2"/>
      <c r="J127" s="2"/>
      <c r="K127" s="2"/>
      <c r="L127" s="2"/>
    </row>
    <row r="128" spans="1:12" x14ac:dyDescent="0.25">
      <c r="E128" s="21" t="s">
        <v>110</v>
      </c>
      <c r="F128" s="21" t="s">
        <v>111</v>
      </c>
      <c r="G128" s="21" t="s">
        <v>19</v>
      </c>
      <c r="H128" s="21"/>
      <c r="I128" s="21" t="s">
        <v>110</v>
      </c>
      <c r="J128" s="21" t="s">
        <v>111</v>
      </c>
      <c r="K128" s="21" t="s">
        <v>19</v>
      </c>
      <c r="L128" s="2"/>
    </row>
    <row r="130" spans="1:12" x14ac:dyDescent="0.25">
      <c r="C130" s="3" t="s">
        <v>39</v>
      </c>
      <c r="L130" s="4"/>
    </row>
    <row r="131" spans="1:12" x14ac:dyDescent="0.25">
      <c r="E131" s="4"/>
      <c r="F131" s="4"/>
      <c r="G131" s="4"/>
      <c r="H131" s="4"/>
      <c r="I131" s="4"/>
      <c r="J131" s="4"/>
      <c r="K131" s="4"/>
      <c r="L131" s="4"/>
    </row>
    <row r="132" spans="1:12" x14ac:dyDescent="0.25">
      <c r="A132" s="2">
        <v>1</v>
      </c>
      <c r="C132" s="1" t="s">
        <v>40</v>
      </c>
      <c r="E132" s="75">
        <f>I17</f>
        <v>4928130.4585342184</v>
      </c>
      <c r="F132" s="75">
        <f>J17</f>
        <v>76174.922854866541</v>
      </c>
      <c r="G132" s="75">
        <f>E132+F132</f>
        <v>5004305.3813890852</v>
      </c>
      <c r="H132" s="75"/>
      <c r="I132" s="75">
        <v>4949972.1838881699</v>
      </c>
      <c r="J132" s="75">
        <v>95495.956769063501</v>
      </c>
      <c r="K132" s="75">
        <f>I132+J132</f>
        <v>5045468.1406572331</v>
      </c>
      <c r="L132" s="75">
        <f>K132-G132</f>
        <v>41162.759268147871</v>
      </c>
    </row>
    <row r="133" spans="1:12" x14ac:dyDescent="0.25">
      <c r="A133" s="2">
        <v>2</v>
      </c>
      <c r="C133" s="1" t="s">
        <v>41</v>
      </c>
      <c r="E133" s="75">
        <f t="shared" ref="E133:F134" si="20">I18</f>
        <v>2954006.9241827996</v>
      </c>
      <c r="F133" s="75">
        <f t="shared" si="20"/>
        <v>1737661.5710861713</v>
      </c>
      <c r="G133" s="75">
        <f>E133+F133</f>
        <v>4691668.4952689707</v>
      </c>
      <c r="H133" s="75"/>
      <c r="I133" s="75">
        <v>3026407.1761044203</v>
      </c>
      <c r="J133" s="75">
        <v>1860706.0389159</v>
      </c>
      <c r="K133" s="75">
        <f>I133+J133</f>
        <v>4887113.2150203204</v>
      </c>
      <c r="L133" s="75">
        <f>K133-G133</f>
        <v>195444.71975134965</v>
      </c>
    </row>
    <row r="134" spans="1:12" x14ac:dyDescent="0.25">
      <c r="A134" s="2">
        <v>3</v>
      </c>
      <c r="C134" s="1" t="s">
        <v>42</v>
      </c>
      <c r="E134" s="75">
        <f t="shared" si="20"/>
        <v>-1.026</v>
      </c>
      <c r="F134" s="75">
        <f t="shared" si="20"/>
        <v>0</v>
      </c>
      <c r="G134" s="75">
        <f>E134+F134</f>
        <v>-1.026</v>
      </c>
      <c r="H134" s="75"/>
      <c r="I134" s="75">
        <v>0</v>
      </c>
      <c r="J134" s="75">
        <v>0</v>
      </c>
      <c r="K134" s="75">
        <f>I134+J134</f>
        <v>0</v>
      </c>
      <c r="L134" s="75">
        <f>K134-G134</f>
        <v>1.026</v>
      </c>
    </row>
    <row r="135" spans="1:12" x14ac:dyDescent="0.25">
      <c r="A135" s="2">
        <v>4</v>
      </c>
      <c r="C135" s="1" t="s">
        <v>43</v>
      </c>
      <c r="E135" s="80">
        <f t="shared" ref="E135:L135" si="21">SUM(E132:E134)</f>
        <v>7882136.3567170184</v>
      </c>
      <c r="F135" s="80">
        <f t="shared" si="21"/>
        <v>1813836.4939410379</v>
      </c>
      <c r="G135" s="80">
        <f t="shared" si="21"/>
        <v>9695972.8506580554</v>
      </c>
      <c r="H135" s="75"/>
      <c r="I135" s="80">
        <f t="shared" si="21"/>
        <v>7976379.3599925898</v>
      </c>
      <c r="J135" s="80">
        <f t="shared" si="21"/>
        <v>1956201.9956849637</v>
      </c>
      <c r="K135" s="80">
        <f t="shared" si="21"/>
        <v>9932581.3556775525</v>
      </c>
      <c r="L135" s="80">
        <f t="shared" si="21"/>
        <v>236608.50501949753</v>
      </c>
    </row>
    <row r="136" spans="1:12" x14ac:dyDescent="0.25">
      <c r="A136" s="2"/>
      <c r="E136" s="75"/>
      <c r="F136" s="75"/>
      <c r="G136" s="75"/>
      <c r="H136" s="75"/>
      <c r="I136" s="75"/>
      <c r="J136" s="75"/>
      <c r="K136" s="75"/>
      <c r="L136" s="75"/>
    </row>
    <row r="137" spans="1:12" x14ac:dyDescent="0.25">
      <c r="A137" s="2">
        <v>5</v>
      </c>
      <c r="C137" s="1" t="s">
        <v>44</v>
      </c>
      <c r="E137" s="75">
        <f>I22</f>
        <v>2975284.1793384622</v>
      </c>
      <c r="F137" s="75">
        <f>J22</f>
        <v>190462.23147323748</v>
      </c>
      <c r="G137" s="75">
        <f>E137+F137</f>
        <v>3165746.4108116995</v>
      </c>
      <c r="H137" s="75"/>
      <c r="I137" s="75">
        <v>2882811.7251766301</v>
      </c>
      <c r="J137" s="75">
        <v>180358.343104484</v>
      </c>
      <c r="K137" s="75">
        <f>I137+J137</f>
        <v>3063170.0682811141</v>
      </c>
      <c r="L137" s="75">
        <f>K137-G137</f>
        <v>-102576.34253058536</v>
      </c>
    </row>
    <row r="138" spans="1:12" x14ac:dyDescent="0.25">
      <c r="A138" s="2">
        <v>6</v>
      </c>
      <c r="C138" s="1" t="s">
        <v>45</v>
      </c>
      <c r="E138" s="75">
        <f t="shared" ref="E138:F140" si="22">I23</f>
        <v>561927.11336005351</v>
      </c>
      <c r="F138" s="75">
        <f t="shared" si="22"/>
        <v>661894.09975394234</v>
      </c>
      <c r="G138" s="75">
        <f>E138+F138</f>
        <v>1223821.2131139957</v>
      </c>
      <c r="H138" s="75"/>
      <c r="I138" s="75">
        <v>624630.78692057508</v>
      </c>
      <c r="J138" s="75">
        <v>628533.0729813549</v>
      </c>
      <c r="K138" s="75">
        <f>I138+J138</f>
        <v>1253163.85990193</v>
      </c>
      <c r="L138" s="75">
        <f>K138-G138</f>
        <v>29342.646787934238</v>
      </c>
    </row>
    <row r="139" spans="1:12" x14ac:dyDescent="0.25">
      <c r="A139" s="2">
        <v>7</v>
      </c>
      <c r="C139" s="1" t="s">
        <v>46</v>
      </c>
      <c r="E139" s="75">
        <f t="shared" si="22"/>
        <v>940369.45727327291</v>
      </c>
      <c r="F139" s="75">
        <f t="shared" si="22"/>
        <v>65918.354239227192</v>
      </c>
      <c r="G139" s="75">
        <f>E139+F139</f>
        <v>1006287.8115125</v>
      </c>
      <c r="H139" s="75"/>
      <c r="I139" s="75">
        <v>952937.12652530393</v>
      </c>
      <c r="J139" s="75">
        <v>59999.688175456504</v>
      </c>
      <c r="K139" s="75">
        <f>I139+J139</f>
        <v>1012936.8147007604</v>
      </c>
      <c r="L139" s="75">
        <f>K139-G139</f>
        <v>6649.0031882603653</v>
      </c>
    </row>
    <row r="140" spans="1:12" x14ac:dyDescent="0.25">
      <c r="A140" s="2">
        <v>8</v>
      </c>
      <c r="C140" s="1" t="s">
        <v>47</v>
      </c>
      <c r="E140" s="75">
        <f t="shared" si="22"/>
        <v>147197.9402642331</v>
      </c>
      <c r="F140" s="75">
        <f t="shared" si="22"/>
        <v>174108.67364831592</v>
      </c>
      <c r="G140" s="75">
        <f>E140+F140</f>
        <v>321306.61391254899</v>
      </c>
      <c r="H140" s="75"/>
      <c r="I140" s="75">
        <v>189976.11836034301</v>
      </c>
      <c r="J140" s="75">
        <v>168857.56314642599</v>
      </c>
      <c r="K140" s="75">
        <f>I140+J140</f>
        <v>358833.68150676903</v>
      </c>
      <c r="L140" s="75">
        <f>K140-G140</f>
        <v>37527.067594220047</v>
      </c>
    </row>
    <row r="141" spans="1:12" x14ac:dyDescent="0.25">
      <c r="A141" s="2">
        <v>9</v>
      </c>
      <c r="C141" s="1" t="s">
        <v>48</v>
      </c>
      <c r="E141" s="80">
        <f t="shared" ref="E141:L141" si="23">SUM(E137:E140)</f>
        <v>4624778.6902360218</v>
      </c>
      <c r="F141" s="80">
        <f t="shared" si="23"/>
        <v>1092383.359114723</v>
      </c>
      <c r="G141" s="80">
        <f t="shared" si="23"/>
        <v>5717162.0493507441</v>
      </c>
      <c r="H141" s="75"/>
      <c r="I141" s="80">
        <f t="shared" si="23"/>
        <v>4650355.7569828527</v>
      </c>
      <c r="J141" s="80">
        <f t="shared" si="23"/>
        <v>1037748.6674077214</v>
      </c>
      <c r="K141" s="80">
        <f t="shared" si="23"/>
        <v>5688104.424390574</v>
      </c>
      <c r="L141" s="80">
        <f t="shared" si="23"/>
        <v>-29057.62496017071</v>
      </c>
    </row>
    <row r="142" spans="1:12" x14ac:dyDescent="0.25">
      <c r="A142" s="2"/>
      <c r="E142" s="75"/>
      <c r="F142" s="75"/>
      <c r="G142" s="75"/>
      <c r="H142" s="75"/>
      <c r="I142" s="75"/>
      <c r="J142" s="75"/>
      <c r="K142" s="75"/>
      <c r="L142" s="75"/>
    </row>
    <row r="143" spans="1:12" x14ac:dyDescent="0.25">
      <c r="A143" s="2">
        <v>10</v>
      </c>
      <c r="C143" s="1" t="s">
        <v>49</v>
      </c>
      <c r="E143" s="80">
        <f t="shared" ref="E143:L143" si="24">E135+E141</f>
        <v>12506915.046953041</v>
      </c>
      <c r="F143" s="80">
        <f t="shared" si="24"/>
        <v>2906219.8530557612</v>
      </c>
      <c r="G143" s="80">
        <f t="shared" si="24"/>
        <v>15413134.9000088</v>
      </c>
      <c r="H143" s="75"/>
      <c r="I143" s="80">
        <f t="shared" si="24"/>
        <v>12626735.116975442</v>
      </c>
      <c r="J143" s="80">
        <f t="shared" si="24"/>
        <v>2993950.6630926849</v>
      </c>
      <c r="K143" s="80">
        <f t="shared" si="24"/>
        <v>15620685.780068126</v>
      </c>
      <c r="L143" s="80">
        <f t="shared" si="24"/>
        <v>207550.88005932682</v>
      </c>
    </row>
    <row r="144" spans="1:12" x14ac:dyDescent="0.25">
      <c r="A144" s="2"/>
      <c r="E144" s="75"/>
      <c r="F144" s="75"/>
      <c r="G144" s="75"/>
      <c r="H144" s="75"/>
      <c r="I144" s="75"/>
      <c r="J144" s="75"/>
      <c r="K144" s="75"/>
      <c r="L144" s="75"/>
    </row>
    <row r="145" spans="1:12" x14ac:dyDescent="0.25">
      <c r="A145" s="2"/>
      <c r="C145" s="3" t="s">
        <v>50</v>
      </c>
      <c r="E145" s="83"/>
      <c r="F145" s="83"/>
      <c r="G145" s="83"/>
      <c r="H145" s="83"/>
      <c r="I145" s="83"/>
      <c r="J145" s="83"/>
      <c r="K145" s="83"/>
      <c r="L145" s="83"/>
    </row>
    <row r="146" spans="1:12" x14ac:dyDescent="0.25">
      <c r="A146" s="2"/>
      <c r="E146" s="83"/>
      <c r="F146" s="83"/>
      <c r="G146" s="83"/>
      <c r="H146" s="83"/>
      <c r="I146" s="83"/>
      <c r="J146" s="83"/>
      <c r="K146" s="83"/>
      <c r="L146" s="83"/>
    </row>
    <row r="147" spans="1:12" x14ac:dyDescent="0.25">
      <c r="A147" s="2">
        <v>11</v>
      </c>
      <c r="C147" s="1" t="s">
        <v>51</v>
      </c>
      <c r="E147" s="75">
        <f>I32</f>
        <v>12917.6799258477</v>
      </c>
      <c r="F147" s="75">
        <f>J32</f>
        <v>23886.225366225997</v>
      </c>
      <c r="G147" s="75">
        <f>E147+F147</f>
        <v>36803.905292073701</v>
      </c>
      <c r="H147" s="75"/>
      <c r="I147" s="75">
        <v>15117.824000000001</v>
      </c>
      <c r="J147" s="75">
        <v>12972.344999999999</v>
      </c>
      <c r="K147" s="75">
        <f>I147+J147</f>
        <v>28090.169000000002</v>
      </c>
      <c r="L147" s="75">
        <f>K147-G147</f>
        <v>-8713.7362920736996</v>
      </c>
    </row>
    <row r="148" spans="1:12" x14ac:dyDescent="0.25">
      <c r="A148" s="2">
        <v>12</v>
      </c>
      <c r="C148" s="1" t="s">
        <v>52</v>
      </c>
      <c r="E148" s="75">
        <f t="shared" ref="E148:E150" si="25">I33</f>
        <v>113895.88628501099</v>
      </c>
      <c r="F148" s="75">
        <f t="shared" ref="F148:F150" si="26">J33</f>
        <v>1083181.7575850901</v>
      </c>
      <c r="G148" s="75">
        <f>E148+F148</f>
        <v>1197077.6438701011</v>
      </c>
      <c r="H148" s="75"/>
      <c r="I148" s="75">
        <v>102757.95699999999</v>
      </c>
      <c r="J148" s="75">
        <v>971613.79399999999</v>
      </c>
      <c r="K148" s="75">
        <f>I148+J148</f>
        <v>1074371.7509999999</v>
      </c>
      <c r="L148" s="75">
        <f>K148-G148</f>
        <v>-122705.89287010115</v>
      </c>
    </row>
    <row r="149" spans="1:12" x14ac:dyDescent="0.25">
      <c r="A149" s="2">
        <v>13</v>
      </c>
      <c r="C149" s="1" t="s">
        <v>53</v>
      </c>
      <c r="E149" s="75">
        <f t="shared" si="25"/>
        <v>1036.20214359089</v>
      </c>
      <c r="F149" s="75">
        <f t="shared" si="26"/>
        <v>399937.06380869501</v>
      </c>
      <c r="G149" s="75">
        <f t="shared" ref="G149:G152" si="27">E149+F149</f>
        <v>400973.2659522859</v>
      </c>
      <c r="H149" s="75"/>
      <c r="I149" s="75">
        <v>1668.5319999999999</v>
      </c>
      <c r="J149" s="75">
        <v>384370.12900000002</v>
      </c>
      <c r="K149" s="75">
        <f t="shared" ref="K149:K152" si="28">I149+J149</f>
        <v>386038.66100000002</v>
      </c>
      <c r="L149" s="75">
        <f t="shared" ref="L149:L152" si="29">K149-G149</f>
        <v>-14934.604952285881</v>
      </c>
    </row>
    <row r="150" spans="1:12" x14ac:dyDescent="0.25">
      <c r="A150" s="2">
        <v>14</v>
      </c>
      <c r="C150" s="1" t="s">
        <v>54</v>
      </c>
      <c r="E150" s="75">
        <f t="shared" si="25"/>
        <v>0</v>
      </c>
      <c r="F150" s="75">
        <f t="shared" si="26"/>
        <v>977270.25177999993</v>
      </c>
      <c r="G150" s="75">
        <f t="shared" si="27"/>
        <v>977270.25177999993</v>
      </c>
      <c r="H150" s="75"/>
      <c r="I150" s="75">
        <v>0</v>
      </c>
      <c r="J150" s="75">
        <v>824970.71412000002</v>
      </c>
      <c r="K150" s="75">
        <f t="shared" si="28"/>
        <v>824970.71412000002</v>
      </c>
      <c r="L150" s="75">
        <f t="shared" si="29"/>
        <v>-152299.53765999991</v>
      </c>
    </row>
    <row r="151" spans="1:12" x14ac:dyDescent="0.25">
      <c r="A151" s="2">
        <v>15</v>
      </c>
      <c r="C151" s="1" t="s">
        <v>55</v>
      </c>
      <c r="E151" s="75">
        <f>I36</f>
        <v>2577.9216288704602</v>
      </c>
      <c r="F151" s="75">
        <f>J36</f>
        <v>56401.464091304602</v>
      </c>
      <c r="G151" s="75">
        <f t="shared" si="27"/>
        <v>58979.385720175065</v>
      </c>
      <c r="H151" s="75"/>
      <c r="I151" s="75">
        <v>4817.549</v>
      </c>
      <c r="J151" s="75">
        <v>50668.078999999998</v>
      </c>
      <c r="K151" s="75">
        <f t="shared" si="28"/>
        <v>55485.627999999997</v>
      </c>
      <c r="L151" s="75">
        <f t="shared" si="29"/>
        <v>-3493.7577201750682</v>
      </c>
    </row>
    <row r="152" spans="1:12" x14ac:dyDescent="0.25">
      <c r="A152" s="2">
        <v>16</v>
      </c>
      <c r="C152" s="1" t="s">
        <v>56</v>
      </c>
      <c r="E152" s="75">
        <f t="shared" ref="E152" si="30">I37</f>
        <v>1288.592007</v>
      </c>
      <c r="F152" s="75">
        <f t="shared" ref="F152" si="31">J37</f>
        <v>17580.594704675503</v>
      </c>
      <c r="G152" s="75">
        <f t="shared" si="27"/>
        <v>18869.186711675502</v>
      </c>
      <c r="H152" s="75"/>
      <c r="I152" s="75">
        <v>555.74599999999998</v>
      </c>
      <c r="J152" s="75">
        <v>14775.451999999999</v>
      </c>
      <c r="K152" s="75">
        <f t="shared" si="28"/>
        <v>15331.197999999999</v>
      </c>
      <c r="L152" s="75">
        <f t="shared" si="29"/>
        <v>-3537.9887116755035</v>
      </c>
    </row>
    <row r="153" spans="1:12" x14ac:dyDescent="0.25">
      <c r="A153" s="2"/>
      <c r="E153" s="4"/>
      <c r="F153" s="4"/>
      <c r="G153" s="4"/>
      <c r="H153" s="4"/>
      <c r="I153" s="4"/>
      <c r="J153" s="4"/>
      <c r="K153" s="4"/>
      <c r="L153" s="4"/>
    </row>
    <row r="154" spans="1:12" x14ac:dyDescent="0.25">
      <c r="A154" s="2"/>
      <c r="E154" s="4"/>
      <c r="F154" s="4"/>
      <c r="G154" s="4"/>
      <c r="H154" s="4"/>
      <c r="I154" s="4"/>
      <c r="J154" s="4"/>
      <c r="K154" s="4"/>
      <c r="L154" s="4"/>
    </row>
    <row r="155" spans="1:12" x14ac:dyDescent="0.25">
      <c r="A155" s="2"/>
      <c r="E155" s="4"/>
      <c r="F155" s="4"/>
      <c r="G155" s="4"/>
      <c r="H155" s="4"/>
      <c r="I155" s="4"/>
      <c r="J155" s="4"/>
      <c r="K155" s="4"/>
      <c r="L155" s="4"/>
    </row>
    <row r="156" spans="1:12" x14ac:dyDescent="0.25">
      <c r="A156" s="2"/>
      <c r="E156" s="4"/>
      <c r="F156" s="4"/>
      <c r="G156" s="4"/>
      <c r="H156" s="4"/>
      <c r="I156" s="4"/>
      <c r="J156" s="4"/>
      <c r="K156" s="4"/>
      <c r="L156" s="4"/>
    </row>
    <row r="157" spans="1:12" x14ac:dyDescent="0.25">
      <c r="A157" s="2"/>
      <c r="E157" s="4"/>
      <c r="F157" s="4"/>
      <c r="G157" s="4"/>
      <c r="H157" s="4"/>
      <c r="I157" s="4"/>
      <c r="J157" s="4"/>
      <c r="K157" s="4"/>
      <c r="L157" s="4"/>
    </row>
    <row r="158" spans="1:12" x14ac:dyDescent="0.25">
      <c r="A158" s="2"/>
      <c r="E158" s="4"/>
      <c r="F158" s="4"/>
      <c r="G158" s="4"/>
      <c r="H158" s="4"/>
      <c r="I158" s="4"/>
      <c r="J158" s="4"/>
      <c r="K158" s="4"/>
      <c r="L158" s="4"/>
    </row>
    <row r="159" spans="1:12" x14ac:dyDescent="0.25">
      <c r="A159" s="87" t="s">
        <v>150</v>
      </c>
      <c r="B159" s="87"/>
      <c r="C159" s="87"/>
      <c r="D159" s="87"/>
      <c r="E159" s="87"/>
      <c r="F159" s="87"/>
      <c r="G159" s="87"/>
      <c r="H159" s="87"/>
      <c r="I159" s="87"/>
      <c r="J159" s="87"/>
      <c r="K159" s="87"/>
      <c r="L159" s="87"/>
    </row>
    <row r="160" spans="1:12" x14ac:dyDescent="0.25">
      <c r="A160" s="10" t="s">
        <v>154</v>
      </c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</row>
    <row r="162" spans="1:12" x14ac:dyDescent="0.25">
      <c r="A162" s="3"/>
      <c r="B162" s="3"/>
      <c r="C162" s="3"/>
      <c r="D162" s="3"/>
      <c r="E162" s="87">
        <v>2022</v>
      </c>
      <c r="F162" s="87"/>
      <c r="G162" s="87"/>
      <c r="H162" s="8"/>
      <c r="I162" s="87">
        <v>2023</v>
      </c>
      <c r="J162" s="87"/>
      <c r="K162" s="87"/>
      <c r="L162" s="8"/>
    </row>
    <row r="163" spans="1:12" ht="37.5" x14ac:dyDescent="0.25">
      <c r="A163" s="6" t="s">
        <v>2</v>
      </c>
      <c r="B163" s="5"/>
      <c r="C163" s="7" t="s">
        <v>117</v>
      </c>
      <c r="D163" s="5"/>
      <c r="E163" s="89" t="s">
        <v>5</v>
      </c>
      <c r="F163" s="89"/>
      <c r="G163" s="89"/>
      <c r="H163" s="20"/>
      <c r="I163" s="89" t="s">
        <v>6</v>
      </c>
      <c r="J163" s="89"/>
      <c r="K163" s="89"/>
      <c r="L163" s="6" t="s">
        <v>27</v>
      </c>
    </row>
    <row r="164" spans="1:12" x14ac:dyDescent="0.25">
      <c r="E164" s="2" t="s">
        <v>8</v>
      </c>
      <c r="F164" s="2" t="s">
        <v>9</v>
      </c>
      <c r="G164" s="2" t="s">
        <v>10</v>
      </c>
      <c r="H164" s="2"/>
      <c r="I164" s="2" t="s">
        <v>11</v>
      </c>
      <c r="J164" s="2" t="s">
        <v>12</v>
      </c>
      <c r="K164" s="2" t="s">
        <v>13</v>
      </c>
      <c r="L164" s="2" t="s">
        <v>109</v>
      </c>
    </row>
    <row r="165" spans="1:12" x14ac:dyDescent="0.25">
      <c r="E165" s="2"/>
      <c r="F165" s="2"/>
      <c r="G165" s="2"/>
      <c r="H165" s="2"/>
      <c r="I165" s="2"/>
      <c r="J165" s="2"/>
      <c r="K165" s="2"/>
      <c r="L165" s="2"/>
    </row>
    <row r="166" spans="1:12" x14ac:dyDescent="0.25">
      <c r="E166" s="21" t="s">
        <v>110</v>
      </c>
      <c r="F166" s="21" t="s">
        <v>111</v>
      </c>
      <c r="G166" s="21" t="s">
        <v>19</v>
      </c>
      <c r="H166" s="21"/>
      <c r="I166" s="21" t="s">
        <v>110</v>
      </c>
      <c r="J166" s="21" t="s">
        <v>111</v>
      </c>
      <c r="K166" s="21" t="s">
        <v>19</v>
      </c>
      <c r="L166" s="2"/>
    </row>
    <row r="167" spans="1:12" x14ac:dyDescent="0.25">
      <c r="A167" s="2"/>
      <c r="E167" s="4"/>
      <c r="F167" s="4"/>
      <c r="G167" s="4"/>
      <c r="H167" s="4"/>
      <c r="I167" s="4"/>
      <c r="J167" s="4"/>
      <c r="K167" s="4"/>
      <c r="L167" s="4"/>
    </row>
    <row r="168" spans="1:12" x14ac:dyDescent="0.25">
      <c r="A168" s="2">
        <v>17</v>
      </c>
      <c r="C168" s="1" t="s">
        <v>57</v>
      </c>
      <c r="E168" s="75">
        <f t="shared" ref="E168" si="32">I53</f>
        <v>7684.9470000000001</v>
      </c>
      <c r="F168" s="75">
        <f t="shared" ref="F168" si="33">J53</f>
        <v>283859.10241107998</v>
      </c>
      <c r="G168" s="75">
        <f t="shared" ref="G168:G171" si="34">E168+F168</f>
        <v>291544.04941107996</v>
      </c>
      <c r="H168" s="75"/>
      <c r="I168" s="75">
        <v>5360.9179999999997</v>
      </c>
      <c r="J168" s="75">
        <v>317064.88</v>
      </c>
      <c r="K168" s="75">
        <f t="shared" ref="K168:K171" si="35">I168+J168</f>
        <v>322425.79800000001</v>
      </c>
      <c r="L168" s="75">
        <f t="shared" ref="L168:L171" si="36">K168-G168</f>
        <v>30881.748588920047</v>
      </c>
    </row>
    <row r="169" spans="1:12" x14ac:dyDescent="0.25">
      <c r="A169" s="2">
        <v>18</v>
      </c>
      <c r="C169" s="1" t="s">
        <v>58</v>
      </c>
      <c r="E169" s="75">
        <f t="shared" ref="E169:E171" si="37">I54</f>
        <v>139959.63994999998</v>
      </c>
      <c r="F169" s="75">
        <f t="shared" ref="F169:F171" si="38">J54</f>
        <v>50697.438999999998</v>
      </c>
      <c r="G169" s="75">
        <f t="shared" si="34"/>
        <v>190657.07895</v>
      </c>
      <c r="H169" s="75"/>
      <c r="I169" s="75">
        <v>138496.72500000001</v>
      </c>
      <c r="J169" s="75">
        <v>48105.074000000001</v>
      </c>
      <c r="K169" s="75">
        <f t="shared" si="35"/>
        <v>186601.799</v>
      </c>
      <c r="L169" s="75">
        <f t="shared" si="36"/>
        <v>-4055.2799499999965</v>
      </c>
    </row>
    <row r="170" spans="1:12" x14ac:dyDescent="0.25">
      <c r="A170" s="2">
        <v>19</v>
      </c>
      <c r="C170" s="1" t="s">
        <v>59</v>
      </c>
      <c r="E170" s="75">
        <f t="shared" si="37"/>
        <v>0</v>
      </c>
      <c r="F170" s="75">
        <f t="shared" si="38"/>
        <v>211.06398000000002</v>
      </c>
      <c r="G170" s="75">
        <f t="shared" si="34"/>
        <v>211.06398000000002</v>
      </c>
      <c r="H170" s="75"/>
      <c r="I170" s="75">
        <v>0</v>
      </c>
      <c r="J170" s="75">
        <v>0</v>
      </c>
      <c r="K170" s="75">
        <f t="shared" si="35"/>
        <v>0</v>
      </c>
      <c r="L170" s="75">
        <f t="shared" si="36"/>
        <v>-211.06398000000002</v>
      </c>
    </row>
    <row r="171" spans="1:12" x14ac:dyDescent="0.25">
      <c r="A171" s="2">
        <v>20</v>
      </c>
      <c r="C171" s="1" t="s">
        <v>60</v>
      </c>
      <c r="E171" s="75">
        <f t="shared" si="37"/>
        <v>0</v>
      </c>
      <c r="F171" s="75">
        <f t="shared" si="38"/>
        <v>0</v>
      </c>
      <c r="G171" s="75">
        <f t="shared" si="34"/>
        <v>0</v>
      </c>
      <c r="H171" s="75"/>
      <c r="I171" s="75">
        <v>0</v>
      </c>
      <c r="J171" s="75">
        <v>0</v>
      </c>
      <c r="K171" s="75">
        <f t="shared" si="35"/>
        <v>0</v>
      </c>
      <c r="L171" s="75">
        <f t="shared" si="36"/>
        <v>0</v>
      </c>
    </row>
    <row r="172" spans="1:12" x14ac:dyDescent="0.25">
      <c r="A172" s="2">
        <v>21</v>
      </c>
      <c r="C172" s="1" t="s">
        <v>43</v>
      </c>
      <c r="E172" s="80">
        <f>SUM(E168:E171)+SUM(E147:E152)</f>
        <v>279360.86894031998</v>
      </c>
      <c r="F172" s="80">
        <f>SUM(F168:F171)+SUM(F147:F152)</f>
        <v>2893024.9627270713</v>
      </c>
      <c r="G172" s="80">
        <f>SUM(G168:G171)+SUM(G147:G152)</f>
        <v>3172385.8316673911</v>
      </c>
      <c r="H172" s="75"/>
      <c r="I172" s="80">
        <f>SUM(I168:I171)+SUM(I147:I152)</f>
        <v>268775.25099999999</v>
      </c>
      <c r="J172" s="80">
        <f>SUM(J168:J171)+SUM(J147:J152)</f>
        <v>2624540.4671199997</v>
      </c>
      <c r="K172" s="80">
        <f>SUM(K168:K171)+SUM(K147:K152)</f>
        <v>2893315.7181199999</v>
      </c>
      <c r="L172" s="80">
        <f>SUM(L168:L171)+SUM(L147:L152)</f>
        <v>-279070.1135473912</v>
      </c>
    </row>
    <row r="173" spans="1:12" x14ac:dyDescent="0.25">
      <c r="A173" s="2"/>
      <c r="E173" s="75"/>
      <c r="F173" s="83"/>
      <c r="G173" s="83"/>
      <c r="H173" s="83"/>
      <c r="I173" s="83"/>
      <c r="J173" s="83"/>
      <c r="K173" s="83"/>
      <c r="L173" s="83"/>
    </row>
    <row r="174" spans="1:12" x14ac:dyDescent="0.25">
      <c r="A174" s="2">
        <v>22</v>
      </c>
      <c r="C174" s="1" t="s">
        <v>63</v>
      </c>
      <c r="E174" s="75">
        <f t="shared" ref="E174:E177" si="39">I59</f>
        <v>64479.039695845095</v>
      </c>
      <c r="F174" s="75">
        <f t="shared" ref="F174:F177" si="40">J59</f>
        <v>537397.64291515993</v>
      </c>
      <c r="G174" s="75">
        <f t="shared" ref="G174:G185" si="41">E174+F174</f>
        <v>601876.68261100503</v>
      </c>
      <c r="H174" s="75"/>
      <c r="I174" s="75">
        <v>59806.774649999999</v>
      </c>
      <c r="J174" s="75">
        <v>538355.99404999998</v>
      </c>
      <c r="K174" s="75">
        <f t="shared" ref="K174:K185" si="42">I174+J174</f>
        <v>598162.76870000002</v>
      </c>
      <c r="L174" s="75">
        <f t="shared" ref="L174:L185" si="43">K174-G174</f>
        <v>-3713.9139110050164</v>
      </c>
    </row>
    <row r="175" spans="1:12" x14ac:dyDescent="0.25">
      <c r="A175" s="2">
        <v>23</v>
      </c>
      <c r="C175" s="1" t="s">
        <v>64</v>
      </c>
      <c r="E175" s="75">
        <f t="shared" si="39"/>
        <v>41088.195262688103</v>
      </c>
      <c r="F175" s="75">
        <f t="shared" si="40"/>
        <v>708978.74977180501</v>
      </c>
      <c r="G175" s="75">
        <f t="shared" si="41"/>
        <v>750066.94503449311</v>
      </c>
      <c r="H175" s="75"/>
      <c r="I175" s="75">
        <v>35618.686000000002</v>
      </c>
      <c r="J175" s="75">
        <v>713923.08512000006</v>
      </c>
      <c r="K175" s="75">
        <f t="shared" si="42"/>
        <v>749541.77112000005</v>
      </c>
      <c r="L175" s="75">
        <f t="shared" si="43"/>
        <v>-525.1739144930616</v>
      </c>
    </row>
    <row r="176" spans="1:12" x14ac:dyDescent="0.25">
      <c r="A176" s="2">
        <v>24</v>
      </c>
      <c r="C176" s="1" t="s">
        <v>65</v>
      </c>
      <c r="E176" s="75">
        <f t="shared" si="39"/>
        <v>18995.575199999999</v>
      </c>
      <c r="F176" s="75">
        <f t="shared" si="40"/>
        <v>77894.041200000007</v>
      </c>
      <c r="G176" s="75">
        <f>E176+F176</f>
        <v>96889.616399999999</v>
      </c>
      <c r="H176" s="75"/>
      <c r="I176" s="75">
        <v>15795.321699999999</v>
      </c>
      <c r="J176" s="75">
        <v>74278.104099999997</v>
      </c>
      <c r="K176" s="75">
        <f>I176+J176</f>
        <v>90073.425799999997</v>
      </c>
      <c r="L176" s="75">
        <f>K176-G176</f>
        <v>-6816.1906000000017</v>
      </c>
    </row>
    <row r="177" spans="1:12" x14ac:dyDescent="0.25">
      <c r="A177" s="2">
        <v>25</v>
      </c>
      <c r="C177" s="1" t="s">
        <v>66</v>
      </c>
      <c r="E177" s="75">
        <f t="shared" si="39"/>
        <v>330.91140000000001</v>
      </c>
      <c r="F177" s="75">
        <f t="shared" si="40"/>
        <v>0</v>
      </c>
      <c r="G177" s="75">
        <f>E177+F177</f>
        <v>330.91140000000001</v>
      </c>
      <c r="H177" s="75"/>
      <c r="I177" s="75">
        <v>329.32479999999998</v>
      </c>
      <c r="J177" s="75">
        <v>0</v>
      </c>
      <c r="K177" s="75">
        <f>I177+J177</f>
        <v>329.32479999999998</v>
      </c>
      <c r="L177" s="75">
        <f>K177-G177</f>
        <v>-1.5866000000000327</v>
      </c>
    </row>
    <row r="178" spans="1:12" x14ac:dyDescent="0.25">
      <c r="A178" s="2">
        <v>26</v>
      </c>
      <c r="C178" s="1" t="s">
        <v>67</v>
      </c>
      <c r="E178" s="75">
        <f t="shared" ref="E178:E185" si="44">I63</f>
        <v>9113.2058000000015</v>
      </c>
      <c r="F178" s="75">
        <f t="shared" ref="F178:F185" si="45">J63</f>
        <v>870231.48176702403</v>
      </c>
      <c r="G178" s="75">
        <f t="shared" si="41"/>
        <v>879344.68756702403</v>
      </c>
      <c r="H178" s="75"/>
      <c r="I178" s="75">
        <v>13922.937830000001</v>
      </c>
      <c r="J178" s="75">
        <v>825828.03422999999</v>
      </c>
      <c r="K178" s="75">
        <f t="shared" si="42"/>
        <v>839750.97205999994</v>
      </c>
      <c r="L178" s="75">
        <f t="shared" si="43"/>
        <v>-39593.715507024084</v>
      </c>
    </row>
    <row r="179" spans="1:12" x14ac:dyDescent="0.25">
      <c r="A179" s="2">
        <v>27</v>
      </c>
      <c r="C179" s="1" t="s">
        <v>51</v>
      </c>
      <c r="E179" s="75">
        <f t="shared" si="44"/>
        <v>0</v>
      </c>
      <c r="F179" s="75">
        <f t="shared" si="45"/>
        <v>943946.13530357508</v>
      </c>
      <c r="G179" s="75">
        <f t="shared" si="41"/>
        <v>943946.13530357508</v>
      </c>
      <c r="H179" s="75"/>
      <c r="I179" s="75">
        <v>0</v>
      </c>
      <c r="J179" s="75">
        <v>1036695.7030399999</v>
      </c>
      <c r="K179" s="75">
        <f t="shared" si="42"/>
        <v>1036695.7030399999</v>
      </c>
      <c r="L179" s="75">
        <f t="shared" si="43"/>
        <v>92749.567736424855</v>
      </c>
    </row>
    <row r="180" spans="1:12" x14ac:dyDescent="0.25">
      <c r="A180" s="2">
        <v>28</v>
      </c>
      <c r="C180" s="1" t="s">
        <v>68</v>
      </c>
      <c r="E180" s="75">
        <f t="shared" si="44"/>
        <v>0</v>
      </c>
      <c r="F180" s="75">
        <f t="shared" si="45"/>
        <v>440944.030961401</v>
      </c>
      <c r="G180" s="75">
        <f t="shared" si="41"/>
        <v>440944.030961401</v>
      </c>
      <c r="H180" s="75"/>
      <c r="I180" s="75">
        <v>0</v>
      </c>
      <c r="J180" s="75">
        <v>434564.01257999998</v>
      </c>
      <c r="K180" s="75">
        <f t="shared" si="42"/>
        <v>434564.01257999998</v>
      </c>
      <c r="L180" s="75">
        <f t="shared" si="43"/>
        <v>-6380.0183814010234</v>
      </c>
    </row>
    <row r="181" spans="1:12" x14ac:dyDescent="0.25">
      <c r="A181" s="2">
        <v>29</v>
      </c>
      <c r="C181" s="1" t="s">
        <v>69</v>
      </c>
      <c r="E181" s="75">
        <f t="shared" si="44"/>
        <v>0</v>
      </c>
      <c r="F181" s="75">
        <f t="shared" si="45"/>
        <v>4850507.7235391103</v>
      </c>
      <c r="G181" s="75">
        <f t="shared" si="41"/>
        <v>4850507.7235391103</v>
      </c>
      <c r="H181" s="75"/>
      <c r="I181" s="75">
        <v>0</v>
      </c>
      <c r="J181" s="75">
        <v>4962964.1720000003</v>
      </c>
      <c r="K181" s="75">
        <f t="shared" si="42"/>
        <v>4962964.1720000003</v>
      </c>
      <c r="L181" s="75">
        <f t="shared" si="43"/>
        <v>112456.44846088998</v>
      </c>
    </row>
    <row r="182" spans="1:12" x14ac:dyDescent="0.25">
      <c r="A182" s="2">
        <v>30</v>
      </c>
      <c r="C182" s="1" t="s">
        <v>70</v>
      </c>
      <c r="E182" s="75">
        <f t="shared" si="44"/>
        <v>0</v>
      </c>
      <c r="F182" s="75">
        <f t="shared" si="45"/>
        <v>278032.15290265298</v>
      </c>
      <c r="G182" s="75">
        <f t="shared" si="41"/>
        <v>278032.15290265298</v>
      </c>
      <c r="H182" s="75"/>
      <c r="I182" s="75">
        <v>0</v>
      </c>
      <c r="J182" s="75">
        <v>249200.14546999999</v>
      </c>
      <c r="K182" s="75">
        <f t="shared" si="42"/>
        <v>249200.14546999999</v>
      </c>
      <c r="L182" s="75">
        <f t="shared" si="43"/>
        <v>-28832.007432652987</v>
      </c>
    </row>
    <row r="183" spans="1:12" x14ac:dyDescent="0.25">
      <c r="A183" s="2">
        <v>31</v>
      </c>
      <c r="C183" s="1" t="s">
        <v>71</v>
      </c>
      <c r="E183" s="75">
        <f t="shared" si="44"/>
        <v>1834.6478</v>
      </c>
      <c r="F183" s="75">
        <f t="shared" si="45"/>
        <v>58974.2713</v>
      </c>
      <c r="G183" s="75">
        <f t="shared" si="41"/>
        <v>60808.919099999999</v>
      </c>
      <c r="H183" s="75"/>
      <c r="I183" s="75">
        <v>2186.9106400000001</v>
      </c>
      <c r="J183" s="75">
        <v>58614.647640000003</v>
      </c>
      <c r="K183" s="75">
        <f t="shared" si="42"/>
        <v>60801.558280000005</v>
      </c>
      <c r="L183" s="75">
        <f t="shared" si="43"/>
        <v>-7.360819999994419</v>
      </c>
    </row>
    <row r="184" spans="1:12" x14ac:dyDescent="0.25">
      <c r="A184" s="2">
        <v>32</v>
      </c>
      <c r="C184" s="1" t="s">
        <v>72</v>
      </c>
      <c r="E184" s="75">
        <f t="shared" si="44"/>
        <v>68669.230925905009</v>
      </c>
      <c r="F184" s="75">
        <f t="shared" si="45"/>
        <v>82611.723174163897</v>
      </c>
      <c r="G184" s="75">
        <f t="shared" si="41"/>
        <v>151280.95410006889</v>
      </c>
      <c r="H184" s="75"/>
      <c r="I184" s="75">
        <v>7111.5535</v>
      </c>
      <c r="J184" s="75">
        <v>104262.797059972</v>
      </c>
      <c r="K184" s="75">
        <f t="shared" si="42"/>
        <v>111374.35055997199</v>
      </c>
      <c r="L184" s="75">
        <f t="shared" si="43"/>
        <v>-39906.603540096898</v>
      </c>
    </row>
    <row r="185" spans="1:12" x14ac:dyDescent="0.25">
      <c r="A185" s="2">
        <v>33</v>
      </c>
      <c r="C185" s="1" t="s">
        <v>73</v>
      </c>
      <c r="E185" s="75">
        <f t="shared" si="44"/>
        <v>0</v>
      </c>
      <c r="F185" s="75">
        <f t="shared" si="45"/>
        <v>0</v>
      </c>
      <c r="G185" s="75">
        <f t="shared" si="41"/>
        <v>0</v>
      </c>
      <c r="H185" s="75"/>
      <c r="I185" s="75">
        <v>0</v>
      </c>
      <c r="J185" s="75">
        <v>0</v>
      </c>
      <c r="K185" s="75">
        <f t="shared" si="42"/>
        <v>0</v>
      </c>
      <c r="L185" s="75">
        <f t="shared" si="43"/>
        <v>0</v>
      </c>
    </row>
    <row r="186" spans="1:12" x14ac:dyDescent="0.25">
      <c r="A186" s="2">
        <v>34</v>
      </c>
      <c r="C186" s="1" t="s">
        <v>48</v>
      </c>
      <c r="E186" s="80">
        <f t="shared" ref="E186:K186" si="46">SUM(E174:E185)</f>
        <v>204510.80608443823</v>
      </c>
      <c r="F186" s="80">
        <f t="shared" si="46"/>
        <v>8849517.952834893</v>
      </c>
      <c r="G186" s="80">
        <f t="shared" si="46"/>
        <v>9054028.7589193303</v>
      </c>
      <c r="H186" s="75"/>
      <c r="I186" s="80">
        <f t="shared" si="46"/>
        <v>134771.50912</v>
      </c>
      <c r="J186" s="80">
        <f t="shared" si="46"/>
        <v>8998686.6952899713</v>
      </c>
      <c r="K186" s="80">
        <f t="shared" si="46"/>
        <v>9133458.2044099737</v>
      </c>
      <c r="L186" s="80">
        <f>K186-G186</f>
        <v>79429.445490643382</v>
      </c>
    </row>
    <row r="187" spans="1:12" x14ac:dyDescent="0.25">
      <c r="A187" s="2"/>
      <c r="E187" s="75"/>
      <c r="F187" s="83"/>
      <c r="G187" s="83"/>
      <c r="H187" s="83"/>
      <c r="I187" s="83"/>
      <c r="J187" s="83"/>
      <c r="K187" s="83"/>
      <c r="L187" s="83"/>
    </row>
    <row r="188" spans="1:12" x14ac:dyDescent="0.25">
      <c r="A188" s="2">
        <v>35</v>
      </c>
      <c r="C188" s="1" t="s">
        <v>74</v>
      </c>
      <c r="E188" s="80">
        <f t="shared" ref="E188:K188" si="47">E172+E186</f>
        <v>483871.67502475821</v>
      </c>
      <c r="F188" s="80">
        <f t="shared" si="47"/>
        <v>11742542.915561965</v>
      </c>
      <c r="G188" s="80">
        <f t="shared" si="47"/>
        <v>12226414.590586722</v>
      </c>
      <c r="H188" s="75"/>
      <c r="I188" s="80">
        <f t="shared" si="47"/>
        <v>403546.76011999999</v>
      </c>
      <c r="J188" s="80">
        <f t="shared" si="47"/>
        <v>11623227.162409971</v>
      </c>
      <c r="K188" s="80">
        <f t="shared" si="47"/>
        <v>12026773.922529973</v>
      </c>
      <c r="L188" s="80">
        <f>K188-G188</f>
        <v>-199640.66805674881</v>
      </c>
    </row>
    <row r="189" spans="1:12" x14ac:dyDescent="0.25">
      <c r="A189" s="2"/>
      <c r="E189" s="75"/>
      <c r="F189" s="83"/>
      <c r="G189" s="83"/>
      <c r="H189" s="83"/>
      <c r="I189" s="83"/>
      <c r="J189" s="83"/>
      <c r="K189" s="83"/>
      <c r="L189" s="83"/>
    </row>
    <row r="190" spans="1:12" x14ac:dyDescent="0.25">
      <c r="A190" s="2">
        <v>36</v>
      </c>
      <c r="C190" s="1" t="s">
        <v>131</v>
      </c>
      <c r="E190" s="80">
        <f>E143+E188</f>
        <v>12990786.7219778</v>
      </c>
      <c r="F190" s="80">
        <f>F143+F188</f>
        <v>14648762.768617727</v>
      </c>
      <c r="G190" s="80">
        <f>G143+G188</f>
        <v>27639549.49059552</v>
      </c>
      <c r="H190" s="75"/>
      <c r="I190" s="80">
        <f>I143+I188</f>
        <v>13030281.877095442</v>
      </c>
      <c r="J190" s="80">
        <f>J143+J188</f>
        <v>14617177.825502656</v>
      </c>
      <c r="K190" s="80">
        <f>K143+K188</f>
        <v>27647459.702598099</v>
      </c>
      <c r="L190" s="80">
        <f>L143+L188</f>
        <v>7910.2120025780168</v>
      </c>
    </row>
    <row r="191" spans="1:12" x14ac:dyDescent="0.25">
      <c r="A191" s="2"/>
      <c r="E191" s="4"/>
      <c r="F191" s="4"/>
      <c r="G191" s="4"/>
      <c r="H191" s="4"/>
      <c r="I191" s="4"/>
      <c r="J191" s="4"/>
      <c r="K191" s="4"/>
      <c r="L191" s="4"/>
    </row>
    <row r="192" spans="1:12" x14ac:dyDescent="0.25">
      <c r="A192" s="2"/>
      <c r="E192" s="4"/>
      <c r="F192" s="4"/>
      <c r="G192" s="4"/>
      <c r="H192" s="4"/>
      <c r="I192" s="4"/>
      <c r="J192" s="4"/>
      <c r="K192" s="4"/>
      <c r="L192" s="4"/>
    </row>
    <row r="193" spans="1:12" x14ac:dyDescent="0.25">
      <c r="A193" s="2"/>
      <c r="E193" s="4"/>
      <c r="F193" s="4"/>
      <c r="G193" s="4"/>
      <c r="H193" s="4"/>
      <c r="I193" s="4"/>
      <c r="J193" s="4"/>
      <c r="K193" s="4"/>
      <c r="L193" s="4"/>
    </row>
    <row r="194" spans="1:12" x14ac:dyDescent="0.25">
      <c r="A194" s="2"/>
      <c r="E194" s="4"/>
      <c r="F194" s="4"/>
      <c r="G194" s="4"/>
      <c r="H194" s="4"/>
      <c r="I194" s="4"/>
      <c r="J194" s="4"/>
      <c r="K194" s="4"/>
      <c r="L194" s="4"/>
    </row>
    <row r="195" spans="1:12" x14ac:dyDescent="0.25">
      <c r="A195" s="2"/>
      <c r="E195" s="4"/>
      <c r="F195" s="4"/>
      <c r="G195" s="4"/>
      <c r="H195" s="4"/>
      <c r="I195" s="4"/>
      <c r="J195" s="4"/>
      <c r="K195" s="4"/>
      <c r="L195" s="4"/>
    </row>
    <row r="196" spans="1:12" x14ac:dyDescent="0.25">
      <c r="A196" s="2"/>
      <c r="E196" s="4"/>
      <c r="F196" s="4"/>
      <c r="G196" s="4"/>
      <c r="H196" s="4"/>
      <c r="I196" s="4"/>
      <c r="J196" s="4"/>
      <c r="K196" s="4"/>
      <c r="L196" s="4"/>
    </row>
    <row r="197" spans="1:12" x14ac:dyDescent="0.25">
      <c r="A197" s="2"/>
      <c r="E197" s="4"/>
      <c r="F197" s="4"/>
      <c r="G197" s="4"/>
      <c r="H197" s="4"/>
      <c r="I197" s="4"/>
      <c r="J197" s="4"/>
      <c r="K197" s="4"/>
      <c r="L197" s="4"/>
    </row>
    <row r="198" spans="1:12" x14ac:dyDescent="0.25">
      <c r="A198" s="2"/>
      <c r="E198" s="4"/>
      <c r="F198" s="4"/>
      <c r="G198" s="4"/>
      <c r="H198" s="4"/>
      <c r="I198" s="4"/>
      <c r="J198" s="4"/>
      <c r="K198" s="4"/>
      <c r="L198" s="4"/>
    </row>
    <row r="199" spans="1:12" x14ac:dyDescent="0.25">
      <c r="A199" s="87" t="s">
        <v>150</v>
      </c>
      <c r="B199" s="87"/>
      <c r="C199" s="87"/>
      <c r="D199" s="87"/>
      <c r="E199" s="87"/>
      <c r="F199" s="87"/>
      <c r="G199" s="87"/>
      <c r="H199" s="87"/>
      <c r="I199" s="87"/>
      <c r="J199" s="87"/>
      <c r="K199" s="87"/>
      <c r="L199" s="87"/>
    </row>
    <row r="200" spans="1:12" x14ac:dyDescent="0.25">
      <c r="A200" s="10" t="s">
        <v>154</v>
      </c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</row>
    <row r="202" spans="1:12" x14ac:dyDescent="0.25">
      <c r="A202" s="3"/>
      <c r="B202" s="3"/>
      <c r="C202" s="3"/>
      <c r="D202" s="3"/>
      <c r="E202" s="87">
        <v>2022</v>
      </c>
      <c r="F202" s="87"/>
      <c r="G202" s="87"/>
      <c r="H202" s="8"/>
      <c r="I202" s="87">
        <v>2023</v>
      </c>
      <c r="J202" s="87"/>
      <c r="K202" s="87"/>
      <c r="L202" s="8"/>
    </row>
    <row r="203" spans="1:12" ht="37.5" x14ac:dyDescent="0.25">
      <c r="A203" s="6" t="s">
        <v>2</v>
      </c>
      <c r="B203" s="5"/>
      <c r="C203" s="7" t="s">
        <v>117</v>
      </c>
      <c r="D203" s="5"/>
      <c r="E203" s="89" t="s">
        <v>5</v>
      </c>
      <c r="F203" s="89"/>
      <c r="G203" s="89"/>
      <c r="H203" s="20"/>
      <c r="I203" s="89" t="s">
        <v>6</v>
      </c>
      <c r="J203" s="89"/>
      <c r="K203" s="89"/>
      <c r="L203" s="6" t="s">
        <v>27</v>
      </c>
    </row>
    <row r="204" spans="1:12" x14ac:dyDescent="0.25">
      <c r="E204" s="2" t="s">
        <v>8</v>
      </c>
      <c r="F204" s="2" t="s">
        <v>9</v>
      </c>
      <c r="G204" s="2" t="s">
        <v>10</v>
      </c>
      <c r="H204" s="2"/>
      <c r="I204" s="2" t="s">
        <v>11</v>
      </c>
      <c r="J204" s="2" t="s">
        <v>12</v>
      </c>
      <c r="K204" s="2" t="s">
        <v>13</v>
      </c>
      <c r="L204" s="2" t="s">
        <v>109</v>
      </c>
    </row>
    <row r="205" spans="1:12" x14ac:dyDescent="0.25">
      <c r="E205" s="2"/>
      <c r="F205" s="2"/>
      <c r="G205" s="2"/>
      <c r="H205" s="2"/>
      <c r="I205" s="2"/>
      <c r="J205" s="2"/>
      <c r="K205" s="2"/>
      <c r="L205" s="2"/>
    </row>
    <row r="206" spans="1:12" x14ac:dyDescent="0.25">
      <c r="E206" s="21" t="s">
        <v>110</v>
      </c>
      <c r="F206" s="21" t="s">
        <v>111</v>
      </c>
      <c r="G206" s="21" t="s">
        <v>19</v>
      </c>
      <c r="H206" s="21"/>
      <c r="I206" s="21" t="s">
        <v>110</v>
      </c>
      <c r="J206" s="21" t="s">
        <v>111</v>
      </c>
      <c r="K206" s="21" t="s">
        <v>19</v>
      </c>
      <c r="L206" s="2"/>
    </row>
    <row r="208" spans="1:12" x14ac:dyDescent="0.25">
      <c r="A208" s="2"/>
      <c r="C208" s="3" t="s">
        <v>133</v>
      </c>
    </row>
    <row r="209" spans="1:12" x14ac:dyDescent="0.25">
      <c r="A209" s="2"/>
    </row>
    <row r="210" spans="1:12" x14ac:dyDescent="0.25">
      <c r="A210" s="2">
        <v>37</v>
      </c>
      <c r="C210" s="1" t="s">
        <v>134</v>
      </c>
      <c r="E210" s="75">
        <f t="shared" ref="E210:F212" si="48">I94</f>
        <v>8014763.9739556583</v>
      </c>
      <c r="F210" s="75">
        <f t="shared" si="48"/>
        <v>144128.33529452427</v>
      </c>
      <c r="G210" s="75">
        <f>E210+F210</f>
        <v>8158892.3092501825</v>
      </c>
      <c r="H210" s="75"/>
      <c r="I210" s="75">
        <v>7974438.9821498403</v>
      </c>
      <c r="J210" s="75">
        <v>162390.442552122</v>
      </c>
      <c r="K210" s="75">
        <f>I210+J210</f>
        <v>8136829.4247019626</v>
      </c>
      <c r="L210" s="75">
        <f>K210-G210</f>
        <v>-22062.884548219852</v>
      </c>
    </row>
    <row r="211" spans="1:12" x14ac:dyDescent="0.25">
      <c r="A211" s="2">
        <v>38</v>
      </c>
      <c r="C211" s="1" t="s">
        <v>135</v>
      </c>
      <c r="E211" s="75">
        <f t="shared" si="48"/>
        <v>4012551.5519522377</v>
      </c>
      <c r="F211" s="75">
        <f t="shared" si="48"/>
        <v>2285752.01878194</v>
      </c>
      <c r="G211" s="75">
        <f>E211+F211</f>
        <v>6298303.5707341777</v>
      </c>
      <c r="H211" s="75"/>
      <c r="I211" s="75">
        <v>4112244.0869021388</v>
      </c>
      <c r="J211" s="75">
        <v>2360274.8238563421</v>
      </c>
      <c r="K211" s="75">
        <f>I211+J211</f>
        <v>6472518.9107584804</v>
      </c>
      <c r="L211" s="75">
        <f>K211-G211</f>
        <v>174215.34002430271</v>
      </c>
    </row>
    <row r="212" spans="1:12" x14ac:dyDescent="0.25">
      <c r="A212" s="2">
        <v>39</v>
      </c>
      <c r="C212" s="1" t="s">
        <v>136</v>
      </c>
      <c r="E212" s="75">
        <f t="shared" si="48"/>
        <v>479599.52104514505</v>
      </c>
      <c r="F212" s="75">
        <f t="shared" si="48"/>
        <v>476339.49897929706</v>
      </c>
      <c r="G212" s="75">
        <f>E212+F212</f>
        <v>955939.02002444211</v>
      </c>
      <c r="H212" s="75"/>
      <c r="I212" s="75">
        <v>540052.047923462</v>
      </c>
      <c r="J212" s="75">
        <v>471285.396684215</v>
      </c>
      <c r="K212" s="75">
        <f>I212+J212</f>
        <v>1011337.4446076769</v>
      </c>
      <c r="L212" s="75">
        <f>K212-G212</f>
        <v>55398.424583234824</v>
      </c>
    </row>
    <row r="213" spans="1:12" x14ac:dyDescent="0.25">
      <c r="A213" s="2">
        <v>40</v>
      </c>
      <c r="C213" s="1" t="s">
        <v>19</v>
      </c>
      <c r="E213" s="80">
        <f t="shared" ref="E213:K213" si="49">SUM(E210:E212)</f>
        <v>12506915.046953041</v>
      </c>
      <c r="F213" s="80">
        <f t="shared" si="49"/>
        <v>2906219.8530557612</v>
      </c>
      <c r="G213" s="80">
        <f t="shared" si="49"/>
        <v>15413134.900008801</v>
      </c>
      <c r="H213" s="75"/>
      <c r="I213" s="80">
        <f t="shared" si="49"/>
        <v>12626735.116975442</v>
      </c>
      <c r="J213" s="80">
        <f t="shared" si="49"/>
        <v>2993950.6630926789</v>
      </c>
      <c r="K213" s="80">
        <f t="shared" si="49"/>
        <v>15620685.78006812</v>
      </c>
      <c r="L213" s="80">
        <f>K213-G213</f>
        <v>207550.88005931862</v>
      </c>
    </row>
    <row r="214" spans="1:12" x14ac:dyDescent="0.25">
      <c r="A214" s="2"/>
      <c r="E214" s="83"/>
      <c r="F214" s="83"/>
      <c r="G214" s="83"/>
      <c r="H214" s="83"/>
      <c r="I214" s="83"/>
      <c r="J214" s="83"/>
      <c r="K214" s="83"/>
      <c r="L214" s="83"/>
    </row>
    <row r="215" spans="1:12" x14ac:dyDescent="0.25">
      <c r="A215" s="2"/>
      <c r="C215" s="3" t="s">
        <v>137</v>
      </c>
      <c r="E215" s="83"/>
      <c r="F215" s="83"/>
      <c r="G215" s="83"/>
      <c r="H215" s="83"/>
      <c r="I215" s="83"/>
      <c r="J215" s="83"/>
      <c r="K215" s="83"/>
      <c r="L215" s="83"/>
    </row>
    <row r="216" spans="1:12" x14ac:dyDescent="0.25">
      <c r="A216" s="2"/>
      <c r="C216" s="3"/>
      <c r="E216" s="83"/>
      <c r="F216" s="83"/>
      <c r="G216" s="83"/>
      <c r="H216" s="83"/>
      <c r="I216" s="83"/>
      <c r="J216" s="83"/>
      <c r="K216" s="83"/>
      <c r="L216" s="83"/>
    </row>
    <row r="217" spans="1:12" x14ac:dyDescent="0.25">
      <c r="A217" s="2">
        <v>41</v>
      </c>
      <c r="C217" s="1" t="s">
        <v>138</v>
      </c>
      <c r="E217" s="75">
        <f t="shared" ref="E217:E228" si="50">I101</f>
        <v>-9.8647145114880814</v>
      </c>
      <c r="F217" s="75">
        <f t="shared" ref="F217:F228" si="51">J101</f>
        <v>211909.53219966119</v>
      </c>
      <c r="G217" s="75">
        <f>E217+F217</f>
        <v>211899.66748514969</v>
      </c>
      <c r="H217" s="75"/>
      <c r="I217" s="75">
        <v>0</v>
      </c>
      <c r="J217" s="75">
        <v>200474.41915999999</v>
      </c>
      <c r="K217" s="75">
        <f>I217+J217</f>
        <v>200474.41915999999</v>
      </c>
      <c r="L217" s="75">
        <f>K217-G217</f>
        <v>-11425.248325149703</v>
      </c>
    </row>
    <row r="218" spans="1:12" x14ac:dyDescent="0.25">
      <c r="A218" s="2">
        <v>42</v>
      </c>
      <c r="C218" s="1" t="s">
        <v>139</v>
      </c>
      <c r="E218" s="75">
        <f t="shared" si="50"/>
        <v>32766.152789538704</v>
      </c>
      <c r="F218" s="75">
        <f t="shared" si="51"/>
        <v>591478.88904524839</v>
      </c>
      <c r="G218" s="75">
        <f t="shared" ref="G218:G228" si="52">E218+F218</f>
        <v>624245.04183478712</v>
      </c>
      <c r="H218" s="75"/>
      <c r="I218" s="75">
        <v>26660.396410000001</v>
      </c>
      <c r="J218" s="75">
        <v>616485.2713100001</v>
      </c>
      <c r="K218" s="75">
        <f t="shared" ref="K218:K226" si="53">I218+J218</f>
        <v>643145.66772000014</v>
      </c>
      <c r="L218" s="75">
        <f t="shared" ref="L218:L226" si="54">K218-G218</f>
        <v>18900.625885213027</v>
      </c>
    </row>
    <row r="219" spans="1:12" x14ac:dyDescent="0.25">
      <c r="A219" s="2">
        <v>43</v>
      </c>
      <c r="C219" s="1" t="s">
        <v>140</v>
      </c>
      <c r="E219" s="75">
        <f t="shared" si="50"/>
        <v>6672.5227996814301</v>
      </c>
      <c r="F219" s="75">
        <f t="shared" si="51"/>
        <v>1469284.1575479989</v>
      </c>
      <c r="G219" s="75">
        <f t="shared" si="52"/>
        <v>1475956.6803476803</v>
      </c>
      <c r="H219" s="75"/>
      <c r="I219" s="75">
        <v>6637.0788700000003</v>
      </c>
      <c r="J219" s="75">
        <v>2008424.1831200002</v>
      </c>
      <c r="K219" s="75">
        <f t="shared" si="53"/>
        <v>2015061.2619900003</v>
      </c>
      <c r="L219" s="75">
        <f t="shared" si="54"/>
        <v>539104.58164231991</v>
      </c>
    </row>
    <row r="220" spans="1:12" x14ac:dyDescent="0.25">
      <c r="A220" s="2">
        <v>44</v>
      </c>
      <c r="C220" s="1" t="s">
        <v>141</v>
      </c>
      <c r="E220" s="75">
        <f t="shared" si="50"/>
        <v>77289.095095950644</v>
      </c>
      <c r="F220" s="75">
        <f t="shared" si="51"/>
        <v>729343.26769517025</v>
      </c>
      <c r="G220" s="75">
        <f t="shared" si="52"/>
        <v>806632.36279112089</v>
      </c>
      <c r="H220" s="75"/>
      <c r="I220" s="75">
        <v>63354.621629999994</v>
      </c>
      <c r="J220" s="75">
        <v>712869.68510999996</v>
      </c>
      <c r="K220" s="75">
        <f t="shared" si="53"/>
        <v>776224.30673999991</v>
      </c>
      <c r="L220" s="75">
        <f t="shared" si="54"/>
        <v>-30408.056051120977</v>
      </c>
    </row>
    <row r="221" spans="1:12" x14ac:dyDescent="0.25">
      <c r="A221" s="2">
        <v>45</v>
      </c>
      <c r="C221" s="1" t="s">
        <v>142</v>
      </c>
      <c r="E221" s="75">
        <f t="shared" si="50"/>
        <v>38483.171462969593</v>
      </c>
      <c r="F221" s="75">
        <f t="shared" si="51"/>
        <v>697116.34182812157</v>
      </c>
      <c r="G221" s="75">
        <f t="shared" si="52"/>
        <v>735599.51329109119</v>
      </c>
      <c r="H221" s="75"/>
      <c r="I221" s="75">
        <v>36405.210160000002</v>
      </c>
      <c r="J221" s="75">
        <v>720094.50118000002</v>
      </c>
      <c r="K221" s="75">
        <f t="shared" si="53"/>
        <v>756499.71134000004</v>
      </c>
      <c r="L221" s="75">
        <f t="shared" si="54"/>
        <v>20900.198048908846</v>
      </c>
    </row>
    <row r="222" spans="1:12" x14ac:dyDescent="0.25">
      <c r="A222" s="2">
        <v>46</v>
      </c>
      <c r="C222" s="1" t="s">
        <v>143</v>
      </c>
      <c r="E222" s="75">
        <f t="shared" si="50"/>
        <v>52498.439250178344</v>
      </c>
      <c r="F222" s="75">
        <f t="shared" si="51"/>
        <v>699618.15653398877</v>
      </c>
      <c r="G222" s="75">
        <f t="shared" si="52"/>
        <v>752116.59578416706</v>
      </c>
      <c r="H222" s="75"/>
      <c r="I222" s="75">
        <v>54261.860950000002</v>
      </c>
      <c r="J222" s="75">
        <v>697779.87488000013</v>
      </c>
      <c r="K222" s="75">
        <f t="shared" si="53"/>
        <v>752041.73583000014</v>
      </c>
      <c r="L222" s="75">
        <f t="shared" si="54"/>
        <v>-74.859954166924581</v>
      </c>
    </row>
    <row r="223" spans="1:12" x14ac:dyDescent="0.25">
      <c r="A223" s="2">
        <v>47</v>
      </c>
      <c r="C223" s="1" t="s">
        <v>144</v>
      </c>
      <c r="E223" s="75">
        <f t="shared" si="50"/>
        <v>6217.4140219623705</v>
      </c>
      <c r="F223" s="75">
        <f t="shared" si="51"/>
        <v>325325.48684377578</v>
      </c>
      <c r="G223" s="75">
        <f t="shared" si="52"/>
        <v>331542.90086573816</v>
      </c>
      <c r="H223" s="75"/>
      <c r="I223" s="75">
        <v>2893.1812099999997</v>
      </c>
      <c r="J223" s="75">
        <v>340983.8303899999</v>
      </c>
      <c r="K223" s="75">
        <f t="shared" si="53"/>
        <v>343877.01159999991</v>
      </c>
      <c r="L223" s="75">
        <f t="shared" si="54"/>
        <v>12334.110734261747</v>
      </c>
    </row>
    <row r="224" spans="1:12" x14ac:dyDescent="0.25">
      <c r="A224" s="2">
        <v>48</v>
      </c>
      <c r="C224" s="1" t="s">
        <v>145</v>
      </c>
      <c r="E224" s="75">
        <f t="shared" si="50"/>
        <v>177114.31822758936</v>
      </c>
      <c r="F224" s="75">
        <f t="shared" si="51"/>
        <v>502522.18880174326</v>
      </c>
      <c r="G224" s="75">
        <f t="shared" si="52"/>
        <v>679636.50702933269</v>
      </c>
      <c r="H224" s="75"/>
      <c r="I224" s="75">
        <v>171095.86639999997</v>
      </c>
      <c r="J224" s="75">
        <v>299857.10954999999</v>
      </c>
      <c r="K224" s="75">
        <f t="shared" si="53"/>
        <v>470952.97594999999</v>
      </c>
      <c r="L224" s="75">
        <f t="shared" si="54"/>
        <v>-208683.53107933269</v>
      </c>
    </row>
    <row r="225" spans="1:12" x14ac:dyDescent="0.25">
      <c r="A225" s="2">
        <v>49</v>
      </c>
      <c r="C225" s="1" t="s">
        <v>146</v>
      </c>
      <c r="E225" s="75">
        <f t="shared" si="50"/>
        <v>16467.588197059969</v>
      </c>
      <c r="F225" s="75">
        <f t="shared" si="51"/>
        <v>2821191.6530548497</v>
      </c>
      <c r="G225" s="75">
        <f t="shared" si="52"/>
        <v>2837659.2412519096</v>
      </c>
      <c r="H225" s="75"/>
      <c r="I225" s="75">
        <v>16273.26784</v>
      </c>
      <c r="J225" s="75">
        <v>2282225.1375000002</v>
      </c>
      <c r="K225" s="75">
        <f t="shared" si="53"/>
        <v>2298498.4053400001</v>
      </c>
      <c r="L225" s="75">
        <f t="shared" si="54"/>
        <v>-539160.83591190958</v>
      </c>
    </row>
    <row r="226" spans="1:12" x14ac:dyDescent="0.25">
      <c r="A226" s="2">
        <v>50</v>
      </c>
      <c r="C226" s="1" t="s">
        <v>147</v>
      </c>
      <c r="E226" s="75">
        <f t="shared" si="50"/>
        <v>35940.954864200554</v>
      </c>
      <c r="F226" s="75">
        <f t="shared" si="51"/>
        <v>569740.95237877569</v>
      </c>
      <c r="G226" s="75">
        <f t="shared" si="52"/>
        <v>605681.90724297625</v>
      </c>
      <c r="H226" s="75"/>
      <c r="I226" s="75">
        <v>18968.15854</v>
      </c>
      <c r="J226" s="75">
        <v>604841.53620999993</v>
      </c>
      <c r="K226" s="75">
        <f t="shared" si="53"/>
        <v>623809.69474999991</v>
      </c>
      <c r="L226" s="75">
        <f t="shared" si="54"/>
        <v>18127.787507023662</v>
      </c>
    </row>
    <row r="227" spans="1:12" x14ac:dyDescent="0.25">
      <c r="A227" s="2">
        <v>51</v>
      </c>
      <c r="C227" s="1" t="s">
        <v>148</v>
      </c>
      <c r="E227" s="75">
        <f t="shared" si="50"/>
        <v>0</v>
      </c>
      <c r="F227" s="75">
        <f t="shared" si="51"/>
        <v>1484878.6071985054</v>
      </c>
      <c r="G227" s="75">
        <f t="shared" si="52"/>
        <v>1484878.6071985054</v>
      </c>
      <c r="H227" s="75"/>
      <c r="I227" s="75">
        <v>0</v>
      </c>
      <c r="J227" s="75">
        <v>1450521.0424900001</v>
      </c>
      <c r="K227" s="75">
        <f>I227+J227</f>
        <v>1450521.0424900001</v>
      </c>
      <c r="L227" s="75">
        <f>K227-G227</f>
        <v>-34357.564708505291</v>
      </c>
    </row>
    <row r="228" spans="1:12" x14ac:dyDescent="0.25">
      <c r="A228" s="2">
        <v>52</v>
      </c>
      <c r="C228" s="1" t="s">
        <v>149</v>
      </c>
      <c r="E228" s="75">
        <f t="shared" si="50"/>
        <v>40431.883030138706</v>
      </c>
      <c r="F228" s="75">
        <f t="shared" si="51"/>
        <v>1640133.6824341258</v>
      </c>
      <c r="G228" s="75">
        <f t="shared" si="52"/>
        <v>1680565.5654642645</v>
      </c>
      <c r="H228" s="75"/>
      <c r="I228" s="75">
        <v>6997.1181100000003</v>
      </c>
      <c r="J228" s="75">
        <v>1688670.5715099717</v>
      </c>
      <c r="K228" s="75">
        <f>I228+J228</f>
        <v>1695667.6896199717</v>
      </c>
      <c r="L228" s="75">
        <f>K228-G228</f>
        <v>15102.124155707192</v>
      </c>
    </row>
    <row r="229" spans="1:12" x14ac:dyDescent="0.25">
      <c r="A229" s="2">
        <v>53</v>
      </c>
      <c r="C229" s="1" t="s">
        <v>19</v>
      </c>
      <c r="E229" s="80">
        <f t="shared" ref="E229:L229" si="55">SUM(E217:E228)</f>
        <v>483871.67502475821</v>
      </c>
      <c r="F229" s="80">
        <f t="shared" si="55"/>
        <v>11742542.915561963</v>
      </c>
      <c r="G229" s="80">
        <f t="shared" si="55"/>
        <v>12226414.590586722</v>
      </c>
      <c r="H229" s="75"/>
      <c r="I229" s="80">
        <f t="shared" si="55"/>
        <v>403546.76011999993</v>
      </c>
      <c r="J229" s="80">
        <f t="shared" si="55"/>
        <v>11623227.162409972</v>
      </c>
      <c r="K229" s="80">
        <f t="shared" si="55"/>
        <v>12026773.922529973</v>
      </c>
      <c r="L229" s="80">
        <f t="shared" si="55"/>
        <v>-199640.66805675079</v>
      </c>
    </row>
    <row r="230" spans="1:12" x14ac:dyDescent="0.25">
      <c r="A230" s="2"/>
      <c r="E230" s="83"/>
      <c r="F230" s="83"/>
      <c r="G230" s="83"/>
      <c r="H230" s="83"/>
      <c r="I230" s="83"/>
      <c r="J230" s="83"/>
      <c r="K230" s="83"/>
      <c r="L230" s="83"/>
    </row>
    <row r="231" spans="1:12" ht="13" thickBot="1" x14ac:dyDescent="0.3">
      <c r="A231" s="2">
        <v>54</v>
      </c>
      <c r="C231" s="1" t="s">
        <v>131</v>
      </c>
      <c r="E231" s="77">
        <f>E213+E229</f>
        <v>12990786.7219778</v>
      </c>
      <c r="F231" s="77">
        <f t="shared" ref="F231:L231" si="56">F213+F229</f>
        <v>14648762.768617723</v>
      </c>
      <c r="G231" s="77">
        <f t="shared" si="56"/>
        <v>27639549.490595523</v>
      </c>
      <c r="H231" s="75"/>
      <c r="I231" s="77">
        <f t="shared" si="56"/>
        <v>13030281.877095442</v>
      </c>
      <c r="J231" s="77">
        <f t="shared" si="56"/>
        <v>14617177.825502651</v>
      </c>
      <c r="K231" s="77">
        <f t="shared" si="56"/>
        <v>27647459.702598095</v>
      </c>
      <c r="L231" s="77">
        <f t="shared" si="56"/>
        <v>7910.2120025678305</v>
      </c>
    </row>
    <row r="232" spans="1:12" ht="13" thickTop="1" x14ac:dyDescent="0.25"/>
  </sheetData>
  <mergeCells count="30">
    <mergeCell ref="A6:L6"/>
    <mergeCell ref="A44:L44"/>
    <mergeCell ref="A83:L83"/>
    <mergeCell ref="A121:L121"/>
    <mergeCell ref="A159:L159"/>
    <mergeCell ref="E48:G48"/>
    <mergeCell ref="I48:K48"/>
    <mergeCell ref="E86:G86"/>
    <mergeCell ref="I86:K86"/>
    <mergeCell ref="E87:G87"/>
    <mergeCell ref="I87:K87"/>
    <mergeCell ref="E9:G9"/>
    <mergeCell ref="I9:K9"/>
    <mergeCell ref="E10:G10"/>
    <mergeCell ref="I10:K10"/>
    <mergeCell ref="E47:G47"/>
    <mergeCell ref="I47:K47"/>
    <mergeCell ref="E203:G203"/>
    <mergeCell ref="I203:K203"/>
    <mergeCell ref="E124:G124"/>
    <mergeCell ref="I124:K124"/>
    <mergeCell ref="E125:G125"/>
    <mergeCell ref="I125:K125"/>
    <mergeCell ref="E162:G162"/>
    <mergeCell ref="I162:K162"/>
    <mergeCell ref="A199:L199"/>
    <mergeCell ref="E163:G163"/>
    <mergeCell ref="I163:K163"/>
    <mergeCell ref="E202:G202"/>
    <mergeCell ref="I202:K202"/>
  </mergeCells>
  <pageMargins left="0.7" right="0.7" top="0.75" bottom="0.75" header="0.3" footer="0.3"/>
  <pageSetup firstPageNumber="7" orientation="landscape" useFirstPageNumber="1" r:id="rId1"/>
  <headerFooter>
    <oddHeader>&amp;R&amp;"Arial,Regular"&amp;10Filed: 2023-03-08
EB-2022-0200
Exhibit I.3.3-STAFF-95
Attachment 1</oddHeader>
  </headerFooter>
  <customProperties>
    <customPr name="EpmWorksheetKeyString_GU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F8EA6-EF3D-46D3-BC5A-E55E24E3CFFA}">
  <sheetPr>
    <tabColor rgb="FF92D050"/>
  </sheetPr>
  <dimension ref="A6:L138"/>
  <sheetViews>
    <sheetView tabSelected="1" view="pageLayout" zoomScale="90" zoomScaleNormal="100" zoomScalePageLayoutView="90" workbookViewId="0">
      <selection activeCell="G22" sqref="G22"/>
    </sheetView>
  </sheetViews>
  <sheetFormatPr defaultColWidth="101.1796875" defaultRowHeight="12.5" x14ac:dyDescent="0.25"/>
  <cols>
    <col min="1" max="1" width="5.7265625" style="1" bestFit="1" customWidth="1"/>
    <col min="2" max="2" width="1.26953125" style="1" customWidth="1"/>
    <col min="3" max="3" width="38.54296875" style="1" customWidth="1"/>
    <col min="4" max="4" width="1.26953125" style="1" customWidth="1"/>
    <col min="5" max="5" width="8.81640625" style="2" customWidth="1"/>
    <col min="6" max="6" width="1.26953125" style="1" customWidth="1"/>
    <col min="7" max="8" width="10.1796875" style="1" customWidth="1"/>
    <col min="9" max="9" width="12.7265625" style="1" customWidth="1"/>
    <col min="10" max="12" width="10.1796875" style="1" customWidth="1"/>
    <col min="13" max="16384" width="101.1796875" style="1"/>
  </cols>
  <sheetData>
    <row r="6" spans="1:12" x14ac:dyDescent="0.25">
      <c r="A6" s="87" t="s">
        <v>155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</row>
    <row r="7" spans="1:12" s="9" customFormat="1" x14ac:dyDescent="0.25">
      <c r="A7" s="10" t="s">
        <v>156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9" spans="1:12" s="3" customFormat="1" x14ac:dyDescent="0.25">
      <c r="E9" s="8"/>
      <c r="G9" s="8">
        <v>2019</v>
      </c>
      <c r="H9" s="8">
        <v>2020</v>
      </c>
      <c r="I9" s="8">
        <v>2021</v>
      </c>
      <c r="J9" s="8">
        <v>2022</v>
      </c>
      <c r="K9" s="8">
        <v>2023</v>
      </c>
      <c r="L9" s="8">
        <v>2024</v>
      </c>
    </row>
    <row r="10" spans="1:12" s="5" customFormat="1" ht="25" x14ac:dyDescent="0.25">
      <c r="A10" s="6" t="s">
        <v>2</v>
      </c>
      <c r="C10" s="7" t="s">
        <v>3</v>
      </c>
      <c r="E10" s="6" t="s">
        <v>4</v>
      </c>
      <c r="G10" s="6" t="s">
        <v>5</v>
      </c>
      <c r="H10" s="6" t="s">
        <v>5</v>
      </c>
      <c r="I10" s="6" t="s">
        <v>5</v>
      </c>
      <c r="J10" s="6" t="s">
        <v>5</v>
      </c>
      <c r="K10" s="6" t="s">
        <v>6</v>
      </c>
      <c r="L10" s="6" t="s">
        <v>7</v>
      </c>
    </row>
    <row r="11" spans="1:12" x14ac:dyDescent="0.25">
      <c r="G11" s="2" t="s">
        <v>8</v>
      </c>
      <c r="H11" s="2" t="s">
        <v>9</v>
      </c>
      <c r="I11" s="2" t="s">
        <v>10</v>
      </c>
      <c r="J11" s="2" t="s">
        <v>11</v>
      </c>
      <c r="K11" s="2" t="s">
        <v>12</v>
      </c>
      <c r="L11" s="2" t="s">
        <v>13</v>
      </c>
    </row>
    <row r="12" spans="1:12" x14ac:dyDescent="0.25">
      <c r="G12" s="2"/>
      <c r="H12" s="2"/>
      <c r="I12" s="2"/>
      <c r="J12" s="2"/>
      <c r="K12" s="2"/>
      <c r="L12" s="2"/>
    </row>
    <row r="13" spans="1:12" x14ac:dyDescent="0.25">
      <c r="C13" s="3" t="s">
        <v>39</v>
      </c>
      <c r="G13" s="2"/>
      <c r="H13" s="2"/>
      <c r="I13" s="2"/>
      <c r="J13" s="2"/>
      <c r="K13" s="2"/>
      <c r="L13" s="2"/>
    </row>
    <row r="15" spans="1:12" x14ac:dyDescent="0.25">
      <c r="A15" s="2">
        <v>1</v>
      </c>
      <c r="C15" s="1" t="s">
        <v>40</v>
      </c>
      <c r="E15" s="2" t="s">
        <v>15</v>
      </c>
      <c r="G15" s="66">
        <v>1743.2</v>
      </c>
      <c r="H15" s="66">
        <v>1679</v>
      </c>
      <c r="I15" s="66">
        <v>1829.5250000000001</v>
      </c>
      <c r="J15" s="66">
        <v>2349.7076141741418</v>
      </c>
      <c r="K15" s="66">
        <v>2212.3169692945703</v>
      </c>
      <c r="L15" s="66">
        <v>2206.385142558207</v>
      </c>
    </row>
    <row r="16" spans="1:12" x14ac:dyDescent="0.25">
      <c r="A16" s="2">
        <v>2</v>
      </c>
      <c r="C16" s="1" t="s">
        <v>41</v>
      </c>
      <c r="E16" s="2" t="s">
        <v>15</v>
      </c>
      <c r="G16" s="66">
        <v>955.6</v>
      </c>
      <c r="H16" s="66">
        <v>876.6</v>
      </c>
      <c r="I16" s="66">
        <v>959.93499999999995</v>
      </c>
      <c r="J16" s="66">
        <v>1289.8903693083885</v>
      </c>
      <c r="K16" s="66">
        <v>1206.6262261942543</v>
      </c>
      <c r="L16" s="66">
        <v>1190.7149436470309</v>
      </c>
    </row>
    <row r="17" spans="1:12" x14ac:dyDescent="0.25">
      <c r="A17" s="2">
        <v>3</v>
      </c>
      <c r="C17" s="1" t="s">
        <v>42</v>
      </c>
      <c r="E17" s="2" t="s">
        <v>15</v>
      </c>
      <c r="G17" s="66">
        <v>0</v>
      </c>
      <c r="H17" s="66">
        <v>0</v>
      </c>
      <c r="I17" s="66">
        <v>7.0000000000000001E-3</v>
      </c>
      <c r="J17" s="66">
        <v>-4.9938199999999995E-3</v>
      </c>
      <c r="K17" s="66">
        <v>0</v>
      </c>
      <c r="L17" s="66">
        <v>0</v>
      </c>
    </row>
    <row r="18" spans="1:12" x14ac:dyDescent="0.25">
      <c r="A18" s="2">
        <v>4</v>
      </c>
      <c r="C18" s="1" t="s">
        <v>43</v>
      </c>
      <c r="G18" s="67">
        <f t="shared" ref="G18:L18" si="0">SUM(G15:G17)</f>
        <v>2698.8</v>
      </c>
      <c r="H18" s="67">
        <f t="shared" si="0"/>
        <v>2555.6</v>
      </c>
      <c r="I18" s="67">
        <f t="shared" si="0"/>
        <v>2789.4670000000001</v>
      </c>
      <c r="J18" s="67">
        <f t="shared" si="0"/>
        <v>3639.5929896625303</v>
      </c>
      <c r="K18" s="67">
        <f t="shared" si="0"/>
        <v>3418.9431954888246</v>
      </c>
      <c r="L18" s="67">
        <f t="shared" si="0"/>
        <v>3397.1000862052379</v>
      </c>
    </row>
    <row r="19" spans="1:12" x14ac:dyDescent="0.25">
      <c r="A19" s="2"/>
      <c r="G19" s="68"/>
      <c r="H19" s="68"/>
      <c r="I19" s="68"/>
      <c r="J19" s="66"/>
      <c r="K19" s="66"/>
      <c r="L19" s="66"/>
    </row>
    <row r="20" spans="1:12" x14ac:dyDescent="0.25">
      <c r="A20" s="2">
        <v>5</v>
      </c>
      <c r="C20" s="1" t="s">
        <v>44</v>
      </c>
      <c r="E20" s="2" t="s">
        <v>15</v>
      </c>
      <c r="G20" s="65">
        <v>865</v>
      </c>
      <c r="H20" s="65">
        <v>821.7</v>
      </c>
      <c r="I20" s="65">
        <v>900.12400000000002</v>
      </c>
      <c r="J20" s="66">
        <v>1249.460408491879</v>
      </c>
      <c r="K20" s="66">
        <v>1130.0025830303621</v>
      </c>
      <c r="L20" s="66">
        <v>1242.213488999731</v>
      </c>
    </row>
    <row r="21" spans="1:12" x14ac:dyDescent="0.25">
      <c r="A21" s="2">
        <v>6</v>
      </c>
      <c r="C21" s="1" t="s">
        <v>45</v>
      </c>
      <c r="E21" s="2" t="s">
        <v>15</v>
      </c>
      <c r="G21" s="65">
        <v>161.69999999999999</v>
      </c>
      <c r="H21" s="65">
        <v>141</v>
      </c>
      <c r="I21" s="65">
        <v>151.357</v>
      </c>
      <c r="J21" s="66">
        <v>223.01861872567505</v>
      </c>
      <c r="K21" s="66">
        <v>218.60097832725029</v>
      </c>
      <c r="L21" s="66">
        <v>248.25581890987101</v>
      </c>
    </row>
    <row r="22" spans="1:12" x14ac:dyDescent="0.25">
      <c r="A22" s="2">
        <v>7</v>
      </c>
      <c r="C22" s="1" t="s">
        <v>46</v>
      </c>
      <c r="E22" s="2" t="s">
        <v>15</v>
      </c>
      <c r="G22" s="65">
        <v>385.5</v>
      </c>
      <c r="H22" s="65">
        <v>367.6</v>
      </c>
      <c r="I22" s="65">
        <v>394.99200000000002</v>
      </c>
      <c r="J22" s="66">
        <v>500.17188253939287</v>
      </c>
      <c r="K22" s="66">
        <v>481.48694895071441</v>
      </c>
      <c r="L22" s="66">
        <v>484.23410344603502</v>
      </c>
    </row>
    <row r="23" spans="1:12" x14ac:dyDescent="0.25">
      <c r="A23" s="2">
        <v>8</v>
      </c>
      <c r="C23" s="1" t="s">
        <v>47</v>
      </c>
      <c r="E23" s="2" t="s">
        <v>15</v>
      </c>
      <c r="G23" s="65">
        <v>69.099999999999994</v>
      </c>
      <c r="H23" s="65">
        <v>61</v>
      </c>
      <c r="I23" s="65">
        <v>64.14</v>
      </c>
      <c r="J23" s="66">
        <v>81.476961411614809</v>
      </c>
      <c r="K23" s="66">
        <v>89.765337841203021</v>
      </c>
      <c r="L23" s="66">
        <v>82.388627292431693</v>
      </c>
    </row>
    <row r="24" spans="1:12" x14ac:dyDescent="0.25">
      <c r="A24" s="2">
        <v>9</v>
      </c>
      <c r="C24" s="1" t="s">
        <v>48</v>
      </c>
      <c r="G24" s="78">
        <f t="shared" ref="G24:L24" si="1">SUM(G20:G23)</f>
        <v>1481.3</v>
      </c>
      <c r="H24" s="78">
        <f t="shared" si="1"/>
        <v>1391.3000000000002</v>
      </c>
      <c r="I24" s="78">
        <f t="shared" si="1"/>
        <v>1510.6130000000001</v>
      </c>
      <c r="J24" s="67">
        <f t="shared" si="1"/>
        <v>2054.1278711685618</v>
      </c>
      <c r="K24" s="67">
        <f t="shared" si="1"/>
        <v>1919.8558481495297</v>
      </c>
      <c r="L24" s="67">
        <f t="shared" si="1"/>
        <v>2057.0920386480689</v>
      </c>
    </row>
    <row r="25" spans="1:12" x14ac:dyDescent="0.25">
      <c r="A25" s="2"/>
      <c r="G25" s="65"/>
      <c r="H25" s="65"/>
      <c r="I25" s="65"/>
      <c r="J25" s="66"/>
      <c r="K25" s="66"/>
      <c r="L25" s="66"/>
    </row>
    <row r="26" spans="1:12" x14ac:dyDescent="0.25">
      <c r="A26" s="2">
        <v>10</v>
      </c>
      <c r="C26" s="1" t="s">
        <v>49</v>
      </c>
      <c r="G26" s="78">
        <f t="shared" ref="G26:L26" si="2">G18+G24</f>
        <v>4180.1000000000004</v>
      </c>
      <c r="H26" s="78">
        <f t="shared" si="2"/>
        <v>3946.9</v>
      </c>
      <c r="I26" s="78">
        <f t="shared" si="2"/>
        <v>4300.08</v>
      </c>
      <c r="J26" s="67">
        <f t="shared" si="2"/>
        <v>5693.7208608310921</v>
      </c>
      <c r="K26" s="67">
        <f t="shared" si="2"/>
        <v>5338.7990436383543</v>
      </c>
      <c r="L26" s="67">
        <f t="shared" si="2"/>
        <v>5454.1921248533072</v>
      </c>
    </row>
    <row r="27" spans="1:12" x14ac:dyDescent="0.25">
      <c r="A27" s="2"/>
      <c r="G27" s="65"/>
      <c r="H27" s="65"/>
      <c r="I27" s="65"/>
      <c r="J27" s="66"/>
      <c r="K27" s="66"/>
      <c r="L27" s="66"/>
    </row>
    <row r="28" spans="1:12" x14ac:dyDescent="0.25">
      <c r="A28" s="2"/>
      <c r="C28" s="3" t="s">
        <v>50</v>
      </c>
      <c r="G28" s="65"/>
      <c r="H28" s="65"/>
      <c r="I28" s="65"/>
      <c r="J28" s="66"/>
      <c r="K28" s="66"/>
      <c r="L28" s="66"/>
    </row>
    <row r="29" spans="1:12" x14ac:dyDescent="0.25">
      <c r="A29" s="2"/>
      <c r="G29" s="65"/>
      <c r="H29" s="65"/>
      <c r="I29" s="65"/>
      <c r="J29" s="66"/>
      <c r="K29" s="66"/>
      <c r="L29" s="66"/>
    </row>
    <row r="30" spans="1:12" x14ac:dyDescent="0.25">
      <c r="A30" s="2">
        <v>11</v>
      </c>
      <c r="C30" s="1" t="s">
        <v>51</v>
      </c>
      <c r="E30" s="2" t="s">
        <v>15</v>
      </c>
      <c r="G30" s="65">
        <v>3.1</v>
      </c>
      <c r="H30" s="65">
        <v>3.0110778862240561</v>
      </c>
      <c r="I30" s="65">
        <v>4.6633175199999997</v>
      </c>
      <c r="J30" s="66">
        <v>6.563454670000004</v>
      </c>
      <c r="K30" s="66">
        <v>5.6798209999999978</v>
      </c>
      <c r="L30" s="66">
        <v>5.5874920999999995</v>
      </c>
    </row>
    <row r="31" spans="1:12" x14ac:dyDescent="0.25">
      <c r="A31" s="2">
        <v>12</v>
      </c>
      <c r="C31" s="1" t="s">
        <v>52</v>
      </c>
      <c r="E31" s="2" t="s">
        <v>15</v>
      </c>
      <c r="G31" s="65">
        <v>42.1</v>
      </c>
      <c r="H31" s="65">
        <v>45.990511051180235</v>
      </c>
      <c r="I31" s="65">
        <v>57.118285012844467</v>
      </c>
      <c r="J31" s="66">
        <v>80.937192790000239</v>
      </c>
      <c r="K31" s="66">
        <v>68.309018769999554</v>
      </c>
      <c r="L31" s="66">
        <v>68.051276869999512</v>
      </c>
    </row>
    <row r="32" spans="1:12" x14ac:dyDescent="0.25">
      <c r="A32" s="2">
        <v>13</v>
      </c>
      <c r="C32" s="1" t="s">
        <v>53</v>
      </c>
      <c r="E32" s="2" t="s">
        <v>15</v>
      </c>
      <c r="G32" s="65">
        <v>9.1</v>
      </c>
      <c r="H32" s="65">
        <v>7.7849720770384119</v>
      </c>
      <c r="I32" s="65">
        <v>8.3517229331573137</v>
      </c>
      <c r="J32" s="66">
        <v>10.086781139999996</v>
      </c>
      <c r="K32" s="66">
        <v>9.5548360099999972</v>
      </c>
      <c r="L32" s="66">
        <v>9.4936963300000006</v>
      </c>
    </row>
    <row r="33" spans="1:12" x14ac:dyDescent="0.25">
      <c r="A33" s="2">
        <v>14</v>
      </c>
      <c r="C33" s="1" t="s">
        <v>54</v>
      </c>
      <c r="E33" s="2" t="s">
        <v>15</v>
      </c>
      <c r="G33" s="65">
        <v>11.3</v>
      </c>
      <c r="H33" s="65">
        <v>11.426619551084762</v>
      </c>
      <c r="I33" s="65">
        <v>11.867379573979999</v>
      </c>
      <c r="J33" s="66">
        <v>12.192489169816</v>
      </c>
      <c r="K33" s="66">
        <v>12.486256920000001</v>
      </c>
      <c r="L33" s="66">
        <v>12.486256920000001</v>
      </c>
    </row>
    <row r="34" spans="1:12" x14ac:dyDescent="0.25">
      <c r="A34" s="2">
        <v>15</v>
      </c>
      <c r="C34" s="1" t="s">
        <v>55</v>
      </c>
      <c r="E34" s="2" t="s">
        <v>15</v>
      </c>
      <c r="G34" s="65">
        <v>2.1999999999999997</v>
      </c>
      <c r="H34" s="65">
        <v>1.9537557220433972</v>
      </c>
      <c r="I34" s="65">
        <v>2.19691948</v>
      </c>
      <c r="J34" s="66">
        <v>2.5160115799999998</v>
      </c>
      <c r="K34" s="66">
        <v>2.4645248899999976</v>
      </c>
      <c r="L34" s="66">
        <v>2.311151113904109</v>
      </c>
    </row>
    <row r="35" spans="1:12" x14ac:dyDescent="0.25">
      <c r="A35" s="2">
        <v>16</v>
      </c>
      <c r="C35" s="1" t="s">
        <v>56</v>
      </c>
      <c r="E35" s="2" t="s">
        <v>15</v>
      </c>
      <c r="G35" s="65">
        <v>1.8</v>
      </c>
      <c r="H35" s="65">
        <v>1.5746466289703651</v>
      </c>
      <c r="I35" s="65">
        <v>1.9157545067837289</v>
      </c>
      <c r="J35" s="66">
        <v>2.24766052916398</v>
      </c>
      <c r="K35" s="66">
        <v>1.7721008200000004</v>
      </c>
      <c r="L35" s="66">
        <v>1.80206402</v>
      </c>
    </row>
    <row r="36" spans="1:12" x14ac:dyDescent="0.25">
      <c r="A36" s="2">
        <v>17</v>
      </c>
      <c r="C36" s="1" t="s">
        <v>57</v>
      </c>
      <c r="E36" s="2" t="s">
        <v>15</v>
      </c>
      <c r="G36" s="65">
        <v>7.7</v>
      </c>
      <c r="H36" s="65">
        <v>1.3850490136219951</v>
      </c>
      <c r="I36" s="65">
        <v>2.3106955938942022</v>
      </c>
      <c r="J36" s="66">
        <v>4.8305297399999958</v>
      </c>
      <c r="K36" s="66">
        <v>2.2688905099999994</v>
      </c>
      <c r="L36" s="66">
        <v>2.2646182610958894</v>
      </c>
    </row>
    <row r="37" spans="1:12" x14ac:dyDescent="0.25">
      <c r="A37" s="2">
        <v>18</v>
      </c>
      <c r="C37" s="1" t="s">
        <v>58</v>
      </c>
      <c r="E37" s="2" t="s">
        <v>15</v>
      </c>
      <c r="G37" s="65">
        <v>28.700000000000003</v>
      </c>
      <c r="H37" s="65">
        <v>26.396966844126354</v>
      </c>
      <c r="I37" s="65">
        <v>31.476388773289269</v>
      </c>
      <c r="J37" s="66">
        <v>42.80645570814896</v>
      </c>
      <c r="K37" s="66">
        <v>38.136059666000001</v>
      </c>
      <c r="L37" s="66">
        <v>38.608058866</v>
      </c>
    </row>
    <row r="38" spans="1:12" x14ac:dyDescent="0.25">
      <c r="A38" s="2">
        <v>19</v>
      </c>
      <c r="C38" s="1" t="s">
        <v>59</v>
      </c>
      <c r="E38" s="2" t="s">
        <v>15</v>
      </c>
      <c r="G38" s="65">
        <v>0.1</v>
      </c>
      <c r="H38" s="65">
        <v>9.3002120197783603E-2</v>
      </c>
      <c r="I38" s="65">
        <v>6.0454622000000006E-2</v>
      </c>
      <c r="J38" s="66">
        <v>6.2210533200000001E-2</v>
      </c>
      <c r="K38" s="66">
        <v>0</v>
      </c>
      <c r="L38" s="66">
        <v>0</v>
      </c>
    </row>
    <row r="39" spans="1:12" x14ac:dyDescent="0.25">
      <c r="A39" s="2">
        <v>20</v>
      </c>
      <c r="C39" s="1" t="s">
        <v>60</v>
      </c>
      <c r="E39" s="2" t="s">
        <v>15</v>
      </c>
      <c r="G39" s="65">
        <v>0</v>
      </c>
      <c r="H39" s="65">
        <v>1.6439430000000001E-2</v>
      </c>
      <c r="I39" s="65">
        <v>1.727004E-2</v>
      </c>
      <c r="J39" s="66">
        <v>1.715947E-2</v>
      </c>
      <c r="K39" s="66">
        <v>0</v>
      </c>
      <c r="L39" s="66">
        <v>0</v>
      </c>
    </row>
    <row r="40" spans="1:12" x14ac:dyDescent="0.25">
      <c r="A40" s="2">
        <v>21</v>
      </c>
      <c r="C40" s="1" t="s">
        <v>43</v>
      </c>
      <c r="G40" s="78">
        <f t="shared" ref="G40:L40" si="3">SUM(G30:G39)</f>
        <v>106.10000000000001</v>
      </c>
      <c r="H40" s="78">
        <f t="shared" si="3"/>
        <v>99.633040324487368</v>
      </c>
      <c r="I40" s="78">
        <f t="shared" si="3"/>
        <v>119.97818805594899</v>
      </c>
      <c r="J40" s="67">
        <f t="shared" si="3"/>
        <v>162.25994533032917</v>
      </c>
      <c r="K40" s="67">
        <f t="shared" si="3"/>
        <v>140.67150858599956</v>
      </c>
      <c r="L40" s="67">
        <f t="shared" si="3"/>
        <v>140.60461448099952</v>
      </c>
    </row>
    <row r="46" spans="1:12" x14ac:dyDescent="0.25">
      <c r="A46" s="87" t="s">
        <v>155</v>
      </c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</row>
    <row r="47" spans="1:12" s="9" customFormat="1" x14ac:dyDescent="0.25">
      <c r="A47" s="10" t="s">
        <v>157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</row>
    <row r="49" spans="1:12" s="3" customFormat="1" x14ac:dyDescent="0.25">
      <c r="E49" s="8"/>
      <c r="G49" s="8">
        <v>2019</v>
      </c>
      <c r="H49" s="8">
        <v>2020</v>
      </c>
      <c r="I49" s="8">
        <v>2021</v>
      </c>
      <c r="J49" s="8">
        <v>2022</v>
      </c>
      <c r="K49" s="8">
        <v>2023</v>
      </c>
      <c r="L49" s="8">
        <v>2024</v>
      </c>
    </row>
    <row r="50" spans="1:12" s="5" customFormat="1" ht="25" x14ac:dyDescent="0.25">
      <c r="A50" s="6" t="s">
        <v>2</v>
      </c>
      <c r="C50" s="7" t="s">
        <v>3</v>
      </c>
      <c r="E50" s="6" t="s">
        <v>4</v>
      </c>
      <c r="G50" s="6" t="s">
        <v>5</v>
      </c>
      <c r="H50" s="6" t="s">
        <v>5</v>
      </c>
      <c r="I50" s="6" t="s">
        <v>5</v>
      </c>
      <c r="J50" s="6" t="s">
        <v>5</v>
      </c>
      <c r="K50" s="6" t="s">
        <v>6</v>
      </c>
      <c r="L50" s="6" t="s">
        <v>7</v>
      </c>
    </row>
    <row r="51" spans="1:12" x14ac:dyDescent="0.25">
      <c r="G51" s="2" t="s">
        <v>8</v>
      </c>
      <c r="H51" s="2" t="s">
        <v>9</v>
      </c>
      <c r="I51" s="2" t="s">
        <v>10</v>
      </c>
      <c r="J51" s="2" t="s">
        <v>11</v>
      </c>
      <c r="K51" s="2" t="s">
        <v>12</v>
      </c>
      <c r="L51" s="2" t="s">
        <v>13</v>
      </c>
    </row>
    <row r="52" spans="1:12" x14ac:dyDescent="0.25">
      <c r="G52" s="2"/>
      <c r="H52" s="2"/>
      <c r="I52" s="2"/>
      <c r="J52" s="2"/>
      <c r="K52" s="2"/>
      <c r="L52" s="2"/>
    </row>
    <row r="53" spans="1:12" x14ac:dyDescent="0.25">
      <c r="A53" s="2">
        <v>22</v>
      </c>
      <c r="C53" s="1" t="s">
        <v>63</v>
      </c>
      <c r="E53" s="2" t="s">
        <v>15</v>
      </c>
      <c r="G53" s="65">
        <v>37.799999999999997</v>
      </c>
      <c r="H53" s="65">
        <v>38.042513192690301</v>
      </c>
      <c r="I53" s="65">
        <v>40.825691815749593</v>
      </c>
      <c r="J53" s="66">
        <v>51.652036531898901</v>
      </c>
      <c r="K53" s="66">
        <v>47.816311239999905</v>
      </c>
      <c r="L53" s="66">
        <v>49.619698319999898</v>
      </c>
    </row>
    <row r="54" spans="1:12" x14ac:dyDescent="0.25">
      <c r="A54" s="2">
        <v>23</v>
      </c>
      <c r="C54" s="1" t="s">
        <v>64</v>
      </c>
      <c r="E54" s="2" t="s">
        <v>15</v>
      </c>
      <c r="G54" s="65">
        <v>18.600000000000001</v>
      </c>
      <c r="H54" s="65">
        <v>21.8490355407016</v>
      </c>
      <c r="I54" s="65">
        <v>27.871669476568801</v>
      </c>
      <c r="J54" s="66">
        <v>38.220802836578201</v>
      </c>
      <c r="K54" s="66">
        <v>36.062794670000002</v>
      </c>
      <c r="L54" s="66">
        <v>37.789274519999999</v>
      </c>
    </row>
    <row r="55" spans="1:12" x14ac:dyDescent="0.25">
      <c r="A55" s="2">
        <v>24</v>
      </c>
      <c r="C55" s="1" t="s">
        <v>65</v>
      </c>
      <c r="E55" s="2" t="s">
        <v>15</v>
      </c>
      <c r="G55" s="65">
        <v>5.4</v>
      </c>
      <c r="H55" s="65">
        <v>3.4745373255520002</v>
      </c>
      <c r="I55" s="65">
        <v>4.0390502601175999</v>
      </c>
      <c r="J55" s="66">
        <v>6.6821230256352004</v>
      </c>
      <c r="K55" s="66">
        <v>5.1626512399999998</v>
      </c>
      <c r="L55" s="66">
        <v>5.4394231399999997</v>
      </c>
    </row>
    <row r="56" spans="1:12" x14ac:dyDescent="0.25">
      <c r="A56" s="2">
        <v>25</v>
      </c>
      <c r="C56" s="1" t="s">
        <v>66</v>
      </c>
      <c r="E56" s="2" t="s">
        <v>15</v>
      </c>
      <c r="G56" s="65">
        <v>0.1</v>
      </c>
      <c r="H56" s="65">
        <v>6.9442379424E-2</v>
      </c>
      <c r="I56" s="65">
        <v>7.0419147896000012E-2</v>
      </c>
      <c r="J56" s="66">
        <v>0.1084669462064</v>
      </c>
      <c r="K56" s="66">
        <v>9.6135469999999987E-2</v>
      </c>
      <c r="L56" s="66">
        <v>0</v>
      </c>
    </row>
    <row r="57" spans="1:12" x14ac:dyDescent="0.25">
      <c r="A57" s="2">
        <v>26</v>
      </c>
      <c r="C57" s="1" t="s">
        <v>67</v>
      </c>
      <c r="E57" s="2" t="s">
        <v>15</v>
      </c>
      <c r="G57" s="65">
        <v>30.9</v>
      </c>
      <c r="H57" s="65">
        <v>33.073622411030591</v>
      </c>
      <c r="I57" s="65">
        <v>33.484022047369571</v>
      </c>
      <c r="J57" s="66">
        <v>37.982383509674747</v>
      </c>
      <c r="K57" s="66">
        <v>39.573151019999905</v>
      </c>
      <c r="L57" s="66">
        <v>40.661331398284901</v>
      </c>
    </row>
    <row r="58" spans="1:12" x14ac:dyDescent="0.25">
      <c r="A58" s="2">
        <v>27</v>
      </c>
      <c r="C58" s="1" t="s">
        <v>51</v>
      </c>
      <c r="E58" s="2" t="s">
        <v>15</v>
      </c>
      <c r="G58" s="65">
        <v>10.7</v>
      </c>
      <c r="H58" s="65">
        <v>11.3294279206452</v>
      </c>
      <c r="I58" s="65">
        <v>11.488541269999999</v>
      </c>
      <c r="J58" s="66">
        <v>11.85352082</v>
      </c>
      <c r="K58" s="66">
        <v>11.43382291</v>
      </c>
      <c r="L58" s="66">
        <v>11.827382349999999</v>
      </c>
    </row>
    <row r="59" spans="1:12" x14ac:dyDescent="0.25">
      <c r="A59" s="2">
        <v>28</v>
      </c>
      <c r="C59" s="1" t="s">
        <v>68</v>
      </c>
      <c r="E59" s="2" t="s">
        <v>15</v>
      </c>
      <c r="G59" s="65">
        <v>12.700000000000001</v>
      </c>
      <c r="H59" s="65">
        <v>13.546674530000001</v>
      </c>
      <c r="I59" s="65">
        <v>13.88489322</v>
      </c>
      <c r="J59" s="66">
        <v>14.30461783</v>
      </c>
      <c r="K59" s="66">
        <v>14.385587169999999</v>
      </c>
      <c r="L59" s="66">
        <v>14.394347489999999</v>
      </c>
    </row>
    <row r="60" spans="1:12" x14ac:dyDescent="0.25">
      <c r="A60" s="2">
        <v>29</v>
      </c>
      <c r="C60" s="1" t="s">
        <v>69</v>
      </c>
      <c r="E60" s="2" t="s">
        <v>15</v>
      </c>
      <c r="G60" s="65">
        <v>71.600000000000009</v>
      </c>
      <c r="H60" s="65">
        <v>74.031910780000004</v>
      </c>
      <c r="I60" s="65">
        <v>76.045021207157902</v>
      </c>
      <c r="J60" s="66">
        <v>82.106187670743097</v>
      </c>
      <c r="K60" s="66">
        <v>79.299712299999698</v>
      </c>
      <c r="L60" s="66">
        <v>79.826643039999695</v>
      </c>
    </row>
    <row r="61" spans="1:12" x14ac:dyDescent="0.25">
      <c r="A61" s="2">
        <v>30</v>
      </c>
      <c r="C61" s="1" t="s">
        <v>70</v>
      </c>
      <c r="E61" s="2" t="s">
        <v>15</v>
      </c>
      <c r="G61" s="65">
        <v>6.9</v>
      </c>
      <c r="H61" s="65">
        <v>7.1182246900000008</v>
      </c>
      <c r="I61" s="65">
        <v>7.2025062699999998</v>
      </c>
      <c r="J61" s="66">
        <v>7.52596036</v>
      </c>
      <c r="K61" s="66">
        <v>7.8137611799999993</v>
      </c>
      <c r="L61" s="66">
        <v>7.8140159599999999</v>
      </c>
    </row>
    <row r="62" spans="1:12" x14ac:dyDescent="0.25">
      <c r="A62" s="2">
        <v>31</v>
      </c>
      <c r="C62" s="1" t="s">
        <v>71</v>
      </c>
      <c r="E62" s="2" t="s">
        <v>15</v>
      </c>
      <c r="G62" s="65">
        <v>3.5</v>
      </c>
      <c r="H62" s="65">
        <v>2.5942358092384001</v>
      </c>
      <c r="I62" s="65">
        <v>3.0849842206239999</v>
      </c>
      <c r="J62" s="66">
        <v>3.2124145846127998</v>
      </c>
      <c r="K62" s="66">
        <v>3.1855249200000002</v>
      </c>
      <c r="L62" s="66">
        <v>3.2517915700000004</v>
      </c>
    </row>
    <row r="63" spans="1:12" x14ac:dyDescent="0.25">
      <c r="A63" s="2">
        <v>32</v>
      </c>
      <c r="C63" s="1" t="s">
        <v>72</v>
      </c>
      <c r="E63" s="2" t="s">
        <v>15</v>
      </c>
      <c r="G63" s="65">
        <v>11</v>
      </c>
      <c r="H63" s="65">
        <v>7.7731803600000005</v>
      </c>
      <c r="I63" s="65">
        <v>18.786143589457001</v>
      </c>
      <c r="J63" s="66">
        <v>24.918213480542988</v>
      </c>
      <c r="K63" s="66">
        <v>6.0328831759561989</v>
      </c>
      <c r="L63" s="66">
        <v>6.1937088659562001</v>
      </c>
    </row>
    <row r="64" spans="1:12" x14ac:dyDescent="0.25">
      <c r="A64" s="2">
        <v>33</v>
      </c>
      <c r="C64" s="1" t="s">
        <v>73</v>
      </c>
      <c r="E64" s="2" t="s">
        <v>15</v>
      </c>
      <c r="G64" s="65">
        <v>0</v>
      </c>
      <c r="H64" s="65">
        <v>0</v>
      </c>
      <c r="I64" s="65">
        <v>0</v>
      </c>
      <c r="J64" s="66">
        <v>0</v>
      </c>
      <c r="K64" s="66">
        <v>0</v>
      </c>
      <c r="L64" s="66">
        <v>0</v>
      </c>
    </row>
    <row r="65" spans="1:12" x14ac:dyDescent="0.25">
      <c r="A65" s="2">
        <v>34</v>
      </c>
      <c r="C65" s="1" t="s">
        <v>48</v>
      </c>
      <c r="G65" s="67">
        <f t="shared" ref="G65:L65" si="4">SUM(G53:G64)</f>
        <v>209.20000000000002</v>
      </c>
      <c r="H65" s="67">
        <f t="shared" si="4"/>
        <v>212.90280493928208</v>
      </c>
      <c r="I65" s="67">
        <f t="shared" si="4"/>
        <v>236.78294252494044</v>
      </c>
      <c r="J65" s="67">
        <f t="shared" si="4"/>
        <v>278.5667275958923</v>
      </c>
      <c r="K65" s="67">
        <f t="shared" si="4"/>
        <v>250.86233529595572</v>
      </c>
      <c r="L65" s="67">
        <f t="shared" si="4"/>
        <v>256.81761665424074</v>
      </c>
    </row>
    <row r="66" spans="1:12" x14ac:dyDescent="0.25">
      <c r="A66" s="2"/>
      <c r="G66" s="68"/>
      <c r="H66" s="68"/>
      <c r="I66" s="68"/>
      <c r="J66" s="66"/>
      <c r="K66" s="66"/>
      <c r="L66" s="66"/>
    </row>
    <row r="67" spans="1:12" x14ac:dyDescent="0.25">
      <c r="A67" s="2">
        <v>35</v>
      </c>
      <c r="C67" s="1" t="s">
        <v>74</v>
      </c>
      <c r="G67" s="67">
        <f t="shared" ref="G67:L67" si="5">G40+G65</f>
        <v>315.3</v>
      </c>
      <c r="H67" s="67">
        <f t="shared" si="5"/>
        <v>312.53584526376943</v>
      </c>
      <c r="I67" s="67">
        <f t="shared" si="5"/>
        <v>356.76113058088941</v>
      </c>
      <c r="J67" s="67">
        <f t="shared" si="5"/>
        <v>440.82667292622148</v>
      </c>
      <c r="K67" s="67">
        <f t="shared" si="5"/>
        <v>391.53384388195525</v>
      </c>
      <c r="L67" s="67">
        <f t="shared" si="5"/>
        <v>397.42223113524028</v>
      </c>
    </row>
    <row r="68" spans="1:12" x14ac:dyDescent="0.25">
      <c r="A68" s="2"/>
      <c r="G68" s="68"/>
      <c r="H68" s="68"/>
      <c r="I68" s="68"/>
      <c r="J68" s="66"/>
      <c r="K68" s="66"/>
      <c r="L68" s="66"/>
    </row>
    <row r="69" spans="1:12" x14ac:dyDescent="0.25">
      <c r="A69" s="2">
        <v>36</v>
      </c>
      <c r="C69" s="1" t="s">
        <v>75</v>
      </c>
      <c r="G69" s="67">
        <f t="shared" ref="G69:L69" si="6">G26+G67</f>
        <v>4495.4000000000005</v>
      </c>
      <c r="H69" s="67">
        <f t="shared" si="6"/>
        <v>4259.4358452637698</v>
      </c>
      <c r="I69" s="67">
        <f t="shared" si="6"/>
        <v>4656.8411305808895</v>
      </c>
      <c r="J69" s="67">
        <f t="shared" si="6"/>
        <v>6134.5475337573134</v>
      </c>
      <c r="K69" s="67">
        <f t="shared" si="6"/>
        <v>5730.3328875203097</v>
      </c>
      <c r="L69" s="67">
        <f t="shared" si="6"/>
        <v>5851.6143559885477</v>
      </c>
    </row>
    <row r="70" spans="1:12" x14ac:dyDescent="0.25">
      <c r="A70" s="2"/>
      <c r="G70" s="4"/>
      <c r="H70" s="4"/>
      <c r="I70" s="4"/>
      <c r="J70" s="4"/>
      <c r="K70" s="4"/>
      <c r="L70" s="4"/>
    </row>
    <row r="71" spans="1:12" x14ac:dyDescent="0.25">
      <c r="A71" s="2"/>
      <c r="G71" s="4"/>
      <c r="H71" s="4"/>
      <c r="I71" s="4"/>
      <c r="J71" s="30"/>
      <c r="K71" s="30"/>
      <c r="L71" s="4"/>
    </row>
    <row r="72" spans="1:12" x14ac:dyDescent="0.25">
      <c r="A72" s="2"/>
      <c r="G72" s="4"/>
      <c r="H72" s="4"/>
      <c r="I72" s="4"/>
      <c r="J72" s="4"/>
      <c r="K72" s="4"/>
      <c r="L72" s="4"/>
    </row>
    <row r="73" spans="1:12" x14ac:dyDescent="0.25">
      <c r="A73" s="2"/>
      <c r="G73" s="4"/>
      <c r="H73" s="4"/>
      <c r="I73" s="4"/>
      <c r="J73" s="4"/>
      <c r="K73" s="4"/>
      <c r="L73" s="4"/>
    </row>
    <row r="74" spans="1:12" x14ac:dyDescent="0.25">
      <c r="A74" s="2"/>
      <c r="G74" s="4"/>
      <c r="H74" s="4"/>
      <c r="I74" s="4"/>
      <c r="J74" s="4"/>
      <c r="K74" s="4"/>
      <c r="L74" s="4"/>
    </row>
    <row r="75" spans="1:12" x14ac:dyDescent="0.25">
      <c r="A75" s="2"/>
      <c r="G75" s="4"/>
      <c r="H75" s="4"/>
      <c r="I75" s="4"/>
      <c r="J75" s="4"/>
      <c r="K75" s="4"/>
      <c r="L75" s="4"/>
    </row>
    <row r="76" spans="1:12" x14ac:dyDescent="0.25">
      <c r="A76" s="2"/>
      <c r="G76" s="4"/>
      <c r="H76" s="4"/>
      <c r="I76" s="4"/>
      <c r="J76" s="4"/>
      <c r="K76" s="4"/>
      <c r="L76" s="4"/>
    </row>
    <row r="77" spans="1:12" x14ac:dyDescent="0.25">
      <c r="A77" s="2"/>
      <c r="G77" s="4"/>
      <c r="H77" s="4"/>
      <c r="I77" s="4"/>
      <c r="J77" s="4"/>
      <c r="K77" s="4"/>
      <c r="L77" s="4"/>
    </row>
    <row r="78" spans="1:12" x14ac:dyDescent="0.25">
      <c r="A78" s="2"/>
      <c r="G78" s="4"/>
      <c r="H78" s="4"/>
      <c r="I78" s="4"/>
      <c r="J78" s="4"/>
      <c r="K78" s="4"/>
      <c r="L78" s="4"/>
    </row>
    <row r="79" spans="1:12" x14ac:dyDescent="0.25">
      <c r="A79" s="2"/>
      <c r="G79" s="4"/>
      <c r="H79" s="4"/>
      <c r="I79" s="4"/>
      <c r="J79" s="4"/>
      <c r="K79" s="4"/>
      <c r="L79" s="4"/>
    </row>
    <row r="80" spans="1:12" x14ac:dyDescent="0.25">
      <c r="A80" s="2"/>
      <c r="G80" s="4"/>
      <c r="H80" s="4"/>
      <c r="I80" s="4"/>
      <c r="J80" s="4"/>
      <c r="K80" s="4"/>
      <c r="L80" s="4"/>
    </row>
    <row r="86" spans="1:12" x14ac:dyDescent="0.25">
      <c r="A86" s="87" t="s">
        <v>155</v>
      </c>
      <c r="B86" s="87"/>
      <c r="C86" s="87"/>
      <c r="D86" s="87"/>
      <c r="E86" s="87"/>
      <c r="F86" s="87"/>
      <c r="G86" s="87"/>
      <c r="H86" s="87"/>
      <c r="I86" s="87"/>
      <c r="J86" s="87"/>
      <c r="K86" s="87"/>
      <c r="L86" s="87"/>
    </row>
    <row r="87" spans="1:12" x14ac:dyDescent="0.25">
      <c r="A87" s="10" t="s">
        <v>157</v>
      </c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</row>
    <row r="89" spans="1:12" x14ac:dyDescent="0.25">
      <c r="A89" s="3"/>
      <c r="B89" s="3"/>
      <c r="C89" s="3"/>
      <c r="D89" s="3"/>
      <c r="E89" s="8"/>
      <c r="F89" s="3"/>
      <c r="G89" s="8">
        <v>2019</v>
      </c>
      <c r="H89" s="8">
        <v>2020</v>
      </c>
      <c r="I89" s="8">
        <v>2021</v>
      </c>
      <c r="J89" s="8">
        <v>2022</v>
      </c>
      <c r="K89" s="8">
        <v>2023</v>
      </c>
      <c r="L89" s="8">
        <v>2024</v>
      </c>
    </row>
    <row r="90" spans="1:12" ht="25" x14ac:dyDescent="0.25">
      <c r="A90" s="6" t="s">
        <v>2</v>
      </c>
      <c r="B90" s="5"/>
      <c r="C90" s="7" t="s">
        <v>3</v>
      </c>
      <c r="D90" s="5"/>
      <c r="E90" s="6" t="s">
        <v>4</v>
      </c>
      <c r="F90" s="5"/>
      <c r="G90" s="6" t="s">
        <v>5</v>
      </c>
      <c r="H90" s="6" t="s">
        <v>5</v>
      </c>
      <c r="I90" s="6" t="s">
        <v>5</v>
      </c>
      <c r="J90" s="6" t="s">
        <v>5</v>
      </c>
      <c r="K90" s="6" t="s">
        <v>6</v>
      </c>
      <c r="L90" s="6" t="s">
        <v>7</v>
      </c>
    </row>
    <row r="91" spans="1:12" x14ac:dyDescent="0.25">
      <c r="G91" s="2" t="s">
        <v>8</v>
      </c>
      <c r="H91" s="2" t="s">
        <v>9</v>
      </c>
      <c r="I91" s="2" t="s">
        <v>10</v>
      </c>
      <c r="J91" s="2" t="s">
        <v>11</v>
      </c>
      <c r="K91" s="2" t="s">
        <v>12</v>
      </c>
      <c r="L91" s="2" t="s">
        <v>13</v>
      </c>
    </row>
    <row r="92" spans="1:12" x14ac:dyDescent="0.25">
      <c r="G92" s="2"/>
      <c r="H92" s="2"/>
      <c r="I92" s="2"/>
      <c r="J92" s="2"/>
      <c r="K92" s="2"/>
      <c r="L92" s="2"/>
    </row>
    <row r="93" spans="1:12" x14ac:dyDescent="0.25">
      <c r="C93" s="3" t="s">
        <v>76</v>
      </c>
      <c r="G93" s="2"/>
      <c r="H93" s="2"/>
      <c r="I93" s="2"/>
      <c r="J93" s="2"/>
      <c r="K93" s="2"/>
      <c r="L93" s="2"/>
    </row>
    <row r="94" spans="1:12" x14ac:dyDescent="0.25">
      <c r="G94" s="2"/>
      <c r="H94" s="2"/>
      <c r="I94" s="2"/>
      <c r="J94" s="2"/>
      <c r="K94" s="2"/>
      <c r="L94" s="2"/>
    </row>
    <row r="95" spans="1:12" x14ac:dyDescent="0.25">
      <c r="A95" s="2">
        <v>37</v>
      </c>
      <c r="C95" s="1" t="s">
        <v>77</v>
      </c>
      <c r="E95" s="2" t="s">
        <v>15</v>
      </c>
      <c r="G95" s="65">
        <v>-24.1</v>
      </c>
      <c r="H95" s="65">
        <v>-13.4</v>
      </c>
      <c r="I95" s="65">
        <v>-18</v>
      </c>
      <c r="J95" s="66">
        <v>-29.935051439999999</v>
      </c>
      <c r="K95" s="66">
        <v>-27.492018000000002</v>
      </c>
      <c r="L95" s="66">
        <v>0</v>
      </c>
    </row>
    <row r="96" spans="1:12" x14ac:dyDescent="0.25">
      <c r="A96" s="29">
        <v>38</v>
      </c>
      <c r="C96" s="1" t="s">
        <v>78</v>
      </c>
      <c r="E96" s="2" t="s">
        <v>15</v>
      </c>
      <c r="G96" s="65">
        <v>4.5</v>
      </c>
      <c r="H96" s="65">
        <v>0</v>
      </c>
      <c r="I96" s="65">
        <v>0</v>
      </c>
      <c r="J96" s="66">
        <v>0</v>
      </c>
      <c r="K96" s="66">
        <v>0</v>
      </c>
      <c r="L96" s="66">
        <v>0</v>
      </c>
    </row>
    <row r="97" spans="1:12" x14ac:dyDescent="0.25">
      <c r="A97" s="29">
        <v>39</v>
      </c>
      <c r="C97" s="1" t="s">
        <v>79</v>
      </c>
      <c r="E97" s="2" t="s">
        <v>15</v>
      </c>
      <c r="G97" s="65">
        <v>1.1000000000000001</v>
      </c>
      <c r="H97" s="65">
        <v>-14</v>
      </c>
      <c r="I97" s="65">
        <v>-16.2</v>
      </c>
      <c r="J97" s="66">
        <v>-2.8256231000000001</v>
      </c>
      <c r="K97" s="66">
        <v>-33.392699999999998</v>
      </c>
      <c r="L97" s="66">
        <v>0</v>
      </c>
    </row>
    <row r="98" spans="1:12" ht="25" x14ac:dyDescent="0.25">
      <c r="A98" s="29">
        <v>40</v>
      </c>
      <c r="C98" s="5" t="s">
        <v>80</v>
      </c>
      <c r="E98" s="2" t="s">
        <v>81</v>
      </c>
      <c r="G98" s="65">
        <f>-8.6</f>
        <v>-8.6</v>
      </c>
      <c r="H98" s="65">
        <v>-4.5999999999999996</v>
      </c>
      <c r="I98" s="65">
        <v>15.4</v>
      </c>
      <c r="J98" s="66">
        <v>6.89466365875953</v>
      </c>
      <c r="K98" s="66">
        <v>0</v>
      </c>
      <c r="L98" s="66">
        <v>0</v>
      </c>
    </row>
    <row r="99" spans="1:12" x14ac:dyDescent="0.25">
      <c r="A99" s="29">
        <v>41</v>
      </c>
      <c r="C99" s="1" t="s">
        <v>82</v>
      </c>
      <c r="E99" s="2" t="s">
        <v>83</v>
      </c>
      <c r="G99" s="65">
        <v>2.2000000000000002</v>
      </c>
      <c r="H99" s="65">
        <v>2.1</v>
      </c>
      <c r="I99" s="65">
        <v>2</v>
      </c>
      <c r="J99" s="66">
        <v>1.1825000000000001</v>
      </c>
      <c r="K99" s="66">
        <v>0</v>
      </c>
      <c r="L99" s="66">
        <v>0</v>
      </c>
    </row>
    <row r="100" spans="1:12" x14ac:dyDescent="0.25">
      <c r="A100" s="29">
        <v>42</v>
      </c>
      <c r="C100" s="5" t="s">
        <v>84</v>
      </c>
      <c r="E100" s="2" t="s">
        <v>83</v>
      </c>
      <c r="G100" s="65"/>
      <c r="H100" s="65">
        <v>-0.3</v>
      </c>
      <c r="I100" s="65">
        <v>0.2</v>
      </c>
      <c r="J100" s="66">
        <v>-6.8851893400000002</v>
      </c>
      <c r="K100" s="66">
        <v>6.9398898101151296</v>
      </c>
      <c r="L100" s="66">
        <v>0</v>
      </c>
    </row>
    <row r="101" spans="1:12" x14ac:dyDescent="0.25">
      <c r="A101" s="29">
        <v>43</v>
      </c>
      <c r="C101" s="1" t="s">
        <v>85</v>
      </c>
      <c r="E101" s="2" t="s">
        <v>83</v>
      </c>
      <c r="G101" s="65">
        <v>-1.7</v>
      </c>
      <c r="H101" s="65">
        <v>0</v>
      </c>
      <c r="I101" s="65">
        <v>0</v>
      </c>
      <c r="J101" s="66">
        <v>0</v>
      </c>
      <c r="K101" s="66">
        <v>0</v>
      </c>
      <c r="L101" s="66">
        <v>0</v>
      </c>
    </row>
    <row r="102" spans="1:12" ht="25" x14ac:dyDescent="0.25">
      <c r="A102" s="29">
        <v>44</v>
      </c>
      <c r="C102" s="5" t="s">
        <v>86</v>
      </c>
      <c r="E102" s="2" t="s">
        <v>83</v>
      </c>
      <c r="G102" s="65">
        <v>1.7</v>
      </c>
      <c r="H102" s="65">
        <v>0</v>
      </c>
      <c r="I102" s="65">
        <v>0</v>
      </c>
      <c r="J102" s="66">
        <v>0</v>
      </c>
      <c r="K102" s="66">
        <v>0</v>
      </c>
      <c r="L102" s="66">
        <v>0</v>
      </c>
    </row>
    <row r="103" spans="1:12" x14ac:dyDescent="0.25">
      <c r="A103" s="29">
        <v>45</v>
      </c>
      <c r="C103" s="5" t="s">
        <v>87</v>
      </c>
      <c r="E103" s="2" t="s">
        <v>83</v>
      </c>
      <c r="G103" s="65">
        <v>12</v>
      </c>
      <c r="H103" s="65">
        <v>12</v>
      </c>
      <c r="I103" s="65">
        <v>12</v>
      </c>
      <c r="J103" s="66">
        <v>12.000000000418014</v>
      </c>
      <c r="K103" s="66">
        <v>12.000000000000012</v>
      </c>
      <c r="L103" s="66">
        <v>0</v>
      </c>
    </row>
    <row r="104" spans="1:12" x14ac:dyDescent="0.25">
      <c r="A104" s="29">
        <v>46</v>
      </c>
      <c r="C104" s="5" t="s">
        <v>88</v>
      </c>
      <c r="E104" s="2" t="s">
        <v>83</v>
      </c>
      <c r="G104" s="65">
        <v>0</v>
      </c>
      <c r="H104" s="65">
        <v>0</v>
      </c>
      <c r="I104" s="65">
        <v>0</v>
      </c>
      <c r="J104" s="66">
        <v>6.3227000000000005E-2</v>
      </c>
      <c r="K104" s="66">
        <v>0</v>
      </c>
      <c r="L104" s="66">
        <v>0</v>
      </c>
    </row>
    <row r="105" spans="1:12" x14ac:dyDescent="0.25">
      <c r="A105" s="29">
        <v>47</v>
      </c>
      <c r="C105" s="5" t="s">
        <v>89</v>
      </c>
      <c r="E105" s="2" t="s">
        <v>83</v>
      </c>
      <c r="G105" s="65">
        <v>0.1</v>
      </c>
      <c r="H105" s="65">
        <v>0.6</v>
      </c>
      <c r="I105" s="65">
        <v>0.7</v>
      </c>
      <c r="J105" s="66">
        <v>0.86912155840399996</v>
      </c>
      <c r="K105" s="66">
        <v>0</v>
      </c>
      <c r="L105" s="66">
        <v>0</v>
      </c>
    </row>
    <row r="106" spans="1:12" x14ac:dyDescent="0.25">
      <c r="A106" s="29">
        <v>48</v>
      </c>
      <c r="C106" s="5" t="s">
        <v>90</v>
      </c>
      <c r="E106" s="2" t="s">
        <v>83</v>
      </c>
      <c r="G106" s="65">
        <v>0.2</v>
      </c>
      <c r="H106" s="65">
        <v>0.2</v>
      </c>
      <c r="I106" s="65">
        <v>0.1</v>
      </c>
      <c r="J106" s="66">
        <v>7.1900000000000006E-2</v>
      </c>
      <c r="K106" s="66">
        <v>0</v>
      </c>
      <c r="L106" s="66">
        <v>0</v>
      </c>
    </row>
    <row r="107" spans="1:12" ht="25" x14ac:dyDescent="0.25">
      <c r="A107" s="29">
        <v>49</v>
      </c>
      <c r="C107" s="5" t="s">
        <v>91</v>
      </c>
      <c r="E107" s="2" t="s">
        <v>83</v>
      </c>
      <c r="G107" s="65">
        <v>-3.9</v>
      </c>
      <c r="H107" s="65">
        <v>-3.9</v>
      </c>
      <c r="I107" s="65">
        <v>0</v>
      </c>
      <c r="J107" s="66">
        <v>0</v>
      </c>
      <c r="K107" s="66">
        <v>0</v>
      </c>
      <c r="L107" s="66">
        <v>0</v>
      </c>
    </row>
    <row r="108" spans="1:12" ht="25" x14ac:dyDescent="0.25">
      <c r="A108" s="29">
        <v>50</v>
      </c>
      <c r="C108" s="5" t="s">
        <v>92</v>
      </c>
      <c r="E108" s="2" t="s">
        <v>83</v>
      </c>
      <c r="G108" s="65">
        <v>0</v>
      </c>
      <c r="H108" s="65">
        <v>3.9</v>
      </c>
      <c r="I108" s="65">
        <v>0</v>
      </c>
      <c r="J108" s="66">
        <v>0</v>
      </c>
      <c r="K108" s="66">
        <v>0</v>
      </c>
      <c r="L108" s="66">
        <v>0</v>
      </c>
    </row>
    <row r="109" spans="1:12" ht="25" x14ac:dyDescent="0.25">
      <c r="A109" s="29">
        <v>51</v>
      </c>
      <c r="C109" s="5" t="s">
        <v>80</v>
      </c>
      <c r="E109" s="2" t="s">
        <v>93</v>
      </c>
      <c r="G109" s="65">
        <v>-4.7</v>
      </c>
      <c r="H109" s="65">
        <v>7.2</v>
      </c>
      <c r="I109" s="65">
        <v>19</v>
      </c>
      <c r="J109" s="66">
        <v>8.769801039999999</v>
      </c>
      <c r="K109" s="66">
        <v>-6.1126680466973013</v>
      </c>
      <c r="L109" s="66">
        <v>0</v>
      </c>
    </row>
    <row r="110" spans="1:12" x14ac:dyDescent="0.25">
      <c r="A110" s="29">
        <v>52</v>
      </c>
      <c r="C110" s="5" t="s">
        <v>94</v>
      </c>
      <c r="E110" s="2" t="s">
        <v>95</v>
      </c>
      <c r="G110" s="65">
        <v>0.3</v>
      </c>
      <c r="H110" s="65">
        <v>0</v>
      </c>
      <c r="I110" s="65"/>
      <c r="J110" s="66">
        <v>0</v>
      </c>
      <c r="K110" s="66">
        <v>0</v>
      </c>
      <c r="L110" s="66">
        <v>0</v>
      </c>
    </row>
    <row r="111" spans="1:12" x14ac:dyDescent="0.25">
      <c r="A111" s="29">
        <v>53</v>
      </c>
      <c r="C111" s="5" t="s">
        <v>84</v>
      </c>
      <c r="E111" s="2" t="s">
        <v>95</v>
      </c>
      <c r="G111" s="65">
        <v>-7</v>
      </c>
      <c r="H111" s="65">
        <v>-5.6</v>
      </c>
      <c r="I111" s="65">
        <v>-14</v>
      </c>
      <c r="J111" s="66">
        <v>-2.01582895</v>
      </c>
      <c r="K111" s="66">
        <v>1.1738915798336</v>
      </c>
      <c r="L111" s="66">
        <v>0</v>
      </c>
    </row>
    <row r="112" spans="1:12" x14ac:dyDescent="0.25">
      <c r="A112" s="29">
        <v>54</v>
      </c>
      <c r="C112" s="5" t="s">
        <v>96</v>
      </c>
      <c r="E112" s="2" t="s">
        <v>95</v>
      </c>
      <c r="G112" s="65">
        <v>-1</v>
      </c>
      <c r="H112" s="65">
        <v>-1.1000000000000001</v>
      </c>
      <c r="I112" s="65">
        <v>-4.4000000000000004</v>
      </c>
      <c r="J112" s="66">
        <v>-2.9220399548134903</v>
      </c>
      <c r="K112" s="66">
        <v>-2.89131583129085</v>
      </c>
      <c r="L112" s="66">
        <v>0</v>
      </c>
    </row>
    <row r="113" spans="1:12" x14ac:dyDescent="0.25">
      <c r="A113" s="29">
        <v>55</v>
      </c>
      <c r="C113" s="1" t="s">
        <v>97</v>
      </c>
      <c r="E113" s="2" t="s">
        <v>95</v>
      </c>
      <c r="G113" s="65">
        <v>0</v>
      </c>
      <c r="H113" s="65">
        <v>0</v>
      </c>
      <c r="I113" s="65">
        <v>0</v>
      </c>
      <c r="J113" s="66">
        <v>-8.0867999999999995E-2</v>
      </c>
      <c r="K113" s="66">
        <v>0</v>
      </c>
      <c r="L113" s="66">
        <v>0</v>
      </c>
    </row>
    <row r="114" spans="1:12" x14ac:dyDescent="0.25">
      <c r="A114" s="29">
        <v>56</v>
      </c>
      <c r="C114" s="5" t="s">
        <v>88</v>
      </c>
      <c r="E114" s="2" t="s">
        <v>95</v>
      </c>
      <c r="G114" s="65">
        <v>0.4</v>
      </c>
      <c r="H114" s="65">
        <v>1.4</v>
      </c>
      <c r="I114" s="65">
        <v>0.7</v>
      </c>
      <c r="J114" s="66">
        <v>0.761992</v>
      </c>
      <c r="K114" s="66">
        <v>0.42</v>
      </c>
      <c r="L114" s="66">
        <v>0</v>
      </c>
    </row>
    <row r="115" spans="1:12" x14ac:dyDescent="0.25">
      <c r="A115" s="2"/>
      <c r="C115" s="5"/>
      <c r="G115" s="28"/>
      <c r="H115" s="28"/>
      <c r="I115" s="28"/>
      <c r="J115" s="14"/>
      <c r="K115" s="14"/>
      <c r="L115" s="14"/>
    </row>
    <row r="116" spans="1:12" x14ac:dyDescent="0.25">
      <c r="A116" s="2"/>
      <c r="C116" s="5"/>
      <c r="G116" s="28"/>
      <c r="H116" s="28"/>
      <c r="I116" s="28"/>
      <c r="J116" s="14"/>
      <c r="K116" s="14"/>
      <c r="L116" s="14"/>
    </row>
    <row r="117" spans="1:12" x14ac:dyDescent="0.25">
      <c r="A117" s="2"/>
      <c r="C117" s="5"/>
      <c r="G117" s="28"/>
      <c r="H117" s="28"/>
      <c r="I117" s="28"/>
      <c r="J117" s="14"/>
      <c r="K117" s="14"/>
      <c r="L117" s="14"/>
    </row>
    <row r="118" spans="1:12" x14ac:dyDescent="0.25">
      <c r="A118" s="2"/>
      <c r="C118" s="5"/>
      <c r="G118" s="28"/>
      <c r="H118" s="28"/>
      <c r="I118" s="28"/>
      <c r="J118" s="14"/>
      <c r="K118" s="14"/>
      <c r="L118" s="14"/>
    </row>
    <row r="119" spans="1:12" x14ac:dyDescent="0.25">
      <c r="A119" s="2"/>
      <c r="C119" s="5"/>
      <c r="G119" s="28"/>
      <c r="H119" s="28"/>
      <c r="I119" s="28"/>
      <c r="J119" s="14"/>
      <c r="K119" s="14"/>
      <c r="L119" s="14"/>
    </row>
    <row r="120" spans="1:12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</row>
    <row r="121" spans="1:12" x14ac:dyDescent="0.25">
      <c r="A121" s="87" t="s">
        <v>155</v>
      </c>
      <c r="B121" s="87"/>
      <c r="C121" s="87"/>
      <c r="D121" s="87"/>
      <c r="E121" s="87"/>
      <c r="F121" s="87"/>
      <c r="G121" s="87"/>
      <c r="H121" s="87"/>
      <c r="I121" s="87"/>
      <c r="J121" s="87"/>
      <c r="K121" s="87"/>
      <c r="L121" s="87"/>
    </row>
    <row r="122" spans="1:12" x14ac:dyDescent="0.25">
      <c r="A122" s="10" t="s">
        <v>157</v>
      </c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</row>
    <row r="124" spans="1:12" x14ac:dyDescent="0.25">
      <c r="A124" s="3"/>
      <c r="B124" s="3"/>
      <c r="C124" s="3"/>
      <c r="D124" s="3"/>
      <c r="E124" s="8"/>
      <c r="F124" s="3"/>
      <c r="G124" s="8">
        <v>2019</v>
      </c>
      <c r="H124" s="8">
        <v>2020</v>
      </c>
      <c r="I124" s="8">
        <v>2021</v>
      </c>
      <c r="J124" s="8">
        <v>2022</v>
      </c>
      <c r="K124" s="8">
        <v>2023</v>
      </c>
      <c r="L124" s="8">
        <v>2024</v>
      </c>
    </row>
    <row r="125" spans="1:12" ht="25" x14ac:dyDescent="0.25">
      <c r="A125" s="6" t="s">
        <v>2</v>
      </c>
      <c r="B125" s="5"/>
      <c r="C125" s="7" t="s">
        <v>3</v>
      </c>
      <c r="D125" s="5"/>
      <c r="E125" s="6" t="s">
        <v>4</v>
      </c>
      <c r="F125" s="5"/>
      <c r="G125" s="6" t="s">
        <v>5</v>
      </c>
      <c r="H125" s="6" t="s">
        <v>5</v>
      </c>
      <c r="I125" s="6" t="s">
        <v>5</v>
      </c>
      <c r="J125" s="6" t="s">
        <v>5</v>
      </c>
      <c r="K125" s="6" t="s">
        <v>6</v>
      </c>
      <c r="L125" s="6" t="s">
        <v>7</v>
      </c>
    </row>
    <row r="126" spans="1:12" x14ac:dyDescent="0.25">
      <c r="G126" s="2" t="s">
        <v>8</v>
      </c>
      <c r="H126" s="2" t="s">
        <v>9</v>
      </c>
      <c r="I126" s="2" t="s">
        <v>10</v>
      </c>
      <c r="J126" s="2" t="s">
        <v>11</v>
      </c>
      <c r="K126" s="2" t="s">
        <v>12</v>
      </c>
      <c r="L126" s="2" t="s">
        <v>13</v>
      </c>
    </row>
    <row r="127" spans="1:12" x14ac:dyDescent="0.25">
      <c r="G127" s="2"/>
      <c r="H127" s="2"/>
      <c r="I127" s="2"/>
      <c r="J127" s="2"/>
      <c r="K127" s="2"/>
      <c r="L127" s="2"/>
    </row>
    <row r="128" spans="1:12" x14ac:dyDescent="0.25">
      <c r="A128" s="29">
        <v>57</v>
      </c>
      <c r="C128" s="5" t="s">
        <v>89</v>
      </c>
      <c r="E128" s="2" t="s">
        <v>95</v>
      </c>
      <c r="G128" s="65">
        <v>0.4</v>
      </c>
      <c r="H128" s="65">
        <v>1.2</v>
      </c>
      <c r="I128" s="65">
        <v>1.5</v>
      </c>
      <c r="J128" s="66">
        <v>1.9856803000000001</v>
      </c>
      <c r="K128" s="66">
        <v>0</v>
      </c>
      <c r="L128" s="66">
        <v>0</v>
      </c>
    </row>
    <row r="129" spans="1:12" ht="37.5" x14ac:dyDescent="0.25">
      <c r="A129" s="29">
        <v>58</v>
      </c>
      <c r="C129" s="5" t="s">
        <v>158</v>
      </c>
      <c r="E129" s="2" t="s">
        <v>95</v>
      </c>
      <c r="G129" s="65">
        <v>-17.399999999999999</v>
      </c>
      <c r="H129" s="65">
        <v>-17.7</v>
      </c>
      <c r="I129" s="65">
        <v>-17.2</v>
      </c>
      <c r="J129" s="66">
        <v>-17.399253730000002</v>
      </c>
      <c r="K129" s="66">
        <v>-16.433520000000001</v>
      </c>
      <c r="L129" s="66">
        <v>0</v>
      </c>
    </row>
    <row r="130" spans="1:12" x14ac:dyDescent="0.25">
      <c r="A130" s="29">
        <v>59</v>
      </c>
      <c r="C130" s="5" t="s">
        <v>100</v>
      </c>
      <c r="E130" s="2" t="s">
        <v>15</v>
      </c>
      <c r="G130" s="65">
        <v>0.5</v>
      </c>
      <c r="H130" s="65">
        <v>0.7</v>
      </c>
      <c r="I130" s="65">
        <v>1.4</v>
      </c>
      <c r="J130" s="66">
        <v>8.9332866438496392</v>
      </c>
      <c r="K130" s="66">
        <v>0</v>
      </c>
      <c r="L130" s="66">
        <v>0</v>
      </c>
    </row>
    <row r="131" spans="1:12" x14ac:dyDescent="0.25">
      <c r="A131" s="29">
        <v>60</v>
      </c>
      <c r="C131" s="1" t="s">
        <v>19</v>
      </c>
      <c r="G131" s="67">
        <f t="shared" ref="G131:I131" si="7">SUM(G95:G114)+SUM(G128:G130)</f>
        <v>-45</v>
      </c>
      <c r="H131" s="67">
        <f t="shared" si="7"/>
        <v>-31.299999999999997</v>
      </c>
      <c r="I131" s="67">
        <f t="shared" si="7"/>
        <v>-16.800000000000004</v>
      </c>
      <c r="J131" s="67">
        <f>SUM(J95:J114)+SUM(J128:J130)</f>
        <v>-20.531682313382305</v>
      </c>
      <c r="K131" s="67">
        <f t="shared" ref="K131:L131" si="8">SUM(K95:K114)+SUM(K128:K130)</f>
        <v>-65.788440488039413</v>
      </c>
      <c r="L131" s="67">
        <f t="shared" si="8"/>
        <v>0</v>
      </c>
    </row>
    <row r="132" spans="1:12" x14ac:dyDescent="0.25">
      <c r="A132" s="2"/>
      <c r="G132" s="66"/>
      <c r="H132" s="66"/>
      <c r="I132" s="66"/>
      <c r="J132" s="66"/>
      <c r="K132" s="66"/>
      <c r="L132" s="66"/>
    </row>
    <row r="133" spans="1:12" ht="13" thickBot="1" x14ac:dyDescent="0.3">
      <c r="A133" s="2">
        <v>61</v>
      </c>
      <c r="C133" s="1" t="s">
        <v>101</v>
      </c>
      <c r="G133" s="70">
        <f>G69+G131</f>
        <v>4450.4000000000005</v>
      </c>
      <c r="H133" s="70">
        <f>H69+H131</f>
        <v>4228.1358452637696</v>
      </c>
      <c r="I133" s="70">
        <f>I69+I131+0.1</f>
        <v>4640.1411305808897</v>
      </c>
      <c r="J133" s="70">
        <f>J69+J131</f>
        <v>6114.0158514439308</v>
      </c>
      <c r="K133" s="70">
        <f>K69+K131</f>
        <v>5664.54444703227</v>
      </c>
      <c r="L133" s="70">
        <f>L69+L131</f>
        <v>5851.6143559885477</v>
      </c>
    </row>
    <row r="134" spans="1:12" ht="13" thickTop="1" x14ac:dyDescent="0.25"/>
    <row r="135" spans="1:12" x14ac:dyDescent="0.25">
      <c r="A135" s="8" t="s">
        <v>102</v>
      </c>
      <c r="G135" s="4"/>
      <c r="H135" s="4"/>
      <c r="I135" s="4"/>
      <c r="J135" s="4"/>
      <c r="K135" s="4"/>
      <c r="L135" s="4"/>
    </row>
    <row r="136" spans="1:12" ht="15" customHeight="1" x14ac:dyDescent="0.25">
      <c r="A136" s="26" t="s">
        <v>103</v>
      </c>
      <c r="B136" s="92" t="s">
        <v>104</v>
      </c>
      <c r="C136" s="92"/>
      <c r="G136" s="4"/>
      <c r="H136" s="4"/>
      <c r="I136" s="4"/>
      <c r="J136" s="4"/>
      <c r="K136" s="4"/>
      <c r="L136" s="4"/>
    </row>
    <row r="137" spans="1:12" ht="15" customHeight="1" x14ac:dyDescent="0.25">
      <c r="A137" s="26" t="s">
        <v>105</v>
      </c>
      <c r="B137" s="92" t="s">
        <v>106</v>
      </c>
      <c r="C137" s="92"/>
    </row>
    <row r="138" spans="1:12" x14ac:dyDescent="0.25">
      <c r="H138" s="25"/>
    </row>
  </sheetData>
  <mergeCells count="6">
    <mergeCell ref="B136:C136"/>
    <mergeCell ref="B137:C137"/>
    <mergeCell ref="A6:L6"/>
    <mergeCell ref="A46:L46"/>
    <mergeCell ref="A86:L86"/>
    <mergeCell ref="A121:L121"/>
  </mergeCells>
  <pageMargins left="0.7" right="0.7" top="0.75" bottom="0.75" header="0.3" footer="0.3"/>
  <pageSetup firstPageNumber="4" orientation="landscape" useFirstPageNumber="1" r:id="rId1"/>
  <headerFooter>
    <oddHeader>&amp;R&amp;"Arial,Regular"&amp;10Filed: 2023-03-08
EB-2022-0200
Exhibit I.3.3-STAFF-95
Attachment 1</oddHeader>
  </headerFooter>
  <customProperties>
    <customPr name="EpmWorksheetKeyString_GU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DDB2C-6C3F-4B37-BC76-36AD1AF2F5EA}">
  <sheetPr>
    <tabColor rgb="FF92D050"/>
  </sheetPr>
  <dimension ref="A1:L276"/>
  <sheetViews>
    <sheetView tabSelected="1" view="pageLayout" zoomScaleNormal="100" workbookViewId="0">
      <selection activeCell="G22" sqref="G22"/>
    </sheetView>
  </sheetViews>
  <sheetFormatPr defaultColWidth="101.1796875" defaultRowHeight="12.5" x14ac:dyDescent="0.25"/>
  <cols>
    <col min="1" max="1" width="5.26953125" style="1" customWidth="1"/>
    <col min="2" max="2" width="1.26953125" style="1" customWidth="1"/>
    <col min="3" max="3" width="24" style="1" customWidth="1"/>
    <col min="4" max="4" width="1.26953125" style="1" customWidth="1"/>
    <col min="5" max="7" width="12.7265625" style="1" customWidth="1"/>
    <col min="8" max="8" width="1.1796875" style="1" customWidth="1"/>
    <col min="9" max="12" width="12.7265625" style="1" customWidth="1"/>
    <col min="13" max="16384" width="101.1796875" style="1"/>
  </cols>
  <sheetData>
    <row r="1" spans="1:12" x14ac:dyDescent="0.25">
      <c r="A1" s="19"/>
    </row>
    <row r="6" spans="1:12" x14ac:dyDescent="0.25">
      <c r="A6" s="87" t="s">
        <v>159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</row>
    <row r="7" spans="1:12" s="9" customFormat="1" x14ac:dyDescent="0.25">
      <c r="A7" s="10" t="s">
        <v>160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9" spans="1:12" s="3" customFormat="1" ht="15" customHeight="1" x14ac:dyDescent="0.25">
      <c r="E9" s="87">
        <v>2021</v>
      </c>
      <c r="F9" s="87"/>
      <c r="G9" s="87"/>
      <c r="H9" s="8"/>
      <c r="I9" s="87">
        <v>2022</v>
      </c>
      <c r="J9" s="87"/>
      <c r="K9" s="87"/>
      <c r="L9" s="8"/>
    </row>
    <row r="10" spans="1:12" s="5" customFormat="1" ht="38.15" customHeight="1" x14ac:dyDescent="0.25">
      <c r="A10" s="6" t="s">
        <v>2</v>
      </c>
      <c r="C10" s="7" t="s">
        <v>3</v>
      </c>
      <c r="E10" s="89" t="s">
        <v>5</v>
      </c>
      <c r="F10" s="89"/>
      <c r="G10" s="89"/>
      <c r="H10" s="20"/>
      <c r="I10" s="89" t="s">
        <v>5</v>
      </c>
      <c r="J10" s="89"/>
      <c r="K10" s="89"/>
      <c r="L10" s="6" t="s">
        <v>24</v>
      </c>
    </row>
    <row r="11" spans="1:12" x14ac:dyDescent="0.25">
      <c r="E11" s="2" t="s">
        <v>8</v>
      </c>
      <c r="F11" s="2" t="s">
        <v>9</v>
      </c>
      <c r="G11" s="2" t="s">
        <v>10</v>
      </c>
      <c r="H11" s="2"/>
      <c r="I11" s="2" t="s">
        <v>11</v>
      </c>
      <c r="J11" s="2" t="s">
        <v>12</v>
      </c>
      <c r="K11" s="2" t="s">
        <v>13</v>
      </c>
      <c r="L11" s="2" t="s">
        <v>109</v>
      </c>
    </row>
    <row r="12" spans="1:12" x14ac:dyDescent="0.25">
      <c r="E12" s="2"/>
      <c r="F12" s="2"/>
      <c r="G12" s="2"/>
      <c r="H12" s="2"/>
      <c r="I12" s="2"/>
      <c r="J12" s="2"/>
      <c r="K12" s="2"/>
      <c r="L12" s="2"/>
    </row>
    <row r="13" spans="1:12" x14ac:dyDescent="0.25">
      <c r="E13" s="21" t="s">
        <v>110</v>
      </c>
      <c r="F13" s="21" t="s">
        <v>111</v>
      </c>
      <c r="G13" s="21" t="s">
        <v>19</v>
      </c>
      <c r="H13" s="21"/>
      <c r="I13" s="21" t="s">
        <v>110</v>
      </c>
      <c r="J13" s="21" t="s">
        <v>111</v>
      </c>
      <c r="K13" s="21" t="s">
        <v>19</v>
      </c>
      <c r="L13" s="2"/>
    </row>
    <row r="15" spans="1:12" x14ac:dyDescent="0.25">
      <c r="C15" s="3" t="s">
        <v>39</v>
      </c>
      <c r="L15" s="4"/>
    </row>
    <row r="16" spans="1:12" x14ac:dyDescent="0.25">
      <c r="E16" s="4"/>
      <c r="F16" s="4"/>
      <c r="G16" s="4"/>
      <c r="H16" s="4"/>
      <c r="I16" s="4"/>
      <c r="J16" s="4"/>
      <c r="K16" s="4"/>
      <c r="L16" s="4"/>
    </row>
    <row r="17" spans="1:12" x14ac:dyDescent="0.25">
      <c r="A17" s="2">
        <v>1</v>
      </c>
      <c r="C17" s="1" t="s">
        <v>40</v>
      </c>
      <c r="E17" s="65">
        <v>1810.5843339879054</v>
      </c>
      <c r="F17" s="65">
        <v>18.940613734513143</v>
      </c>
      <c r="G17" s="65">
        <f>E17+F17</f>
        <v>1829.5249477224186</v>
      </c>
      <c r="H17" s="65"/>
      <c r="I17" s="65">
        <v>2332.2967296779798</v>
      </c>
      <c r="J17" s="65">
        <v>17.410884496162055</v>
      </c>
      <c r="K17" s="65">
        <f>I17+J17</f>
        <v>2349.7076141741418</v>
      </c>
      <c r="L17" s="65">
        <f>K17-G17</f>
        <v>520.18266645172321</v>
      </c>
    </row>
    <row r="18" spans="1:12" x14ac:dyDescent="0.25">
      <c r="A18" s="2">
        <v>2</v>
      </c>
      <c r="C18" s="1" t="s">
        <v>41</v>
      </c>
      <c r="E18" s="65">
        <v>807.31037951328199</v>
      </c>
      <c r="F18" s="65">
        <v>152.62418766698329</v>
      </c>
      <c r="G18" s="65">
        <f>E18+F18</f>
        <v>959.93456718026528</v>
      </c>
      <c r="H18" s="65"/>
      <c r="I18" s="65">
        <v>1128.2820632773071</v>
      </c>
      <c r="J18" s="65">
        <v>161.60830603108136</v>
      </c>
      <c r="K18" s="65">
        <f>I18+J18</f>
        <v>1289.8903693083885</v>
      </c>
      <c r="L18" s="65">
        <f>K18-G18</f>
        <v>329.9558021281232</v>
      </c>
    </row>
    <row r="19" spans="1:12" x14ac:dyDescent="0.25">
      <c r="A19" s="2">
        <v>3</v>
      </c>
      <c r="C19" s="1" t="s">
        <v>42</v>
      </c>
      <c r="E19" s="65">
        <v>6.8105099999999997E-3</v>
      </c>
      <c r="F19" s="65">
        <v>-3.4000000000000003E-7</v>
      </c>
      <c r="G19" s="65">
        <f>E19+F19</f>
        <v>6.8101699999999999E-3</v>
      </c>
      <c r="H19" s="65"/>
      <c r="I19" s="65">
        <v>-4.9938199999999995E-3</v>
      </c>
      <c r="J19" s="65">
        <v>0</v>
      </c>
      <c r="K19" s="65">
        <f>I19+J19</f>
        <v>-4.9938199999999995E-3</v>
      </c>
      <c r="L19" s="65">
        <f>K19-G19</f>
        <v>-1.180399E-2</v>
      </c>
    </row>
    <row r="20" spans="1:12" x14ac:dyDescent="0.25">
      <c r="A20" s="2">
        <v>4</v>
      </c>
      <c r="C20" s="1" t="s">
        <v>43</v>
      </c>
      <c r="E20" s="78">
        <f t="shared" ref="E20:L20" si="0">SUM(E17:E19)</f>
        <v>2617.9015240111876</v>
      </c>
      <c r="F20" s="78">
        <f t="shared" si="0"/>
        <v>171.56480106149641</v>
      </c>
      <c r="G20" s="78">
        <f t="shared" si="0"/>
        <v>2789.4663250726835</v>
      </c>
      <c r="H20" s="65"/>
      <c r="I20" s="78">
        <f t="shared" si="0"/>
        <v>3460.5737991352871</v>
      </c>
      <c r="J20" s="78">
        <f t="shared" si="0"/>
        <v>179.01919052724341</v>
      </c>
      <c r="K20" s="78">
        <f t="shared" si="0"/>
        <v>3639.5929896625303</v>
      </c>
      <c r="L20" s="78">
        <f t="shared" si="0"/>
        <v>850.12666458984643</v>
      </c>
    </row>
    <row r="21" spans="1:12" x14ac:dyDescent="0.25">
      <c r="A21" s="2"/>
      <c r="E21" s="65"/>
      <c r="F21" s="65"/>
      <c r="G21" s="65"/>
      <c r="H21" s="65"/>
      <c r="I21" s="65"/>
      <c r="J21" s="65"/>
      <c r="K21" s="65"/>
      <c r="L21" s="65"/>
    </row>
    <row r="22" spans="1:12" x14ac:dyDescent="0.25">
      <c r="A22" s="2">
        <v>5</v>
      </c>
      <c r="C22" s="1" t="s">
        <v>44</v>
      </c>
      <c r="E22" s="65">
        <v>881.43458957267546</v>
      </c>
      <c r="F22" s="65">
        <v>18.689241963148554</v>
      </c>
      <c r="G22" s="65">
        <f>E22+F22</f>
        <v>900.12383153582402</v>
      </c>
      <c r="H22" s="65"/>
      <c r="I22" s="65">
        <v>1229.3688079884789</v>
      </c>
      <c r="J22" s="65">
        <v>20.091600503400176</v>
      </c>
      <c r="K22" s="65">
        <f>I22+J22</f>
        <v>1249.4604084918792</v>
      </c>
      <c r="L22" s="65">
        <f>K22-G22</f>
        <v>349.33657695605518</v>
      </c>
    </row>
    <row r="23" spans="1:12" x14ac:dyDescent="0.25">
      <c r="A23" s="2">
        <v>6</v>
      </c>
      <c r="C23" s="1" t="s">
        <v>45</v>
      </c>
      <c r="E23" s="65">
        <v>114.56126449742857</v>
      </c>
      <c r="F23" s="65">
        <v>36.796198820178944</v>
      </c>
      <c r="G23" s="65">
        <f>E23+F23</f>
        <v>151.35746331760751</v>
      </c>
      <c r="H23" s="65"/>
      <c r="I23" s="65">
        <v>180.16924253335415</v>
      </c>
      <c r="J23" s="65">
        <v>42.849376192320868</v>
      </c>
      <c r="K23" s="65">
        <f>I23+J23</f>
        <v>223.01861872567503</v>
      </c>
      <c r="L23" s="65">
        <f>K23-G23</f>
        <v>71.661155408067515</v>
      </c>
    </row>
    <row r="24" spans="1:12" x14ac:dyDescent="0.25">
      <c r="A24" s="2">
        <v>7</v>
      </c>
      <c r="C24" s="1" t="s">
        <v>46</v>
      </c>
      <c r="E24" s="65">
        <v>381.54395726216353</v>
      </c>
      <c r="F24" s="65">
        <v>13.448087027122757</v>
      </c>
      <c r="G24" s="65">
        <f>E24+F24</f>
        <v>394.9920442892863</v>
      </c>
      <c r="H24" s="65"/>
      <c r="I24" s="65">
        <v>485.81827901183505</v>
      </c>
      <c r="J24" s="65">
        <v>14.353603527557826</v>
      </c>
      <c r="K24" s="65">
        <f>I24+J24</f>
        <v>500.17188253939287</v>
      </c>
      <c r="L24" s="65">
        <f>K24-G24</f>
        <v>105.17983825010657</v>
      </c>
    </row>
    <row r="25" spans="1:12" x14ac:dyDescent="0.25">
      <c r="A25" s="2">
        <v>8</v>
      </c>
      <c r="C25" s="1" t="s">
        <v>47</v>
      </c>
      <c r="E25" s="65">
        <v>42.993028954100055</v>
      </c>
      <c r="F25" s="65">
        <v>21.147331270127321</v>
      </c>
      <c r="G25" s="65">
        <f>E25+F25</f>
        <v>64.140360224227379</v>
      </c>
      <c r="H25" s="65"/>
      <c r="I25" s="65">
        <v>58.662710633919211</v>
      </c>
      <c r="J25" s="65">
        <v>22.814250777695587</v>
      </c>
      <c r="K25" s="65">
        <f>I25+J25</f>
        <v>81.476961411614795</v>
      </c>
      <c r="L25" s="65">
        <f>K25-G25</f>
        <v>17.336601187387416</v>
      </c>
    </row>
    <row r="26" spans="1:12" x14ac:dyDescent="0.25">
      <c r="A26" s="2">
        <v>9</v>
      </c>
      <c r="C26" s="1" t="s">
        <v>48</v>
      </c>
      <c r="E26" s="78">
        <f t="shared" ref="E26:L26" si="1">SUM(E22:E25)</f>
        <v>1420.5328402863677</v>
      </c>
      <c r="F26" s="78">
        <f t="shared" si="1"/>
        <v>90.080859080577582</v>
      </c>
      <c r="G26" s="78">
        <f t="shared" si="1"/>
        <v>1510.6136993669452</v>
      </c>
      <c r="H26" s="65"/>
      <c r="I26" s="78">
        <f t="shared" si="1"/>
        <v>1954.0190401675875</v>
      </c>
      <c r="J26" s="78">
        <f t="shared" si="1"/>
        <v>100.10883100097446</v>
      </c>
      <c r="K26" s="78">
        <f t="shared" si="1"/>
        <v>2054.1278711685618</v>
      </c>
      <c r="L26" s="78">
        <f t="shared" si="1"/>
        <v>543.51417180161673</v>
      </c>
    </row>
    <row r="27" spans="1:12" x14ac:dyDescent="0.25">
      <c r="A27" s="2"/>
      <c r="E27" s="65"/>
      <c r="F27" s="65"/>
      <c r="G27" s="65"/>
      <c r="H27" s="65"/>
      <c r="I27" s="65"/>
      <c r="J27" s="65"/>
      <c r="K27" s="65"/>
      <c r="L27" s="65"/>
    </row>
    <row r="28" spans="1:12" x14ac:dyDescent="0.25">
      <c r="A28" s="2">
        <v>10</v>
      </c>
      <c r="C28" s="1" t="s">
        <v>49</v>
      </c>
      <c r="E28" s="78">
        <f t="shared" ref="E28:L28" si="2">E20+E26</f>
        <v>4038.4343642975555</v>
      </c>
      <c r="F28" s="78">
        <f t="shared" si="2"/>
        <v>261.64566014207401</v>
      </c>
      <c r="G28" s="78">
        <f t="shared" si="2"/>
        <v>4300.0800244396287</v>
      </c>
      <c r="H28" s="65"/>
      <c r="I28" s="78">
        <f t="shared" si="2"/>
        <v>5414.5928393028744</v>
      </c>
      <c r="J28" s="78">
        <f t="shared" si="2"/>
        <v>279.12802152821786</v>
      </c>
      <c r="K28" s="78">
        <f t="shared" si="2"/>
        <v>5693.7208608310921</v>
      </c>
      <c r="L28" s="78">
        <f t="shared" si="2"/>
        <v>1393.6408363914632</v>
      </c>
    </row>
    <row r="29" spans="1:12" x14ac:dyDescent="0.25">
      <c r="A29" s="2"/>
      <c r="E29" s="65"/>
      <c r="F29" s="65"/>
      <c r="G29" s="65"/>
      <c r="H29" s="65"/>
      <c r="I29" s="65"/>
      <c r="J29" s="65"/>
      <c r="K29" s="65"/>
      <c r="L29" s="65"/>
    </row>
    <row r="30" spans="1:12" x14ac:dyDescent="0.25">
      <c r="A30" s="2"/>
      <c r="C30" s="3" t="s">
        <v>50</v>
      </c>
      <c r="E30" s="73"/>
      <c r="F30" s="73"/>
      <c r="G30" s="73"/>
      <c r="H30" s="73"/>
      <c r="I30" s="73"/>
      <c r="J30" s="73"/>
      <c r="K30" s="73"/>
      <c r="L30" s="73"/>
    </row>
    <row r="31" spans="1:12" x14ac:dyDescent="0.25">
      <c r="A31" s="2"/>
      <c r="E31" s="73"/>
      <c r="F31" s="73"/>
      <c r="G31" s="73"/>
      <c r="H31" s="73"/>
      <c r="I31" s="73"/>
      <c r="J31" s="73"/>
      <c r="K31" s="73"/>
      <c r="L31" s="73"/>
    </row>
    <row r="32" spans="1:12" x14ac:dyDescent="0.25">
      <c r="A32" s="2">
        <v>11</v>
      </c>
      <c r="C32" s="1" t="s">
        <v>51</v>
      </c>
      <c r="E32" s="65">
        <v>2.90770901</v>
      </c>
      <c r="F32" s="65">
        <v>1.7556085100000001</v>
      </c>
      <c r="G32" s="65">
        <f>E32+F32</f>
        <v>4.6633175199999997</v>
      </c>
      <c r="H32" s="65"/>
      <c r="I32" s="65">
        <v>4.2727060200000038</v>
      </c>
      <c r="J32" s="65">
        <v>2.2907486499999994</v>
      </c>
      <c r="K32" s="65">
        <f>I32+J32</f>
        <v>6.5634546700000032</v>
      </c>
      <c r="L32" s="65">
        <f>K32-G32</f>
        <v>1.9001371500000035</v>
      </c>
    </row>
    <row r="33" spans="1:12" x14ac:dyDescent="0.25">
      <c r="A33" s="2">
        <v>12</v>
      </c>
      <c r="C33" s="1" t="s">
        <v>52</v>
      </c>
      <c r="E33" s="65">
        <v>16.683121489978507</v>
      </c>
      <c r="F33" s="65">
        <v>40.435163522865956</v>
      </c>
      <c r="G33" s="65">
        <f>E33+F33</f>
        <v>57.118285012844467</v>
      </c>
      <c r="H33" s="65"/>
      <c r="I33" s="65">
        <v>33.803907740000021</v>
      </c>
      <c r="J33" s="65">
        <v>47.133285050000218</v>
      </c>
      <c r="K33" s="65">
        <f>I33+J33</f>
        <v>80.937192790000239</v>
      </c>
      <c r="L33" s="65">
        <f>K33-G33</f>
        <v>23.818907777155772</v>
      </c>
    </row>
    <row r="34" spans="1:12" x14ac:dyDescent="0.25">
      <c r="A34" s="2">
        <v>13</v>
      </c>
      <c r="C34" s="1" t="s">
        <v>53</v>
      </c>
      <c r="E34" s="65">
        <v>0.19711727452935335</v>
      </c>
      <c r="F34" s="65">
        <v>8.1546056586279612</v>
      </c>
      <c r="G34" s="65">
        <f t="shared" ref="G34:G37" si="3">E34+F34</f>
        <v>8.3517229331573137</v>
      </c>
      <c r="H34" s="65"/>
      <c r="I34" s="65">
        <v>0.2985041400000002</v>
      </c>
      <c r="J34" s="65">
        <v>9.7882769999999937</v>
      </c>
      <c r="K34" s="65">
        <f t="shared" ref="K34:K37" si="4">I34+J34</f>
        <v>10.086781139999994</v>
      </c>
      <c r="L34" s="65">
        <f t="shared" ref="L34:L37" si="5">K34-G34</f>
        <v>1.7350582068426803</v>
      </c>
    </row>
    <row r="35" spans="1:12" x14ac:dyDescent="0.25">
      <c r="A35" s="2">
        <v>14</v>
      </c>
      <c r="C35" s="1" t="s">
        <v>54</v>
      </c>
      <c r="E35" s="65">
        <v>0</v>
      </c>
      <c r="F35" s="65">
        <v>11.867379573979999</v>
      </c>
      <c r="G35" s="65">
        <f t="shared" si="3"/>
        <v>11.867379573979999</v>
      </c>
      <c r="H35" s="65"/>
      <c r="I35" s="65">
        <v>0</v>
      </c>
      <c r="J35" s="65">
        <v>12.192489169816</v>
      </c>
      <c r="K35" s="65">
        <f t="shared" si="4"/>
        <v>12.192489169816</v>
      </c>
      <c r="L35" s="65">
        <f t="shared" si="5"/>
        <v>0.32510959583600041</v>
      </c>
    </row>
    <row r="36" spans="1:12" x14ac:dyDescent="0.25">
      <c r="A36" s="2">
        <v>15</v>
      </c>
      <c r="C36" s="1" t="s">
        <v>55</v>
      </c>
      <c r="E36" s="65">
        <v>0.58959228000000008</v>
      </c>
      <c r="F36" s="65">
        <v>1.6073271999999998</v>
      </c>
      <c r="G36" s="65">
        <f t="shared" si="3"/>
        <v>2.19691948</v>
      </c>
      <c r="H36" s="65"/>
      <c r="I36" s="65">
        <v>0.94241244999999962</v>
      </c>
      <c r="J36" s="65">
        <v>1.5735991299999998</v>
      </c>
      <c r="K36" s="65">
        <f t="shared" si="4"/>
        <v>2.5160115799999994</v>
      </c>
      <c r="L36" s="65">
        <f t="shared" si="5"/>
        <v>0.31909209999999932</v>
      </c>
    </row>
    <row r="37" spans="1:12" x14ac:dyDescent="0.25">
      <c r="A37" s="2">
        <v>16</v>
      </c>
      <c r="C37" s="1" t="s">
        <v>56</v>
      </c>
      <c r="E37" s="65">
        <v>5.1677024653711502E-3</v>
      </c>
      <c r="F37" s="65">
        <v>1.9105868043183578</v>
      </c>
      <c r="G37" s="65">
        <f t="shared" si="3"/>
        <v>1.9157545067837289</v>
      </c>
      <c r="H37" s="65"/>
      <c r="I37" s="65">
        <v>0.42255256916397999</v>
      </c>
      <c r="J37" s="65">
        <v>1.8251079600000002</v>
      </c>
      <c r="K37" s="65">
        <f t="shared" si="4"/>
        <v>2.24766052916398</v>
      </c>
      <c r="L37" s="65">
        <f t="shared" si="5"/>
        <v>0.33190602238025102</v>
      </c>
    </row>
    <row r="38" spans="1:12" x14ac:dyDescent="0.25">
      <c r="A38" s="2"/>
      <c r="E38" s="4"/>
      <c r="F38" s="4"/>
      <c r="G38" s="4"/>
      <c r="H38" s="4"/>
      <c r="I38" s="4"/>
      <c r="J38" s="4"/>
      <c r="K38" s="4"/>
      <c r="L38" s="4"/>
    </row>
    <row r="39" spans="1:12" x14ac:dyDescent="0.25">
      <c r="A39" s="2"/>
      <c r="E39" s="4"/>
      <c r="F39" s="4"/>
      <c r="G39" s="4"/>
      <c r="H39" s="4"/>
      <c r="I39" s="4"/>
      <c r="J39" s="4"/>
      <c r="K39" s="4"/>
      <c r="L39" s="4"/>
    </row>
    <row r="40" spans="1:12" x14ac:dyDescent="0.25">
      <c r="A40" s="2"/>
      <c r="E40" s="4"/>
      <c r="F40" s="4"/>
      <c r="G40" s="4"/>
      <c r="H40" s="4"/>
      <c r="I40" s="4"/>
      <c r="J40" s="4"/>
      <c r="K40" s="4"/>
      <c r="L40" s="4"/>
    </row>
    <row r="41" spans="1:12" x14ac:dyDescent="0.25">
      <c r="A41" s="2"/>
      <c r="E41" s="4"/>
      <c r="F41" s="4"/>
      <c r="G41" s="4"/>
      <c r="H41" s="4"/>
      <c r="I41" s="4"/>
      <c r="J41" s="4"/>
      <c r="K41" s="4"/>
      <c r="L41" s="4"/>
    </row>
    <row r="42" spans="1:12" x14ac:dyDescent="0.25">
      <c r="A42" s="2"/>
      <c r="E42" s="4"/>
      <c r="F42" s="4"/>
      <c r="G42" s="4"/>
      <c r="H42" s="4"/>
      <c r="I42" s="4"/>
      <c r="J42" s="4"/>
      <c r="K42" s="4"/>
      <c r="L42" s="4"/>
    </row>
    <row r="43" spans="1:12" x14ac:dyDescent="0.25">
      <c r="A43" s="2"/>
      <c r="E43" s="4"/>
      <c r="F43" s="4"/>
      <c r="G43" s="4"/>
      <c r="H43" s="4"/>
      <c r="I43" s="4"/>
      <c r="J43" s="4"/>
      <c r="K43" s="4"/>
      <c r="L43" s="4"/>
    </row>
    <row r="44" spans="1:12" x14ac:dyDescent="0.25">
      <c r="A44" s="87" t="s">
        <v>159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</row>
    <row r="45" spans="1:12" s="9" customFormat="1" x14ac:dyDescent="0.25">
      <c r="A45" s="10" t="s">
        <v>161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</row>
    <row r="47" spans="1:12" s="3" customFormat="1" x14ac:dyDescent="0.25">
      <c r="E47" s="87">
        <v>2021</v>
      </c>
      <c r="F47" s="87"/>
      <c r="G47" s="87"/>
      <c r="H47" s="8"/>
      <c r="I47" s="87">
        <v>2022</v>
      </c>
      <c r="J47" s="87"/>
      <c r="K47" s="87"/>
      <c r="L47" s="8"/>
    </row>
    <row r="48" spans="1:12" s="5" customFormat="1" ht="38.15" customHeight="1" x14ac:dyDescent="0.25">
      <c r="A48" s="6" t="s">
        <v>2</v>
      </c>
      <c r="C48" s="7" t="s">
        <v>3</v>
      </c>
      <c r="E48" s="89" t="s">
        <v>5</v>
      </c>
      <c r="F48" s="89"/>
      <c r="G48" s="89"/>
      <c r="H48" s="20"/>
      <c r="I48" s="89" t="s">
        <v>5</v>
      </c>
      <c r="J48" s="89"/>
      <c r="K48" s="89"/>
      <c r="L48" s="6" t="s">
        <v>24</v>
      </c>
    </row>
    <row r="49" spans="1:12" x14ac:dyDescent="0.25">
      <c r="E49" s="2" t="s">
        <v>8</v>
      </c>
      <c r="F49" s="2" t="s">
        <v>9</v>
      </c>
      <c r="G49" s="2" t="s">
        <v>10</v>
      </c>
      <c r="H49" s="2"/>
      <c r="I49" s="2" t="s">
        <v>11</v>
      </c>
      <c r="J49" s="2" t="s">
        <v>12</v>
      </c>
      <c r="K49" s="2" t="s">
        <v>13</v>
      </c>
      <c r="L49" s="2" t="s">
        <v>109</v>
      </c>
    </row>
    <row r="50" spans="1:12" x14ac:dyDescent="0.25">
      <c r="E50" s="2"/>
      <c r="F50" s="2"/>
      <c r="G50" s="2"/>
      <c r="H50" s="2"/>
      <c r="I50" s="2"/>
      <c r="J50" s="2"/>
      <c r="K50" s="2"/>
      <c r="L50" s="2"/>
    </row>
    <row r="51" spans="1:12" x14ac:dyDescent="0.25">
      <c r="E51" s="21" t="s">
        <v>110</v>
      </c>
      <c r="F51" s="21" t="s">
        <v>111</v>
      </c>
      <c r="G51" s="21" t="s">
        <v>19</v>
      </c>
      <c r="H51" s="21"/>
      <c r="I51" s="21" t="s">
        <v>110</v>
      </c>
      <c r="J51" s="21" t="s">
        <v>111</v>
      </c>
      <c r="K51" s="21" t="s">
        <v>19</v>
      </c>
      <c r="L51" s="2"/>
    </row>
    <row r="52" spans="1:12" x14ac:dyDescent="0.25">
      <c r="A52" s="2"/>
      <c r="E52" s="4"/>
      <c r="F52" s="4"/>
      <c r="G52" s="4"/>
      <c r="H52" s="4"/>
      <c r="I52" s="4"/>
      <c r="J52" s="4"/>
      <c r="K52" s="4"/>
      <c r="L52" s="4"/>
    </row>
    <row r="53" spans="1:12" x14ac:dyDescent="0.25">
      <c r="A53" s="2">
        <v>17</v>
      </c>
      <c r="C53" s="1" t="s">
        <v>57</v>
      </c>
      <c r="E53" s="65">
        <v>1.0540765400000001</v>
      </c>
      <c r="F53" s="65">
        <v>1.2566190538942024</v>
      </c>
      <c r="G53" s="65">
        <f t="shared" ref="G53:G56" si="6">E53+F53</f>
        <v>2.3106955938942022</v>
      </c>
      <c r="H53" s="65"/>
      <c r="I53" s="65">
        <v>2.1058364499999955</v>
      </c>
      <c r="J53" s="65">
        <v>2.7246932899999998</v>
      </c>
      <c r="K53" s="65">
        <f t="shared" ref="K53:K56" si="7">I53+J53</f>
        <v>4.8305297399999958</v>
      </c>
      <c r="L53" s="65">
        <f t="shared" ref="L53:L56" si="8">K53-G53</f>
        <v>2.5198341461057936</v>
      </c>
    </row>
    <row r="54" spans="1:12" x14ac:dyDescent="0.25">
      <c r="A54" s="2">
        <v>18</v>
      </c>
      <c r="C54" s="1" t="s">
        <v>58</v>
      </c>
      <c r="E54" s="65">
        <v>29.06360175763481</v>
      </c>
      <c r="F54" s="65">
        <v>2.4127870156544602</v>
      </c>
      <c r="G54" s="65">
        <f t="shared" si="6"/>
        <v>31.476388773289269</v>
      </c>
      <c r="H54" s="65"/>
      <c r="I54" s="65">
        <v>40.256823702730415</v>
      </c>
      <c r="J54" s="65">
        <v>2.5496320054185411</v>
      </c>
      <c r="K54" s="65">
        <f t="shared" si="7"/>
        <v>42.80645570814896</v>
      </c>
      <c r="L54" s="65">
        <f t="shared" si="8"/>
        <v>11.330066934859691</v>
      </c>
    </row>
    <row r="55" spans="1:12" x14ac:dyDescent="0.25">
      <c r="A55" s="2">
        <v>19</v>
      </c>
      <c r="C55" s="1" t="s">
        <v>59</v>
      </c>
      <c r="E55" s="65">
        <v>0</v>
      </c>
      <c r="F55" s="65">
        <v>6.0454622000000006E-2</v>
      </c>
      <c r="G55" s="65">
        <f t="shared" si="6"/>
        <v>6.0454622000000006E-2</v>
      </c>
      <c r="H55" s="65"/>
      <c r="I55" s="65">
        <v>0</v>
      </c>
      <c r="J55" s="65">
        <v>6.2210533200000001E-2</v>
      </c>
      <c r="K55" s="65">
        <f t="shared" si="7"/>
        <v>6.2210533200000001E-2</v>
      </c>
      <c r="L55" s="65">
        <f t="shared" si="8"/>
        <v>1.7559111999999946E-3</v>
      </c>
    </row>
    <row r="56" spans="1:12" x14ac:dyDescent="0.25">
      <c r="A56" s="2">
        <v>20</v>
      </c>
      <c r="C56" s="1" t="s">
        <v>60</v>
      </c>
      <c r="E56" s="65">
        <v>0</v>
      </c>
      <c r="F56" s="65">
        <v>1.727004E-2</v>
      </c>
      <c r="G56" s="65">
        <f t="shared" si="6"/>
        <v>1.727004E-2</v>
      </c>
      <c r="H56" s="65"/>
      <c r="I56" s="65">
        <v>0</v>
      </c>
      <c r="J56" s="65">
        <v>1.715947E-2</v>
      </c>
      <c r="K56" s="65">
        <f t="shared" si="7"/>
        <v>1.715947E-2</v>
      </c>
      <c r="L56" s="65">
        <f t="shared" si="8"/>
        <v>-1.1057000000000081E-4</v>
      </c>
    </row>
    <row r="57" spans="1:12" x14ac:dyDescent="0.25">
      <c r="A57" s="2">
        <v>21</v>
      </c>
      <c r="C57" s="1" t="s">
        <v>43</v>
      </c>
      <c r="E57" s="78">
        <f>SUM(E53:E56)+SUM(E32:E37)</f>
        <v>50.500386054608043</v>
      </c>
      <c r="F57" s="78">
        <f>SUM(F53:F56)+SUM(F32:F37)</f>
        <v>69.477802001340947</v>
      </c>
      <c r="G57" s="78">
        <f>SUM(G53:G56)+SUM(G32:G37)</f>
        <v>119.97818805594898</v>
      </c>
      <c r="H57" s="65"/>
      <c r="I57" s="78">
        <f>SUM(I53:I56)+SUM(I32:I37)</f>
        <v>82.102743071894423</v>
      </c>
      <c r="J57" s="78">
        <f>SUM(J53:J56)+SUM(J32:J37)</f>
        <v>80.157202258434751</v>
      </c>
      <c r="K57" s="78">
        <f>SUM(K53:K56)+SUM(K32:K37)</f>
        <v>162.25994533032917</v>
      </c>
      <c r="L57" s="78">
        <f>SUM(L53:L56)+SUM(L32:L37)</f>
        <v>42.28175727438019</v>
      </c>
    </row>
    <row r="58" spans="1:12" x14ac:dyDescent="0.25">
      <c r="A58" s="2"/>
      <c r="E58" s="65"/>
      <c r="F58" s="73"/>
      <c r="G58" s="73"/>
      <c r="H58" s="73"/>
      <c r="I58" s="73"/>
      <c r="J58" s="73"/>
      <c r="K58" s="73"/>
      <c r="L58" s="73"/>
    </row>
    <row r="59" spans="1:12" x14ac:dyDescent="0.25">
      <c r="A59" s="2">
        <v>22</v>
      </c>
      <c r="C59" s="1" t="s">
        <v>63</v>
      </c>
      <c r="E59" s="65">
        <v>11.9876102857496</v>
      </c>
      <c r="F59" s="65">
        <v>28.838081529999997</v>
      </c>
      <c r="G59" s="65">
        <f t="shared" ref="G59:G70" si="9">E59+F59</f>
        <v>40.825691815749593</v>
      </c>
      <c r="H59" s="65"/>
      <c r="I59" s="65">
        <v>21.1662972918989</v>
      </c>
      <c r="J59" s="65">
        <v>30.485739239999997</v>
      </c>
      <c r="K59" s="65">
        <f t="shared" ref="K59:K70" si="10">I59+J59</f>
        <v>51.652036531898901</v>
      </c>
      <c r="L59" s="65">
        <f t="shared" ref="L59:L70" si="11">K59-G59</f>
        <v>10.826344716149308</v>
      </c>
    </row>
    <row r="60" spans="1:12" x14ac:dyDescent="0.25">
      <c r="A60" s="2">
        <v>23</v>
      </c>
      <c r="C60" s="1" t="s">
        <v>64</v>
      </c>
      <c r="E60" s="65">
        <v>6.6991455075688009</v>
      </c>
      <c r="F60" s="65">
        <v>21.172523969</v>
      </c>
      <c r="G60" s="65">
        <f t="shared" si="9"/>
        <v>27.871669476568801</v>
      </c>
      <c r="H60" s="65"/>
      <c r="I60" s="65">
        <v>13.728682766578199</v>
      </c>
      <c r="J60" s="65">
        <v>24.492120069999999</v>
      </c>
      <c r="K60" s="65">
        <f t="shared" si="10"/>
        <v>38.220802836578201</v>
      </c>
      <c r="L60" s="65">
        <f t="shared" si="11"/>
        <v>10.3491333600094</v>
      </c>
    </row>
    <row r="61" spans="1:12" x14ac:dyDescent="0.25">
      <c r="A61" s="2">
        <v>24</v>
      </c>
      <c r="C61" s="1" t="s">
        <v>65</v>
      </c>
      <c r="E61" s="65">
        <v>2.9938929001175998</v>
      </c>
      <c r="F61" s="65">
        <v>1.0451573599999999</v>
      </c>
      <c r="G61" s="65">
        <f>E61+F61</f>
        <v>4.0390502601175999</v>
      </c>
      <c r="H61" s="65"/>
      <c r="I61" s="65">
        <v>5.4022439556352007</v>
      </c>
      <c r="J61" s="65">
        <v>1.27987907</v>
      </c>
      <c r="K61" s="65">
        <f>I61+J61</f>
        <v>6.6821230256352004</v>
      </c>
      <c r="L61" s="65">
        <f>K61-G61</f>
        <v>2.6430727655176005</v>
      </c>
    </row>
    <row r="62" spans="1:12" x14ac:dyDescent="0.25">
      <c r="A62" s="2">
        <v>25</v>
      </c>
      <c r="C62" s="1" t="s">
        <v>66</v>
      </c>
      <c r="E62" s="65">
        <v>7.0419147896000012E-2</v>
      </c>
      <c r="F62" s="65">
        <v>0</v>
      </c>
      <c r="G62" s="65">
        <f>E62+F62</f>
        <v>7.0419147896000012E-2</v>
      </c>
      <c r="H62" s="65"/>
      <c r="I62" s="65">
        <v>0.1084669462064</v>
      </c>
      <c r="J62" s="65">
        <v>0</v>
      </c>
      <c r="K62" s="65">
        <f>I62+J62</f>
        <v>0.1084669462064</v>
      </c>
      <c r="L62" s="65">
        <f>K62-G62</f>
        <v>3.8047798310399991E-2</v>
      </c>
    </row>
    <row r="63" spans="1:12" x14ac:dyDescent="0.25">
      <c r="A63" s="2">
        <v>26</v>
      </c>
      <c r="C63" s="1" t="s">
        <v>67</v>
      </c>
      <c r="E63" s="65">
        <v>2.9195439888468999</v>
      </c>
      <c r="F63" s="65">
        <v>30.564478058522671</v>
      </c>
      <c r="G63" s="65">
        <f t="shared" si="9"/>
        <v>33.484022047369571</v>
      </c>
      <c r="H63" s="65"/>
      <c r="I63" s="65">
        <v>4.1999324695367006</v>
      </c>
      <c r="J63" s="65">
        <v>33.782451040138049</v>
      </c>
      <c r="K63" s="65">
        <f t="shared" si="10"/>
        <v>37.982383509674747</v>
      </c>
      <c r="L63" s="65">
        <f t="shared" si="11"/>
        <v>4.4983614623051764</v>
      </c>
    </row>
    <row r="64" spans="1:12" x14ac:dyDescent="0.25">
      <c r="A64" s="2">
        <v>27</v>
      </c>
      <c r="C64" s="1" t="s">
        <v>51</v>
      </c>
      <c r="E64" s="65">
        <v>0</v>
      </c>
      <c r="F64" s="65">
        <v>11.488541269999999</v>
      </c>
      <c r="G64" s="65">
        <f t="shared" si="9"/>
        <v>11.488541269999999</v>
      </c>
      <c r="H64" s="65"/>
      <c r="I64" s="65">
        <v>0</v>
      </c>
      <c r="J64" s="65">
        <v>11.85352082</v>
      </c>
      <c r="K64" s="65">
        <f t="shared" si="10"/>
        <v>11.85352082</v>
      </c>
      <c r="L64" s="65">
        <f t="shared" si="11"/>
        <v>0.36497955000000104</v>
      </c>
    </row>
    <row r="65" spans="1:12" x14ac:dyDescent="0.25">
      <c r="A65" s="2">
        <v>28</v>
      </c>
      <c r="C65" s="1" t="s">
        <v>68</v>
      </c>
      <c r="E65" s="65">
        <v>0</v>
      </c>
      <c r="F65" s="65">
        <v>13.88489322</v>
      </c>
      <c r="G65" s="65">
        <f t="shared" si="9"/>
        <v>13.88489322</v>
      </c>
      <c r="H65" s="65"/>
      <c r="I65" s="65">
        <v>0</v>
      </c>
      <c r="J65" s="65">
        <v>14.30461783</v>
      </c>
      <c r="K65" s="65">
        <f t="shared" si="10"/>
        <v>14.30461783</v>
      </c>
      <c r="L65" s="65">
        <f t="shared" si="11"/>
        <v>0.41972460999999939</v>
      </c>
    </row>
    <row r="66" spans="1:12" x14ac:dyDescent="0.25">
      <c r="A66" s="2">
        <v>29</v>
      </c>
      <c r="C66" s="1" t="s">
        <v>69</v>
      </c>
      <c r="E66" s="65">
        <v>0</v>
      </c>
      <c r="F66" s="65">
        <v>76.045021207157902</v>
      </c>
      <c r="G66" s="65">
        <f t="shared" si="9"/>
        <v>76.045021207157902</v>
      </c>
      <c r="H66" s="65"/>
      <c r="I66" s="65">
        <v>0</v>
      </c>
      <c r="J66" s="65">
        <v>82.106187670743097</v>
      </c>
      <c r="K66" s="65">
        <f t="shared" si="10"/>
        <v>82.106187670743097</v>
      </c>
      <c r="L66" s="65">
        <f t="shared" si="11"/>
        <v>6.0611664635851952</v>
      </c>
    </row>
    <row r="67" spans="1:12" x14ac:dyDescent="0.25">
      <c r="A67" s="2">
        <v>30</v>
      </c>
      <c r="C67" s="1" t="s">
        <v>70</v>
      </c>
      <c r="E67" s="65">
        <v>0</v>
      </c>
      <c r="F67" s="65">
        <v>7.2025062699999998</v>
      </c>
      <c r="G67" s="65">
        <f t="shared" si="9"/>
        <v>7.2025062699999998</v>
      </c>
      <c r="H67" s="65"/>
      <c r="I67" s="65">
        <v>0</v>
      </c>
      <c r="J67" s="65">
        <v>7.52596036</v>
      </c>
      <c r="K67" s="65">
        <f t="shared" si="10"/>
        <v>7.52596036</v>
      </c>
      <c r="L67" s="65">
        <f t="shared" si="11"/>
        <v>0.32345409000000025</v>
      </c>
    </row>
    <row r="68" spans="1:12" x14ac:dyDescent="0.25">
      <c r="A68" s="2">
        <v>31</v>
      </c>
      <c r="C68" s="1" t="s">
        <v>71</v>
      </c>
      <c r="E68" s="65">
        <v>0.76435854062399988</v>
      </c>
      <c r="F68" s="65">
        <v>2.32062568</v>
      </c>
      <c r="G68" s="65">
        <f t="shared" si="9"/>
        <v>3.0849842206239999</v>
      </c>
      <c r="H68" s="65"/>
      <c r="I68" s="65">
        <v>0.71572262461280012</v>
      </c>
      <c r="J68" s="65">
        <v>2.4966919600000002</v>
      </c>
      <c r="K68" s="65">
        <f t="shared" si="10"/>
        <v>3.2124145846128003</v>
      </c>
      <c r="L68" s="65">
        <f t="shared" si="11"/>
        <v>0.12743036398880037</v>
      </c>
    </row>
    <row r="69" spans="1:12" x14ac:dyDescent="0.25">
      <c r="A69" s="2">
        <v>32</v>
      </c>
      <c r="C69" s="1" t="s">
        <v>72</v>
      </c>
      <c r="E69" s="65">
        <v>15.649543019457001</v>
      </c>
      <c r="F69" s="65">
        <v>3.1366005699999997</v>
      </c>
      <c r="G69" s="65">
        <f t="shared" si="9"/>
        <v>18.786143589457001</v>
      </c>
      <c r="H69" s="65"/>
      <c r="I69" s="65">
        <v>21.209193690543</v>
      </c>
      <c r="J69" s="65">
        <v>3.7090197899999899</v>
      </c>
      <c r="K69" s="65">
        <f t="shared" si="10"/>
        <v>24.918213480542988</v>
      </c>
      <c r="L69" s="65">
        <f t="shared" si="11"/>
        <v>6.1320698910859868</v>
      </c>
    </row>
    <row r="70" spans="1:12" x14ac:dyDescent="0.25">
      <c r="A70" s="2">
        <v>33</v>
      </c>
      <c r="C70" s="1" t="s">
        <v>73</v>
      </c>
      <c r="E70" s="65">
        <v>0</v>
      </c>
      <c r="F70" s="65">
        <v>0</v>
      </c>
      <c r="G70" s="65">
        <f t="shared" si="9"/>
        <v>0</v>
      </c>
      <c r="H70" s="65"/>
      <c r="I70" s="65">
        <v>0</v>
      </c>
      <c r="J70" s="65">
        <v>0</v>
      </c>
      <c r="K70" s="65">
        <f t="shared" si="10"/>
        <v>0</v>
      </c>
      <c r="L70" s="65">
        <f t="shared" si="11"/>
        <v>0</v>
      </c>
    </row>
    <row r="71" spans="1:12" x14ac:dyDescent="0.25">
      <c r="A71" s="2">
        <v>34</v>
      </c>
      <c r="C71" s="1" t="s">
        <v>48</v>
      </c>
      <c r="E71" s="78">
        <f t="shared" ref="E71:K71" si="12">SUM(E59:E70)</f>
        <v>41.0845133902599</v>
      </c>
      <c r="F71" s="78">
        <f t="shared" si="12"/>
        <v>195.69842913468057</v>
      </c>
      <c r="G71" s="78">
        <f t="shared" si="12"/>
        <v>236.78294252494044</v>
      </c>
      <c r="H71" s="65"/>
      <c r="I71" s="78">
        <f t="shared" si="12"/>
        <v>66.530539745011197</v>
      </c>
      <c r="J71" s="78">
        <f t="shared" si="12"/>
        <v>212.03618785088111</v>
      </c>
      <c r="K71" s="78">
        <f t="shared" si="12"/>
        <v>278.5667275958923</v>
      </c>
      <c r="L71" s="78">
        <f>K71-G71</f>
        <v>41.783785070951865</v>
      </c>
    </row>
    <row r="72" spans="1:12" x14ac:dyDescent="0.25">
      <c r="A72" s="2"/>
      <c r="E72" s="65"/>
      <c r="F72" s="73"/>
      <c r="G72" s="73"/>
      <c r="H72" s="73"/>
      <c r="I72" s="73"/>
      <c r="J72" s="73"/>
      <c r="K72" s="73"/>
      <c r="L72" s="73"/>
    </row>
    <row r="73" spans="1:12" x14ac:dyDescent="0.25">
      <c r="A73" s="2">
        <v>35</v>
      </c>
      <c r="C73" s="1" t="s">
        <v>74</v>
      </c>
      <c r="E73" s="78">
        <f t="shared" ref="E73:K73" si="13">E57+E71</f>
        <v>91.584899444867943</v>
      </c>
      <c r="F73" s="78">
        <f t="shared" si="13"/>
        <v>265.1762311360215</v>
      </c>
      <c r="G73" s="78">
        <f t="shared" si="13"/>
        <v>356.76113058088941</v>
      </c>
      <c r="H73" s="65"/>
      <c r="I73" s="78">
        <f t="shared" si="13"/>
        <v>148.63328281690562</v>
      </c>
      <c r="J73" s="78">
        <f t="shared" si="13"/>
        <v>292.19339010931583</v>
      </c>
      <c r="K73" s="78">
        <f t="shared" si="13"/>
        <v>440.82667292622148</v>
      </c>
      <c r="L73" s="78">
        <f>K73-G73</f>
        <v>84.065542345332062</v>
      </c>
    </row>
    <row r="74" spans="1:12" x14ac:dyDescent="0.25">
      <c r="A74" s="2"/>
      <c r="E74" s="65"/>
      <c r="F74" s="73"/>
      <c r="G74" s="73"/>
      <c r="H74" s="73"/>
      <c r="I74" s="73"/>
      <c r="J74" s="73"/>
      <c r="K74" s="73"/>
      <c r="L74" s="73"/>
    </row>
    <row r="75" spans="1:12" x14ac:dyDescent="0.25">
      <c r="A75" s="2">
        <v>36</v>
      </c>
      <c r="C75" s="1" t="s">
        <v>75</v>
      </c>
      <c r="E75" s="78">
        <f>E28+E73</f>
        <v>4130.0192637424234</v>
      </c>
      <c r="F75" s="78">
        <f>F28+F73</f>
        <v>526.82189127809556</v>
      </c>
      <c r="G75" s="78">
        <f>G28+G73</f>
        <v>4656.8411550205183</v>
      </c>
      <c r="H75" s="65"/>
      <c r="I75" s="78">
        <f>I28+I73</f>
        <v>5563.2261221197796</v>
      </c>
      <c r="J75" s="78">
        <f>J28+J73</f>
        <v>571.32141163753363</v>
      </c>
      <c r="K75" s="78">
        <f>K28+K73</f>
        <v>6134.5475337573134</v>
      </c>
      <c r="L75" s="78">
        <f>L28+L73</f>
        <v>1477.7063787367952</v>
      </c>
    </row>
    <row r="76" spans="1:12" x14ac:dyDescent="0.25">
      <c r="A76" s="2"/>
      <c r="E76" s="4"/>
      <c r="F76" s="4"/>
      <c r="G76" s="4"/>
      <c r="H76" s="4"/>
      <c r="I76" s="4"/>
      <c r="J76" s="4"/>
      <c r="K76" s="4"/>
      <c r="L76" s="4"/>
    </row>
    <row r="77" spans="1:12" x14ac:dyDescent="0.25">
      <c r="A77" s="2"/>
      <c r="E77" s="4"/>
      <c r="F77" s="4"/>
      <c r="G77" s="4"/>
      <c r="H77" s="4"/>
      <c r="I77" s="4"/>
      <c r="J77" s="4"/>
      <c r="K77" s="4"/>
      <c r="L77" s="4"/>
    </row>
    <row r="78" spans="1:12" x14ac:dyDescent="0.25">
      <c r="A78" s="2"/>
      <c r="E78" s="4"/>
      <c r="F78" s="4"/>
      <c r="G78" s="4"/>
      <c r="H78" s="4"/>
      <c r="I78" s="4"/>
      <c r="J78" s="4"/>
      <c r="K78" s="4"/>
      <c r="L78" s="4"/>
    </row>
    <row r="79" spans="1:12" x14ac:dyDescent="0.25">
      <c r="A79" s="2"/>
      <c r="E79" s="4"/>
      <c r="F79" s="4"/>
      <c r="G79" s="4"/>
      <c r="H79" s="4"/>
      <c r="I79" s="4"/>
      <c r="J79" s="4"/>
      <c r="K79" s="4"/>
      <c r="L79" s="4"/>
    </row>
    <row r="80" spans="1:12" x14ac:dyDescent="0.25">
      <c r="A80" s="2"/>
      <c r="E80" s="4"/>
      <c r="F80" s="4"/>
      <c r="G80" s="4"/>
      <c r="H80" s="4"/>
      <c r="I80" s="4"/>
      <c r="J80" s="4"/>
      <c r="K80" s="4"/>
      <c r="L80" s="4"/>
    </row>
    <row r="81" spans="1:12" x14ac:dyDescent="0.25">
      <c r="A81" s="2"/>
      <c r="E81" s="4"/>
      <c r="F81" s="4"/>
      <c r="G81" s="4"/>
      <c r="H81" s="4"/>
      <c r="I81" s="4"/>
      <c r="J81" s="4"/>
      <c r="K81" s="4"/>
      <c r="L81" s="4"/>
    </row>
    <row r="82" spans="1:12" s="9" customFormat="1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</row>
    <row r="83" spans="1:12" s="9" customFormat="1" x14ac:dyDescent="0.25">
      <c r="A83" s="87" t="s">
        <v>159</v>
      </c>
      <c r="B83" s="87"/>
      <c r="C83" s="87"/>
      <c r="D83" s="87"/>
      <c r="E83" s="87"/>
      <c r="F83" s="87"/>
      <c r="G83" s="87"/>
      <c r="H83" s="87"/>
      <c r="I83" s="87"/>
      <c r="J83" s="87"/>
      <c r="K83" s="87"/>
      <c r="L83" s="87"/>
    </row>
    <row r="84" spans="1:12" s="9" customFormat="1" x14ac:dyDescent="0.25">
      <c r="A84" s="10" t="s">
        <v>161</v>
      </c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</row>
    <row r="86" spans="1:12" s="3" customFormat="1" x14ac:dyDescent="0.25">
      <c r="E86" s="87">
        <v>2021</v>
      </c>
      <c r="F86" s="87"/>
      <c r="G86" s="87"/>
      <c r="H86" s="8"/>
      <c r="I86" s="87">
        <v>2022</v>
      </c>
      <c r="J86" s="87"/>
      <c r="K86" s="87"/>
      <c r="L86" s="8"/>
    </row>
    <row r="87" spans="1:12" s="5" customFormat="1" ht="38.15" customHeight="1" x14ac:dyDescent="0.25">
      <c r="A87" s="6" t="s">
        <v>2</v>
      </c>
      <c r="C87" s="7" t="s">
        <v>3</v>
      </c>
      <c r="E87" s="89" t="s">
        <v>5</v>
      </c>
      <c r="F87" s="89"/>
      <c r="G87" s="89"/>
      <c r="H87" s="20"/>
      <c r="I87" s="89" t="s">
        <v>5</v>
      </c>
      <c r="J87" s="89"/>
      <c r="K87" s="89"/>
      <c r="L87" s="6" t="s">
        <v>24</v>
      </c>
    </row>
    <row r="88" spans="1:12" x14ac:dyDescent="0.25">
      <c r="E88" s="2" t="s">
        <v>8</v>
      </c>
      <c r="F88" s="2" t="s">
        <v>9</v>
      </c>
      <c r="G88" s="2" t="s">
        <v>10</v>
      </c>
      <c r="H88" s="2"/>
      <c r="I88" s="2" t="s">
        <v>11</v>
      </c>
      <c r="J88" s="2" t="s">
        <v>12</v>
      </c>
      <c r="K88" s="2" t="s">
        <v>13</v>
      </c>
      <c r="L88" s="2" t="s">
        <v>109</v>
      </c>
    </row>
    <row r="89" spans="1:12" x14ac:dyDescent="0.25">
      <c r="E89" s="2"/>
      <c r="F89" s="2"/>
      <c r="G89" s="2"/>
      <c r="H89" s="2"/>
      <c r="I89" s="2"/>
      <c r="J89" s="2"/>
      <c r="K89" s="2"/>
      <c r="L89" s="2"/>
    </row>
    <row r="90" spans="1:12" x14ac:dyDescent="0.25">
      <c r="E90" s="21" t="s">
        <v>4</v>
      </c>
      <c r="F90" s="21"/>
      <c r="G90" s="21" t="s">
        <v>19</v>
      </c>
      <c r="H90" s="21"/>
      <c r="I90" s="21"/>
      <c r="J90" s="21"/>
      <c r="K90" s="21" t="s">
        <v>19</v>
      </c>
      <c r="L90" s="2"/>
    </row>
    <row r="92" spans="1:12" x14ac:dyDescent="0.25">
      <c r="A92" s="2"/>
      <c r="C92" s="3" t="s">
        <v>76</v>
      </c>
      <c r="E92" s="4"/>
      <c r="F92" s="4"/>
      <c r="G92" s="4"/>
      <c r="H92" s="4"/>
      <c r="I92" s="4"/>
      <c r="J92" s="4"/>
      <c r="K92" s="4"/>
      <c r="L92" s="4"/>
    </row>
    <row r="94" spans="1:12" x14ac:dyDescent="0.25">
      <c r="A94" s="29">
        <v>37</v>
      </c>
      <c r="C94" s="5" t="s">
        <v>77</v>
      </c>
      <c r="E94" s="2" t="s">
        <v>15</v>
      </c>
      <c r="F94" s="73"/>
      <c r="G94" s="65">
        <v>-18</v>
      </c>
      <c r="H94" s="65"/>
      <c r="I94" s="71"/>
      <c r="J94" s="71"/>
      <c r="K94" s="65">
        <v>-29.935051439999999</v>
      </c>
      <c r="L94" s="66">
        <f>K94-G94</f>
        <v>-11.935051439999999</v>
      </c>
    </row>
    <row r="95" spans="1:12" ht="25" x14ac:dyDescent="0.25">
      <c r="A95" s="29">
        <v>38</v>
      </c>
      <c r="C95" s="5" t="s">
        <v>78</v>
      </c>
      <c r="E95" s="2" t="s">
        <v>15</v>
      </c>
      <c r="F95" s="73"/>
      <c r="G95" s="65">
        <v>0</v>
      </c>
      <c r="H95" s="65"/>
      <c r="I95" s="71"/>
      <c r="J95" s="71"/>
      <c r="K95" s="65">
        <v>0</v>
      </c>
      <c r="L95" s="66">
        <f t="shared" ref="L95:L132" si="14">K95-G95</f>
        <v>0</v>
      </c>
    </row>
    <row r="96" spans="1:12" x14ac:dyDescent="0.25">
      <c r="A96" s="29">
        <v>39</v>
      </c>
      <c r="C96" s="5" t="s">
        <v>79</v>
      </c>
      <c r="E96" s="2" t="s">
        <v>15</v>
      </c>
      <c r="F96" s="73"/>
      <c r="G96" s="65">
        <v>-16.2</v>
      </c>
      <c r="H96" s="65"/>
      <c r="I96" s="71"/>
      <c r="J96" s="71"/>
      <c r="K96" s="65">
        <v>-2.8256231000000001</v>
      </c>
      <c r="L96" s="66">
        <f t="shared" si="14"/>
        <v>13.3743769</v>
      </c>
    </row>
    <row r="97" spans="1:12" ht="25" x14ac:dyDescent="0.25">
      <c r="A97" s="29">
        <v>40</v>
      </c>
      <c r="C97" s="5" t="s">
        <v>80</v>
      </c>
      <c r="E97" s="2" t="s">
        <v>81</v>
      </c>
      <c r="F97" s="73"/>
      <c r="G97" s="65">
        <v>15.4</v>
      </c>
      <c r="H97" s="65"/>
      <c r="I97" s="71"/>
      <c r="J97" s="71"/>
      <c r="K97" s="65">
        <v>6.89466365875953</v>
      </c>
      <c r="L97" s="66">
        <f t="shared" si="14"/>
        <v>-8.5053363412404703</v>
      </c>
    </row>
    <row r="98" spans="1:12" x14ac:dyDescent="0.25">
      <c r="A98" s="29">
        <v>41</v>
      </c>
      <c r="C98" s="5" t="s">
        <v>82</v>
      </c>
      <c r="E98" s="2" t="s">
        <v>83</v>
      </c>
      <c r="F98" s="73"/>
      <c r="G98" s="65">
        <v>2</v>
      </c>
      <c r="H98" s="65"/>
      <c r="I98" s="71"/>
      <c r="J98" s="71"/>
      <c r="K98" s="65">
        <v>1.1825000000000001</v>
      </c>
      <c r="L98" s="66">
        <f t="shared" si="14"/>
        <v>-0.81749999999999989</v>
      </c>
    </row>
    <row r="99" spans="1:12" x14ac:dyDescent="0.25">
      <c r="A99" s="29">
        <v>42</v>
      </c>
      <c r="C99" s="5" t="s">
        <v>84</v>
      </c>
      <c r="E99" s="2" t="s">
        <v>83</v>
      </c>
      <c r="F99" s="73"/>
      <c r="G99" s="65">
        <v>0.2</v>
      </c>
      <c r="H99" s="65"/>
      <c r="I99" s="71"/>
      <c r="J99" s="71"/>
      <c r="K99" s="65">
        <v>-6.8851893400000002</v>
      </c>
      <c r="L99" s="66">
        <f t="shared" si="14"/>
        <v>-7.0851893400000003</v>
      </c>
    </row>
    <row r="100" spans="1:12" ht="25" x14ac:dyDescent="0.25">
      <c r="A100" s="29">
        <v>43</v>
      </c>
      <c r="C100" s="5" t="s">
        <v>85</v>
      </c>
      <c r="E100" s="2" t="s">
        <v>83</v>
      </c>
      <c r="F100" s="73"/>
      <c r="G100" s="65">
        <v>0</v>
      </c>
      <c r="H100" s="65"/>
      <c r="I100" s="71"/>
      <c r="J100" s="71"/>
      <c r="K100" s="65">
        <v>0</v>
      </c>
      <c r="L100" s="66">
        <f t="shared" si="14"/>
        <v>0</v>
      </c>
    </row>
    <row r="101" spans="1:12" ht="25" x14ac:dyDescent="0.25">
      <c r="A101" s="29">
        <v>44</v>
      </c>
      <c r="C101" s="5" t="s">
        <v>86</v>
      </c>
      <c r="E101" s="2" t="s">
        <v>83</v>
      </c>
      <c r="F101" s="73"/>
      <c r="G101" s="65">
        <v>0</v>
      </c>
      <c r="H101" s="65"/>
      <c r="I101" s="71"/>
      <c r="J101" s="71"/>
      <c r="K101" s="65">
        <v>0</v>
      </c>
      <c r="L101" s="66">
        <f t="shared" si="14"/>
        <v>0</v>
      </c>
    </row>
    <row r="102" spans="1:12" ht="25" x14ac:dyDescent="0.25">
      <c r="A102" s="29">
        <v>45</v>
      </c>
      <c r="C102" s="5" t="s">
        <v>87</v>
      </c>
      <c r="E102" s="2" t="s">
        <v>83</v>
      </c>
      <c r="F102" s="73"/>
      <c r="G102" s="65">
        <v>12</v>
      </c>
      <c r="H102" s="65"/>
      <c r="I102" s="71"/>
      <c r="J102" s="71"/>
      <c r="K102" s="65">
        <v>12.000000000418014</v>
      </c>
      <c r="L102" s="66">
        <f t="shared" si="14"/>
        <v>4.1801406780450634E-10</v>
      </c>
    </row>
    <row r="103" spans="1:12" x14ac:dyDescent="0.25">
      <c r="A103" s="29">
        <v>46</v>
      </c>
      <c r="C103" s="5" t="s">
        <v>88</v>
      </c>
      <c r="E103" s="2" t="s">
        <v>83</v>
      </c>
      <c r="F103" s="73"/>
      <c r="G103" s="65">
        <v>0</v>
      </c>
      <c r="H103" s="65"/>
      <c r="I103" s="71"/>
      <c r="J103" s="71"/>
      <c r="K103" s="65">
        <v>6.3227000000000005E-2</v>
      </c>
      <c r="L103" s="66">
        <f t="shared" si="14"/>
        <v>6.3227000000000005E-2</v>
      </c>
    </row>
    <row r="104" spans="1:12" x14ac:dyDescent="0.25">
      <c r="A104" s="29">
        <v>47</v>
      </c>
      <c r="C104" s="5" t="s">
        <v>89</v>
      </c>
      <c r="E104" s="2" t="s">
        <v>83</v>
      </c>
      <c r="F104" s="73"/>
      <c r="G104" s="65">
        <v>0.7</v>
      </c>
      <c r="H104" s="65"/>
      <c r="I104" s="71"/>
      <c r="J104" s="71"/>
      <c r="K104" s="65">
        <v>0.86912155840399996</v>
      </c>
      <c r="L104" s="66">
        <f t="shared" si="14"/>
        <v>0.16912155840400001</v>
      </c>
    </row>
    <row r="105" spans="1:12" ht="25" x14ac:dyDescent="0.25">
      <c r="A105" s="29">
        <v>48</v>
      </c>
      <c r="C105" s="5" t="s">
        <v>90</v>
      </c>
      <c r="E105" s="2" t="s">
        <v>83</v>
      </c>
      <c r="F105" s="73"/>
      <c r="G105" s="65">
        <v>0.1</v>
      </c>
      <c r="H105" s="65"/>
      <c r="I105" s="71"/>
      <c r="J105" s="71"/>
      <c r="K105" s="65">
        <v>7.1900000000000006E-2</v>
      </c>
      <c r="L105" s="66">
        <f t="shared" si="14"/>
        <v>-2.81E-2</v>
      </c>
    </row>
    <row r="106" spans="1:12" ht="25" x14ac:dyDescent="0.25">
      <c r="A106" s="29">
        <v>49</v>
      </c>
      <c r="C106" s="5" t="s">
        <v>91</v>
      </c>
      <c r="E106" s="2" t="s">
        <v>83</v>
      </c>
      <c r="F106" s="73"/>
      <c r="G106" s="65">
        <v>0</v>
      </c>
      <c r="H106" s="65"/>
      <c r="I106" s="71"/>
      <c r="J106" s="71"/>
      <c r="K106" s="65">
        <v>0</v>
      </c>
      <c r="L106" s="66">
        <f>K106-G106</f>
        <v>0</v>
      </c>
    </row>
    <row r="107" spans="1:12" x14ac:dyDescent="0.25">
      <c r="A107" s="2"/>
      <c r="C107" s="5"/>
      <c r="E107" s="2"/>
      <c r="G107" s="28"/>
      <c r="H107" s="28"/>
      <c r="I107" s="15"/>
      <c r="J107" s="15"/>
      <c r="K107" s="28"/>
      <c r="L107" s="27"/>
    </row>
    <row r="108" spans="1:12" x14ac:dyDescent="0.25">
      <c r="A108" s="2"/>
      <c r="C108" s="5"/>
      <c r="E108" s="2"/>
      <c r="G108" s="28"/>
      <c r="H108" s="28"/>
      <c r="I108" s="15"/>
      <c r="J108" s="15"/>
      <c r="K108" s="28"/>
      <c r="L108" s="27"/>
    </row>
    <row r="109" spans="1:12" x14ac:dyDescent="0.25">
      <c r="A109" s="2"/>
      <c r="C109" s="5"/>
      <c r="E109" s="2"/>
      <c r="G109" s="28"/>
      <c r="H109" s="28"/>
      <c r="I109" s="15"/>
      <c r="J109" s="15"/>
      <c r="K109" s="28"/>
      <c r="L109" s="27"/>
    </row>
    <row r="110" spans="1:12" x14ac:dyDescent="0.25">
      <c r="A110" s="2"/>
      <c r="C110" s="5"/>
      <c r="E110" s="2"/>
      <c r="G110" s="28"/>
      <c r="H110" s="28"/>
      <c r="I110" s="15"/>
      <c r="J110" s="15"/>
      <c r="K110" s="28"/>
      <c r="L110" s="27"/>
    </row>
    <row r="111" spans="1:12" x14ac:dyDescent="0.25">
      <c r="A111" s="2"/>
      <c r="C111" s="5"/>
      <c r="E111" s="2"/>
      <c r="G111" s="28"/>
      <c r="H111" s="28"/>
      <c r="I111" s="15"/>
      <c r="J111" s="15"/>
      <c r="K111" s="28"/>
      <c r="L111" s="27"/>
    </row>
    <row r="112" spans="1:12" x14ac:dyDescent="0.25">
      <c r="A112" s="2"/>
      <c r="C112" s="5"/>
      <c r="E112" s="2"/>
      <c r="G112" s="28"/>
      <c r="H112" s="28"/>
      <c r="I112" s="15"/>
      <c r="J112" s="15"/>
      <c r="K112" s="28"/>
      <c r="L112" s="27"/>
    </row>
    <row r="113" spans="1:12" x14ac:dyDescent="0.25">
      <c r="A113" s="2"/>
      <c r="C113" s="5"/>
      <c r="E113" s="2"/>
      <c r="G113" s="28"/>
      <c r="H113" s="28"/>
      <c r="I113" s="15"/>
      <c r="J113" s="15"/>
      <c r="K113" s="28"/>
      <c r="L113" s="27"/>
    </row>
    <row r="114" spans="1:12" x14ac:dyDescent="0.25">
      <c r="A114" s="87" t="s">
        <v>159</v>
      </c>
      <c r="B114" s="87"/>
      <c r="C114" s="87"/>
      <c r="D114" s="87"/>
      <c r="E114" s="87"/>
      <c r="F114" s="87"/>
      <c r="G114" s="87"/>
      <c r="H114" s="87"/>
      <c r="I114" s="87"/>
      <c r="J114" s="87"/>
      <c r="K114" s="87"/>
      <c r="L114" s="87"/>
    </row>
    <row r="115" spans="1:12" x14ac:dyDescent="0.25">
      <c r="A115" s="10" t="s">
        <v>161</v>
      </c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</row>
    <row r="117" spans="1:12" x14ac:dyDescent="0.25">
      <c r="A117" s="3"/>
      <c r="B117" s="3"/>
      <c r="C117" s="3"/>
      <c r="D117" s="3"/>
      <c r="E117" s="87">
        <v>2021</v>
      </c>
      <c r="F117" s="87"/>
      <c r="G117" s="87"/>
      <c r="H117" s="8"/>
      <c r="I117" s="87">
        <v>2022</v>
      </c>
      <c r="J117" s="87"/>
      <c r="K117" s="87"/>
      <c r="L117" s="8"/>
    </row>
    <row r="118" spans="1:12" ht="37.5" x14ac:dyDescent="0.25">
      <c r="A118" s="6" t="s">
        <v>2</v>
      </c>
      <c r="B118" s="5"/>
      <c r="C118" s="7" t="s">
        <v>3</v>
      </c>
      <c r="D118" s="5"/>
      <c r="E118" s="89" t="s">
        <v>5</v>
      </c>
      <c r="F118" s="89"/>
      <c r="G118" s="89"/>
      <c r="H118" s="20"/>
      <c r="I118" s="89" t="s">
        <v>5</v>
      </c>
      <c r="J118" s="89"/>
      <c r="K118" s="89"/>
      <c r="L118" s="6" t="s">
        <v>24</v>
      </c>
    </row>
    <row r="119" spans="1:12" x14ac:dyDescent="0.25">
      <c r="E119" s="2" t="s">
        <v>8</v>
      </c>
      <c r="F119" s="2" t="s">
        <v>9</v>
      </c>
      <c r="G119" s="2" t="s">
        <v>10</v>
      </c>
      <c r="H119" s="2"/>
      <c r="I119" s="2" t="s">
        <v>11</v>
      </c>
      <c r="J119" s="2" t="s">
        <v>12</v>
      </c>
      <c r="K119" s="2" t="s">
        <v>13</v>
      </c>
      <c r="L119" s="2" t="s">
        <v>109</v>
      </c>
    </row>
    <row r="120" spans="1:12" x14ac:dyDescent="0.25">
      <c r="E120" s="2"/>
      <c r="F120" s="2"/>
      <c r="G120" s="2"/>
      <c r="H120" s="2"/>
      <c r="I120" s="2"/>
      <c r="J120" s="2"/>
      <c r="K120" s="2"/>
      <c r="L120" s="2"/>
    </row>
    <row r="121" spans="1:12" x14ac:dyDescent="0.25">
      <c r="E121" s="21" t="s">
        <v>4</v>
      </c>
      <c r="F121" s="21"/>
      <c r="G121" s="21" t="s">
        <v>19</v>
      </c>
      <c r="H121" s="21"/>
      <c r="I121" s="21"/>
      <c r="J121" s="21"/>
      <c r="K121" s="21" t="s">
        <v>19</v>
      </c>
      <c r="L121" s="2"/>
    </row>
    <row r="122" spans="1:12" x14ac:dyDescent="0.25">
      <c r="A122" s="2"/>
      <c r="C122" s="5"/>
      <c r="E122" s="2"/>
      <c r="G122" s="28"/>
      <c r="H122" s="28"/>
      <c r="I122" s="15"/>
      <c r="J122" s="15"/>
      <c r="K122" s="28"/>
      <c r="L122" s="27"/>
    </row>
    <row r="123" spans="1:12" ht="37.5" x14ac:dyDescent="0.25">
      <c r="A123" s="29">
        <v>50</v>
      </c>
      <c r="C123" s="5" t="s">
        <v>162</v>
      </c>
      <c r="E123" s="2" t="s">
        <v>83</v>
      </c>
      <c r="F123" s="73"/>
      <c r="G123" s="65">
        <v>0</v>
      </c>
      <c r="H123" s="65"/>
      <c r="I123" s="71"/>
      <c r="J123" s="71"/>
      <c r="K123" s="65">
        <v>0</v>
      </c>
      <c r="L123" s="66">
        <f t="shared" si="14"/>
        <v>0</v>
      </c>
    </row>
    <row r="124" spans="1:12" ht="25" x14ac:dyDescent="0.25">
      <c r="A124" s="29">
        <v>51</v>
      </c>
      <c r="C124" s="5" t="s">
        <v>80</v>
      </c>
      <c r="E124" s="2" t="s">
        <v>93</v>
      </c>
      <c r="F124" s="73"/>
      <c r="G124" s="65">
        <v>19</v>
      </c>
      <c r="H124" s="65"/>
      <c r="I124" s="71"/>
      <c r="J124" s="71"/>
      <c r="K124" s="65">
        <v>8.769801039999999</v>
      </c>
      <c r="L124" s="66">
        <f t="shared" si="14"/>
        <v>-10.230198960000001</v>
      </c>
    </row>
    <row r="125" spans="1:12" ht="25" x14ac:dyDescent="0.25">
      <c r="A125" s="29">
        <v>52</v>
      </c>
      <c r="C125" s="5" t="s">
        <v>94</v>
      </c>
      <c r="E125" s="2" t="s">
        <v>95</v>
      </c>
      <c r="F125" s="73"/>
      <c r="G125" s="65">
        <v>0</v>
      </c>
      <c r="H125" s="65"/>
      <c r="I125" s="71"/>
      <c r="J125" s="71"/>
      <c r="K125" s="65">
        <v>0</v>
      </c>
      <c r="L125" s="66">
        <f t="shared" si="14"/>
        <v>0</v>
      </c>
    </row>
    <row r="126" spans="1:12" x14ac:dyDescent="0.25">
      <c r="A126" s="29">
        <v>53</v>
      </c>
      <c r="C126" s="5" t="s">
        <v>84</v>
      </c>
      <c r="E126" s="2" t="s">
        <v>95</v>
      </c>
      <c r="F126" s="73"/>
      <c r="G126" s="65">
        <v>-14</v>
      </c>
      <c r="H126" s="65"/>
      <c r="I126" s="71"/>
      <c r="J126" s="71"/>
      <c r="K126" s="65">
        <v>-2.01582895</v>
      </c>
      <c r="L126" s="66">
        <f t="shared" si="14"/>
        <v>11.98417105</v>
      </c>
    </row>
    <row r="127" spans="1:12" x14ac:dyDescent="0.25">
      <c r="A127" s="29">
        <v>54</v>
      </c>
      <c r="C127" s="5" t="s">
        <v>96</v>
      </c>
      <c r="E127" s="2" t="s">
        <v>95</v>
      </c>
      <c r="F127" s="73"/>
      <c r="G127" s="65">
        <v>-4.4000000000000004</v>
      </c>
      <c r="H127" s="65"/>
      <c r="I127" s="71"/>
      <c r="J127" s="71"/>
      <c r="K127" s="65">
        <v>-2.9220399548134903</v>
      </c>
      <c r="L127" s="66">
        <f t="shared" si="14"/>
        <v>1.47796004518651</v>
      </c>
    </row>
    <row r="128" spans="1:12" x14ac:dyDescent="0.25">
      <c r="A128" s="29">
        <v>55</v>
      </c>
      <c r="C128" s="5" t="s">
        <v>97</v>
      </c>
      <c r="E128" s="2" t="s">
        <v>95</v>
      </c>
      <c r="F128" s="73"/>
      <c r="G128" s="65">
        <v>0</v>
      </c>
      <c r="H128" s="65"/>
      <c r="I128" s="71"/>
      <c r="J128" s="71"/>
      <c r="K128" s="65">
        <v>-8.0867999999999995E-2</v>
      </c>
      <c r="L128" s="66">
        <f t="shared" si="14"/>
        <v>-8.0867999999999995E-2</v>
      </c>
    </row>
    <row r="129" spans="1:12" x14ac:dyDescent="0.25">
      <c r="A129" s="29">
        <v>56</v>
      </c>
      <c r="C129" s="5" t="s">
        <v>88</v>
      </c>
      <c r="E129" s="2" t="s">
        <v>95</v>
      </c>
      <c r="F129" s="73"/>
      <c r="G129" s="65">
        <v>0.7</v>
      </c>
      <c r="H129" s="65"/>
      <c r="I129" s="71"/>
      <c r="J129" s="71"/>
      <c r="K129" s="65">
        <v>0.761992</v>
      </c>
      <c r="L129" s="66">
        <f t="shared" si="14"/>
        <v>6.1992000000000047E-2</v>
      </c>
    </row>
    <row r="130" spans="1:12" x14ac:dyDescent="0.25">
      <c r="A130" s="29">
        <v>57</v>
      </c>
      <c r="C130" s="5" t="s">
        <v>89</v>
      </c>
      <c r="E130" s="2" t="s">
        <v>95</v>
      </c>
      <c r="F130" s="73"/>
      <c r="G130" s="65">
        <v>1.5</v>
      </c>
      <c r="H130" s="65"/>
      <c r="I130" s="71"/>
      <c r="J130" s="71"/>
      <c r="K130" s="65">
        <v>1.9856803000000001</v>
      </c>
      <c r="L130" s="66">
        <f t="shared" si="14"/>
        <v>0.48568030000000006</v>
      </c>
    </row>
    <row r="131" spans="1:12" ht="50" x14ac:dyDescent="0.25">
      <c r="A131" s="29">
        <v>58</v>
      </c>
      <c r="C131" s="5" t="s">
        <v>158</v>
      </c>
      <c r="E131" s="2" t="s">
        <v>15</v>
      </c>
      <c r="F131" s="73"/>
      <c r="G131" s="65">
        <v>-17.2</v>
      </c>
      <c r="H131" s="65"/>
      <c r="I131" s="71"/>
      <c r="J131" s="71"/>
      <c r="K131" s="65">
        <v>-17.399253730000002</v>
      </c>
      <c r="L131" s="66">
        <f t="shared" si="14"/>
        <v>-0.19925373000000235</v>
      </c>
    </row>
    <row r="132" spans="1:12" x14ac:dyDescent="0.25">
      <c r="A132" s="29">
        <v>59</v>
      </c>
      <c r="C132" s="5" t="s">
        <v>100</v>
      </c>
      <c r="E132" s="2" t="s">
        <v>15</v>
      </c>
      <c r="F132" s="73"/>
      <c r="G132" s="65">
        <v>1.4</v>
      </c>
      <c r="H132" s="65"/>
      <c r="I132" s="71"/>
      <c r="J132" s="71"/>
      <c r="K132" s="65">
        <v>8.9332866438496392</v>
      </c>
      <c r="L132" s="66">
        <f t="shared" si="14"/>
        <v>7.5332866438496389</v>
      </c>
    </row>
    <row r="133" spans="1:12" x14ac:dyDescent="0.25">
      <c r="A133" s="29">
        <v>60</v>
      </c>
      <c r="C133" s="5" t="s">
        <v>19</v>
      </c>
      <c r="F133" s="73"/>
      <c r="G133" s="67">
        <f>SUM(G94:G106)+SUM(G123:G130)+SUM(G131:G132)</f>
        <v>-16.800000000000004</v>
      </c>
      <c r="H133" s="66"/>
      <c r="I133" s="72"/>
      <c r="J133" s="72"/>
      <c r="K133" s="67">
        <f>SUM(K94:K106)+SUM(K123:K130)+SUM(K131:K132)</f>
        <v>-20.531682313382305</v>
      </c>
      <c r="L133" s="67">
        <f>SUM(L94:L104)+SUM(L123:L130)+SUM(L131:L132)</f>
        <v>-3.7035823133823111</v>
      </c>
    </row>
    <row r="134" spans="1:12" x14ac:dyDescent="0.25">
      <c r="A134" s="2"/>
      <c r="C134" s="5"/>
      <c r="F134" s="73"/>
      <c r="G134" s="66"/>
      <c r="H134" s="66"/>
      <c r="I134" s="72"/>
      <c r="J134" s="72"/>
      <c r="K134" s="66"/>
      <c r="L134" s="66"/>
    </row>
    <row r="135" spans="1:12" ht="13" thickBot="1" x14ac:dyDescent="0.3">
      <c r="A135" s="2">
        <v>61</v>
      </c>
      <c r="C135" s="5" t="s">
        <v>101</v>
      </c>
      <c r="F135" s="73"/>
      <c r="G135" s="70">
        <f>G75+G133+0.1</f>
        <v>4640.1411550205185</v>
      </c>
      <c r="H135" s="66"/>
      <c r="I135" s="72"/>
      <c r="J135" s="72"/>
      <c r="K135" s="70">
        <f>K75+K133</f>
        <v>6114.0158514439308</v>
      </c>
      <c r="L135" s="70">
        <f>K135-G135</f>
        <v>1473.8746964234124</v>
      </c>
    </row>
    <row r="136" spans="1:12" ht="13" thickTop="1" x14ac:dyDescent="0.25">
      <c r="C136" s="5"/>
    </row>
    <row r="137" spans="1:12" x14ac:dyDescent="0.25">
      <c r="A137" s="8" t="s">
        <v>102</v>
      </c>
    </row>
    <row r="138" spans="1:12" x14ac:dyDescent="0.25">
      <c r="A138" s="26" t="s">
        <v>103</v>
      </c>
      <c r="B138" s="5"/>
      <c r="C138" s="5" t="s">
        <v>104</v>
      </c>
    </row>
    <row r="139" spans="1:12" x14ac:dyDescent="0.25">
      <c r="A139" s="26" t="s">
        <v>105</v>
      </c>
      <c r="B139" s="5"/>
      <c r="C139" s="5" t="s">
        <v>106</v>
      </c>
    </row>
    <row r="141" spans="1:12" x14ac:dyDescent="0.25">
      <c r="A141" s="19"/>
    </row>
    <row r="145" spans="1:12" x14ac:dyDescent="0.25">
      <c r="A145" s="87" t="s">
        <v>159</v>
      </c>
      <c r="B145" s="87"/>
      <c r="C145" s="87"/>
      <c r="D145" s="87"/>
      <c r="E145" s="87"/>
      <c r="F145" s="87"/>
      <c r="G145" s="87"/>
      <c r="H145" s="87"/>
      <c r="I145" s="87"/>
      <c r="J145" s="87"/>
      <c r="K145" s="87"/>
      <c r="L145" s="87"/>
    </row>
    <row r="146" spans="1:12" x14ac:dyDescent="0.25">
      <c r="A146" s="10" t="s">
        <v>163</v>
      </c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</row>
    <row r="148" spans="1:12" x14ac:dyDescent="0.25">
      <c r="A148" s="3"/>
      <c r="B148" s="3"/>
      <c r="C148" s="3"/>
      <c r="D148" s="3"/>
      <c r="E148" s="87">
        <v>2022</v>
      </c>
      <c r="F148" s="87"/>
      <c r="G148" s="87"/>
      <c r="H148" s="8"/>
      <c r="I148" s="87">
        <v>2023</v>
      </c>
      <c r="J148" s="87"/>
      <c r="K148" s="87"/>
      <c r="L148" s="8"/>
    </row>
    <row r="149" spans="1:12" ht="37.5" x14ac:dyDescent="0.25">
      <c r="A149" s="6" t="s">
        <v>2</v>
      </c>
      <c r="B149" s="5"/>
      <c r="C149" s="7" t="s">
        <v>3</v>
      </c>
      <c r="D149" s="5"/>
      <c r="E149" s="89" t="s">
        <v>5</v>
      </c>
      <c r="F149" s="89"/>
      <c r="G149" s="89"/>
      <c r="H149" s="20"/>
      <c r="I149" s="89" t="s">
        <v>6</v>
      </c>
      <c r="J149" s="89"/>
      <c r="K149" s="89"/>
      <c r="L149" s="6" t="s">
        <v>27</v>
      </c>
    </row>
    <row r="150" spans="1:12" x14ac:dyDescent="0.25">
      <c r="E150" s="2" t="s">
        <v>8</v>
      </c>
      <c r="F150" s="2" t="s">
        <v>9</v>
      </c>
      <c r="G150" s="2" t="s">
        <v>10</v>
      </c>
      <c r="H150" s="2"/>
      <c r="I150" s="2" t="s">
        <v>11</v>
      </c>
      <c r="J150" s="2" t="s">
        <v>12</v>
      </c>
      <c r="K150" s="2" t="s">
        <v>13</v>
      </c>
      <c r="L150" s="2" t="s">
        <v>109</v>
      </c>
    </row>
    <row r="151" spans="1:12" x14ac:dyDescent="0.25">
      <c r="E151" s="2"/>
      <c r="F151" s="2"/>
      <c r="G151" s="2"/>
      <c r="H151" s="2"/>
      <c r="I151" s="2"/>
      <c r="J151" s="2"/>
      <c r="K151" s="2"/>
      <c r="L151" s="2"/>
    </row>
    <row r="152" spans="1:12" x14ac:dyDescent="0.25">
      <c r="E152" s="21" t="s">
        <v>110</v>
      </c>
      <c r="F152" s="21" t="s">
        <v>111</v>
      </c>
      <c r="G152" s="21" t="s">
        <v>19</v>
      </c>
      <c r="H152" s="21"/>
      <c r="I152" s="21" t="s">
        <v>110</v>
      </c>
      <c r="J152" s="21" t="s">
        <v>111</v>
      </c>
      <c r="K152" s="21" t="s">
        <v>19</v>
      </c>
      <c r="L152" s="2"/>
    </row>
    <row r="154" spans="1:12" x14ac:dyDescent="0.25">
      <c r="C154" s="3" t="s">
        <v>39</v>
      </c>
      <c r="L154" s="4"/>
    </row>
    <row r="155" spans="1:12" x14ac:dyDescent="0.25">
      <c r="E155" s="4"/>
      <c r="F155" s="4"/>
      <c r="G155" s="4"/>
      <c r="H155" s="4"/>
      <c r="I155" s="4"/>
      <c r="J155" s="4"/>
      <c r="K155" s="4"/>
      <c r="L155" s="4"/>
    </row>
    <row r="156" spans="1:12" x14ac:dyDescent="0.25">
      <c r="A156" s="2">
        <v>1</v>
      </c>
      <c r="C156" s="1" t="s">
        <v>40</v>
      </c>
      <c r="E156" s="65">
        <f t="shared" ref="E156:F158" si="15">I17</f>
        <v>2332.2967296779798</v>
      </c>
      <c r="F156" s="65">
        <f t="shared" si="15"/>
        <v>17.410884496162055</v>
      </c>
      <c r="G156" s="65">
        <f>E156+F156</f>
        <v>2349.7076141741418</v>
      </c>
      <c r="H156" s="65"/>
      <c r="I156" s="65">
        <v>2193.2532272574963</v>
      </c>
      <c r="J156" s="65">
        <v>19.063742037074004</v>
      </c>
      <c r="K156" s="65">
        <f>I156+J156</f>
        <v>2212.3169692945703</v>
      </c>
      <c r="L156" s="65">
        <f>K156-G156</f>
        <v>-137.39064487957148</v>
      </c>
    </row>
    <row r="157" spans="1:12" x14ac:dyDescent="0.25">
      <c r="A157" s="2">
        <v>2</v>
      </c>
      <c r="C157" s="1" t="s">
        <v>41</v>
      </c>
      <c r="E157" s="65">
        <f t="shared" si="15"/>
        <v>1128.2820632773071</v>
      </c>
      <c r="F157" s="65">
        <f t="shared" si="15"/>
        <v>161.60830603108136</v>
      </c>
      <c r="G157" s="65">
        <f>E157+F157</f>
        <v>1289.8903693083885</v>
      </c>
      <c r="H157" s="65"/>
      <c r="I157" s="65">
        <v>1043.3305558086704</v>
      </c>
      <c r="J157" s="65">
        <v>163.295670385584</v>
      </c>
      <c r="K157" s="65">
        <f>I157+J157</f>
        <v>1206.6262261942543</v>
      </c>
      <c r="L157" s="65">
        <f>K157-G157</f>
        <v>-83.264143114134185</v>
      </c>
    </row>
    <row r="158" spans="1:12" x14ac:dyDescent="0.25">
      <c r="A158" s="2">
        <v>3</v>
      </c>
      <c r="C158" s="1" t="s">
        <v>42</v>
      </c>
      <c r="E158" s="65">
        <f t="shared" si="15"/>
        <v>-4.9938199999999995E-3</v>
      </c>
      <c r="F158" s="65">
        <f t="shared" si="15"/>
        <v>0</v>
      </c>
      <c r="G158" s="65">
        <f>E158+F158</f>
        <v>-4.9938199999999995E-3</v>
      </c>
      <c r="H158" s="65"/>
      <c r="I158" s="65">
        <v>0</v>
      </c>
      <c r="J158" s="65">
        <v>0</v>
      </c>
      <c r="K158" s="65">
        <f>I158+J158</f>
        <v>0</v>
      </c>
      <c r="L158" s="65">
        <f>K158-G158</f>
        <v>4.9938199999999995E-3</v>
      </c>
    </row>
    <row r="159" spans="1:12" x14ac:dyDescent="0.25">
      <c r="A159" s="2">
        <v>4</v>
      </c>
      <c r="C159" s="1" t="s">
        <v>43</v>
      </c>
      <c r="E159" s="78">
        <f t="shared" ref="E159:L159" si="16">SUM(E156:E158)</f>
        <v>3460.5737991352871</v>
      </c>
      <c r="F159" s="78">
        <f t="shared" si="16"/>
        <v>179.01919052724341</v>
      </c>
      <c r="G159" s="78">
        <f t="shared" si="16"/>
        <v>3639.5929896625303</v>
      </c>
      <c r="H159" s="65"/>
      <c r="I159" s="78">
        <f t="shared" si="16"/>
        <v>3236.5837830661667</v>
      </c>
      <c r="J159" s="78">
        <f t="shared" si="16"/>
        <v>182.35941242265801</v>
      </c>
      <c r="K159" s="78">
        <f t="shared" si="16"/>
        <v>3418.9431954888246</v>
      </c>
      <c r="L159" s="78">
        <f t="shared" si="16"/>
        <v>-220.64979417370566</v>
      </c>
    </row>
    <row r="160" spans="1:12" x14ac:dyDescent="0.25">
      <c r="A160" s="2"/>
      <c r="E160" s="65"/>
      <c r="F160" s="65"/>
      <c r="G160" s="65"/>
      <c r="H160" s="65"/>
      <c r="I160" s="65"/>
      <c r="J160" s="65"/>
      <c r="K160" s="65"/>
      <c r="L160" s="65"/>
    </row>
    <row r="161" spans="1:12" x14ac:dyDescent="0.25">
      <c r="A161" s="2">
        <v>5</v>
      </c>
      <c r="C161" s="1" t="s">
        <v>44</v>
      </c>
      <c r="E161" s="65">
        <f t="shared" ref="E161:F164" si="17">I22</f>
        <v>1229.3688079884789</v>
      </c>
      <c r="F161" s="65">
        <f t="shared" si="17"/>
        <v>20.091600503400176</v>
      </c>
      <c r="G161" s="65">
        <f>E161+F161</f>
        <v>1249.4604084918792</v>
      </c>
      <c r="H161" s="65"/>
      <c r="I161" s="65">
        <v>1109.5264137582092</v>
      </c>
      <c r="J161" s="65">
        <v>20.476169272153001</v>
      </c>
      <c r="K161" s="65">
        <f>I161+J161</f>
        <v>1130.0025830303621</v>
      </c>
      <c r="L161" s="65">
        <f>K161-G161</f>
        <v>-119.45782546151713</v>
      </c>
    </row>
    <row r="162" spans="1:12" x14ac:dyDescent="0.25">
      <c r="A162" s="2">
        <v>6</v>
      </c>
      <c r="C162" s="1" t="s">
        <v>45</v>
      </c>
      <c r="E162" s="65">
        <f t="shared" si="17"/>
        <v>180.16924253335415</v>
      </c>
      <c r="F162" s="65">
        <f t="shared" si="17"/>
        <v>42.849376192320868</v>
      </c>
      <c r="G162" s="65">
        <f>E162+F162</f>
        <v>223.01861872567503</v>
      </c>
      <c r="H162" s="65"/>
      <c r="I162" s="65">
        <v>173.9469815758363</v>
      </c>
      <c r="J162" s="65">
        <v>44.653996751413999</v>
      </c>
      <c r="K162" s="65">
        <f>I162+J162</f>
        <v>218.60097832725029</v>
      </c>
      <c r="L162" s="65">
        <f>K162-G162</f>
        <v>-4.4176403984247372</v>
      </c>
    </row>
    <row r="163" spans="1:12" x14ac:dyDescent="0.25">
      <c r="A163" s="2">
        <v>7</v>
      </c>
      <c r="C163" s="1" t="s">
        <v>46</v>
      </c>
      <c r="E163" s="65">
        <f t="shared" si="17"/>
        <v>485.81827901183505</v>
      </c>
      <c r="F163" s="65">
        <f t="shared" si="17"/>
        <v>14.353603527557826</v>
      </c>
      <c r="G163" s="65">
        <f>E163+F163</f>
        <v>500.17188253939287</v>
      </c>
      <c r="H163" s="65"/>
      <c r="I163" s="65">
        <v>467.45736914925141</v>
      </c>
      <c r="J163" s="65">
        <v>14.029579801463003</v>
      </c>
      <c r="K163" s="65">
        <f>I163+J163</f>
        <v>481.48694895071441</v>
      </c>
      <c r="L163" s="65">
        <f>K163-G163</f>
        <v>-18.684933588678462</v>
      </c>
    </row>
    <row r="164" spans="1:12" x14ac:dyDescent="0.25">
      <c r="A164" s="2">
        <v>8</v>
      </c>
      <c r="C164" s="1" t="s">
        <v>47</v>
      </c>
      <c r="E164" s="65">
        <f t="shared" si="17"/>
        <v>58.662710633919211</v>
      </c>
      <c r="F164" s="65">
        <f t="shared" si="17"/>
        <v>22.814250777695587</v>
      </c>
      <c r="G164" s="65">
        <f>E164+F164</f>
        <v>81.476961411614795</v>
      </c>
      <c r="H164" s="65"/>
      <c r="I164" s="65">
        <v>65.854881438103988</v>
      </c>
      <c r="J164" s="65">
        <v>23.910456403099033</v>
      </c>
      <c r="K164" s="65">
        <f>I164+J164</f>
        <v>89.765337841203021</v>
      </c>
      <c r="L164" s="65">
        <f>K164-G164</f>
        <v>8.2883764295882258</v>
      </c>
    </row>
    <row r="165" spans="1:12" x14ac:dyDescent="0.25">
      <c r="A165" s="2">
        <v>9</v>
      </c>
      <c r="C165" s="1" t="s">
        <v>48</v>
      </c>
      <c r="E165" s="78">
        <f t="shared" ref="E165:L165" si="18">SUM(E161:E164)</f>
        <v>1954.0190401675875</v>
      </c>
      <c r="F165" s="78">
        <f t="shared" si="18"/>
        <v>100.10883100097446</v>
      </c>
      <c r="G165" s="78">
        <f t="shared" si="18"/>
        <v>2054.1278711685618</v>
      </c>
      <c r="H165" s="65"/>
      <c r="I165" s="78">
        <f t="shared" si="18"/>
        <v>1816.7856459214011</v>
      </c>
      <c r="J165" s="78">
        <f t="shared" si="18"/>
        <v>103.07020222812903</v>
      </c>
      <c r="K165" s="78">
        <f t="shared" si="18"/>
        <v>1919.8558481495297</v>
      </c>
      <c r="L165" s="78">
        <f t="shared" si="18"/>
        <v>-134.2720230190321</v>
      </c>
    </row>
    <row r="166" spans="1:12" x14ac:dyDescent="0.25">
      <c r="A166" s="2"/>
      <c r="E166" s="65"/>
      <c r="F166" s="65"/>
      <c r="G166" s="65"/>
      <c r="H166" s="65"/>
      <c r="I166" s="65"/>
      <c r="J166" s="65"/>
      <c r="K166" s="65"/>
      <c r="L166" s="65"/>
    </row>
    <row r="167" spans="1:12" x14ac:dyDescent="0.25">
      <c r="A167" s="2">
        <v>10</v>
      </c>
      <c r="C167" s="1" t="s">
        <v>49</v>
      </c>
      <c r="E167" s="78">
        <f t="shared" ref="E167:L167" si="19">E159+E165</f>
        <v>5414.5928393028744</v>
      </c>
      <c r="F167" s="78">
        <f t="shared" si="19"/>
        <v>279.12802152821786</v>
      </c>
      <c r="G167" s="78">
        <f t="shared" si="19"/>
        <v>5693.7208608310921</v>
      </c>
      <c r="H167" s="65"/>
      <c r="I167" s="78">
        <f t="shared" si="19"/>
        <v>5053.3694289875675</v>
      </c>
      <c r="J167" s="78">
        <f t="shared" si="19"/>
        <v>285.42961465078702</v>
      </c>
      <c r="K167" s="78">
        <f t="shared" si="19"/>
        <v>5338.7990436383543</v>
      </c>
      <c r="L167" s="78">
        <f t="shared" si="19"/>
        <v>-354.92181719273776</v>
      </c>
    </row>
    <row r="168" spans="1:12" x14ac:dyDescent="0.25">
      <c r="A168" s="2"/>
      <c r="E168" s="65"/>
      <c r="F168" s="65"/>
      <c r="G168" s="65"/>
      <c r="H168" s="65"/>
      <c r="I168" s="65"/>
      <c r="J168" s="65"/>
      <c r="K168" s="65"/>
      <c r="L168" s="65"/>
    </row>
    <row r="169" spans="1:12" x14ac:dyDescent="0.25">
      <c r="A169" s="2"/>
      <c r="C169" s="3" t="s">
        <v>50</v>
      </c>
      <c r="E169" s="73"/>
      <c r="F169" s="73"/>
      <c r="G169" s="73"/>
      <c r="H169" s="73"/>
      <c r="I169" s="73"/>
      <c r="J169" s="73"/>
      <c r="K169" s="73"/>
      <c r="L169" s="73"/>
    </row>
    <row r="170" spans="1:12" x14ac:dyDescent="0.25">
      <c r="A170" s="2"/>
      <c r="E170" s="73"/>
      <c r="F170" s="73"/>
      <c r="G170" s="73"/>
      <c r="H170" s="73"/>
      <c r="I170" s="73"/>
      <c r="J170" s="73"/>
      <c r="K170" s="73"/>
      <c r="L170" s="73"/>
    </row>
    <row r="171" spans="1:12" x14ac:dyDescent="0.25">
      <c r="A171" s="2">
        <v>11</v>
      </c>
      <c r="C171" s="1" t="s">
        <v>51</v>
      </c>
      <c r="E171" s="65">
        <f t="shared" ref="E171:F176" si="20">I32</f>
        <v>4.2727060200000038</v>
      </c>
      <c r="F171" s="65">
        <f t="shared" si="20"/>
        <v>2.2907486499999994</v>
      </c>
      <c r="G171" s="65">
        <f>E171+F171</f>
        <v>6.5634546700000032</v>
      </c>
      <c r="H171" s="65"/>
      <c r="I171" s="65">
        <v>4.2657422099999982</v>
      </c>
      <c r="J171" s="65">
        <v>1.4140787899999996</v>
      </c>
      <c r="K171" s="65">
        <f>I171+J171</f>
        <v>5.6798209999999978</v>
      </c>
      <c r="L171" s="65">
        <f>K171-G171</f>
        <v>-0.88363367000000537</v>
      </c>
    </row>
    <row r="172" spans="1:12" x14ac:dyDescent="0.25">
      <c r="A172" s="2">
        <v>12</v>
      </c>
      <c r="C172" s="1" t="s">
        <v>52</v>
      </c>
      <c r="E172" s="65">
        <f t="shared" si="20"/>
        <v>33.803907740000021</v>
      </c>
      <c r="F172" s="65">
        <f t="shared" si="20"/>
        <v>47.133285050000218</v>
      </c>
      <c r="G172" s="65">
        <f>E172+F172</f>
        <v>80.937192790000239</v>
      </c>
      <c r="H172" s="65"/>
      <c r="I172" s="65">
        <v>26.440637750000015</v>
      </c>
      <c r="J172" s="65">
        <v>41.868381019999539</v>
      </c>
      <c r="K172" s="65">
        <f>I172+J172</f>
        <v>68.309018769999554</v>
      </c>
      <c r="L172" s="65">
        <f>K172-G172</f>
        <v>-12.628174020000685</v>
      </c>
    </row>
    <row r="173" spans="1:12" x14ac:dyDescent="0.25">
      <c r="A173" s="2">
        <v>13</v>
      </c>
      <c r="C173" s="1" t="s">
        <v>53</v>
      </c>
      <c r="E173" s="65">
        <f t="shared" si="20"/>
        <v>0.2985041400000002</v>
      </c>
      <c r="F173" s="65">
        <f t="shared" si="20"/>
        <v>9.7882769999999937</v>
      </c>
      <c r="G173" s="65">
        <f t="shared" ref="G173:G176" si="21">E173+F173</f>
        <v>10.086781139999994</v>
      </c>
      <c r="H173" s="65"/>
      <c r="I173" s="65">
        <v>0.41788979999999964</v>
      </c>
      <c r="J173" s="65">
        <v>9.1369462099999978</v>
      </c>
      <c r="K173" s="65">
        <f t="shared" ref="K173:K176" si="22">I173+J173</f>
        <v>9.5548360099999972</v>
      </c>
      <c r="L173" s="65">
        <f t="shared" ref="L173:L176" si="23">K173-G173</f>
        <v>-0.53194512999999688</v>
      </c>
    </row>
    <row r="174" spans="1:12" x14ac:dyDescent="0.25">
      <c r="A174" s="2">
        <v>14</v>
      </c>
      <c r="C174" s="1" t="s">
        <v>54</v>
      </c>
      <c r="E174" s="65">
        <f t="shared" si="20"/>
        <v>0</v>
      </c>
      <c r="F174" s="65">
        <f t="shared" si="20"/>
        <v>12.192489169816</v>
      </c>
      <c r="G174" s="65">
        <f t="shared" si="21"/>
        <v>12.192489169816</v>
      </c>
      <c r="H174" s="65"/>
      <c r="I174" s="65">
        <v>0</v>
      </c>
      <c r="J174" s="65">
        <v>12.486256920000001</v>
      </c>
      <c r="K174" s="65">
        <f t="shared" si="22"/>
        <v>12.486256920000001</v>
      </c>
      <c r="L174" s="65">
        <f t="shared" si="23"/>
        <v>0.29376775018400103</v>
      </c>
    </row>
    <row r="175" spans="1:12" x14ac:dyDescent="0.25">
      <c r="A175" s="2">
        <v>15</v>
      </c>
      <c r="C175" s="1" t="s">
        <v>55</v>
      </c>
      <c r="E175" s="65">
        <f t="shared" si="20"/>
        <v>0.94241244999999962</v>
      </c>
      <c r="F175" s="65">
        <f t="shared" si="20"/>
        <v>1.5735991299999998</v>
      </c>
      <c r="G175" s="65">
        <f t="shared" si="21"/>
        <v>2.5160115799999994</v>
      </c>
      <c r="H175" s="65"/>
      <c r="I175" s="65">
        <v>1.1561080299999973</v>
      </c>
      <c r="J175" s="65">
        <v>1.3084168600000003</v>
      </c>
      <c r="K175" s="65">
        <f t="shared" si="22"/>
        <v>2.4645248899999976</v>
      </c>
      <c r="L175" s="65">
        <f t="shared" si="23"/>
        <v>-5.1486690000001722E-2</v>
      </c>
    </row>
    <row r="176" spans="1:12" x14ac:dyDescent="0.25">
      <c r="A176" s="2">
        <v>16</v>
      </c>
      <c r="C176" s="1" t="s">
        <v>56</v>
      </c>
      <c r="E176" s="65">
        <f t="shared" si="20"/>
        <v>0.42255256916397999</v>
      </c>
      <c r="F176" s="65">
        <f t="shared" si="20"/>
        <v>1.8251079600000002</v>
      </c>
      <c r="G176" s="65">
        <f t="shared" si="21"/>
        <v>2.24766052916398</v>
      </c>
      <c r="H176" s="65"/>
      <c r="I176" s="65">
        <v>0.1696031800000003</v>
      </c>
      <c r="J176" s="65">
        <v>1.6024976400000002</v>
      </c>
      <c r="K176" s="65">
        <f t="shared" si="22"/>
        <v>1.7721008200000004</v>
      </c>
      <c r="L176" s="65">
        <f t="shared" si="23"/>
        <v>-0.4755597091639796</v>
      </c>
    </row>
    <row r="177" spans="1:12" x14ac:dyDescent="0.25">
      <c r="A177" s="2"/>
      <c r="E177" s="4"/>
      <c r="F177" s="4"/>
      <c r="G177" s="4"/>
      <c r="H177" s="4"/>
      <c r="I177" s="4"/>
      <c r="J177" s="4"/>
      <c r="K177" s="4"/>
      <c r="L177" s="4"/>
    </row>
    <row r="178" spans="1:12" x14ac:dyDescent="0.25">
      <c r="A178" s="2"/>
      <c r="E178" s="4"/>
      <c r="F178" s="4"/>
      <c r="G178" s="4"/>
      <c r="H178" s="4"/>
      <c r="I178" s="4"/>
      <c r="J178" s="4"/>
      <c r="K178" s="4"/>
      <c r="L178" s="4"/>
    </row>
    <row r="179" spans="1:12" x14ac:dyDescent="0.25">
      <c r="A179" s="2"/>
      <c r="E179" s="4"/>
      <c r="F179" s="4"/>
      <c r="G179" s="4"/>
      <c r="H179" s="4"/>
      <c r="I179" s="4"/>
      <c r="J179" s="4"/>
      <c r="K179" s="4"/>
      <c r="L179" s="4"/>
    </row>
    <row r="180" spans="1:12" x14ac:dyDescent="0.25">
      <c r="A180" s="2"/>
      <c r="E180" s="4"/>
      <c r="F180" s="4"/>
      <c r="G180" s="4"/>
      <c r="H180" s="4"/>
      <c r="I180" s="4"/>
      <c r="J180" s="4"/>
      <c r="K180" s="4"/>
      <c r="L180" s="4"/>
    </row>
    <row r="181" spans="1:12" x14ac:dyDescent="0.25">
      <c r="A181" s="2"/>
      <c r="E181" s="4"/>
      <c r="F181" s="4"/>
      <c r="G181" s="4"/>
      <c r="H181" s="4"/>
      <c r="I181" s="4"/>
      <c r="J181" s="4"/>
      <c r="K181" s="4"/>
      <c r="L181" s="4"/>
    </row>
    <row r="182" spans="1:12" x14ac:dyDescent="0.25">
      <c r="A182" s="2"/>
      <c r="E182" s="4"/>
      <c r="F182" s="4"/>
      <c r="G182" s="4"/>
      <c r="H182" s="4"/>
      <c r="I182" s="4"/>
      <c r="J182" s="4"/>
      <c r="K182" s="4"/>
      <c r="L182" s="4"/>
    </row>
    <row r="183" spans="1:12" x14ac:dyDescent="0.25">
      <c r="A183" s="87" t="s">
        <v>159</v>
      </c>
      <c r="B183" s="87"/>
      <c r="C183" s="87"/>
      <c r="D183" s="87"/>
      <c r="E183" s="87"/>
      <c r="F183" s="87"/>
      <c r="G183" s="87"/>
      <c r="H183" s="87"/>
      <c r="I183" s="87"/>
      <c r="J183" s="87"/>
      <c r="K183" s="87"/>
      <c r="L183" s="87"/>
    </row>
    <row r="184" spans="1:12" x14ac:dyDescent="0.25">
      <c r="A184" s="10" t="s">
        <v>164</v>
      </c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</row>
    <row r="186" spans="1:12" x14ac:dyDescent="0.25">
      <c r="A186" s="3"/>
      <c r="B186" s="3"/>
      <c r="C186" s="3"/>
      <c r="D186" s="3"/>
      <c r="E186" s="87">
        <v>2022</v>
      </c>
      <c r="F186" s="87"/>
      <c r="G186" s="87"/>
      <c r="H186" s="8"/>
      <c r="I186" s="87">
        <v>2023</v>
      </c>
      <c r="J186" s="87"/>
      <c r="K186" s="87"/>
      <c r="L186" s="8"/>
    </row>
    <row r="187" spans="1:12" ht="37.5" x14ac:dyDescent="0.25">
      <c r="A187" s="6" t="s">
        <v>2</v>
      </c>
      <c r="B187" s="5"/>
      <c r="C187" s="7" t="s">
        <v>3</v>
      </c>
      <c r="D187" s="5"/>
      <c r="E187" s="89" t="s">
        <v>5</v>
      </c>
      <c r="F187" s="89"/>
      <c r="G187" s="89"/>
      <c r="H187" s="20"/>
      <c r="I187" s="89" t="s">
        <v>6</v>
      </c>
      <c r="J187" s="89"/>
      <c r="K187" s="89"/>
      <c r="L187" s="6" t="s">
        <v>27</v>
      </c>
    </row>
    <row r="188" spans="1:12" x14ac:dyDescent="0.25">
      <c r="E188" s="2" t="s">
        <v>8</v>
      </c>
      <c r="F188" s="2" t="s">
        <v>9</v>
      </c>
      <c r="G188" s="2" t="s">
        <v>10</v>
      </c>
      <c r="H188" s="2"/>
      <c r="I188" s="2" t="s">
        <v>11</v>
      </c>
      <c r="J188" s="2" t="s">
        <v>12</v>
      </c>
      <c r="K188" s="2" t="s">
        <v>13</v>
      </c>
      <c r="L188" s="2" t="s">
        <v>109</v>
      </c>
    </row>
    <row r="189" spans="1:12" x14ac:dyDescent="0.25">
      <c r="E189" s="2"/>
      <c r="F189" s="2"/>
      <c r="G189" s="2"/>
      <c r="H189" s="2"/>
      <c r="I189" s="2"/>
      <c r="J189" s="2"/>
      <c r="K189" s="2"/>
      <c r="L189" s="2"/>
    </row>
    <row r="190" spans="1:12" x14ac:dyDescent="0.25">
      <c r="E190" s="21" t="s">
        <v>110</v>
      </c>
      <c r="F190" s="21" t="s">
        <v>111</v>
      </c>
      <c r="G190" s="21" t="s">
        <v>19</v>
      </c>
      <c r="H190" s="21"/>
      <c r="I190" s="21" t="s">
        <v>110</v>
      </c>
      <c r="J190" s="21" t="s">
        <v>111</v>
      </c>
      <c r="K190" s="21" t="s">
        <v>19</v>
      </c>
      <c r="L190" s="2"/>
    </row>
    <row r="191" spans="1:12" x14ac:dyDescent="0.25">
      <c r="A191" s="2"/>
      <c r="E191" s="4"/>
      <c r="F191" s="4"/>
      <c r="G191" s="4"/>
      <c r="H191" s="4"/>
      <c r="I191" s="4"/>
      <c r="J191" s="4"/>
      <c r="K191" s="4"/>
      <c r="L191" s="4"/>
    </row>
    <row r="192" spans="1:12" x14ac:dyDescent="0.25">
      <c r="A192" s="2">
        <v>17</v>
      </c>
      <c r="C192" s="1" t="s">
        <v>57</v>
      </c>
      <c r="E192" s="65">
        <f t="shared" ref="E192:F195" si="24">I53</f>
        <v>2.1058364499999955</v>
      </c>
      <c r="F192" s="65">
        <f t="shared" si="24"/>
        <v>2.7246932899999998</v>
      </c>
      <c r="G192" s="65">
        <f t="shared" ref="G192:G195" si="25">E192+F192</f>
        <v>4.8305297399999958</v>
      </c>
      <c r="H192" s="65"/>
      <c r="I192" s="65">
        <v>1.2050810300000003</v>
      </c>
      <c r="J192" s="65">
        <v>1.0638094799999989</v>
      </c>
      <c r="K192" s="65">
        <f t="shared" ref="K192:K195" si="26">I192+J192</f>
        <v>2.2688905099999994</v>
      </c>
      <c r="L192" s="65">
        <f t="shared" ref="L192:L195" si="27">K192-G192</f>
        <v>-2.5616392299999964</v>
      </c>
    </row>
    <row r="193" spans="1:12" x14ac:dyDescent="0.25">
      <c r="A193" s="2">
        <v>18</v>
      </c>
      <c r="C193" s="1" t="s">
        <v>58</v>
      </c>
      <c r="E193" s="65">
        <f t="shared" si="24"/>
        <v>40.256823702730415</v>
      </c>
      <c r="F193" s="65">
        <f t="shared" si="24"/>
        <v>2.5496320054185411</v>
      </c>
      <c r="G193" s="65">
        <f t="shared" si="25"/>
        <v>42.80645570814896</v>
      </c>
      <c r="H193" s="65"/>
      <c r="I193" s="65">
        <v>36.468693576000007</v>
      </c>
      <c r="J193" s="65">
        <v>1.6673660899999954</v>
      </c>
      <c r="K193" s="65">
        <f t="shared" si="26"/>
        <v>38.136059666000001</v>
      </c>
      <c r="L193" s="65">
        <f t="shared" si="27"/>
        <v>-4.6703960421489583</v>
      </c>
    </row>
    <row r="194" spans="1:12" x14ac:dyDescent="0.25">
      <c r="A194" s="2">
        <v>19</v>
      </c>
      <c r="C194" s="1" t="s">
        <v>59</v>
      </c>
      <c r="E194" s="65">
        <f t="shared" si="24"/>
        <v>0</v>
      </c>
      <c r="F194" s="65">
        <f t="shared" si="24"/>
        <v>6.2210533200000001E-2</v>
      </c>
      <c r="G194" s="65">
        <f t="shared" si="25"/>
        <v>6.2210533200000001E-2</v>
      </c>
      <c r="H194" s="65"/>
      <c r="I194" s="65">
        <v>0</v>
      </c>
      <c r="J194" s="65">
        <v>0</v>
      </c>
      <c r="K194" s="65">
        <f t="shared" si="26"/>
        <v>0</v>
      </c>
      <c r="L194" s="65">
        <f t="shared" si="27"/>
        <v>-6.2210533200000001E-2</v>
      </c>
    </row>
    <row r="195" spans="1:12" x14ac:dyDescent="0.25">
      <c r="A195" s="2">
        <v>20</v>
      </c>
      <c r="C195" s="1" t="s">
        <v>60</v>
      </c>
      <c r="E195" s="65">
        <f t="shared" si="24"/>
        <v>0</v>
      </c>
      <c r="F195" s="65">
        <f t="shared" si="24"/>
        <v>1.715947E-2</v>
      </c>
      <c r="G195" s="65">
        <f t="shared" si="25"/>
        <v>1.715947E-2</v>
      </c>
      <c r="H195" s="65"/>
      <c r="I195" s="65">
        <v>0</v>
      </c>
      <c r="J195" s="65">
        <v>0</v>
      </c>
      <c r="K195" s="65">
        <f t="shared" si="26"/>
        <v>0</v>
      </c>
      <c r="L195" s="65">
        <f t="shared" si="27"/>
        <v>-1.715947E-2</v>
      </c>
    </row>
    <row r="196" spans="1:12" x14ac:dyDescent="0.25">
      <c r="A196" s="2">
        <v>21</v>
      </c>
      <c r="C196" s="1" t="s">
        <v>43</v>
      </c>
      <c r="E196" s="78">
        <f>SUM(E192:E195)+SUM(E171:E176)</f>
        <v>82.102743071894423</v>
      </c>
      <c r="F196" s="78">
        <f>SUM(F192:F195)+SUM(F171:F176)</f>
        <v>80.157202258434751</v>
      </c>
      <c r="G196" s="78">
        <f>SUM(G192:G195)+SUM(G171:G176)</f>
        <v>162.25994533032917</v>
      </c>
      <c r="H196" s="65"/>
      <c r="I196" s="78">
        <f>SUM(I192:I195)+SUM(I171:I176)</f>
        <v>70.123755576000022</v>
      </c>
      <c r="J196" s="78">
        <f>SUM(J192:J195)+SUM(J171:J176)</f>
        <v>70.547753009999511</v>
      </c>
      <c r="K196" s="78">
        <f>SUM(K192:K195)+SUM(K171:K176)</f>
        <v>140.67150858599956</v>
      </c>
      <c r="L196" s="78">
        <f>SUM(L192:L195)+SUM(L171:L176)</f>
        <v>-21.588436744329623</v>
      </c>
    </row>
    <row r="197" spans="1:12" x14ac:dyDescent="0.25">
      <c r="A197" s="2"/>
      <c r="E197" s="65"/>
      <c r="F197" s="73"/>
      <c r="G197" s="73"/>
      <c r="H197" s="73"/>
      <c r="I197" s="73"/>
      <c r="J197" s="73"/>
      <c r="K197" s="73"/>
      <c r="L197" s="73"/>
    </row>
    <row r="198" spans="1:12" x14ac:dyDescent="0.25">
      <c r="A198" s="2">
        <v>22</v>
      </c>
      <c r="C198" s="1" t="s">
        <v>63</v>
      </c>
      <c r="E198" s="65">
        <f t="shared" ref="E198:E209" si="28">I59</f>
        <v>21.1662972918989</v>
      </c>
      <c r="F198" s="65">
        <f t="shared" ref="F198:F209" si="29">J59</f>
        <v>30.485739239999997</v>
      </c>
      <c r="G198" s="65">
        <f t="shared" ref="G198:G209" si="30">E198+F198</f>
        <v>51.652036531898901</v>
      </c>
      <c r="H198" s="65"/>
      <c r="I198" s="65">
        <v>16.72364185</v>
      </c>
      <c r="J198" s="65">
        <v>31.092669389999902</v>
      </c>
      <c r="K198" s="65">
        <f t="shared" ref="K198:K209" si="31">I198+J198</f>
        <v>47.816311239999905</v>
      </c>
      <c r="L198" s="65">
        <f t="shared" ref="L198:L209" si="32">K198-G198</f>
        <v>-3.8357252918989957</v>
      </c>
    </row>
    <row r="199" spans="1:12" x14ac:dyDescent="0.25">
      <c r="A199" s="2">
        <v>23</v>
      </c>
      <c r="C199" s="1" t="s">
        <v>64</v>
      </c>
      <c r="E199" s="65">
        <f t="shared" si="28"/>
        <v>13.728682766578199</v>
      </c>
      <c r="F199" s="65">
        <f t="shared" si="29"/>
        <v>24.492120069999999</v>
      </c>
      <c r="G199" s="65">
        <f t="shared" si="30"/>
        <v>38.220802836578201</v>
      </c>
      <c r="H199" s="65"/>
      <c r="I199" s="65">
        <v>10.458089280000001</v>
      </c>
      <c r="J199" s="65">
        <v>25.604705389999999</v>
      </c>
      <c r="K199" s="65">
        <f t="shared" si="31"/>
        <v>36.062794670000002</v>
      </c>
      <c r="L199" s="65">
        <f t="shared" si="32"/>
        <v>-2.1580081665781989</v>
      </c>
    </row>
    <row r="200" spans="1:12" x14ac:dyDescent="0.25">
      <c r="A200" s="2">
        <v>24</v>
      </c>
      <c r="C200" s="1" t="s">
        <v>65</v>
      </c>
      <c r="E200" s="65">
        <f t="shared" si="28"/>
        <v>5.4022439556352007</v>
      </c>
      <c r="F200" s="65">
        <f t="shared" si="29"/>
        <v>1.27987907</v>
      </c>
      <c r="G200" s="65">
        <f>E200+F200</f>
        <v>6.6821230256352004</v>
      </c>
      <c r="H200" s="65"/>
      <c r="I200" s="65">
        <v>3.9001887200000001</v>
      </c>
      <c r="J200" s="65">
        <v>1.2624625199999999</v>
      </c>
      <c r="K200" s="65">
        <f>I200+J200</f>
        <v>5.1626512399999998</v>
      </c>
      <c r="L200" s="65">
        <f>K200-G200</f>
        <v>-1.5194717856352007</v>
      </c>
    </row>
    <row r="201" spans="1:12" x14ac:dyDescent="0.25">
      <c r="A201" s="2">
        <v>25</v>
      </c>
      <c r="C201" s="1" t="s">
        <v>66</v>
      </c>
      <c r="E201" s="65">
        <f t="shared" si="28"/>
        <v>0.1084669462064</v>
      </c>
      <c r="F201" s="65">
        <f t="shared" si="29"/>
        <v>0</v>
      </c>
      <c r="G201" s="65">
        <f>E201+F201</f>
        <v>0.1084669462064</v>
      </c>
      <c r="H201" s="65"/>
      <c r="I201" s="65">
        <v>9.6135469999999987E-2</v>
      </c>
      <c r="J201" s="65">
        <v>0</v>
      </c>
      <c r="K201" s="65">
        <f>I201+J201</f>
        <v>9.6135469999999987E-2</v>
      </c>
      <c r="L201" s="65">
        <f>K201-G201</f>
        <v>-1.2331476206400016E-2</v>
      </c>
    </row>
    <row r="202" spans="1:12" x14ac:dyDescent="0.25">
      <c r="A202" s="2">
        <v>26</v>
      </c>
      <c r="C202" s="1" t="s">
        <v>67</v>
      </c>
      <c r="E202" s="65">
        <f t="shared" si="28"/>
        <v>4.1999324695367006</v>
      </c>
      <c r="F202" s="65">
        <f t="shared" si="29"/>
        <v>33.782451040138049</v>
      </c>
      <c r="G202" s="65">
        <f t="shared" si="30"/>
        <v>37.982383509674747</v>
      </c>
      <c r="H202" s="65"/>
      <c r="I202" s="65">
        <v>4.9056313499999993</v>
      </c>
      <c r="J202" s="65">
        <v>34.667519669999905</v>
      </c>
      <c r="K202" s="65">
        <f t="shared" si="31"/>
        <v>39.573151019999905</v>
      </c>
      <c r="L202" s="65">
        <f t="shared" si="32"/>
        <v>1.5907675103251577</v>
      </c>
    </row>
    <row r="203" spans="1:12" x14ac:dyDescent="0.25">
      <c r="A203" s="2">
        <v>27</v>
      </c>
      <c r="C203" s="1" t="s">
        <v>51</v>
      </c>
      <c r="E203" s="65">
        <f t="shared" si="28"/>
        <v>0</v>
      </c>
      <c r="F203" s="65">
        <f t="shared" si="29"/>
        <v>11.85352082</v>
      </c>
      <c r="G203" s="65">
        <f t="shared" si="30"/>
        <v>11.85352082</v>
      </c>
      <c r="H203" s="65"/>
      <c r="I203" s="65">
        <v>0</v>
      </c>
      <c r="J203" s="65">
        <v>11.43382291</v>
      </c>
      <c r="K203" s="65">
        <f t="shared" si="31"/>
        <v>11.43382291</v>
      </c>
      <c r="L203" s="65">
        <f t="shared" si="32"/>
        <v>-0.41969791000000001</v>
      </c>
    </row>
    <row r="204" spans="1:12" x14ac:dyDescent="0.25">
      <c r="A204" s="2">
        <v>28</v>
      </c>
      <c r="C204" s="1" t="s">
        <v>68</v>
      </c>
      <c r="E204" s="65">
        <f t="shared" si="28"/>
        <v>0</v>
      </c>
      <c r="F204" s="65">
        <f t="shared" si="29"/>
        <v>14.30461783</v>
      </c>
      <c r="G204" s="65">
        <f t="shared" si="30"/>
        <v>14.30461783</v>
      </c>
      <c r="H204" s="65"/>
      <c r="I204" s="65">
        <v>0</v>
      </c>
      <c r="J204" s="65">
        <v>14.385587169999999</v>
      </c>
      <c r="K204" s="65">
        <f t="shared" si="31"/>
        <v>14.385587169999999</v>
      </c>
      <c r="L204" s="65">
        <f t="shared" si="32"/>
        <v>8.0969339999999335E-2</v>
      </c>
    </row>
    <row r="205" spans="1:12" x14ac:dyDescent="0.25">
      <c r="A205" s="2">
        <v>29</v>
      </c>
      <c r="C205" s="1" t="s">
        <v>69</v>
      </c>
      <c r="E205" s="65">
        <f t="shared" si="28"/>
        <v>0</v>
      </c>
      <c r="F205" s="65">
        <f t="shared" si="29"/>
        <v>82.106187670743097</v>
      </c>
      <c r="G205" s="65">
        <f t="shared" si="30"/>
        <v>82.106187670743097</v>
      </c>
      <c r="H205" s="65"/>
      <c r="I205" s="65">
        <v>0</v>
      </c>
      <c r="J205" s="65">
        <v>79.299712299999698</v>
      </c>
      <c r="K205" s="65">
        <f t="shared" si="31"/>
        <v>79.299712299999698</v>
      </c>
      <c r="L205" s="65">
        <f t="shared" si="32"/>
        <v>-2.8064753707433994</v>
      </c>
    </row>
    <row r="206" spans="1:12" x14ac:dyDescent="0.25">
      <c r="A206" s="2">
        <v>30</v>
      </c>
      <c r="C206" s="1" t="s">
        <v>70</v>
      </c>
      <c r="E206" s="65">
        <f t="shared" si="28"/>
        <v>0</v>
      </c>
      <c r="F206" s="65">
        <f t="shared" si="29"/>
        <v>7.52596036</v>
      </c>
      <c r="G206" s="65">
        <f t="shared" si="30"/>
        <v>7.52596036</v>
      </c>
      <c r="H206" s="65"/>
      <c r="I206" s="65">
        <v>0</v>
      </c>
      <c r="J206" s="65">
        <v>7.8137611799999993</v>
      </c>
      <c r="K206" s="65">
        <f t="shared" si="31"/>
        <v>7.8137611799999993</v>
      </c>
      <c r="L206" s="65">
        <f t="shared" si="32"/>
        <v>0.28780081999999929</v>
      </c>
    </row>
    <row r="207" spans="1:12" x14ac:dyDescent="0.25">
      <c r="A207" s="2">
        <v>31</v>
      </c>
      <c r="C207" s="1" t="s">
        <v>71</v>
      </c>
      <c r="E207" s="65">
        <f t="shared" si="28"/>
        <v>0.71572262461280012</v>
      </c>
      <c r="F207" s="65">
        <f t="shared" si="29"/>
        <v>2.4966919600000002</v>
      </c>
      <c r="G207" s="65">
        <f t="shared" si="30"/>
        <v>3.2124145846128003</v>
      </c>
      <c r="H207" s="65"/>
      <c r="I207" s="65">
        <v>0.65540916999999999</v>
      </c>
      <c r="J207" s="65">
        <v>2.5301157500000002</v>
      </c>
      <c r="K207" s="65">
        <f t="shared" si="31"/>
        <v>3.1855249200000002</v>
      </c>
      <c r="L207" s="65">
        <f t="shared" si="32"/>
        <v>-2.6889664612800068E-2</v>
      </c>
    </row>
    <row r="208" spans="1:12" x14ac:dyDescent="0.25">
      <c r="A208" s="2">
        <v>32</v>
      </c>
      <c r="C208" s="1" t="s">
        <v>72</v>
      </c>
      <c r="E208" s="65">
        <f t="shared" si="28"/>
        <v>21.209193690543</v>
      </c>
      <c r="F208" s="65">
        <f t="shared" si="29"/>
        <v>3.7090197899999899</v>
      </c>
      <c r="G208" s="65">
        <f t="shared" si="30"/>
        <v>24.918213480542988</v>
      </c>
      <c r="H208" s="65"/>
      <c r="I208" s="65">
        <v>1.9530261099999999</v>
      </c>
      <c r="J208" s="65">
        <v>4.0798570659561992</v>
      </c>
      <c r="K208" s="65">
        <f t="shared" si="31"/>
        <v>6.0328831759561989</v>
      </c>
      <c r="L208" s="65">
        <f t="shared" si="32"/>
        <v>-18.885330304586788</v>
      </c>
    </row>
    <row r="209" spans="1:12" x14ac:dyDescent="0.25">
      <c r="A209" s="2">
        <v>33</v>
      </c>
      <c r="C209" s="1" t="s">
        <v>73</v>
      </c>
      <c r="E209" s="65">
        <f t="shared" si="28"/>
        <v>0</v>
      </c>
      <c r="F209" s="65">
        <f t="shared" si="29"/>
        <v>0</v>
      </c>
      <c r="G209" s="65">
        <f t="shared" si="30"/>
        <v>0</v>
      </c>
      <c r="H209" s="65"/>
      <c r="I209" s="65">
        <v>0</v>
      </c>
      <c r="J209" s="65">
        <v>0</v>
      </c>
      <c r="K209" s="65">
        <f t="shared" si="31"/>
        <v>0</v>
      </c>
      <c r="L209" s="65">
        <f t="shared" si="32"/>
        <v>0</v>
      </c>
    </row>
    <row r="210" spans="1:12" x14ac:dyDescent="0.25">
      <c r="A210" s="2">
        <v>34</v>
      </c>
      <c r="C210" s="1" t="s">
        <v>48</v>
      </c>
      <c r="E210" s="78">
        <f t="shared" ref="E210:K210" si="33">SUM(E198:E209)</f>
        <v>66.530539745011197</v>
      </c>
      <c r="F210" s="78">
        <f t="shared" si="33"/>
        <v>212.03618785088111</v>
      </c>
      <c r="G210" s="78">
        <f t="shared" si="33"/>
        <v>278.5667275958923</v>
      </c>
      <c r="H210" s="65"/>
      <c r="I210" s="78">
        <f t="shared" si="33"/>
        <v>38.692121950000001</v>
      </c>
      <c r="J210" s="78">
        <f t="shared" si="33"/>
        <v>212.17021334595569</v>
      </c>
      <c r="K210" s="78">
        <f t="shared" si="33"/>
        <v>250.86233529595572</v>
      </c>
      <c r="L210" s="78">
        <f>K210-G210</f>
        <v>-27.704392299936586</v>
      </c>
    </row>
    <row r="211" spans="1:12" x14ac:dyDescent="0.25">
      <c r="A211" s="2"/>
      <c r="E211" s="65"/>
      <c r="F211" s="73"/>
      <c r="G211" s="73"/>
      <c r="H211" s="73"/>
      <c r="I211" s="73"/>
      <c r="J211" s="73"/>
      <c r="K211" s="73"/>
      <c r="L211" s="73"/>
    </row>
    <row r="212" spans="1:12" x14ac:dyDescent="0.25">
      <c r="A212" s="2">
        <v>35</v>
      </c>
      <c r="C212" s="1" t="s">
        <v>74</v>
      </c>
      <c r="E212" s="78">
        <f t="shared" ref="E212:K212" si="34">E196+E210</f>
        <v>148.63328281690562</v>
      </c>
      <c r="F212" s="78">
        <f t="shared" si="34"/>
        <v>292.19339010931583</v>
      </c>
      <c r="G212" s="78">
        <f t="shared" si="34"/>
        <v>440.82667292622148</v>
      </c>
      <c r="H212" s="65"/>
      <c r="I212" s="78">
        <f t="shared" si="34"/>
        <v>108.81587752600002</v>
      </c>
      <c r="J212" s="78">
        <f t="shared" si="34"/>
        <v>282.71796635595518</v>
      </c>
      <c r="K212" s="78">
        <f t="shared" si="34"/>
        <v>391.53384388195525</v>
      </c>
      <c r="L212" s="78">
        <f>K212-G212</f>
        <v>-49.292829044266227</v>
      </c>
    </row>
    <row r="213" spans="1:12" x14ac:dyDescent="0.25">
      <c r="A213" s="2"/>
      <c r="E213" s="65"/>
      <c r="F213" s="73"/>
      <c r="G213" s="73"/>
      <c r="H213" s="73"/>
      <c r="I213" s="73"/>
      <c r="J213" s="73"/>
      <c r="K213" s="73"/>
      <c r="L213" s="73"/>
    </row>
    <row r="214" spans="1:12" x14ac:dyDescent="0.25">
      <c r="A214" s="2">
        <v>36</v>
      </c>
      <c r="C214" s="1" t="s">
        <v>75</v>
      </c>
      <c r="E214" s="78">
        <f>E167+E212</f>
        <v>5563.2261221197796</v>
      </c>
      <c r="F214" s="78">
        <f>F167+F212</f>
        <v>571.32141163753363</v>
      </c>
      <c r="G214" s="78">
        <f>G167+G212</f>
        <v>6134.5475337573134</v>
      </c>
      <c r="H214" s="65"/>
      <c r="I214" s="78">
        <f>I167+I212</f>
        <v>5162.1853065135674</v>
      </c>
      <c r="J214" s="78">
        <f>J167+J212</f>
        <v>568.14758100674226</v>
      </c>
      <c r="K214" s="78">
        <f>K167+K212</f>
        <v>5730.3328875203097</v>
      </c>
      <c r="L214" s="78">
        <f>L167+L212</f>
        <v>-404.21464623700399</v>
      </c>
    </row>
    <row r="215" spans="1:12" x14ac:dyDescent="0.25">
      <c r="A215" s="2"/>
      <c r="E215" s="4"/>
      <c r="F215" s="4"/>
      <c r="G215" s="4"/>
      <c r="H215" s="4"/>
      <c r="I215" s="4"/>
      <c r="J215" s="4"/>
      <c r="K215" s="4"/>
      <c r="L215" s="4"/>
    </row>
    <row r="216" spans="1:12" x14ac:dyDescent="0.25">
      <c r="A216" s="2"/>
      <c r="E216" s="4"/>
      <c r="F216" s="4"/>
      <c r="G216" s="4"/>
      <c r="H216" s="4"/>
      <c r="I216" s="4"/>
      <c r="J216" s="4"/>
      <c r="K216" s="4"/>
      <c r="L216" s="4"/>
    </row>
    <row r="217" spans="1:12" x14ac:dyDescent="0.25">
      <c r="A217" s="2"/>
      <c r="E217" s="4"/>
      <c r="F217" s="4"/>
      <c r="G217" s="4"/>
      <c r="H217" s="4"/>
      <c r="I217" s="4"/>
      <c r="J217" s="4"/>
      <c r="K217" s="4"/>
      <c r="L217" s="4"/>
    </row>
    <row r="218" spans="1:12" x14ac:dyDescent="0.25">
      <c r="A218" s="2"/>
      <c r="E218" s="4"/>
      <c r="F218" s="4"/>
      <c r="G218" s="4"/>
      <c r="H218" s="4"/>
      <c r="I218" s="4"/>
      <c r="J218" s="4"/>
      <c r="K218" s="4"/>
      <c r="L218" s="4"/>
    </row>
    <row r="219" spans="1:12" x14ac:dyDescent="0.25">
      <c r="A219" s="2"/>
      <c r="E219" s="4"/>
      <c r="F219" s="4"/>
      <c r="G219" s="4"/>
      <c r="H219" s="4"/>
      <c r="I219" s="4"/>
      <c r="J219" s="4"/>
      <c r="K219" s="4"/>
      <c r="L219" s="4"/>
    </row>
    <row r="220" spans="1:12" x14ac:dyDescent="0.25">
      <c r="A220" s="2"/>
      <c r="E220" s="4"/>
      <c r="F220" s="4"/>
      <c r="G220" s="4"/>
      <c r="H220" s="4"/>
      <c r="I220" s="4"/>
      <c r="J220" s="4"/>
      <c r="K220" s="4"/>
      <c r="L220" s="4"/>
    </row>
    <row r="221" spans="1:12" x14ac:dyDescent="0.25">
      <c r="A221" s="2"/>
      <c r="E221" s="4"/>
      <c r="F221" s="4"/>
      <c r="G221" s="4"/>
      <c r="H221" s="4"/>
      <c r="I221" s="4"/>
      <c r="J221" s="4"/>
      <c r="K221" s="4"/>
      <c r="L221" s="4"/>
    </row>
    <row r="222" spans="1:12" x14ac:dyDescent="0.25">
      <c r="A222" s="87" t="s">
        <v>159</v>
      </c>
      <c r="B222" s="87"/>
      <c r="C222" s="87"/>
      <c r="D222" s="87"/>
      <c r="E222" s="87"/>
      <c r="F222" s="87"/>
      <c r="G222" s="87"/>
      <c r="H222" s="87"/>
      <c r="I222" s="87"/>
      <c r="J222" s="87"/>
      <c r="K222" s="87"/>
      <c r="L222" s="87"/>
    </row>
    <row r="223" spans="1:12" x14ac:dyDescent="0.25">
      <c r="A223" s="10" t="s">
        <v>164</v>
      </c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</row>
    <row r="225" spans="1:12" x14ac:dyDescent="0.25">
      <c r="A225" s="3"/>
      <c r="B225" s="3"/>
      <c r="C225" s="3"/>
      <c r="D225" s="3"/>
      <c r="E225" s="87">
        <v>2022</v>
      </c>
      <c r="F225" s="87"/>
      <c r="G225" s="87"/>
      <c r="H225" s="8"/>
      <c r="I225" s="87">
        <v>2023</v>
      </c>
      <c r="J225" s="87"/>
      <c r="K225" s="87"/>
      <c r="L225" s="8"/>
    </row>
    <row r="226" spans="1:12" ht="50" x14ac:dyDescent="0.25">
      <c r="A226" s="6" t="s">
        <v>2</v>
      </c>
      <c r="B226" s="5"/>
      <c r="C226" s="7" t="s">
        <v>3</v>
      </c>
      <c r="D226" s="5"/>
      <c r="E226" s="89" t="s">
        <v>5</v>
      </c>
      <c r="F226" s="89"/>
      <c r="G226" s="89"/>
      <c r="H226" s="20"/>
      <c r="I226" s="89" t="s">
        <v>6</v>
      </c>
      <c r="J226" s="89"/>
      <c r="K226" s="89"/>
      <c r="L226" s="6" t="s">
        <v>165</v>
      </c>
    </row>
    <row r="227" spans="1:12" x14ac:dyDescent="0.25">
      <c r="E227" s="2" t="s">
        <v>8</v>
      </c>
      <c r="F227" s="2" t="s">
        <v>9</v>
      </c>
      <c r="G227" s="2" t="s">
        <v>10</v>
      </c>
      <c r="H227" s="2"/>
      <c r="I227" s="2" t="s">
        <v>11</v>
      </c>
      <c r="J227" s="2" t="s">
        <v>12</v>
      </c>
      <c r="K227" s="2" t="s">
        <v>13</v>
      </c>
      <c r="L227" s="2" t="s">
        <v>109</v>
      </c>
    </row>
    <row r="228" spans="1:12" x14ac:dyDescent="0.25">
      <c r="E228" s="2"/>
      <c r="F228" s="2"/>
      <c r="G228" s="2"/>
      <c r="H228" s="2"/>
      <c r="I228" s="2"/>
      <c r="J228" s="2"/>
      <c r="K228" s="2"/>
      <c r="L228" s="2"/>
    </row>
    <row r="229" spans="1:12" x14ac:dyDescent="0.25">
      <c r="E229" s="21" t="s">
        <v>4</v>
      </c>
      <c r="F229" s="21"/>
      <c r="G229" s="21" t="s">
        <v>19</v>
      </c>
      <c r="H229" s="21"/>
      <c r="I229" s="21"/>
      <c r="J229" s="21"/>
      <c r="K229" s="21" t="s">
        <v>19</v>
      </c>
      <c r="L229" s="2"/>
    </row>
    <row r="231" spans="1:12" x14ac:dyDescent="0.25">
      <c r="A231" s="2"/>
      <c r="C231" s="3" t="s">
        <v>76</v>
      </c>
      <c r="E231" s="4"/>
      <c r="F231" s="4"/>
      <c r="G231" s="4"/>
      <c r="H231" s="4"/>
      <c r="I231" s="4"/>
      <c r="J231" s="4"/>
      <c r="K231" s="4"/>
      <c r="L231" s="4"/>
    </row>
    <row r="233" spans="1:12" x14ac:dyDescent="0.25">
      <c r="A233" s="29">
        <v>37</v>
      </c>
      <c r="B233" s="32"/>
      <c r="C233" s="5" t="s">
        <v>77</v>
      </c>
      <c r="E233" s="2" t="s">
        <v>15</v>
      </c>
      <c r="F233" s="73"/>
      <c r="G233" s="65">
        <v>-29.935051439999999</v>
      </c>
      <c r="H233" s="65"/>
      <c r="I233" s="71"/>
      <c r="J233" s="71"/>
      <c r="K233" s="65">
        <v>-27.492018000000002</v>
      </c>
      <c r="L233" s="66">
        <f t="shared" ref="L233:L245" si="35">K233-G233</f>
        <v>2.4430334399999971</v>
      </c>
    </row>
    <row r="234" spans="1:12" ht="25" x14ac:dyDescent="0.25">
      <c r="A234" s="29">
        <v>38</v>
      </c>
      <c r="B234" s="32"/>
      <c r="C234" s="5" t="s">
        <v>78</v>
      </c>
      <c r="E234" s="2" t="s">
        <v>15</v>
      </c>
      <c r="F234" s="73"/>
      <c r="G234" s="65">
        <v>0</v>
      </c>
      <c r="H234" s="65"/>
      <c r="I234" s="71"/>
      <c r="J234" s="71"/>
      <c r="K234" s="65">
        <v>0</v>
      </c>
      <c r="L234" s="66">
        <f t="shared" si="35"/>
        <v>0</v>
      </c>
    </row>
    <row r="235" spans="1:12" x14ac:dyDescent="0.25">
      <c r="A235" s="29">
        <v>39</v>
      </c>
      <c r="B235" s="32"/>
      <c r="C235" s="5" t="s">
        <v>79</v>
      </c>
      <c r="E235" s="2" t="s">
        <v>15</v>
      </c>
      <c r="F235" s="73"/>
      <c r="G235" s="65">
        <v>-2.8256231000000001</v>
      </c>
      <c r="H235" s="65"/>
      <c r="I235" s="71"/>
      <c r="J235" s="71"/>
      <c r="K235" s="65">
        <v>-33.392699999999998</v>
      </c>
      <c r="L235" s="66">
        <f t="shared" si="35"/>
        <v>-30.567076899999996</v>
      </c>
    </row>
    <row r="236" spans="1:12" ht="25" x14ac:dyDescent="0.25">
      <c r="A236" s="29">
        <v>40</v>
      </c>
      <c r="B236" s="32"/>
      <c r="C236" s="5" t="s">
        <v>80</v>
      </c>
      <c r="E236" s="2" t="s">
        <v>81</v>
      </c>
      <c r="F236" s="73"/>
      <c r="G236" s="65">
        <v>6.89466365875953</v>
      </c>
      <c r="H236" s="65"/>
      <c r="I236" s="71"/>
      <c r="J236" s="71"/>
      <c r="K236" s="65">
        <v>0</v>
      </c>
      <c r="L236" s="66">
        <f t="shared" si="35"/>
        <v>-6.89466365875953</v>
      </c>
    </row>
    <row r="237" spans="1:12" x14ac:dyDescent="0.25">
      <c r="A237" s="29">
        <v>41</v>
      </c>
      <c r="B237" s="32"/>
      <c r="C237" s="5" t="s">
        <v>82</v>
      </c>
      <c r="E237" s="2" t="s">
        <v>83</v>
      </c>
      <c r="F237" s="73"/>
      <c r="G237" s="65">
        <v>1.1825000000000001</v>
      </c>
      <c r="H237" s="65"/>
      <c r="I237" s="71"/>
      <c r="J237" s="71"/>
      <c r="K237" s="65">
        <v>0</v>
      </c>
      <c r="L237" s="66">
        <f t="shared" si="35"/>
        <v>-1.1825000000000001</v>
      </c>
    </row>
    <row r="238" spans="1:12" x14ac:dyDescent="0.25">
      <c r="A238" s="29">
        <v>42</v>
      </c>
      <c r="B238" s="32"/>
      <c r="C238" s="5" t="s">
        <v>84</v>
      </c>
      <c r="E238" s="2" t="s">
        <v>83</v>
      </c>
      <c r="F238" s="73"/>
      <c r="G238" s="65">
        <v>-6.8851893400000002</v>
      </c>
      <c r="H238" s="65"/>
      <c r="I238" s="71"/>
      <c r="J238" s="71"/>
      <c r="K238" s="65">
        <v>6.9398898101151296</v>
      </c>
      <c r="L238" s="66">
        <f t="shared" si="35"/>
        <v>13.82507915011513</v>
      </c>
    </row>
    <row r="239" spans="1:12" ht="25" x14ac:dyDescent="0.25">
      <c r="A239" s="29">
        <v>43</v>
      </c>
      <c r="B239" s="32"/>
      <c r="C239" s="5" t="s">
        <v>85</v>
      </c>
      <c r="E239" s="2" t="s">
        <v>83</v>
      </c>
      <c r="F239" s="73"/>
      <c r="G239" s="65">
        <v>0</v>
      </c>
      <c r="H239" s="65"/>
      <c r="I239" s="71"/>
      <c r="J239" s="71"/>
      <c r="K239" s="65">
        <v>0</v>
      </c>
      <c r="L239" s="66">
        <f t="shared" si="35"/>
        <v>0</v>
      </c>
    </row>
    <row r="240" spans="1:12" ht="25" x14ac:dyDescent="0.25">
      <c r="A240" s="29">
        <v>44</v>
      </c>
      <c r="B240" s="32"/>
      <c r="C240" s="5" t="s">
        <v>86</v>
      </c>
      <c r="E240" s="2" t="s">
        <v>83</v>
      </c>
      <c r="F240" s="73"/>
      <c r="G240" s="65">
        <v>0</v>
      </c>
      <c r="H240" s="65"/>
      <c r="I240" s="71"/>
      <c r="J240" s="71"/>
      <c r="K240" s="65">
        <v>0</v>
      </c>
      <c r="L240" s="66">
        <f t="shared" si="35"/>
        <v>0</v>
      </c>
    </row>
    <row r="241" spans="1:12" ht="25" x14ac:dyDescent="0.25">
      <c r="A241" s="29">
        <v>45</v>
      </c>
      <c r="B241" s="32"/>
      <c r="C241" s="5" t="s">
        <v>87</v>
      </c>
      <c r="E241" s="2" t="s">
        <v>83</v>
      </c>
      <c r="F241" s="73"/>
      <c r="G241" s="65">
        <v>12.000000000418014</v>
      </c>
      <c r="H241" s="65"/>
      <c r="I241" s="71"/>
      <c r="J241" s="71"/>
      <c r="K241" s="65">
        <v>12.000000000000012</v>
      </c>
      <c r="L241" s="66">
        <f t="shared" si="35"/>
        <v>-4.1800163330663054E-10</v>
      </c>
    </row>
    <row r="242" spans="1:12" x14ac:dyDescent="0.25">
      <c r="A242" s="29">
        <v>46</v>
      </c>
      <c r="B242" s="32"/>
      <c r="C242" s="5" t="s">
        <v>88</v>
      </c>
      <c r="E242" s="2" t="s">
        <v>83</v>
      </c>
      <c r="F242" s="73"/>
      <c r="G242" s="65">
        <v>6.3227000000000005E-2</v>
      </c>
      <c r="H242" s="65"/>
      <c r="I242" s="71"/>
      <c r="J242" s="71"/>
      <c r="K242" s="65">
        <v>0</v>
      </c>
      <c r="L242" s="66">
        <f t="shared" si="35"/>
        <v>-6.3227000000000005E-2</v>
      </c>
    </row>
    <row r="243" spans="1:12" x14ac:dyDescent="0.25">
      <c r="A243" s="29">
        <v>47</v>
      </c>
      <c r="B243" s="32"/>
      <c r="C243" s="5" t="s">
        <v>89</v>
      </c>
      <c r="E243" s="2" t="s">
        <v>83</v>
      </c>
      <c r="F243" s="73"/>
      <c r="G243" s="65">
        <v>0.86912155840399996</v>
      </c>
      <c r="H243" s="65"/>
      <c r="I243" s="71"/>
      <c r="J243" s="71"/>
      <c r="K243" s="65">
        <v>0</v>
      </c>
      <c r="L243" s="66">
        <f t="shared" si="35"/>
        <v>-0.86912155840399996</v>
      </c>
    </row>
    <row r="244" spans="1:12" ht="25" x14ac:dyDescent="0.25">
      <c r="A244" s="29">
        <v>48</v>
      </c>
      <c r="C244" s="5" t="s">
        <v>90</v>
      </c>
      <c r="E244" s="2" t="s">
        <v>83</v>
      </c>
      <c r="F244" s="73"/>
      <c r="G244" s="65">
        <v>7.1900000000000006E-2</v>
      </c>
      <c r="H244" s="65"/>
      <c r="I244" s="71"/>
      <c r="J244" s="71"/>
      <c r="K244" s="65">
        <v>0</v>
      </c>
      <c r="L244" s="66">
        <f t="shared" si="35"/>
        <v>-7.1900000000000006E-2</v>
      </c>
    </row>
    <row r="245" spans="1:12" ht="25" x14ac:dyDescent="0.25">
      <c r="A245" s="29">
        <v>49</v>
      </c>
      <c r="C245" s="5" t="s">
        <v>91</v>
      </c>
      <c r="E245" s="2" t="s">
        <v>83</v>
      </c>
      <c r="F245" s="73"/>
      <c r="G245" s="65">
        <v>0</v>
      </c>
      <c r="H245" s="65"/>
      <c r="I245" s="71"/>
      <c r="J245" s="71"/>
      <c r="K245" s="65">
        <v>0</v>
      </c>
      <c r="L245" s="66">
        <f t="shared" si="35"/>
        <v>0</v>
      </c>
    </row>
    <row r="246" spans="1:12" x14ac:dyDescent="0.25">
      <c r="A246" s="2"/>
      <c r="C246" s="5"/>
      <c r="E246" s="2"/>
      <c r="F246" s="73"/>
      <c r="G246" s="65"/>
      <c r="H246" s="65"/>
      <c r="I246" s="71"/>
      <c r="J246" s="71"/>
      <c r="K246" s="65"/>
      <c r="L246" s="66"/>
    </row>
    <row r="247" spans="1:12" x14ac:dyDescent="0.25">
      <c r="A247" s="2"/>
      <c r="C247" s="5"/>
      <c r="E247" s="2"/>
      <c r="G247" s="28"/>
      <c r="H247" s="28"/>
      <c r="I247" s="15"/>
      <c r="J247" s="15"/>
      <c r="K247" s="28"/>
      <c r="L247" s="27"/>
    </row>
    <row r="248" spans="1:12" x14ac:dyDescent="0.25">
      <c r="A248" s="2"/>
      <c r="C248" s="5"/>
      <c r="E248" s="2"/>
      <c r="G248" s="28"/>
      <c r="H248" s="28"/>
      <c r="I248" s="15"/>
      <c r="J248" s="15"/>
      <c r="K248" s="28"/>
      <c r="L248" s="27"/>
    </row>
    <row r="249" spans="1:12" x14ac:dyDescent="0.25">
      <c r="A249" s="2"/>
      <c r="C249" s="5"/>
      <c r="E249" s="2"/>
      <c r="G249" s="28"/>
      <c r="H249" s="28"/>
      <c r="I249" s="15"/>
      <c r="J249" s="15"/>
      <c r="K249" s="28"/>
      <c r="L249" s="27"/>
    </row>
    <row r="250" spans="1:12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</row>
    <row r="251" spans="1:12" x14ac:dyDescent="0.25">
      <c r="A251" s="87" t="s">
        <v>159</v>
      </c>
      <c r="B251" s="87"/>
      <c r="C251" s="87"/>
      <c r="D251" s="87"/>
      <c r="E251" s="87"/>
      <c r="F251" s="87"/>
      <c r="G251" s="87"/>
      <c r="H251" s="87"/>
      <c r="I251" s="87"/>
      <c r="J251" s="87"/>
      <c r="K251" s="87"/>
      <c r="L251" s="87"/>
    </row>
    <row r="252" spans="1:12" x14ac:dyDescent="0.25">
      <c r="A252" s="10" t="s">
        <v>164</v>
      </c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</row>
    <row r="254" spans="1:12" x14ac:dyDescent="0.25">
      <c r="A254" s="3"/>
      <c r="B254" s="3"/>
      <c r="C254" s="3"/>
      <c r="D254" s="3"/>
      <c r="E254" s="87">
        <v>2022</v>
      </c>
      <c r="F254" s="87"/>
      <c r="G254" s="87"/>
      <c r="H254" s="8"/>
      <c r="I254" s="87">
        <v>2023</v>
      </c>
      <c r="J254" s="87"/>
      <c r="K254" s="87"/>
      <c r="L254" s="8"/>
    </row>
    <row r="255" spans="1:12" ht="50" x14ac:dyDescent="0.25">
      <c r="A255" s="6" t="s">
        <v>2</v>
      </c>
      <c r="B255" s="5"/>
      <c r="C255" s="7" t="s">
        <v>3</v>
      </c>
      <c r="D255" s="5"/>
      <c r="E255" s="89" t="s">
        <v>5</v>
      </c>
      <c r="F255" s="89"/>
      <c r="G255" s="89"/>
      <c r="H255" s="20"/>
      <c r="I255" s="89" t="s">
        <v>6</v>
      </c>
      <c r="J255" s="89"/>
      <c r="K255" s="89"/>
      <c r="L255" s="6" t="s">
        <v>165</v>
      </c>
    </row>
    <row r="256" spans="1:12" x14ac:dyDescent="0.25">
      <c r="E256" s="2" t="s">
        <v>8</v>
      </c>
      <c r="F256" s="2" t="s">
        <v>9</v>
      </c>
      <c r="G256" s="2" t="s">
        <v>10</v>
      </c>
      <c r="H256" s="2"/>
      <c r="I256" s="2" t="s">
        <v>11</v>
      </c>
      <c r="J256" s="2" t="s">
        <v>12</v>
      </c>
      <c r="K256" s="2" t="s">
        <v>13</v>
      </c>
      <c r="L256" s="2" t="s">
        <v>109</v>
      </c>
    </row>
    <row r="257" spans="1:12" x14ac:dyDescent="0.25">
      <c r="E257" s="2"/>
      <c r="F257" s="2"/>
      <c r="G257" s="2"/>
      <c r="H257" s="2"/>
      <c r="I257" s="2"/>
      <c r="J257" s="2"/>
      <c r="K257" s="2"/>
      <c r="L257" s="2"/>
    </row>
    <row r="258" spans="1:12" x14ac:dyDescent="0.25">
      <c r="E258" s="21" t="s">
        <v>4</v>
      </c>
      <c r="F258" s="21"/>
      <c r="G258" s="21" t="s">
        <v>19</v>
      </c>
      <c r="H258" s="21"/>
      <c r="I258" s="21"/>
      <c r="J258" s="21"/>
      <c r="K258" s="21" t="s">
        <v>19</v>
      </c>
      <c r="L258" s="2"/>
    </row>
    <row r="259" spans="1:12" x14ac:dyDescent="0.25">
      <c r="A259" s="2"/>
      <c r="C259" s="5"/>
      <c r="E259" s="2"/>
      <c r="G259" s="28"/>
      <c r="H259" s="28"/>
      <c r="I259" s="15"/>
      <c r="J259" s="15"/>
      <c r="K259" s="28"/>
      <c r="L259" s="27"/>
    </row>
    <row r="260" spans="1:12" ht="37.5" x14ac:dyDescent="0.25">
      <c r="A260" s="29">
        <v>50</v>
      </c>
      <c r="C260" s="5" t="s">
        <v>162</v>
      </c>
      <c r="E260" s="2" t="s">
        <v>83</v>
      </c>
      <c r="F260" s="73"/>
      <c r="G260" s="65">
        <v>0</v>
      </c>
      <c r="H260" s="65"/>
      <c r="I260" s="71"/>
      <c r="J260" s="71"/>
      <c r="K260" s="65">
        <v>0</v>
      </c>
      <c r="L260" s="66">
        <f t="shared" ref="L260:L267" si="36">K260-G260</f>
        <v>0</v>
      </c>
    </row>
    <row r="261" spans="1:12" ht="25" x14ac:dyDescent="0.25">
      <c r="A261" s="29">
        <v>51</v>
      </c>
      <c r="C261" s="5" t="s">
        <v>80</v>
      </c>
      <c r="E261" s="2" t="s">
        <v>93</v>
      </c>
      <c r="F261" s="73"/>
      <c r="G261" s="65">
        <v>8.769801039999999</v>
      </c>
      <c r="H261" s="65"/>
      <c r="I261" s="71"/>
      <c r="J261" s="71"/>
      <c r="K261" s="65">
        <v>-6.1126680466973013</v>
      </c>
      <c r="L261" s="66">
        <f t="shared" si="36"/>
        <v>-14.8824690866973</v>
      </c>
    </row>
    <row r="262" spans="1:12" ht="25" x14ac:dyDescent="0.25">
      <c r="A262" s="29">
        <v>52</v>
      </c>
      <c r="C262" s="5" t="s">
        <v>94</v>
      </c>
      <c r="E262" s="2" t="s">
        <v>95</v>
      </c>
      <c r="F262" s="73"/>
      <c r="G262" s="65">
        <v>0</v>
      </c>
      <c r="H262" s="65"/>
      <c r="I262" s="71"/>
      <c r="J262" s="71"/>
      <c r="K262" s="65">
        <v>0</v>
      </c>
      <c r="L262" s="66">
        <f t="shared" si="36"/>
        <v>0</v>
      </c>
    </row>
    <row r="263" spans="1:12" x14ac:dyDescent="0.25">
      <c r="A263" s="29">
        <v>53</v>
      </c>
      <c r="C263" s="5" t="s">
        <v>84</v>
      </c>
      <c r="E263" s="2" t="s">
        <v>95</v>
      </c>
      <c r="F263" s="73"/>
      <c r="G263" s="65">
        <v>-2.01582895</v>
      </c>
      <c r="H263" s="65"/>
      <c r="I263" s="71"/>
      <c r="J263" s="71"/>
      <c r="K263" s="65">
        <v>1.1738915798336</v>
      </c>
      <c r="L263" s="66">
        <f t="shared" si="36"/>
        <v>3.1897205298336</v>
      </c>
    </row>
    <row r="264" spans="1:12" x14ac:dyDescent="0.25">
      <c r="A264" s="29">
        <v>54</v>
      </c>
      <c r="C264" s="5" t="s">
        <v>96</v>
      </c>
      <c r="E264" s="2" t="s">
        <v>95</v>
      </c>
      <c r="F264" s="73"/>
      <c r="G264" s="65">
        <v>-2.9220399548134903</v>
      </c>
      <c r="H264" s="65"/>
      <c r="I264" s="71"/>
      <c r="J264" s="71"/>
      <c r="K264" s="65">
        <v>-2.89131583129085</v>
      </c>
      <c r="L264" s="66">
        <f t="shared" si="36"/>
        <v>3.0724123522640312E-2</v>
      </c>
    </row>
    <row r="265" spans="1:12" x14ac:dyDescent="0.25">
      <c r="A265" s="29">
        <v>55</v>
      </c>
      <c r="C265" s="5" t="s">
        <v>97</v>
      </c>
      <c r="E265" s="2" t="s">
        <v>95</v>
      </c>
      <c r="F265" s="73"/>
      <c r="G265" s="65">
        <v>-8.0867999999999995E-2</v>
      </c>
      <c r="H265" s="65"/>
      <c r="I265" s="71"/>
      <c r="J265" s="71"/>
      <c r="K265" s="65">
        <v>0</v>
      </c>
      <c r="L265" s="66">
        <f t="shared" si="36"/>
        <v>8.0867999999999995E-2</v>
      </c>
    </row>
    <row r="266" spans="1:12" x14ac:dyDescent="0.25">
      <c r="A266" s="29">
        <v>56</v>
      </c>
      <c r="C266" s="5" t="s">
        <v>88</v>
      </c>
      <c r="E266" s="2" t="s">
        <v>95</v>
      </c>
      <c r="F266" s="73"/>
      <c r="G266" s="65">
        <v>0.761992</v>
      </c>
      <c r="H266" s="65"/>
      <c r="I266" s="71"/>
      <c r="J266" s="71"/>
      <c r="K266" s="65">
        <v>0.42</v>
      </c>
      <c r="L266" s="66">
        <f t="shared" si="36"/>
        <v>-0.34199200000000002</v>
      </c>
    </row>
    <row r="267" spans="1:12" x14ac:dyDescent="0.25">
      <c r="A267" s="29">
        <v>57</v>
      </c>
      <c r="C267" s="5" t="s">
        <v>89</v>
      </c>
      <c r="E267" s="2" t="s">
        <v>95</v>
      </c>
      <c r="F267" s="73"/>
      <c r="G267" s="65">
        <v>1.9856803000000001</v>
      </c>
      <c r="H267" s="65"/>
      <c r="I267" s="71"/>
      <c r="J267" s="71"/>
      <c r="K267" s="65">
        <v>0</v>
      </c>
      <c r="L267" s="66">
        <f t="shared" si="36"/>
        <v>-1.9856803000000001</v>
      </c>
    </row>
    <row r="268" spans="1:12" ht="50" x14ac:dyDescent="0.25">
      <c r="A268" s="29">
        <v>58</v>
      </c>
      <c r="C268" s="5" t="s">
        <v>158</v>
      </c>
      <c r="E268" s="2" t="s">
        <v>15</v>
      </c>
      <c r="F268" s="73"/>
      <c r="G268" s="65">
        <v>-17.399253730000002</v>
      </c>
      <c r="H268" s="65"/>
      <c r="I268" s="71"/>
      <c r="J268" s="71"/>
      <c r="K268" s="65">
        <v>-16.433520000000001</v>
      </c>
      <c r="L268" s="66">
        <f>K268-G268</f>
        <v>0.96573373000000018</v>
      </c>
    </row>
    <row r="269" spans="1:12" x14ac:dyDescent="0.25">
      <c r="A269" s="29">
        <v>59</v>
      </c>
      <c r="C269" s="5" t="s">
        <v>100</v>
      </c>
      <c r="E269" s="2" t="s">
        <v>15</v>
      </c>
      <c r="F269" s="73"/>
      <c r="G269" s="65">
        <v>8.9332866438496392</v>
      </c>
      <c r="H269" s="65"/>
      <c r="I269" s="71"/>
      <c r="J269" s="71"/>
      <c r="K269" s="65">
        <v>0</v>
      </c>
      <c r="L269" s="66">
        <f>K269-G269</f>
        <v>-8.9332866438496392</v>
      </c>
    </row>
    <row r="270" spans="1:12" x14ac:dyDescent="0.25">
      <c r="A270" s="29">
        <v>60</v>
      </c>
      <c r="C270" s="5" t="s">
        <v>19</v>
      </c>
      <c r="F270" s="73"/>
      <c r="G270" s="67">
        <f>SUM(G233:G245)+SUM(G260:G267)+SUM(G268:G269)</f>
        <v>-20.531682313382305</v>
      </c>
      <c r="H270" s="66"/>
      <c r="I270" s="72"/>
      <c r="J270" s="72"/>
      <c r="K270" s="67">
        <f>SUM(K233:K245)+SUM(K260:K267)+SUM(K268:K269)</f>
        <v>-65.788440488039413</v>
      </c>
      <c r="L270" s="67">
        <f>SUM(L233:L243)+SUM(L260:L269)</f>
        <v>-45.184858174657094</v>
      </c>
    </row>
    <row r="271" spans="1:12" x14ac:dyDescent="0.25">
      <c r="A271" s="29"/>
      <c r="C271" s="5"/>
      <c r="F271" s="73"/>
      <c r="G271" s="66"/>
      <c r="H271" s="66"/>
      <c r="I271" s="72"/>
      <c r="J271" s="72"/>
      <c r="K271" s="66"/>
      <c r="L271" s="66"/>
    </row>
    <row r="272" spans="1:12" ht="13" thickBot="1" x14ac:dyDescent="0.3">
      <c r="A272" s="29">
        <v>61</v>
      </c>
      <c r="C272" s="5" t="s">
        <v>101</v>
      </c>
      <c r="F272" s="73"/>
      <c r="G272" s="70">
        <f>G214+G270</f>
        <v>6114.0158514439308</v>
      </c>
      <c r="H272" s="66"/>
      <c r="I272" s="72"/>
      <c r="J272" s="72"/>
      <c r="K272" s="70">
        <f>K214+K270</f>
        <v>5664.54444703227</v>
      </c>
      <c r="L272" s="70">
        <f>K272-G272</f>
        <v>-449.47140441166084</v>
      </c>
    </row>
    <row r="273" spans="1:3" ht="13" thickTop="1" x14ac:dyDescent="0.25">
      <c r="C273" s="5"/>
    </row>
    <row r="274" spans="1:3" x14ac:dyDescent="0.25">
      <c r="A274" s="8" t="s">
        <v>102</v>
      </c>
    </row>
    <row r="275" spans="1:3" x14ac:dyDescent="0.25">
      <c r="A275" s="26" t="s">
        <v>103</v>
      </c>
      <c r="B275" s="92" t="s">
        <v>104</v>
      </c>
      <c r="C275" s="92"/>
    </row>
    <row r="276" spans="1:3" x14ac:dyDescent="0.25">
      <c r="A276" s="26" t="s">
        <v>105</v>
      </c>
      <c r="B276" s="92" t="s">
        <v>106</v>
      </c>
      <c r="C276" s="92"/>
    </row>
  </sheetData>
  <mergeCells count="42">
    <mergeCell ref="E255:G255"/>
    <mergeCell ref="I255:K255"/>
    <mergeCell ref="B275:C275"/>
    <mergeCell ref="B276:C276"/>
    <mergeCell ref="A44:L44"/>
    <mergeCell ref="A83:L83"/>
    <mergeCell ref="A114:L114"/>
    <mergeCell ref="A145:L145"/>
    <mergeCell ref="A183:L183"/>
    <mergeCell ref="A222:L222"/>
    <mergeCell ref="E225:G225"/>
    <mergeCell ref="I225:K225"/>
    <mergeCell ref="E226:G226"/>
    <mergeCell ref="I226:K226"/>
    <mergeCell ref="E254:G254"/>
    <mergeCell ref="I254:K254"/>
    <mergeCell ref="E47:G47"/>
    <mergeCell ref="I47:K47"/>
    <mergeCell ref="A251:L251"/>
    <mergeCell ref="E149:G149"/>
    <mergeCell ref="I149:K149"/>
    <mergeCell ref="E186:G186"/>
    <mergeCell ref="I186:K186"/>
    <mergeCell ref="E187:G187"/>
    <mergeCell ref="I187:K187"/>
    <mergeCell ref="E148:G148"/>
    <mergeCell ref="I148:K148"/>
    <mergeCell ref="E48:G48"/>
    <mergeCell ref="I48:K48"/>
    <mergeCell ref="E86:G86"/>
    <mergeCell ref="I86:K86"/>
    <mergeCell ref="E87:G87"/>
    <mergeCell ref="A6:L6"/>
    <mergeCell ref="E9:G9"/>
    <mergeCell ref="I9:K9"/>
    <mergeCell ref="E10:G10"/>
    <mergeCell ref="I10:K10"/>
    <mergeCell ref="I87:K87"/>
    <mergeCell ref="E117:G117"/>
    <mergeCell ref="I117:K117"/>
    <mergeCell ref="E118:G118"/>
    <mergeCell ref="I118:K118"/>
  </mergeCells>
  <pageMargins left="0.7" right="0.7" top="0.75" bottom="0.75" header="0.3" footer="0.3"/>
  <pageSetup firstPageNumber="9" orientation="landscape" useFirstPageNumber="1" r:id="rId1"/>
  <headerFooter>
    <oddHeader>&amp;R&amp;"Arial,Regular"&amp;10Filed: 2023-03-08
EB-2022-0200
Exhibit I.3.3-STAFF-95
Attachment 1</oddHeader>
  </headerFooter>
  <customProperties>
    <customPr name="EpmWorksheetKeyString_GUID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CBA2F-BD07-43B8-A0B1-551D3127CB52}">
  <sheetPr>
    <tabColor rgb="FF92D050"/>
  </sheetPr>
  <dimension ref="A6:L117"/>
  <sheetViews>
    <sheetView tabSelected="1" view="pageLayout" zoomScaleNormal="100" workbookViewId="0">
      <selection activeCell="G22" sqref="G22"/>
    </sheetView>
  </sheetViews>
  <sheetFormatPr defaultColWidth="101.1796875" defaultRowHeight="12.5" x14ac:dyDescent="0.25"/>
  <cols>
    <col min="1" max="1" width="5.7265625" style="1" bestFit="1" customWidth="1"/>
    <col min="2" max="2" width="1.26953125" style="1" customWidth="1"/>
    <col min="3" max="3" width="30.26953125" style="1" customWidth="1"/>
    <col min="4" max="4" width="1.26953125" style="1" customWidth="1"/>
    <col min="5" max="5" width="8.81640625" style="2" customWidth="1"/>
    <col min="6" max="6" width="1.26953125" style="1" customWidth="1"/>
    <col min="7" max="9" width="12.26953125" style="1" customWidth="1"/>
    <col min="10" max="10" width="11.7265625" style="1" bestFit="1" customWidth="1"/>
    <col min="11" max="12" width="12.26953125" style="1" customWidth="1"/>
    <col min="13" max="16384" width="101.1796875" style="1"/>
  </cols>
  <sheetData>
    <row r="6" spans="1:12" x14ac:dyDescent="0.25">
      <c r="A6" s="87" t="s">
        <v>166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</row>
    <row r="7" spans="1:12" s="9" customFormat="1" x14ac:dyDescent="0.25">
      <c r="A7" s="10" t="s">
        <v>167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9" spans="1:12" s="3" customFormat="1" x14ac:dyDescent="0.25">
      <c r="E9" s="8"/>
      <c r="G9" s="8">
        <v>2019</v>
      </c>
      <c r="H9" s="8">
        <v>2020</v>
      </c>
      <c r="I9" s="8">
        <v>2021</v>
      </c>
      <c r="J9" s="8">
        <v>2022</v>
      </c>
      <c r="K9" s="8">
        <v>2023</v>
      </c>
      <c r="L9" s="8">
        <v>2024</v>
      </c>
    </row>
    <row r="10" spans="1:12" s="5" customFormat="1" ht="25" x14ac:dyDescent="0.25">
      <c r="A10" s="6" t="s">
        <v>2</v>
      </c>
      <c r="C10" s="7" t="s">
        <v>117</v>
      </c>
      <c r="E10" s="6" t="s">
        <v>4</v>
      </c>
      <c r="G10" s="6" t="s">
        <v>5</v>
      </c>
      <c r="H10" s="6" t="s">
        <v>5</v>
      </c>
      <c r="I10" s="6" t="s">
        <v>5</v>
      </c>
      <c r="J10" s="6" t="s">
        <v>5</v>
      </c>
      <c r="K10" s="6" t="s">
        <v>6</v>
      </c>
      <c r="L10" s="6" t="s">
        <v>7</v>
      </c>
    </row>
    <row r="11" spans="1:12" x14ac:dyDescent="0.25">
      <c r="G11" s="2" t="s">
        <v>8</v>
      </c>
      <c r="H11" s="2" t="s">
        <v>9</v>
      </c>
      <c r="I11" s="2" t="s">
        <v>10</v>
      </c>
      <c r="J11" s="2" t="s">
        <v>11</v>
      </c>
      <c r="K11" s="2" t="s">
        <v>12</v>
      </c>
      <c r="L11" s="2" t="s">
        <v>13</v>
      </c>
    </row>
    <row r="12" spans="1:12" x14ac:dyDescent="0.25">
      <c r="G12" s="2"/>
      <c r="H12" s="2"/>
      <c r="I12" s="2"/>
      <c r="J12" s="2"/>
      <c r="K12" s="2"/>
      <c r="L12" s="2"/>
    </row>
    <row r="13" spans="1:12" x14ac:dyDescent="0.25">
      <c r="C13" s="3" t="s">
        <v>39</v>
      </c>
      <c r="G13" s="2"/>
      <c r="H13" s="2"/>
      <c r="I13" s="2"/>
      <c r="J13" s="2"/>
      <c r="K13" s="2"/>
      <c r="L13" s="2"/>
    </row>
    <row r="15" spans="1:12" x14ac:dyDescent="0.25">
      <c r="A15" s="2">
        <v>1</v>
      </c>
      <c r="C15" s="1" t="s">
        <v>40</v>
      </c>
      <c r="E15" s="2" t="s">
        <v>15</v>
      </c>
      <c r="G15" s="75">
        <v>5358589</v>
      </c>
      <c r="H15" s="75">
        <v>4894404</v>
      </c>
      <c r="I15" s="75">
        <v>4748722.1278176792</v>
      </c>
      <c r="J15" s="79">
        <v>5106314.4511370501</v>
      </c>
      <c r="K15" s="79">
        <v>5045468.1406572331</v>
      </c>
      <c r="L15" s="79">
        <v>5001027</v>
      </c>
    </row>
    <row r="16" spans="1:12" x14ac:dyDescent="0.25">
      <c r="A16" s="2">
        <v>2</v>
      </c>
      <c r="C16" s="1" t="s">
        <v>41</v>
      </c>
      <c r="E16" s="2" t="s">
        <v>15</v>
      </c>
      <c r="G16" s="75">
        <v>5300022</v>
      </c>
      <c r="H16" s="75">
        <v>4650326</v>
      </c>
      <c r="I16" s="75">
        <v>4438432.18152643</v>
      </c>
      <c r="J16" s="79">
        <v>4787677.4524872508</v>
      </c>
      <c r="K16" s="79">
        <v>4887113.2150203204</v>
      </c>
      <c r="L16" s="79">
        <v>4795694</v>
      </c>
    </row>
    <row r="17" spans="1:12" x14ac:dyDescent="0.25">
      <c r="A17" s="2">
        <v>3</v>
      </c>
      <c r="C17" s="1" t="s">
        <v>42</v>
      </c>
      <c r="E17" s="2" t="s">
        <v>15</v>
      </c>
      <c r="G17" s="75">
        <v>0</v>
      </c>
      <c r="H17" s="75">
        <v>127</v>
      </c>
      <c r="I17" s="75">
        <v>3.2170000000000001</v>
      </c>
      <c r="J17" s="79">
        <v>-1.026</v>
      </c>
      <c r="K17" s="79">
        <v>0</v>
      </c>
      <c r="L17" s="79">
        <v>0</v>
      </c>
    </row>
    <row r="18" spans="1:12" x14ac:dyDescent="0.25">
      <c r="A18" s="2">
        <v>4</v>
      </c>
      <c r="C18" s="1" t="s">
        <v>43</v>
      </c>
      <c r="G18" s="80">
        <f t="shared" ref="G18:L18" si="0">SUM(G15:G17)</f>
        <v>10658611</v>
      </c>
      <c r="H18" s="80">
        <f t="shared" si="0"/>
        <v>9544857</v>
      </c>
      <c r="I18" s="80">
        <f t="shared" si="0"/>
        <v>9187157.5263441093</v>
      </c>
      <c r="J18" s="81">
        <f t="shared" si="0"/>
        <v>9893990.8776242994</v>
      </c>
      <c r="K18" s="81">
        <f t="shared" si="0"/>
        <v>9932581.3556775525</v>
      </c>
      <c r="L18" s="81">
        <f t="shared" si="0"/>
        <v>9796721</v>
      </c>
    </row>
    <row r="19" spans="1:12" x14ac:dyDescent="0.25">
      <c r="A19" s="2"/>
      <c r="G19" s="75"/>
      <c r="H19" s="75"/>
      <c r="I19" s="75"/>
      <c r="J19" s="79"/>
      <c r="K19" s="79"/>
      <c r="L19" s="79"/>
    </row>
    <row r="20" spans="1:12" x14ac:dyDescent="0.25">
      <c r="A20" s="2">
        <v>5</v>
      </c>
      <c r="C20" s="1" t="s">
        <v>44</v>
      </c>
      <c r="E20" s="2" t="s">
        <v>15</v>
      </c>
      <c r="G20" s="75">
        <v>3301398.5</v>
      </c>
      <c r="H20" s="75">
        <v>3003878</v>
      </c>
      <c r="I20" s="75">
        <v>2897087.2775020003</v>
      </c>
      <c r="J20" s="79">
        <v>3183661.6490040002</v>
      </c>
      <c r="K20" s="79">
        <v>3063170.0682811141</v>
      </c>
      <c r="L20" s="79">
        <v>3255132</v>
      </c>
    </row>
    <row r="21" spans="1:12" x14ac:dyDescent="0.25">
      <c r="A21" s="2">
        <v>6</v>
      </c>
      <c r="C21" s="1" t="s">
        <v>45</v>
      </c>
      <c r="E21" s="2" t="s">
        <v>15</v>
      </c>
      <c r="G21" s="75">
        <v>1348931.5</v>
      </c>
      <c r="H21" s="75">
        <v>1204341</v>
      </c>
      <c r="I21" s="75">
        <v>1113863.8101969999</v>
      </c>
      <c r="J21" s="79">
        <v>1226227.5666386001</v>
      </c>
      <c r="K21" s="79">
        <v>1253163.85990193</v>
      </c>
      <c r="L21" s="79">
        <v>1319376</v>
      </c>
    </row>
    <row r="22" spans="1:12" x14ac:dyDescent="0.25">
      <c r="A22" s="2">
        <v>7</v>
      </c>
      <c r="C22" s="1" t="s">
        <v>46</v>
      </c>
      <c r="E22" s="2" t="s">
        <v>15</v>
      </c>
      <c r="G22" s="75">
        <v>1071407</v>
      </c>
      <c r="H22" s="75">
        <v>982736</v>
      </c>
      <c r="I22" s="75">
        <v>929940.84215199994</v>
      </c>
      <c r="J22" s="79">
        <v>1010935.7561380001</v>
      </c>
      <c r="K22" s="79">
        <v>1012936.8147007604</v>
      </c>
      <c r="L22" s="79">
        <v>989005</v>
      </c>
    </row>
    <row r="23" spans="1:12" x14ac:dyDescent="0.25">
      <c r="A23" s="2">
        <v>8</v>
      </c>
      <c r="C23" s="1" t="s">
        <v>47</v>
      </c>
      <c r="E23" s="2" t="s">
        <v>15</v>
      </c>
      <c r="G23" s="75">
        <v>380692</v>
      </c>
      <c r="H23" s="75">
        <v>342656</v>
      </c>
      <c r="I23" s="75">
        <v>311794.38418857404</v>
      </c>
      <c r="J23" s="79">
        <v>320456.12253494799</v>
      </c>
      <c r="K23" s="79">
        <v>358833.68150676903</v>
      </c>
      <c r="L23" s="79">
        <v>327974</v>
      </c>
    </row>
    <row r="24" spans="1:12" x14ac:dyDescent="0.25">
      <c r="A24" s="2">
        <v>9</v>
      </c>
      <c r="C24" s="1" t="s">
        <v>48</v>
      </c>
      <c r="G24" s="80">
        <f t="shared" ref="G24:L24" si="1">SUM(G20:G23)</f>
        <v>6102429</v>
      </c>
      <c r="H24" s="80">
        <f t="shared" si="1"/>
        <v>5533611</v>
      </c>
      <c r="I24" s="80">
        <f t="shared" si="1"/>
        <v>5252686.314039574</v>
      </c>
      <c r="J24" s="81">
        <f t="shared" si="1"/>
        <v>5741281.0943155484</v>
      </c>
      <c r="K24" s="81">
        <f t="shared" si="1"/>
        <v>5688104.424390574</v>
      </c>
      <c r="L24" s="81">
        <f t="shared" si="1"/>
        <v>5891487</v>
      </c>
    </row>
    <row r="25" spans="1:12" x14ac:dyDescent="0.25">
      <c r="A25" s="2"/>
      <c r="G25" s="75"/>
      <c r="H25" s="75"/>
      <c r="I25" s="75"/>
      <c r="J25" s="79"/>
      <c r="K25" s="79"/>
      <c r="L25" s="79"/>
    </row>
    <row r="26" spans="1:12" x14ac:dyDescent="0.25">
      <c r="A26" s="2">
        <v>10</v>
      </c>
      <c r="C26" s="1" t="s">
        <v>49</v>
      </c>
      <c r="G26" s="80">
        <f t="shared" ref="G26:L26" si="2">G18+G24</f>
        <v>16761040</v>
      </c>
      <c r="H26" s="80">
        <f t="shared" si="2"/>
        <v>15078468</v>
      </c>
      <c r="I26" s="80">
        <f t="shared" si="2"/>
        <v>14439843.840383682</v>
      </c>
      <c r="J26" s="81">
        <f t="shared" si="2"/>
        <v>15635271.971939847</v>
      </c>
      <c r="K26" s="81">
        <f t="shared" si="2"/>
        <v>15620685.780068126</v>
      </c>
      <c r="L26" s="81">
        <f t="shared" si="2"/>
        <v>15688208</v>
      </c>
    </row>
    <row r="27" spans="1:12" x14ac:dyDescent="0.25">
      <c r="A27" s="2"/>
      <c r="G27" s="75"/>
      <c r="H27" s="75"/>
      <c r="I27" s="75"/>
      <c r="J27" s="75"/>
      <c r="K27" s="75"/>
      <c r="L27" s="75"/>
    </row>
    <row r="28" spans="1:12" x14ac:dyDescent="0.25">
      <c r="A28" s="2"/>
      <c r="C28" s="3" t="s">
        <v>50</v>
      </c>
      <c r="G28" s="75"/>
      <c r="H28" s="75"/>
      <c r="I28" s="75"/>
      <c r="J28" s="75"/>
      <c r="K28" s="75"/>
      <c r="L28" s="75"/>
    </row>
    <row r="29" spans="1:12" x14ac:dyDescent="0.25">
      <c r="A29" s="2"/>
      <c r="G29" s="75"/>
      <c r="H29" s="75"/>
      <c r="I29" s="75"/>
      <c r="J29" s="75"/>
      <c r="K29" s="75"/>
      <c r="L29" s="75"/>
    </row>
    <row r="30" spans="1:12" x14ac:dyDescent="0.25">
      <c r="A30" s="2">
        <v>11</v>
      </c>
      <c r="C30" s="1" t="s">
        <v>51</v>
      </c>
      <c r="E30" s="2" t="s">
        <v>15</v>
      </c>
      <c r="G30" s="75">
        <v>15377</v>
      </c>
      <c r="H30" s="75">
        <v>20111</v>
      </c>
      <c r="I30" s="75">
        <v>33993.997376812498</v>
      </c>
      <c r="J30" s="79">
        <v>36815.2334140737</v>
      </c>
      <c r="K30" s="79">
        <v>28090.169000000002</v>
      </c>
      <c r="L30" s="79">
        <v>27429</v>
      </c>
    </row>
    <row r="31" spans="1:12" x14ac:dyDescent="0.25">
      <c r="A31" s="2">
        <v>12</v>
      </c>
      <c r="C31" s="1" t="s">
        <v>52</v>
      </c>
      <c r="E31" s="2" t="s">
        <v>15</v>
      </c>
      <c r="G31" s="75">
        <v>875396</v>
      </c>
      <c r="H31" s="75">
        <v>981141</v>
      </c>
      <c r="I31" s="75">
        <v>1101889.6722092913</v>
      </c>
      <c r="J31" s="79">
        <v>1197876.9632941</v>
      </c>
      <c r="K31" s="79">
        <v>1074371.7509999999</v>
      </c>
      <c r="L31" s="79">
        <v>1068281</v>
      </c>
    </row>
    <row r="32" spans="1:12" x14ac:dyDescent="0.25">
      <c r="A32" s="2">
        <v>13</v>
      </c>
      <c r="C32" s="1" t="s">
        <v>53</v>
      </c>
      <c r="E32" s="2" t="s">
        <v>15</v>
      </c>
      <c r="G32" s="75">
        <v>441616</v>
      </c>
      <c r="H32" s="75">
        <v>378039</v>
      </c>
      <c r="I32" s="75">
        <v>387697.38684855175</v>
      </c>
      <c r="J32" s="79">
        <v>400994.785596286</v>
      </c>
      <c r="K32" s="79">
        <v>386038.66100000002</v>
      </c>
      <c r="L32" s="79">
        <v>381873</v>
      </c>
    </row>
    <row r="33" spans="1:12" x14ac:dyDescent="0.25">
      <c r="A33" s="2">
        <v>14</v>
      </c>
      <c r="C33" s="1" t="s">
        <v>54</v>
      </c>
      <c r="E33" s="2" t="s">
        <v>15</v>
      </c>
      <c r="G33" s="79">
        <v>591622.73785999988</v>
      </c>
      <c r="H33" s="75">
        <v>523436</v>
      </c>
      <c r="I33" s="75">
        <v>707660.03799999994</v>
      </c>
      <c r="J33" s="79">
        <v>977270.25177999993</v>
      </c>
      <c r="K33" s="79">
        <v>824970.71412000002</v>
      </c>
      <c r="L33" s="79">
        <v>824970.71412000002</v>
      </c>
    </row>
    <row r="34" spans="1:12" x14ac:dyDescent="0.25">
      <c r="A34" s="2">
        <v>15</v>
      </c>
      <c r="C34" s="1" t="s">
        <v>55</v>
      </c>
      <c r="E34" s="2" t="s">
        <v>15</v>
      </c>
      <c r="G34" s="79">
        <v>63020</v>
      </c>
      <c r="H34" s="75">
        <v>65287</v>
      </c>
      <c r="I34" s="75">
        <v>63112.491313355029</v>
      </c>
      <c r="J34" s="79">
        <v>59020.413533175</v>
      </c>
      <c r="K34" s="79">
        <v>55485.627999999997</v>
      </c>
      <c r="L34" s="79">
        <v>52646</v>
      </c>
    </row>
    <row r="35" spans="1:12" x14ac:dyDescent="0.25">
      <c r="A35" s="2">
        <v>16</v>
      </c>
      <c r="C35" s="1" t="s">
        <v>56</v>
      </c>
      <c r="E35" s="2" t="s">
        <v>15</v>
      </c>
      <c r="G35" s="79">
        <v>30440</v>
      </c>
      <c r="H35" s="75">
        <v>23396</v>
      </c>
      <c r="I35" s="75">
        <v>24785.090785533903</v>
      </c>
      <c r="J35" s="79">
        <v>18908.8281156755</v>
      </c>
      <c r="K35" s="79">
        <v>15331.197999999999</v>
      </c>
      <c r="L35" s="79">
        <v>15714</v>
      </c>
    </row>
    <row r="36" spans="1:12" x14ac:dyDescent="0.25">
      <c r="A36" s="2">
        <v>17</v>
      </c>
      <c r="C36" s="1" t="s">
        <v>57</v>
      </c>
      <c r="E36" s="2" t="s">
        <v>15</v>
      </c>
      <c r="G36" s="79">
        <v>286358</v>
      </c>
      <c r="H36" s="75">
        <v>247430</v>
      </c>
      <c r="I36" s="75">
        <v>255700.93611159999</v>
      </c>
      <c r="J36" s="79">
        <v>291964.26171608001</v>
      </c>
      <c r="K36" s="79">
        <v>322425.79800000001</v>
      </c>
      <c r="L36" s="79">
        <v>323254</v>
      </c>
    </row>
    <row r="37" spans="1:12" x14ac:dyDescent="0.25">
      <c r="A37" s="2">
        <v>18</v>
      </c>
      <c r="C37" s="1" t="s">
        <v>58</v>
      </c>
      <c r="E37" s="2" t="s">
        <v>15</v>
      </c>
      <c r="G37" s="79">
        <v>196879</v>
      </c>
      <c r="H37" s="75">
        <v>189473</v>
      </c>
      <c r="I37" s="75">
        <v>192009.671</v>
      </c>
      <c r="J37" s="79">
        <v>187360.68799999999</v>
      </c>
      <c r="K37" s="79">
        <v>186601.799</v>
      </c>
      <c r="L37" s="79">
        <v>188852</v>
      </c>
    </row>
    <row r="38" spans="1:12" x14ac:dyDescent="0.25">
      <c r="A38" s="2">
        <v>19</v>
      </c>
      <c r="C38" s="1" t="s">
        <v>59</v>
      </c>
      <c r="E38" s="2" t="s">
        <v>15</v>
      </c>
      <c r="G38" s="79">
        <v>348.77118999999982</v>
      </c>
      <c r="H38" s="75">
        <v>262</v>
      </c>
      <c r="I38" s="75">
        <v>269.13299999999998</v>
      </c>
      <c r="J38" s="79">
        <v>211.06398000000002</v>
      </c>
      <c r="K38" s="79">
        <v>0</v>
      </c>
      <c r="L38" s="79">
        <v>0</v>
      </c>
    </row>
    <row r="39" spans="1:12" x14ac:dyDescent="0.25">
      <c r="A39" s="2">
        <v>20</v>
      </c>
      <c r="C39" s="1" t="s">
        <v>60</v>
      </c>
      <c r="E39" s="2" t="s">
        <v>15</v>
      </c>
      <c r="G39" s="79">
        <v>0</v>
      </c>
      <c r="H39" s="75">
        <v>0</v>
      </c>
      <c r="I39" s="75">
        <v>0</v>
      </c>
      <c r="J39" s="79">
        <v>0</v>
      </c>
      <c r="K39" s="79">
        <v>0</v>
      </c>
      <c r="L39" s="79">
        <v>0</v>
      </c>
    </row>
    <row r="40" spans="1:12" x14ac:dyDescent="0.25">
      <c r="A40" s="2">
        <v>21</v>
      </c>
      <c r="C40" s="1" t="s">
        <v>43</v>
      </c>
      <c r="G40" s="80">
        <f>SUM(G30:G39)</f>
        <v>2501057.50905</v>
      </c>
      <c r="H40" s="80">
        <f t="shared" ref="H40:L40" si="3">SUM(H30:H39)</f>
        <v>2428575</v>
      </c>
      <c r="I40" s="80">
        <f t="shared" si="3"/>
        <v>2767118.4166451446</v>
      </c>
      <c r="J40" s="81">
        <f t="shared" si="3"/>
        <v>3170422.4894293901</v>
      </c>
      <c r="K40" s="81">
        <f t="shared" si="3"/>
        <v>2893315.7181199999</v>
      </c>
      <c r="L40" s="81">
        <f t="shared" si="3"/>
        <v>2883019.7141200001</v>
      </c>
    </row>
    <row r="46" spans="1:12" x14ac:dyDescent="0.25">
      <c r="A46" s="87" t="s">
        <v>166</v>
      </c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</row>
    <row r="47" spans="1:12" s="9" customFormat="1" x14ac:dyDescent="0.25">
      <c r="A47" s="10" t="s">
        <v>168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</row>
    <row r="49" spans="1:12" s="3" customFormat="1" x14ac:dyDescent="0.25">
      <c r="E49" s="8"/>
      <c r="G49" s="8">
        <v>2019</v>
      </c>
      <c r="H49" s="8">
        <v>2020</v>
      </c>
      <c r="I49" s="8">
        <v>2021</v>
      </c>
      <c r="J49" s="8">
        <v>2022</v>
      </c>
      <c r="K49" s="8">
        <v>2023</v>
      </c>
      <c r="L49" s="8">
        <v>2024</v>
      </c>
    </row>
    <row r="50" spans="1:12" s="5" customFormat="1" ht="25" x14ac:dyDescent="0.25">
      <c r="A50" s="6" t="s">
        <v>2</v>
      </c>
      <c r="C50" s="7" t="s">
        <v>117</v>
      </c>
      <c r="E50" s="6" t="s">
        <v>4</v>
      </c>
      <c r="G50" s="6" t="s">
        <v>5</v>
      </c>
      <c r="H50" s="6" t="s">
        <v>5</v>
      </c>
      <c r="I50" s="6" t="s">
        <v>5</v>
      </c>
      <c r="J50" s="6" t="s">
        <v>5</v>
      </c>
      <c r="K50" s="6" t="s">
        <v>6</v>
      </c>
      <c r="L50" s="6" t="s">
        <v>7</v>
      </c>
    </row>
    <row r="51" spans="1:12" x14ac:dyDescent="0.25">
      <c r="G51" s="2" t="s">
        <v>8</v>
      </c>
      <c r="H51" s="2" t="s">
        <v>9</v>
      </c>
      <c r="I51" s="2" t="s">
        <v>10</v>
      </c>
      <c r="J51" s="2" t="s">
        <v>11</v>
      </c>
      <c r="K51" s="2" t="s">
        <v>12</v>
      </c>
      <c r="L51" s="2" t="s">
        <v>13</v>
      </c>
    </row>
    <row r="52" spans="1:12" x14ac:dyDescent="0.25">
      <c r="G52" s="2"/>
      <c r="H52" s="2"/>
      <c r="I52" s="2"/>
      <c r="J52" s="2"/>
      <c r="K52" s="2"/>
      <c r="L52" s="2"/>
    </row>
    <row r="53" spans="1:12" x14ac:dyDescent="0.25">
      <c r="A53" s="2">
        <v>22</v>
      </c>
      <c r="C53" s="1" t="s">
        <v>63</v>
      </c>
      <c r="E53" s="2" t="s">
        <v>15</v>
      </c>
      <c r="G53" s="75">
        <v>674011</v>
      </c>
      <c r="H53" s="75">
        <v>621380</v>
      </c>
      <c r="I53" s="75">
        <v>610807.94489999989</v>
      </c>
      <c r="J53" s="79">
        <v>601876.68261100492</v>
      </c>
      <c r="K53" s="79">
        <v>598162.76870000002</v>
      </c>
      <c r="L53" s="79">
        <v>593900</v>
      </c>
    </row>
    <row r="54" spans="1:12" x14ac:dyDescent="0.25">
      <c r="A54" s="2">
        <v>23</v>
      </c>
      <c r="C54" s="1" t="s">
        <v>64</v>
      </c>
      <c r="E54" s="2" t="s">
        <v>15</v>
      </c>
      <c r="G54" s="75">
        <v>541343</v>
      </c>
      <c r="H54" s="75">
        <v>618372</v>
      </c>
      <c r="I54" s="75">
        <v>686353.08429999999</v>
      </c>
      <c r="J54" s="79">
        <v>750066.94503449299</v>
      </c>
      <c r="K54" s="79">
        <v>749541.77112000005</v>
      </c>
      <c r="L54" s="79">
        <v>789736.68599999999</v>
      </c>
    </row>
    <row r="55" spans="1:12" x14ac:dyDescent="0.25">
      <c r="A55" s="2">
        <v>24</v>
      </c>
      <c r="C55" s="1" t="s">
        <v>65</v>
      </c>
      <c r="E55" s="2" t="s">
        <v>15</v>
      </c>
      <c r="G55" s="75">
        <v>103989</v>
      </c>
      <c r="H55" s="75">
        <v>88765</v>
      </c>
      <c r="I55" s="75">
        <v>90095.50069999999</v>
      </c>
      <c r="J55" s="79">
        <v>96889.616399999999</v>
      </c>
      <c r="K55" s="79">
        <v>90073.425799999997</v>
      </c>
      <c r="L55" s="79">
        <v>90073.425799999997</v>
      </c>
    </row>
    <row r="56" spans="1:12" x14ac:dyDescent="0.25">
      <c r="A56" s="2">
        <v>25</v>
      </c>
      <c r="C56" s="1" t="s">
        <v>66</v>
      </c>
      <c r="E56" s="2" t="s">
        <v>15</v>
      </c>
      <c r="G56" s="75">
        <v>391</v>
      </c>
      <c r="H56" s="75">
        <v>360</v>
      </c>
      <c r="I56" s="75">
        <v>319.721</v>
      </c>
      <c r="J56" s="79">
        <v>330.91140000000001</v>
      </c>
      <c r="K56" s="79">
        <v>329.32479999999998</v>
      </c>
      <c r="L56" s="79">
        <v>0</v>
      </c>
    </row>
    <row r="57" spans="1:12" x14ac:dyDescent="0.25">
      <c r="A57" s="2">
        <v>26</v>
      </c>
      <c r="C57" s="1" t="s">
        <v>67</v>
      </c>
      <c r="E57" s="2" t="s">
        <v>15</v>
      </c>
      <c r="G57" s="75">
        <v>522900</v>
      </c>
      <c r="H57" s="75">
        <v>778476</v>
      </c>
      <c r="I57" s="75">
        <v>637599.86425942788</v>
      </c>
      <c r="J57" s="79">
        <v>879344.68756702403</v>
      </c>
      <c r="K57" s="79">
        <v>839750.97205999994</v>
      </c>
      <c r="L57" s="79">
        <v>929101</v>
      </c>
    </row>
    <row r="58" spans="1:12" x14ac:dyDescent="0.25">
      <c r="A58" s="2">
        <v>27</v>
      </c>
      <c r="C58" s="1" t="s">
        <v>51</v>
      </c>
      <c r="E58" s="2" t="s">
        <v>15</v>
      </c>
      <c r="G58" s="75">
        <v>1020510</v>
      </c>
      <c r="H58" s="75">
        <v>996605</v>
      </c>
      <c r="I58" s="75">
        <v>958587.32893878501</v>
      </c>
      <c r="J58" s="79">
        <v>943946.13530357508</v>
      </c>
      <c r="K58" s="79">
        <v>1036695.7030399999</v>
      </c>
      <c r="L58" s="79">
        <v>1076378</v>
      </c>
    </row>
    <row r="59" spans="1:12" x14ac:dyDescent="0.25">
      <c r="A59" s="2">
        <v>28</v>
      </c>
      <c r="C59" s="1" t="s">
        <v>68</v>
      </c>
      <c r="E59" s="2" t="s">
        <v>15</v>
      </c>
      <c r="G59" s="75">
        <v>437372</v>
      </c>
      <c r="H59" s="75">
        <v>430312</v>
      </c>
      <c r="I59" s="75">
        <v>453006.61475721997</v>
      </c>
      <c r="J59" s="79">
        <v>440944.030961401</v>
      </c>
      <c r="K59" s="79">
        <v>434564.01257999998</v>
      </c>
      <c r="L59" s="79">
        <v>431289</v>
      </c>
    </row>
    <row r="60" spans="1:12" x14ac:dyDescent="0.25">
      <c r="A60" s="2">
        <v>29</v>
      </c>
      <c r="C60" s="1" t="s">
        <v>69</v>
      </c>
      <c r="E60" s="2" t="s">
        <v>15</v>
      </c>
      <c r="G60" s="75">
        <v>4136389</v>
      </c>
      <c r="H60" s="75">
        <v>4017975</v>
      </c>
      <c r="I60" s="75">
        <v>4700474.4198709298</v>
      </c>
      <c r="J60" s="79">
        <v>4850507.7235391103</v>
      </c>
      <c r="K60" s="79">
        <v>4962964.1720000003</v>
      </c>
      <c r="L60" s="79">
        <v>5005643</v>
      </c>
    </row>
    <row r="61" spans="1:12" x14ac:dyDescent="0.25">
      <c r="A61" s="2">
        <v>30</v>
      </c>
      <c r="C61" s="1" t="s">
        <v>70</v>
      </c>
      <c r="E61" s="2" t="s">
        <v>15</v>
      </c>
      <c r="G61" s="75">
        <v>283374</v>
      </c>
      <c r="H61" s="75">
        <v>264209</v>
      </c>
      <c r="I61" s="75">
        <v>241187.349831411</v>
      </c>
      <c r="J61" s="79">
        <v>278032.15290265298</v>
      </c>
      <c r="K61" s="79">
        <v>249200.14546999999</v>
      </c>
      <c r="L61" s="79">
        <v>249200.14546999999</v>
      </c>
    </row>
    <row r="62" spans="1:12" x14ac:dyDescent="0.25">
      <c r="A62" s="2">
        <v>31</v>
      </c>
      <c r="C62" s="1" t="s">
        <v>71</v>
      </c>
      <c r="E62" s="2" t="s">
        <v>15</v>
      </c>
      <c r="G62" s="75">
        <v>73965</v>
      </c>
      <c r="H62" s="75">
        <v>61817</v>
      </c>
      <c r="I62" s="75">
        <v>63511.218299999993</v>
      </c>
      <c r="J62" s="79">
        <v>60808.919099999999</v>
      </c>
      <c r="K62" s="79">
        <v>60801.558280000005</v>
      </c>
      <c r="L62" s="79">
        <v>59493</v>
      </c>
    </row>
    <row r="63" spans="1:12" x14ac:dyDescent="0.25">
      <c r="A63" s="2">
        <v>32</v>
      </c>
      <c r="C63" s="1" t="s">
        <v>72</v>
      </c>
      <c r="E63" s="2" t="s">
        <v>15</v>
      </c>
      <c r="G63" s="75">
        <v>119200</v>
      </c>
      <c r="H63" s="75">
        <v>92838</v>
      </c>
      <c r="I63" s="75">
        <v>143897.6456527517</v>
      </c>
      <c r="J63" s="79">
        <v>151280.95410006898</v>
      </c>
      <c r="K63" s="79">
        <v>111374.35055997199</v>
      </c>
      <c r="L63" s="79">
        <v>126831</v>
      </c>
    </row>
    <row r="64" spans="1:12" x14ac:dyDescent="0.25">
      <c r="A64" s="2">
        <v>33</v>
      </c>
      <c r="C64" s="1" t="s">
        <v>73</v>
      </c>
      <c r="E64" s="2" t="s">
        <v>15</v>
      </c>
      <c r="G64" s="75">
        <v>0</v>
      </c>
      <c r="H64" s="75">
        <v>0</v>
      </c>
      <c r="I64" s="75">
        <v>0</v>
      </c>
      <c r="J64" s="79">
        <v>0</v>
      </c>
      <c r="K64" s="79">
        <v>0</v>
      </c>
      <c r="L64" s="79">
        <v>0</v>
      </c>
    </row>
    <row r="65" spans="1:12" x14ac:dyDescent="0.25">
      <c r="A65" s="2">
        <v>34</v>
      </c>
      <c r="C65" s="1" t="s">
        <v>48</v>
      </c>
      <c r="G65" s="80">
        <f t="shared" ref="G65:L65" si="4">SUM(G53:G64)</f>
        <v>7913444</v>
      </c>
      <c r="H65" s="80">
        <f t="shared" si="4"/>
        <v>7971109</v>
      </c>
      <c r="I65" s="80">
        <f t="shared" si="4"/>
        <v>8585840.6925105266</v>
      </c>
      <c r="J65" s="81">
        <f t="shared" si="4"/>
        <v>9054028.7589193303</v>
      </c>
      <c r="K65" s="81">
        <f t="shared" si="4"/>
        <v>9133458.2044099737</v>
      </c>
      <c r="L65" s="81">
        <f t="shared" si="4"/>
        <v>9351645.2572700009</v>
      </c>
    </row>
    <row r="66" spans="1:12" x14ac:dyDescent="0.25">
      <c r="A66" s="2"/>
      <c r="G66" s="75"/>
      <c r="H66" s="75"/>
      <c r="I66" s="75"/>
      <c r="J66" s="82"/>
      <c r="K66" s="82"/>
      <c r="L66" s="82"/>
    </row>
    <row r="67" spans="1:12" x14ac:dyDescent="0.25">
      <c r="A67" s="2">
        <v>35</v>
      </c>
      <c r="C67" s="1" t="s">
        <v>74</v>
      </c>
      <c r="G67" s="80">
        <f t="shared" ref="G67:L67" si="5">G40+G65</f>
        <v>10414501.50905</v>
      </c>
      <c r="H67" s="80">
        <f t="shared" si="5"/>
        <v>10399684</v>
      </c>
      <c r="I67" s="80">
        <f t="shared" si="5"/>
        <v>11352959.109155672</v>
      </c>
      <c r="J67" s="81">
        <f t="shared" si="5"/>
        <v>12224451.24834872</v>
      </c>
      <c r="K67" s="81">
        <f t="shared" si="5"/>
        <v>12026773.922529973</v>
      </c>
      <c r="L67" s="81">
        <f t="shared" si="5"/>
        <v>12234664.971390001</v>
      </c>
    </row>
    <row r="68" spans="1:12" x14ac:dyDescent="0.25">
      <c r="A68" s="2"/>
      <c r="G68" s="75"/>
      <c r="H68" s="75"/>
      <c r="I68" s="75"/>
      <c r="J68" s="79"/>
      <c r="K68" s="79"/>
      <c r="L68" s="79"/>
    </row>
    <row r="69" spans="1:12" x14ac:dyDescent="0.25">
      <c r="A69" s="2">
        <v>36</v>
      </c>
      <c r="C69" s="1" t="s">
        <v>131</v>
      </c>
      <c r="G69" s="80">
        <f t="shared" ref="G69:L69" si="6">G26+G67</f>
        <v>27175541.50905</v>
      </c>
      <c r="H69" s="80">
        <f t="shared" si="6"/>
        <v>25478152</v>
      </c>
      <c r="I69" s="80">
        <f t="shared" si="6"/>
        <v>25792802.949539356</v>
      </c>
      <c r="J69" s="81">
        <f t="shared" si="6"/>
        <v>27859723.220288567</v>
      </c>
      <c r="K69" s="81">
        <f t="shared" si="6"/>
        <v>27647459.702598099</v>
      </c>
      <c r="L69" s="81">
        <f t="shared" si="6"/>
        <v>27922872.971390001</v>
      </c>
    </row>
    <row r="70" spans="1:12" x14ac:dyDescent="0.25">
      <c r="A70" s="2"/>
      <c r="G70" s="4"/>
      <c r="H70" s="4"/>
      <c r="I70" s="4"/>
      <c r="J70" s="4"/>
      <c r="K70" s="4"/>
      <c r="L70" s="4"/>
    </row>
    <row r="71" spans="1:12" x14ac:dyDescent="0.25">
      <c r="A71" s="2"/>
      <c r="G71" s="4"/>
      <c r="H71" s="4"/>
      <c r="I71" s="4"/>
      <c r="J71" s="4"/>
      <c r="K71" s="4"/>
      <c r="L71" s="4"/>
    </row>
    <row r="72" spans="1:12" x14ac:dyDescent="0.25">
      <c r="A72" s="2"/>
      <c r="G72" s="4"/>
      <c r="H72" s="4"/>
      <c r="I72" s="4"/>
      <c r="J72" s="4"/>
      <c r="K72" s="4"/>
      <c r="L72" s="4"/>
    </row>
    <row r="73" spans="1:12" x14ac:dyDescent="0.25">
      <c r="A73" s="2"/>
      <c r="G73" s="4"/>
      <c r="H73" s="4"/>
      <c r="I73" s="4"/>
      <c r="J73" s="4"/>
      <c r="K73" s="4"/>
      <c r="L73" s="4"/>
    </row>
    <row r="74" spans="1:12" x14ac:dyDescent="0.25">
      <c r="A74" s="2"/>
      <c r="G74" s="4"/>
      <c r="H74" s="4"/>
      <c r="I74" s="4"/>
      <c r="J74" s="4"/>
      <c r="K74" s="4"/>
      <c r="L74" s="4"/>
    </row>
    <row r="75" spans="1:12" x14ac:dyDescent="0.25">
      <c r="A75" s="2"/>
      <c r="G75" s="4"/>
      <c r="H75" s="4"/>
      <c r="I75" s="4"/>
      <c r="J75" s="4"/>
      <c r="K75" s="4"/>
      <c r="L75" s="4"/>
    </row>
    <row r="76" spans="1:12" x14ac:dyDescent="0.25">
      <c r="A76" s="2"/>
      <c r="G76" s="4"/>
      <c r="H76" s="4"/>
      <c r="I76" s="4"/>
      <c r="J76" s="4"/>
      <c r="K76" s="4"/>
      <c r="L76" s="4"/>
    </row>
    <row r="77" spans="1:12" x14ac:dyDescent="0.25">
      <c r="A77" s="2"/>
      <c r="G77" s="4"/>
      <c r="H77" s="4"/>
      <c r="I77" s="4"/>
      <c r="J77" s="4"/>
      <c r="K77" s="4"/>
      <c r="L77" s="4"/>
    </row>
    <row r="78" spans="1:12" x14ac:dyDescent="0.25">
      <c r="A78" s="2"/>
      <c r="G78" s="4"/>
      <c r="H78" s="4"/>
      <c r="I78" s="4"/>
      <c r="J78" s="4"/>
      <c r="K78" s="4"/>
      <c r="L78" s="4"/>
    </row>
    <row r="79" spans="1:12" x14ac:dyDescent="0.25">
      <c r="A79" s="2"/>
      <c r="G79" s="4"/>
      <c r="H79" s="4"/>
      <c r="I79" s="4"/>
      <c r="J79" s="4"/>
      <c r="K79" s="4"/>
      <c r="L79" s="4"/>
    </row>
    <row r="80" spans="1:12" x14ac:dyDescent="0.25">
      <c r="A80" s="2"/>
      <c r="G80" s="4"/>
      <c r="H80" s="4"/>
      <c r="I80" s="4"/>
      <c r="J80" s="4"/>
      <c r="K80" s="4"/>
      <c r="L80" s="4"/>
    </row>
    <row r="86" spans="1:12" x14ac:dyDescent="0.25">
      <c r="A86" s="87" t="s">
        <v>166</v>
      </c>
      <c r="B86" s="87"/>
      <c r="C86" s="87"/>
      <c r="D86" s="87"/>
      <c r="E86" s="87"/>
      <c r="F86" s="87"/>
      <c r="G86" s="87"/>
      <c r="H86" s="87"/>
      <c r="I86" s="87"/>
      <c r="J86" s="87"/>
      <c r="K86" s="87"/>
      <c r="L86" s="87"/>
    </row>
    <row r="87" spans="1:12" x14ac:dyDescent="0.25">
      <c r="A87" s="10" t="s">
        <v>168</v>
      </c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</row>
    <row r="89" spans="1:12" x14ac:dyDescent="0.25">
      <c r="A89" s="3"/>
      <c r="B89" s="3"/>
      <c r="C89" s="3"/>
      <c r="D89" s="3"/>
      <c r="E89" s="8"/>
      <c r="F89" s="3"/>
      <c r="G89" s="8">
        <v>2019</v>
      </c>
      <c r="H89" s="8">
        <v>2020</v>
      </c>
      <c r="I89" s="8">
        <v>2021</v>
      </c>
      <c r="J89" s="8">
        <v>2022</v>
      </c>
      <c r="K89" s="8">
        <v>2023</v>
      </c>
      <c r="L89" s="8">
        <v>2024</v>
      </c>
    </row>
    <row r="90" spans="1:12" ht="25" x14ac:dyDescent="0.25">
      <c r="A90" s="6" t="s">
        <v>2</v>
      </c>
      <c r="B90" s="5"/>
      <c r="C90" s="7" t="s">
        <v>117</v>
      </c>
      <c r="D90" s="5"/>
      <c r="E90" s="6" t="s">
        <v>4</v>
      </c>
      <c r="F90" s="5"/>
      <c r="G90" s="6" t="s">
        <v>5</v>
      </c>
      <c r="H90" s="6" t="s">
        <v>5</v>
      </c>
      <c r="I90" s="6" t="s">
        <v>5</v>
      </c>
      <c r="J90" s="6" t="s">
        <v>5</v>
      </c>
      <c r="K90" s="6" t="s">
        <v>6</v>
      </c>
      <c r="L90" s="6" t="s">
        <v>7</v>
      </c>
    </row>
    <row r="91" spans="1:12" x14ac:dyDescent="0.25">
      <c r="G91" s="2" t="s">
        <v>8</v>
      </c>
      <c r="H91" s="2" t="s">
        <v>9</v>
      </c>
      <c r="I91" s="2" t="s">
        <v>10</v>
      </c>
      <c r="J91" s="2" t="s">
        <v>11</v>
      </c>
      <c r="K91" s="2" t="s">
        <v>12</v>
      </c>
      <c r="L91" s="2" t="s">
        <v>13</v>
      </c>
    </row>
    <row r="92" spans="1:12" x14ac:dyDescent="0.25">
      <c r="G92" s="2"/>
      <c r="H92" s="2"/>
      <c r="I92" s="2"/>
      <c r="J92" s="2"/>
      <c r="K92" s="2"/>
      <c r="L92" s="2"/>
    </row>
    <row r="93" spans="1:12" x14ac:dyDescent="0.25">
      <c r="A93" s="2"/>
      <c r="C93" s="3" t="s">
        <v>133</v>
      </c>
    </row>
    <row r="94" spans="1:12" x14ac:dyDescent="0.25">
      <c r="A94" s="2"/>
    </row>
    <row r="95" spans="1:12" x14ac:dyDescent="0.25">
      <c r="A95" s="2">
        <v>37</v>
      </c>
      <c r="C95" s="1" t="s">
        <v>134</v>
      </c>
      <c r="E95" s="2" t="s">
        <v>15</v>
      </c>
      <c r="G95" s="79">
        <v>8669669.8737700004</v>
      </c>
      <c r="H95" s="79">
        <v>7928784.427592</v>
      </c>
      <c r="I95" s="79">
        <v>7681524.5864206785</v>
      </c>
      <c r="J95" s="79">
        <v>8288825.8199040489</v>
      </c>
      <c r="K95" s="79">
        <v>8136829.4247019626</v>
      </c>
      <c r="L95" s="79">
        <v>8179257.8036291208</v>
      </c>
    </row>
    <row r="96" spans="1:12" x14ac:dyDescent="0.25">
      <c r="A96" s="2">
        <v>38</v>
      </c>
      <c r="C96" s="1" t="s">
        <v>135</v>
      </c>
      <c r="E96" s="2" t="s">
        <v>15</v>
      </c>
      <c r="G96" s="79">
        <v>7553939.206146</v>
      </c>
      <c r="H96" s="79">
        <v>6685696.1300850008</v>
      </c>
      <c r="I96" s="79">
        <v>5815079.4456363702</v>
      </c>
      <c r="J96" s="79">
        <v>6379351.7964452282</v>
      </c>
      <c r="K96" s="79">
        <v>6472518.9107584804</v>
      </c>
      <c r="L96" s="79">
        <v>6448090.7071642503</v>
      </c>
    </row>
    <row r="97" spans="1:12" x14ac:dyDescent="0.25">
      <c r="A97" s="2">
        <v>39</v>
      </c>
      <c r="C97" s="1" t="s">
        <v>136</v>
      </c>
      <c r="E97" s="2" t="s">
        <v>15</v>
      </c>
      <c r="G97" s="79">
        <v>537431.22378565406</v>
      </c>
      <c r="H97" s="79">
        <v>463987.794218291</v>
      </c>
      <c r="I97" s="79">
        <v>943239.80832662503</v>
      </c>
      <c r="J97" s="79">
        <v>967094.35559056501</v>
      </c>
      <c r="K97" s="79">
        <v>1011337.4446076769</v>
      </c>
      <c r="L97" s="79">
        <f>1060858.87603485+0.2</f>
        <v>1060859.07603485</v>
      </c>
    </row>
    <row r="98" spans="1:12" x14ac:dyDescent="0.25">
      <c r="A98" s="2">
        <v>40</v>
      </c>
      <c r="C98" s="1" t="s">
        <v>19</v>
      </c>
      <c r="G98" s="81">
        <f t="shared" ref="G98:L98" si="7">SUM(G95:G97)</f>
        <v>16761040.303701654</v>
      </c>
      <c r="H98" s="81">
        <f t="shared" si="7"/>
        <v>15078468.351895291</v>
      </c>
      <c r="I98" s="81">
        <f t="shared" si="7"/>
        <v>14439843.840383673</v>
      </c>
      <c r="J98" s="81">
        <f t="shared" si="7"/>
        <v>15635271.971939841</v>
      </c>
      <c r="K98" s="81">
        <f t="shared" si="7"/>
        <v>15620685.78006812</v>
      </c>
      <c r="L98" s="81">
        <f t="shared" si="7"/>
        <v>15688207.586828221</v>
      </c>
    </row>
    <row r="99" spans="1:12" x14ac:dyDescent="0.25">
      <c r="A99" s="2"/>
      <c r="G99" s="84"/>
      <c r="H99" s="84"/>
      <c r="I99" s="84"/>
      <c r="J99" s="84"/>
      <c r="K99" s="84"/>
      <c r="L99" s="84"/>
    </row>
    <row r="100" spans="1:12" x14ac:dyDescent="0.25">
      <c r="A100" s="2"/>
      <c r="C100" s="3" t="s">
        <v>137</v>
      </c>
      <c r="G100" s="84"/>
      <c r="H100" s="84"/>
      <c r="I100" s="84"/>
      <c r="J100" s="84"/>
      <c r="K100" s="84"/>
      <c r="L100" s="84"/>
    </row>
    <row r="101" spans="1:12" x14ac:dyDescent="0.25">
      <c r="A101" s="2"/>
      <c r="C101" s="3"/>
      <c r="G101" s="84"/>
      <c r="H101" s="84"/>
      <c r="I101" s="84"/>
      <c r="J101" s="84"/>
      <c r="K101" s="84"/>
      <c r="L101" s="84"/>
    </row>
    <row r="102" spans="1:12" x14ac:dyDescent="0.25">
      <c r="A102" s="2">
        <v>41</v>
      </c>
      <c r="C102" s="1" t="s">
        <v>138</v>
      </c>
      <c r="E102" s="2" t="s">
        <v>15</v>
      </c>
      <c r="G102" s="79">
        <v>186181.46790482581</v>
      </c>
      <c r="H102" s="79">
        <v>186802.24386627079</v>
      </c>
      <c r="I102" s="79">
        <v>179966.90016806478</v>
      </c>
      <c r="J102" s="79">
        <v>211920.34477519459</v>
      </c>
      <c r="K102" s="79">
        <v>200474.41915999999</v>
      </c>
      <c r="L102" s="79">
        <v>214929.89198000001</v>
      </c>
    </row>
    <row r="103" spans="1:12" x14ac:dyDescent="0.25">
      <c r="A103" s="2">
        <v>42</v>
      </c>
      <c r="C103" s="1" t="s">
        <v>139</v>
      </c>
      <c r="E103" s="2" t="s">
        <v>15</v>
      </c>
      <c r="G103" s="79">
        <v>526141.40232630668</v>
      </c>
      <c r="H103" s="79">
        <v>542149.69169404369</v>
      </c>
      <c r="I103" s="79">
        <v>591355.32361128181</v>
      </c>
      <c r="J103" s="79">
        <v>624092.2768899668</v>
      </c>
      <c r="K103" s="79">
        <v>643145.66772000014</v>
      </c>
      <c r="L103" s="79">
        <v>642128.20324000006</v>
      </c>
    </row>
    <row r="104" spans="1:12" x14ac:dyDescent="0.25">
      <c r="A104" s="2">
        <v>43</v>
      </c>
      <c r="C104" s="1" t="s">
        <v>140</v>
      </c>
      <c r="E104" s="2" t="s">
        <v>15</v>
      </c>
      <c r="G104" s="79">
        <v>1644707.5956417925</v>
      </c>
      <c r="H104" s="79">
        <v>1608226.7989183445</v>
      </c>
      <c r="I104" s="79">
        <v>1689379.9230461642</v>
      </c>
      <c r="J104" s="79">
        <v>1476056.7821355048</v>
      </c>
      <c r="K104" s="79">
        <v>2015061.2619900003</v>
      </c>
      <c r="L104" s="79">
        <v>2013901.72447</v>
      </c>
    </row>
    <row r="105" spans="1:12" x14ac:dyDescent="0.25">
      <c r="A105" s="2">
        <v>44</v>
      </c>
      <c r="C105" s="1" t="s">
        <v>141</v>
      </c>
      <c r="E105" s="2" t="s">
        <v>15</v>
      </c>
      <c r="G105" s="79">
        <v>751934.03894473694</v>
      </c>
      <c r="H105" s="79">
        <v>762623.11161286372</v>
      </c>
      <c r="I105" s="79">
        <v>779696.52386968606</v>
      </c>
      <c r="J105" s="79">
        <v>806207.24815062189</v>
      </c>
      <c r="K105" s="79">
        <v>776224.30673999991</v>
      </c>
      <c r="L105" s="79">
        <v>774165.56281999976</v>
      </c>
    </row>
    <row r="106" spans="1:12" x14ac:dyDescent="0.25">
      <c r="A106" s="2">
        <v>45</v>
      </c>
      <c r="C106" s="1" t="s">
        <v>142</v>
      </c>
      <c r="E106" s="2" t="s">
        <v>15</v>
      </c>
      <c r="G106" s="79">
        <v>586862.11171096913</v>
      </c>
      <c r="H106" s="79">
        <v>632603.03433623782</v>
      </c>
      <c r="I106" s="79">
        <v>689720.90708975762</v>
      </c>
      <c r="J106" s="79">
        <v>735420.33103331912</v>
      </c>
      <c r="K106" s="79">
        <v>756499.71134000004</v>
      </c>
      <c r="L106" s="79">
        <v>816728.98052000022</v>
      </c>
    </row>
    <row r="107" spans="1:12" x14ac:dyDescent="0.25">
      <c r="A107" s="2">
        <v>46</v>
      </c>
      <c r="C107" s="1" t="s">
        <v>143</v>
      </c>
      <c r="E107" s="2" t="s">
        <v>15</v>
      </c>
      <c r="G107" s="79">
        <v>733716.4222993236</v>
      </c>
      <c r="H107" s="79">
        <v>706036.09827479662</v>
      </c>
      <c r="I107" s="79">
        <v>758461.64566711197</v>
      </c>
      <c r="J107" s="79">
        <v>751847.70296657644</v>
      </c>
      <c r="K107" s="79">
        <v>752041.73583000014</v>
      </c>
      <c r="L107" s="79">
        <v>749816.8450300002</v>
      </c>
    </row>
    <row r="108" spans="1:12" x14ac:dyDescent="0.25">
      <c r="A108" s="2">
        <v>47</v>
      </c>
      <c r="C108" s="1" t="s">
        <v>144</v>
      </c>
      <c r="E108" s="2" t="s">
        <v>15</v>
      </c>
      <c r="G108" s="79">
        <v>347840.82264758734</v>
      </c>
      <c r="H108" s="79">
        <v>334362.17835604254</v>
      </c>
      <c r="I108" s="79">
        <v>313157.05216888548</v>
      </c>
      <c r="J108" s="79">
        <v>331534.64252150519</v>
      </c>
      <c r="K108" s="79">
        <v>343877.01159999991</v>
      </c>
      <c r="L108" s="79">
        <v>406497.98741999996</v>
      </c>
    </row>
    <row r="109" spans="1:12" x14ac:dyDescent="0.25">
      <c r="A109" s="2">
        <v>48</v>
      </c>
      <c r="C109" s="1" t="s">
        <v>145</v>
      </c>
      <c r="E109" s="2" t="s">
        <v>15</v>
      </c>
      <c r="G109" s="79">
        <v>649352.36681958067</v>
      </c>
      <c r="H109" s="79">
        <v>628323.87519045605</v>
      </c>
      <c r="I109" s="79">
        <v>624800.16508683353</v>
      </c>
      <c r="J109" s="79">
        <v>678548.62150827167</v>
      </c>
      <c r="K109" s="79">
        <v>470952.97594999999</v>
      </c>
      <c r="L109" s="79">
        <v>421609.82894000004</v>
      </c>
    </row>
    <row r="110" spans="1:12" x14ac:dyDescent="0.25">
      <c r="A110" s="2">
        <v>49</v>
      </c>
      <c r="C110" s="1" t="s">
        <v>146</v>
      </c>
      <c r="E110" s="2" t="s">
        <v>15</v>
      </c>
      <c r="G110" s="79">
        <v>1552060.1633908241</v>
      </c>
      <c r="H110" s="79">
        <v>1564142.3200428812</v>
      </c>
      <c r="I110" s="79">
        <v>1975098.8100230102</v>
      </c>
      <c r="J110" s="79">
        <v>2837827.9853928322</v>
      </c>
      <c r="K110" s="79">
        <v>2298498.4053400001</v>
      </c>
      <c r="L110" s="79">
        <v>2427689.7444699998</v>
      </c>
    </row>
    <row r="111" spans="1:12" x14ac:dyDescent="0.25">
      <c r="A111" s="2">
        <v>50</v>
      </c>
      <c r="C111" s="1" t="s">
        <v>147</v>
      </c>
      <c r="E111" s="2" t="s">
        <v>15</v>
      </c>
      <c r="G111" s="79">
        <v>526281.89573883801</v>
      </c>
      <c r="H111" s="79">
        <v>552620.46721282962</v>
      </c>
      <c r="I111" s="79">
        <v>560152.33810074953</v>
      </c>
      <c r="J111" s="79">
        <v>605506.65091915638</v>
      </c>
      <c r="K111" s="79">
        <v>623809.69474999991</v>
      </c>
      <c r="L111" s="79">
        <v>623250.35829</v>
      </c>
    </row>
    <row r="112" spans="1:12" x14ac:dyDescent="0.25">
      <c r="A112" s="2">
        <v>51</v>
      </c>
      <c r="C112" s="1" t="s">
        <v>148</v>
      </c>
      <c r="E112" s="2" t="s">
        <v>15</v>
      </c>
      <c r="G112" s="79">
        <v>1383050.6447609623</v>
      </c>
      <c r="H112" s="79">
        <v>1467050.1141951391</v>
      </c>
      <c r="I112" s="79">
        <v>1457273.4051386407</v>
      </c>
      <c r="J112" s="79">
        <v>1485023.0520989364</v>
      </c>
      <c r="K112" s="79">
        <v>1450521.0424900001</v>
      </c>
      <c r="L112" s="79">
        <v>1454572.8163500002</v>
      </c>
    </row>
    <row r="113" spans="1:12" x14ac:dyDescent="0.25">
      <c r="A113" s="2">
        <v>52</v>
      </c>
      <c r="C113" s="1" t="s">
        <v>149</v>
      </c>
      <c r="E113" s="2" t="s">
        <v>15</v>
      </c>
      <c r="G113" s="79">
        <v>1526372.5748974315</v>
      </c>
      <c r="H113" s="79">
        <v>1414744.0744406048</v>
      </c>
      <c r="I113" s="79">
        <v>1733896.115185485</v>
      </c>
      <c r="J113" s="79">
        <v>1680465.6099568289</v>
      </c>
      <c r="K113" s="79">
        <v>1695667.6896199717</v>
      </c>
      <c r="L113" s="79">
        <v>1689373.2063199999</v>
      </c>
    </row>
    <row r="114" spans="1:12" x14ac:dyDescent="0.25">
      <c r="A114" s="2">
        <v>53</v>
      </c>
      <c r="C114" s="1" t="s">
        <v>19</v>
      </c>
      <c r="G114" s="81">
        <f t="shared" ref="G114:L114" si="8">SUM(G102:G113)</f>
        <v>10414501.507083179</v>
      </c>
      <c r="H114" s="81">
        <f t="shared" si="8"/>
        <v>10399684.00814051</v>
      </c>
      <c r="I114" s="81">
        <f t="shared" si="8"/>
        <v>11352959.10915567</v>
      </c>
      <c r="J114" s="81">
        <f t="shared" si="8"/>
        <v>12224451.248348715</v>
      </c>
      <c r="K114" s="81">
        <f t="shared" si="8"/>
        <v>12026773.922529973</v>
      </c>
      <c r="L114" s="81">
        <f t="shared" si="8"/>
        <v>12234665.14985</v>
      </c>
    </row>
    <row r="115" spans="1:12" x14ac:dyDescent="0.25">
      <c r="A115" s="2"/>
      <c r="G115" s="85"/>
      <c r="H115" s="85"/>
      <c r="I115" s="85"/>
      <c r="J115" s="85"/>
      <c r="K115" s="85"/>
      <c r="L115" s="85"/>
    </row>
    <row r="116" spans="1:12" ht="13" thickBot="1" x14ac:dyDescent="0.3">
      <c r="A116" s="2">
        <v>54</v>
      </c>
      <c r="C116" s="1" t="s">
        <v>131</v>
      </c>
      <c r="G116" s="86">
        <f t="shared" ref="G116:L116" si="9">G98+G114</f>
        <v>27175541.810784832</v>
      </c>
      <c r="H116" s="86">
        <f t="shared" si="9"/>
        <v>25478152.360035799</v>
      </c>
      <c r="I116" s="86">
        <f t="shared" si="9"/>
        <v>25792802.949539341</v>
      </c>
      <c r="J116" s="86">
        <f>J98+J114</f>
        <v>27859723.220288556</v>
      </c>
      <c r="K116" s="86">
        <f t="shared" si="9"/>
        <v>27647459.702598095</v>
      </c>
      <c r="L116" s="86">
        <f t="shared" si="9"/>
        <v>27922872.73667822</v>
      </c>
    </row>
    <row r="117" spans="1:12" ht="13" thickTop="1" x14ac:dyDescent="0.25"/>
  </sheetData>
  <mergeCells count="3">
    <mergeCell ref="A6:L6"/>
    <mergeCell ref="A46:L46"/>
    <mergeCell ref="A86:L86"/>
  </mergeCells>
  <pageMargins left="0.7" right="0.7" top="0.75" bottom="0.75" header="0.3" footer="0.3"/>
  <pageSetup firstPageNumber="3" orientation="landscape" useFirstPageNumber="1" r:id="rId1"/>
  <headerFooter>
    <oddHeader>&amp;R&amp;"Arial,Regular"&amp;10Filed: 2023-03-08
EB-2022-0200
Exhibit I.3.3-STAFF-95
Attachment 1</oddHeader>
  </headerFooter>
  <customProperties>
    <customPr name="EpmWorksheetKeyString_GUID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1360A-7E74-49C9-9F6F-2E01A6FF9036}">
  <sheetPr>
    <tabColor rgb="FF92D050"/>
  </sheetPr>
  <dimension ref="A1:M231"/>
  <sheetViews>
    <sheetView tabSelected="1" view="pageLayout" zoomScaleNormal="100" workbookViewId="0">
      <selection activeCell="G22" sqref="G22"/>
    </sheetView>
  </sheetViews>
  <sheetFormatPr defaultColWidth="101.1796875" defaultRowHeight="12.5" x14ac:dyDescent="0.25"/>
  <cols>
    <col min="1" max="1" width="5.1796875" style="1" customWidth="1"/>
    <col min="2" max="2" width="1.26953125" style="1" customWidth="1"/>
    <col min="3" max="3" width="24.453125" style="1" customWidth="1"/>
    <col min="4" max="4" width="1.26953125" style="1" customWidth="1"/>
    <col min="5" max="7" width="12.7265625" style="1" customWidth="1"/>
    <col min="8" max="8" width="1.1796875" style="1" customWidth="1"/>
    <col min="9" max="12" width="12.7265625" style="1" customWidth="1"/>
    <col min="13" max="16384" width="101.1796875" style="1"/>
  </cols>
  <sheetData>
    <row r="1" spans="1:12" x14ac:dyDescent="0.25">
      <c r="A1" s="19"/>
    </row>
    <row r="6" spans="1:12" x14ac:dyDescent="0.25">
      <c r="A6" s="87" t="s">
        <v>169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</row>
    <row r="7" spans="1:12" s="9" customFormat="1" x14ac:dyDescent="0.25">
      <c r="A7" s="10" t="s">
        <v>170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9" spans="1:12" s="3" customFormat="1" ht="15" customHeight="1" x14ac:dyDescent="0.25">
      <c r="E9" s="87">
        <v>2021</v>
      </c>
      <c r="F9" s="87"/>
      <c r="G9" s="87"/>
      <c r="H9" s="8"/>
      <c r="I9" s="87">
        <v>2022</v>
      </c>
      <c r="J9" s="87"/>
      <c r="K9" s="87"/>
      <c r="L9" s="8"/>
    </row>
    <row r="10" spans="1:12" s="5" customFormat="1" ht="38.15" customHeight="1" x14ac:dyDescent="0.25">
      <c r="A10" s="6" t="s">
        <v>2</v>
      </c>
      <c r="C10" s="7" t="s">
        <v>117</v>
      </c>
      <c r="E10" s="89" t="s">
        <v>5</v>
      </c>
      <c r="F10" s="89"/>
      <c r="G10" s="89"/>
      <c r="H10" s="20"/>
      <c r="I10" s="89" t="s">
        <v>5</v>
      </c>
      <c r="J10" s="89"/>
      <c r="K10" s="89"/>
      <c r="L10" s="6" t="s">
        <v>24</v>
      </c>
    </row>
    <row r="11" spans="1:12" x14ac:dyDescent="0.25">
      <c r="E11" s="2" t="s">
        <v>8</v>
      </c>
      <c r="F11" s="2" t="s">
        <v>9</v>
      </c>
      <c r="G11" s="2" t="s">
        <v>10</v>
      </c>
      <c r="H11" s="2"/>
      <c r="I11" s="2" t="s">
        <v>11</v>
      </c>
      <c r="J11" s="2" t="s">
        <v>12</v>
      </c>
      <c r="K11" s="2" t="s">
        <v>13</v>
      </c>
      <c r="L11" s="2" t="s">
        <v>109</v>
      </c>
    </row>
    <row r="12" spans="1:12" x14ac:dyDescent="0.25">
      <c r="E12" s="2"/>
      <c r="F12" s="2"/>
      <c r="G12" s="2"/>
      <c r="H12" s="2"/>
      <c r="I12" s="2"/>
      <c r="J12" s="2"/>
      <c r="K12" s="2"/>
      <c r="L12" s="2"/>
    </row>
    <row r="13" spans="1:12" x14ac:dyDescent="0.25">
      <c r="E13" s="21" t="s">
        <v>110</v>
      </c>
      <c r="F13" s="21" t="s">
        <v>111</v>
      </c>
      <c r="G13" s="21" t="s">
        <v>19</v>
      </c>
      <c r="H13" s="21"/>
      <c r="I13" s="21" t="s">
        <v>110</v>
      </c>
      <c r="J13" s="21" t="s">
        <v>111</v>
      </c>
      <c r="K13" s="21" t="s">
        <v>19</v>
      </c>
      <c r="L13" s="2"/>
    </row>
    <row r="15" spans="1:12" x14ac:dyDescent="0.25">
      <c r="C15" s="3" t="s">
        <v>39</v>
      </c>
      <c r="L15" s="4"/>
    </row>
    <row r="16" spans="1:12" x14ac:dyDescent="0.25">
      <c r="E16" s="4"/>
      <c r="F16" s="4"/>
      <c r="G16" s="4"/>
      <c r="H16" s="4"/>
      <c r="I16" s="4"/>
      <c r="J16" s="4"/>
      <c r="K16" s="4"/>
      <c r="L16" s="4"/>
    </row>
    <row r="17" spans="1:12" x14ac:dyDescent="0.25">
      <c r="A17" s="2">
        <v>1</v>
      </c>
      <c r="C17" s="1" t="s">
        <v>40</v>
      </c>
      <c r="E17" s="75">
        <v>4665991.9605867704</v>
      </c>
      <c r="F17" s="75">
        <v>82730.167230908497</v>
      </c>
      <c r="G17" s="75">
        <f>E17+F17</f>
        <v>4748722.1278176792</v>
      </c>
      <c r="H17" s="75"/>
      <c r="I17" s="75">
        <v>5029401.0476703597</v>
      </c>
      <c r="J17" s="75">
        <v>76913.403466689502</v>
      </c>
      <c r="K17" s="75">
        <f>I17+J17</f>
        <v>5106314.4511370491</v>
      </c>
      <c r="L17" s="75">
        <f>K17-G17</f>
        <v>357592.32331936993</v>
      </c>
    </row>
    <row r="18" spans="1:12" x14ac:dyDescent="0.25">
      <c r="A18" s="2">
        <v>2</v>
      </c>
      <c r="C18" s="1" t="s">
        <v>41</v>
      </c>
      <c r="E18" s="75">
        <v>2740101.4537473503</v>
      </c>
      <c r="F18" s="75">
        <v>1698330.7277790799</v>
      </c>
      <c r="G18" s="75">
        <f>E18+F18</f>
        <v>4438432.18152643</v>
      </c>
      <c r="H18" s="75"/>
      <c r="I18" s="75">
        <v>3031974.0035991604</v>
      </c>
      <c r="J18" s="75">
        <v>1755703.44888809</v>
      </c>
      <c r="K18" s="75">
        <f>I18+J18</f>
        <v>4787677.4524872508</v>
      </c>
      <c r="L18" s="75">
        <f>K18-G18</f>
        <v>349245.27096082084</v>
      </c>
    </row>
    <row r="19" spans="1:12" x14ac:dyDescent="0.25">
      <c r="A19" s="2">
        <v>3</v>
      </c>
      <c r="C19" s="1" t="s">
        <v>42</v>
      </c>
      <c r="E19" s="75">
        <v>3.2170000000000001</v>
      </c>
      <c r="F19" s="75">
        <v>0</v>
      </c>
      <c r="G19" s="75">
        <f>E19+F19</f>
        <v>3.2170000000000001</v>
      </c>
      <c r="H19" s="75"/>
      <c r="I19" s="75">
        <v>-1.026</v>
      </c>
      <c r="J19" s="75">
        <v>0</v>
      </c>
      <c r="K19" s="75">
        <f>I19+J19</f>
        <v>-1.026</v>
      </c>
      <c r="L19" s="75">
        <f>K19-G19</f>
        <v>-4.2430000000000003</v>
      </c>
    </row>
    <row r="20" spans="1:12" x14ac:dyDescent="0.25">
      <c r="A20" s="2">
        <v>4</v>
      </c>
      <c r="C20" s="1" t="s">
        <v>43</v>
      </c>
      <c r="E20" s="80">
        <f t="shared" ref="E20:L20" si="0">SUM(E17:E19)</f>
        <v>7406096.6313341204</v>
      </c>
      <c r="F20" s="80">
        <f t="shared" si="0"/>
        <v>1781060.8950099885</v>
      </c>
      <c r="G20" s="80">
        <f t="shared" si="0"/>
        <v>9187157.5263441093</v>
      </c>
      <c r="H20" s="75"/>
      <c r="I20" s="80">
        <f t="shared" si="0"/>
        <v>8061374.0252695205</v>
      </c>
      <c r="J20" s="80">
        <f t="shared" si="0"/>
        <v>1832616.8523547794</v>
      </c>
      <c r="K20" s="80">
        <f t="shared" si="0"/>
        <v>9893990.8776242994</v>
      </c>
      <c r="L20" s="80">
        <f t="shared" si="0"/>
        <v>706833.35128019075</v>
      </c>
    </row>
    <row r="21" spans="1:12" x14ac:dyDescent="0.25">
      <c r="A21" s="2"/>
      <c r="E21" s="75"/>
      <c r="F21" s="75"/>
      <c r="G21" s="75"/>
      <c r="H21" s="75"/>
      <c r="I21" s="75"/>
      <c r="J21" s="75"/>
      <c r="K21" s="75"/>
      <c r="L21" s="75"/>
    </row>
    <row r="22" spans="1:12" x14ac:dyDescent="0.25">
      <c r="A22" s="2">
        <v>5</v>
      </c>
      <c r="C22" s="1" t="s">
        <v>44</v>
      </c>
      <c r="E22" s="75">
        <v>2728007.2961770003</v>
      </c>
      <c r="F22" s="75">
        <v>169079.981325</v>
      </c>
      <c r="G22" s="75">
        <f>E22+F22</f>
        <v>2897087.2775020003</v>
      </c>
      <c r="H22" s="75"/>
      <c r="I22" s="75">
        <v>2992121.5749619999</v>
      </c>
      <c r="J22" s="75">
        <v>191540.07404199999</v>
      </c>
      <c r="K22" s="75">
        <f>I22+J22</f>
        <v>3183661.6490039998</v>
      </c>
      <c r="L22" s="75">
        <f>K22-G22</f>
        <v>286574.37150199944</v>
      </c>
    </row>
    <row r="23" spans="1:12" x14ac:dyDescent="0.25">
      <c r="A23" s="2">
        <v>6</v>
      </c>
      <c r="C23" s="1" t="s">
        <v>45</v>
      </c>
      <c r="E23" s="75">
        <v>526742.89617199998</v>
      </c>
      <c r="F23" s="75">
        <v>587120.91402499995</v>
      </c>
      <c r="G23" s="75">
        <f>E23+F23</f>
        <v>1113863.8101969999</v>
      </c>
      <c r="H23" s="75"/>
      <c r="I23" s="75">
        <v>563032.00946359604</v>
      </c>
      <c r="J23" s="75">
        <v>663195.55717499997</v>
      </c>
      <c r="K23" s="75">
        <f>I23+J23</f>
        <v>1226227.5666385959</v>
      </c>
      <c r="L23" s="75">
        <f>K23-G23</f>
        <v>112363.75644159596</v>
      </c>
    </row>
    <row r="24" spans="1:12" x14ac:dyDescent="0.25">
      <c r="A24" s="2">
        <v>7</v>
      </c>
      <c r="C24" s="1" t="s">
        <v>46</v>
      </c>
      <c r="E24" s="75">
        <v>871181.86741499999</v>
      </c>
      <c r="F24" s="75">
        <v>58758.974737000004</v>
      </c>
      <c r="G24" s="75">
        <f>E24+F24</f>
        <v>929940.84215199994</v>
      </c>
      <c r="H24" s="75"/>
      <c r="I24" s="75">
        <v>944712.93149100011</v>
      </c>
      <c r="J24" s="75">
        <v>66222.824647000001</v>
      </c>
      <c r="K24" s="75">
        <f>I24+J24</f>
        <v>1010935.7561380002</v>
      </c>
      <c r="L24" s="75">
        <f>K24-G24</f>
        <v>80994.913986000232</v>
      </c>
    </row>
    <row r="25" spans="1:12" x14ac:dyDescent="0.25">
      <c r="A25" s="2">
        <v>8</v>
      </c>
      <c r="C25" s="1" t="s">
        <v>47</v>
      </c>
      <c r="E25" s="75">
        <v>148727.80457583</v>
      </c>
      <c r="F25" s="75">
        <v>163066.57961274401</v>
      </c>
      <c r="G25" s="75">
        <f>E25+F25</f>
        <v>311794.38418857404</v>
      </c>
      <c r="H25" s="75"/>
      <c r="I25" s="75">
        <v>146808.31062832</v>
      </c>
      <c r="J25" s="75">
        <v>173647.81190662901</v>
      </c>
      <c r="K25" s="75">
        <f>I25+J25</f>
        <v>320456.12253494898</v>
      </c>
      <c r="L25" s="75">
        <f>K25-G25</f>
        <v>8661.7383463749429</v>
      </c>
    </row>
    <row r="26" spans="1:12" x14ac:dyDescent="0.25">
      <c r="A26" s="2">
        <v>9</v>
      </c>
      <c r="C26" s="1" t="s">
        <v>48</v>
      </c>
      <c r="E26" s="80">
        <f t="shared" ref="E26:L26" si="1">SUM(E22:E25)</f>
        <v>4274659.8643398304</v>
      </c>
      <c r="F26" s="80">
        <f t="shared" si="1"/>
        <v>978026.44969974388</v>
      </c>
      <c r="G26" s="80">
        <f t="shared" si="1"/>
        <v>5252686.314039574</v>
      </c>
      <c r="H26" s="75"/>
      <c r="I26" s="80">
        <f t="shared" si="1"/>
        <v>4646674.8265449163</v>
      </c>
      <c r="J26" s="80">
        <f t="shared" si="1"/>
        <v>1094606.2677706289</v>
      </c>
      <c r="K26" s="80">
        <f t="shared" si="1"/>
        <v>5741281.0943155456</v>
      </c>
      <c r="L26" s="80">
        <f t="shared" si="1"/>
        <v>488594.78027597058</v>
      </c>
    </row>
    <row r="27" spans="1:12" x14ac:dyDescent="0.25">
      <c r="A27" s="2"/>
      <c r="E27" s="75"/>
      <c r="F27" s="75"/>
      <c r="G27" s="75"/>
      <c r="H27" s="75"/>
      <c r="I27" s="75"/>
      <c r="J27" s="75"/>
      <c r="K27" s="75"/>
      <c r="L27" s="75"/>
    </row>
    <row r="28" spans="1:12" x14ac:dyDescent="0.25">
      <c r="A28" s="2">
        <v>10</v>
      </c>
      <c r="C28" s="1" t="s">
        <v>49</v>
      </c>
      <c r="E28" s="80">
        <f t="shared" ref="E28:L28" si="2">E20+E26</f>
        <v>11680756.495673951</v>
      </c>
      <c r="F28" s="80">
        <f t="shared" si="2"/>
        <v>2759087.3447097326</v>
      </c>
      <c r="G28" s="80">
        <f t="shared" si="2"/>
        <v>14439843.840383682</v>
      </c>
      <c r="H28" s="75"/>
      <c r="I28" s="80">
        <f t="shared" si="2"/>
        <v>12708048.851814438</v>
      </c>
      <c r="J28" s="80">
        <f t="shared" si="2"/>
        <v>2927223.1201254083</v>
      </c>
      <c r="K28" s="80">
        <f t="shared" si="2"/>
        <v>15635271.971939845</v>
      </c>
      <c r="L28" s="80">
        <f t="shared" si="2"/>
        <v>1195428.1315561612</v>
      </c>
    </row>
    <row r="29" spans="1:12" x14ac:dyDescent="0.25">
      <c r="A29" s="2"/>
      <c r="E29" s="75"/>
      <c r="F29" s="75"/>
      <c r="G29" s="75"/>
      <c r="H29" s="75"/>
      <c r="I29" s="75"/>
      <c r="J29" s="75"/>
      <c r="K29" s="75"/>
      <c r="L29" s="75"/>
    </row>
    <row r="30" spans="1:12" x14ac:dyDescent="0.25">
      <c r="A30" s="2"/>
      <c r="C30" s="3" t="s">
        <v>50</v>
      </c>
      <c r="E30" s="83"/>
      <c r="F30" s="83"/>
      <c r="G30" s="83"/>
      <c r="H30" s="83"/>
      <c r="I30" s="83"/>
      <c r="J30" s="83"/>
      <c r="K30" s="83"/>
      <c r="L30" s="83"/>
    </row>
    <row r="31" spans="1:12" x14ac:dyDescent="0.25">
      <c r="A31" s="2"/>
      <c r="E31" s="83"/>
      <c r="F31" s="83"/>
      <c r="G31" s="83"/>
      <c r="H31" s="83"/>
      <c r="I31" s="83"/>
      <c r="J31" s="83"/>
      <c r="K31" s="83"/>
      <c r="L31" s="83"/>
    </row>
    <row r="32" spans="1:12" x14ac:dyDescent="0.25">
      <c r="A32" s="2">
        <v>11</v>
      </c>
      <c r="C32" s="1" t="s">
        <v>51</v>
      </c>
      <c r="E32" s="75">
        <v>12898.915082929101</v>
      </c>
      <c r="F32" s="75">
        <v>21095.082293883399</v>
      </c>
      <c r="G32" s="75">
        <f>E32+F32</f>
        <v>33993.997376812498</v>
      </c>
      <c r="H32" s="75"/>
      <c r="I32" s="75">
        <v>12929.008047847699</v>
      </c>
      <c r="J32" s="75">
        <v>23886.225366225997</v>
      </c>
      <c r="K32" s="75">
        <f>I32+J32</f>
        <v>36815.233414073693</v>
      </c>
      <c r="L32" s="75">
        <f>K32-G32</f>
        <v>2821.2360372611947</v>
      </c>
    </row>
    <row r="33" spans="1:12" x14ac:dyDescent="0.25">
      <c r="A33" s="2">
        <v>12</v>
      </c>
      <c r="C33" s="1" t="s">
        <v>52</v>
      </c>
      <c r="E33" s="75">
        <v>83260.436348331204</v>
      </c>
      <c r="F33" s="75">
        <v>1018629.23586096</v>
      </c>
      <c r="G33" s="75">
        <f>E33+F33</f>
        <v>1101889.6722092913</v>
      </c>
      <c r="H33" s="75"/>
      <c r="I33" s="75">
        <v>114059.013846011</v>
      </c>
      <c r="J33" s="75">
        <v>1083817.94944809</v>
      </c>
      <c r="K33" s="75">
        <f>I33+J33</f>
        <v>1197876.9632941009</v>
      </c>
      <c r="L33" s="75">
        <f>K33-G33</f>
        <v>95987.291084809694</v>
      </c>
    </row>
    <row r="34" spans="1:12" x14ac:dyDescent="0.25">
      <c r="A34" s="2">
        <v>13</v>
      </c>
      <c r="C34" s="1" t="s">
        <v>53</v>
      </c>
      <c r="E34" s="75">
        <v>1002.25104747073</v>
      </c>
      <c r="F34" s="75">
        <v>386695.13580108102</v>
      </c>
      <c r="G34" s="75">
        <f t="shared" ref="G34:G37" si="3">E34+F34</f>
        <v>387697.38684855175</v>
      </c>
      <c r="H34" s="75"/>
      <c r="I34" s="75">
        <v>1039.52595259089</v>
      </c>
      <c r="J34" s="75">
        <v>399955.25964369497</v>
      </c>
      <c r="K34" s="75">
        <f t="shared" ref="K34:K37" si="4">I34+J34</f>
        <v>400994.78559628583</v>
      </c>
      <c r="L34" s="75">
        <f t="shared" ref="L34:L37" si="5">K34-G34</f>
        <v>13297.398747734085</v>
      </c>
    </row>
    <row r="35" spans="1:12" x14ac:dyDescent="0.25">
      <c r="A35" s="2">
        <v>14</v>
      </c>
      <c r="C35" s="1" t="s">
        <v>54</v>
      </c>
      <c r="E35" s="75">
        <v>0</v>
      </c>
      <c r="F35" s="75">
        <v>707660.03799999994</v>
      </c>
      <c r="G35" s="75">
        <f t="shared" si="3"/>
        <v>707660.03799999994</v>
      </c>
      <c r="H35" s="75"/>
      <c r="I35" s="75">
        <v>0</v>
      </c>
      <c r="J35" s="75">
        <v>977270.25177999993</v>
      </c>
      <c r="K35" s="75">
        <f t="shared" si="4"/>
        <v>977270.25177999993</v>
      </c>
      <c r="L35" s="75">
        <f t="shared" si="5"/>
        <v>269610.21377999999</v>
      </c>
    </row>
    <row r="36" spans="1:12" x14ac:dyDescent="0.25">
      <c r="A36" s="2">
        <v>15</v>
      </c>
      <c r="C36" s="1" t="s">
        <v>55</v>
      </c>
      <c r="E36" s="75">
        <v>2624.4070611275301</v>
      </c>
      <c r="F36" s="75">
        <v>60488.084252227498</v>
      </c>
      <c r="G36" s="75">
        <f t="shared" si="3"/>
        <v>63112.491313355029</v>
      </c>
      <c r="H36" s="75"/>
      <c r="I36" s="75">
        <v>2577.9216288704602</v>
      </c>
      <c r="J36" s="75">
        <v>56442.491904304603</v>
      </c>
      <c r="K36" s="75">
        <f t="shared" si="4"/>
        <v>59020.413533175066</v>
      </c>
      <c r="L36" s="75">
        <f t="shared" si="5"/>
        <v>-4092.0777801799632</v>
      </c>
    </row>
    <row r="37" spans="1:12" x14ac:dyDescent="0.25">
      <c r="A37" s="2">
        <v>16</v>
      </c>
      <c r="C37" s="1" t="s">
        <v>56</v>
      </c>
      <c r="E37" s="75">
        <v>0</v>
      </c>
      <c r="F37" s="75">
        <v>24785.090785533903</v>
      </c>
      <c r="G37" s="75">
        <f t="shared" si="3"/>
        <v>24785.090785533903</v>
      </c>
      <c r="H37" s="75"/>
      <c r="I37" s="75">
        <v>1301.579</v>
      </c>
      <c r="J37" s="75">
        <v>17607.249115675502</v>
      </c>
      <c r="K37" s="75">
        <f t="shared" si="4"/>
        <v>18908.828115675504</v>
      </c>
      <c r="L37" s="75">
        <f t="shared" si="5"/>
        <v>-5876.262669858399</v>
      </c>
    </row>
    <row r="38" spans="1:12" x14ac:dyDescent="0.25">
      <c r="A38" s="2"/>
      <c r="E38" s="4"/>
      <c r="F38" s="4"/>
      <c r="G38" s="4"/>
      <c r="H38" s="4"/>
      <c r="I38" s="4"/>
      <c r="J38" s="4"/>
      <c r="K38" s="4"/>
      <c r="L38" s="4"/>
    </row>
    <row r="39" spans="1:12" x14ac:dyDescent="0.25">
      <c r="A39" s="2"/>
      <c r="E39" s="4"/>
      <c r="F39" s="4"/>
      <c r="G39" s="4"/>
      <c r="H39" s="4"/>
      <c r="I39" s="4"/>
      <c r="J39" s="4"/>
      <c r="K39" s="4"/>
      <c r="L39" s="4"/>
    </row>
    <row r="40" spans="1:12" x14ac:dyDescent="0.25">
      <c r="A40" s="2"/>
      <c r="E40" s="4"/>
      <c r="F40" s="4"/>
      <c r="G40" s="4"/>
      <c r="H40" s="4"/>
      <c r="I40" s="4"/>
      <c r="J40" s="4"/>
      <c r="K40" s="4"/>
      <c r="L40" s="4"/>
    </row>
    <row r="41" spans="1:12" x14ac:dyDescent="0.25">
      <c r="A41" s="2"/>
      <c r="E41" s="4"/>
      <c r="F41" s="4"/>
      <c r="G41" s="4"/>
      <c r="H41" s="4"/>
      <c r="I41" s="4"/>
      <c r="J41" s="4"/>
      <c r="K41" s="4"/>
      <c r="L41" s="4"/>
    </row>
    <row r="42" spans="1:12" x14ac:dyDescent="0.25">
      <c r="A42" s="2"/>
      <c r="E42" s="4"/>
      <c r="F42" s="4"/>
      <c r="G42" s="4"/>
      <c r="H42" s="4"/>
      <c r="I42" s="4"/>
      <c r="J42" s="4"/>
      <c r="K42" s="4"/>
      <c r="L42" s="4"/>
    </row>
    <row r="43" spans="1:12" x14ac:dyDescent="0.25">
      <c r="A43" s="2"/>
      <c r="E43" s="4"/>
      <c r="F43" s="4"/>
      <c r="G43" s="4"/>
      <c r="H43" s="4"/>
      <c r="I43" s="4"/>
      <c r="J43" s="4"/>
      <c r="K43" s="4"/>
      <c r="L43" s="4"/>
    </row>
    <row r="44" spans="1:12" x14ac:dyDescent="0.25">
      <c r="A44" s="87" t="s">
        <v>169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</row>
    <row r="45" spans="1:12" s="9" customFormat="1" x14ac:dyDescent="0.25">
      <c r="A45" s="10" t="s">
        <v>171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</row>
    <row r="47" spans="1:12" s="3" customFormat="1" x14ac:dyDescent="0.25">
      <c r="E47" s="87">
        <v>2021</v>
      </c>
      <c r="F47" s="87"/>
      <c r="G47" s="87"/>
      <c r="H47" s="8"/>
      <c r="I47" s="87">
        <v>2022</v>
      </c>
      <c r="J47" s="87"/>
      <c r="K47" s="87"/>
      <c r="L47" s="8"/>
    </row>
    <row r="48" spans="1:12" s="5" customFormat="1" ht="38.15" customHeight="1" x14ac:dyDescent="0.25">
      <c r="A48" s="6" t="s">
        <v>2</v>
      </c>
      <c r="C48" s="7" t="s">
        <v>117</v>
      </c>
      <c r="E48" s="89" t="s">
        <v>5</v>
      </c>
      <c r="F48" s="89"/>
      <c r="G48" s="89"/>
      <c r="H48" s="20"/>
      <c r="I48" s="89" t="s">
        <v>5</v>
      </c>
      <c r="J48" s="89"/>
      <c r="K48" s="89"/>
      <c r="L48" s="6" t="s">
        <v>24</v>
      </c>
    </row>
    <row r="49" spans="1:12" x14ac:dyDescent="0.25">
      <c r="E49" s="2" t="s">
        <v>8</v>
      </c>
      <c r="F49" s="2" t="s">
        <v>9</v>
      </c>
      <c r="G49" s="2" t="s">
        <v>10</v>
      </c>
      <c r="H49" s="2"/>
      <c r="I49" s="2" t="s">
        <v>11</v>
      </c>
      <c r="J49" s="2" t="s">
        <v>12</v>
      </c>
      <c r="K49" s="2" t="s">
        <v>13</v>
      </c>
      <c r="L49" s="2" t="s">
        <v>109</v>
      </c>
    </row>
    <row r="50" spans="1:12" x14ac:dyDescent="0.25">
      <c r="E50" s="2"/>
      <c r="F50" s="2"/>
      <c r="G50" s="2"/>
      <c r="H50" s="2"/>
      <c r="I50" s="2"/>
      <c r="J50" s="2"/>
      <c r="K50" s="2"/>
      <c r="L50" s="2"/>
    </row>
    <row r="51" spans="1:12" x14ac:dyDescent="0.25">
      <c r="E51" s="21" t="s">
        <v>110</v>
      </c>
      <c r="F51" s="21" t="s">
        <v>111</v>
      </c>
      <c r="G51" s="21" t="s">
        <v>19</v>
      </c>
      <c r="H51" s="21"/>
      <c r="I51" s="21" t="s">
        <v>110</v>
      </c>
      <c r="J51" s="21" t="s">
        <v>111</v>
      </c>
      <c r="K51" s="21" t="s">
        <v>19</v>
      </c>
      <c r="L51" s="2"/>
    </row>
    <row r="52" spans="1:12" x14ac:dyDescent="0.25">
      <c r="A52" s="2"/>
      <c r="E52" s="4"/>
      <c r="F52" s="4"/>
      <c r="G52" s="4"/>
      <c r="H52" s="4"/>
      <c r="I52" s="4"/>
      <c r="J52" s="4"/>
      <c r="K52" s="4"/>
      <c r="L52" s="4"/>
    </row>
    <row r="53" spans="1:12" x14ac:dyDescent="0.25">
      <c r="A53" s="2">
        <v>17</v>
      </c>
      <c r="C53" s="1" t="s">
        <v>57</v>
      </c>
      <c r="E53" s="75">
        <v>6302.33</v>
      </c>
      <c r="F53" s="75">
        <v>249398.60611160001</v>
      </c>
      <c r="G53" s="75">
        <f t="shared" ref="G53:G56" si="6">E53+F53</f>
        <v>255700.93611159999</v>
      </c>
      <c r="H53" s="75"/>
      <c r="I53" s="75">
        <v>7684.9470000000001</v>
      </c>
      <c r="J53" s="75">
        <v>284279.31471608003</v>
      </c>
      <c r="K53" s="75">
        <f t="shared" ref="K53:K56" si="7">I53+J53</f>
        <v>291964.26171608001</v>
      </c>
      <c r="L53" s="75">
        <f t="shared" ref="L53:L56" si="8">K53-G53</f>
        <v>36263.325604480022</v>
      </c>
    </row>
    <row r="54" spans="1:12" x14ac:dyDescent="0.25">
      <c r="A54" s="2">
        <v>18</v>
      </c>
      <c r="C54" s="1" t="s">
        <v>58</v>
      </c>
      <c r="E54" s="75">
        <v>137779.217</v>
      </c>
      <c r="F54" s="75">
        <v>54230.453999999998</v>
      </c>
      <c r="G54" s="75">
        <f t="shared" si="6"/>
        <v>192009.671</v>
      </c>
      <c r="H54" s="75"/>
      <c r="I54" s="75">
        <v>136663.24900000001</v>
      </c>
      <c r="J54" s="75">
        <v>50697.438999999998</v>
      </c>
      <c r="K54" s="75">
        <f t="shared" si="7"/>
        <v>187360.68800000002</v>
      </c>
      <c r="L54" s="75">
        <f t="shared" si="8"/>
        <v>-4648.9829999999783</v>
      </c>
    </row>
    <row r="55" spans="1:12" x14ac:dyDescent="0.25">
      <c r="A55" s="2">
        <v>19</v>
      </c>
      <c r="C55" s="1" t="s">
        <v>59</v>
      </c>
      <c r="E55" s="75">
        <v>0</v>
      </c>
      <c r="F55" s="75">
        <v>269.13299999999998</v>
      </c>
      <c r="G55" s="75">
        <f t="shared" si="6"/>
        <v>269.13299999999998</v>
      </c>
      <c r="H55" s="75"/>
      <c r="I55" s="75">
        <v>0</v>
      </c>
      <c r="J55" s="75">
        <v>211.06398000000002</v>
      </c>
      <c r="K55" s="75">
        <f t="shared" si="7"/>
        <v>211.06398000000002</v>
      </c>
      <c r="L55" s="75">
        <f t="shared" si="8"/>
        <v>-58.069019999999966</v>
      </c>
    </row>
    <row r="56" spans="1:12" x14ac:dyDescent="0.25">
      <c r="A56" s="2">
        <v>20</v>
      </c>
      <c r="C56" s="1" t="s">
        <v>60</v>
      </c>
      <c r="E56" s="75">
        <v>0</v>
      </c>
      <c r="F56" s="75">
        <v>0</v>
      </c>
      <c r="G56" s="75">
        <f t="shared" si="6"/>
        <v>0</v>
      </c>
      <c r="H56" s="75"/>
      <c r="I56" s="75">
        <v>0</v>
      </c>
      <c r="J56" s="75">
        <v>0</v>
      </c>
      <c r="K56" s="75">
        <f t="shared" si="7"/>
        <v>0</v>
      </c>
      <c r="L56" s="75">
        <f t="shared" si="8"/>
        <v>0</v>
      </c>
    </row>
    <row r="57" spans="1:12" x14ac:dyDescent="0.25">
      <c r="A57" s="2">
        <v>21</v>
      </c>
      <c r="C57" s="1" t="s">
        <v>43</v>
      </c>
      <c r="E57" s="80">
        <f>SUM(E53:E56)+SUM(E32:E37)</f>
        <v>243867.55653985855</v>
      </c>
      <c r="F57" s="80">
        <f>SUM(F53:F56)+SUM(F32:F37)</f>
        <v>2523250.8601052859</v>
      </c>
      <c r="G57" s="80">
        <f>SUM(G53:G56)+SUM(G32:G37)</f>
        <v>2767118.4166451446</v>
      </c>
      <c r="H57" s="75"/>
      <c r="I57" s="80">
        <f>SUM(I53:I56)+SUM(I32:I37)</f>
        <v>276255.2444753201</v>
      </c>
      <c r="J57" s="80">
        <f>SUM(J53:J56)+SUM(J32:J37)</f>
        <v>2894167.2449540715</v>
      </c>
      <c r="K57" s="80">
        <f>SUM(K53:K56)+SUM(K32:K37)</f>
        <v>3170422.489429391</v>
      </c>
      <c r="L57" s="80">
        <f>SUM(L53:L56)+SUM(L32:L37)</f>
        <v>403304.07278424664</v>
      </c>
    </row>
    <row r="58" spans="1:12" x14ac:dyDescent="0.25">
      <c r="A58" s="2"/>
      <c r="E58" s="75"/>
      <c r="F58" s="83"/>
      <c r="G58" s="83"/>
      <c r="H58" s="83"/>
      <c r="I58" s="83"/>
      <c r="J58" s="83"/>
      <c r="K58" s="83"/>
      <c r="L58" s="83"/>
    </row>
    <row r="59" spans="1:12" x14ac:dyDescent="0.25">
      <c r="A59" s="2">
        <v>22</v>
      </c>
      <c r="C59" s="1" t="s">
        <v>63</v>
      </c>
      <c r="E59" s="75">
        <v>56303.932099999998</v>
      </c>
      <c r="F59" s="75">
        <v>554504.01279999991</v>
      </c>
      <c r="G59" s="75">
        <f t="shared" ref="G59:G70" si="9">E59+F59</f>
        <v>610807.94489999989</v>
      </c>
      <c r="H59" s="75"/>
      <c r="I59" s="75">
        <v>64479.039695845095</v>
      </c>
      <c r="J59" s="75">
        <v>537397.64291515993</v>
      </c>
      <c r="K59" s="75">
        <f t="shared" ref="K59:K70" si="10">I59+J59</f>
        <v>601876.68261100503</v>
      </c>
      <c r="L59" s="75">
        <f t="shared" ref="L59:L70" si="11">K59-G59</f>
        <v>-8931.2622889948543</v>
      </c>
    </row>
    <row r="60" spans="1:12" x14ac:dyDescent="0.25">
      <c r="A60" s="2">
        <v>23</v>
      </c>
      <c r="C60" s="1" t="s">
        <v>64</v>
      </c>
      <c r="E60" s="75">
        <v>31987.366300000002</v>
      </c>
      <c r="F60" s="75">
        <v>654365.71799999999</v>
      </c>
      <c r="G60" s="75">
        <f t="shared" si="9"/>
        <v>686353.08429999999</v>
      </c>
      <c r="H60" s="75"/>
      <c r="I60" s="75">
        <v>41088.195262688103</v>
      </c>
      <c r="J60" s="75">
        <v>708978.74977180501</v>
      </c>
      <c r="K60" s="75">
        <f t="shared" si="10"/>
        <v>750066.94503449311</v>
      </c>
      <c r="L60" s="75">
        <f t="shared" si="11"/>
        <v>63713.860734493122</v>
      </c>
    </row>
    <row r="61" spans="1:12" x14ac:dyDescent="0.25">
      <c r="A61" s="2">
        <v>24</v>
      </c>
      <c r="C61" s="1" t="s">
        <v>65</v>
      </c>
      <c r="E61" s="75">
        <v>15902.900099999999</v>
      </c>
      <c r="F61" s="75">
        <v>74192.600599999991</v>
      </c>
      <c r="G61" s="75">
        <f>E61+F61</f>
        <v>90095.50069999999</v>
      </c>
      <c r="H61" s="75"/>
      <c r="I61" s="75">
        <v>18995.575199999999</v>
      </c>
      <c r="J61" s="75">
        <v>77894.041200000007</v>
      </c>
      <c r="K61" s="75">
        <f>I61+J61</f>
        <v>96889.616399999999</v>
      </c>
      <c r="L61" s="75">
        <f>K61-G61</f>
        <v>6794.1157000000094</v>
      </c>
    </row>
    <row r="62" spans="1:12" x14ac:dyDescent="0.25">
      <c r="A62" s="2">
        <v>25</v>
      </c>
      <c r="C62" s="1" t="s">
        <v>66</v>
      </c>
      <c r="E62" s="75">
        <v>319.721</v>
      </c>
      <c r="F62" s="75">
        <v>0</v>
      </c>
      <c r="G62" s="75">
        <f>E62+F62</f>
        <v>319.721</v>
      </c>
      <c r="H62" s="75"/>
      <c r="I62" s="75">
        <v>330.91140000000001</v>
      </c>
      <c r="J62" s="75">
        <v>0</v>
      </c>
      <c r="K62" s="75">
        <f>I62+J62</f>
        <v>330.91140000000001</v>
      </c>
      <c r="L62" s="75">
        <f>K62-G62</f>
        <v>11.190400000000011</v>
      </c>
    </row>
    <row r="63" spans="1:12" x14ac:dyDescent="0.25">
      <c r="A63" s="2">
        <v>26</v>
      </c>
      <c r="C63" s="1" t="s">
        <v>67</v>
      </c>
      <c r="E63" s="75">
        <v>8463.6828000000005</v>
      </c>
      <c r="F63" s="75">
        <v>629136.18145942793</v>
      </c>
      <c r="G63" s="75">
        <f t="shared" si="9"/>
        <v>637599.86425942788</v>
      </c>
      <c r="H63" s="75"/>
      <c r="I63" s="75">
        <v>9113.2058000000015</v>
      </c>
      <c r="J63" s="75">
        <v>870231.48176702403</v>
      </c>
      <c r="K63" s="75">
        <f t="shared" si="10"/>
        <v>879344.68756702403</v>
      </c>
      <c r="L63" s="75">
        <f t="shared" si="11"/>
        <v>241744.82330759615</v>
      </c>
    </row>
    <row r="64" spans="1:12" x14ac:dyDescent="0.25">
      <c r="A64" s="2">
        <v>27</v>
      </c>
      <c r="C64" s="1" t="s">
        <v>51</v>
      </c>
      <c r="E64" s="75">
        <v>0</v>
      </c>
      <c r="F64" s="75">
        <v>958587.32893878501</v>
      </c>
      <c r="G64" s="75">
        <f t="shared" si="9"/>
        <v>958587.32893878501</v>
      </c>
      <c r="H64" s="75"/>
      <c r="I64" s="75">
        <v>0</v>
      </c>
      <c r="J64" s="75">
        <v>943946.13530357508</v>
      </c>
      <c r="K64" s="75">
        <f t="shared" si="10"/>
        <v>943946.13530357508</v>
      </c>
      <c r="L64" s="75">
        <f t="shared" si="11"/>
        <v>-14641.193635209929</v>
      </c>
    </row>
    <row r="65" spans="1:12" x14ac:dyDescent="0.25">
      <c r="A65" s="2">
        <v>28</v>
      </c>
      <c r="C65" s="1" t="s">
        <v>68</v>
      </c>
      <c r="E65" s="75">
        <v>0</v>
      </c>
      <c r="F65" s="75">
        <v>453006.61475721997</v>
      </c>
      <c r="G65" s="75">
        <f t="shared" si="9"/>
        <v>453006.61475721997</v>
      </c>
      <c r="H65" s="75"/>
      <c r="I65" s="75">
        <v>0</v>
      </c>
      <c r="J65" s="75">
        <v>440944.030961401</v>
      </c>
      <c r="K65" s="75">
        <f t="shared" si="10"/>
        <v>440944.030961401</v>
      </c>
      <c r="L65" s="75">
        <f t="shared" si="11"/>
        <v>-12062.583795818966</v>
      </c>
    </row>
    <row r="66" spans="1:12" x14ac:dyDescent="0.25">
      <c r="A66" s="2">
        <v>29</v>
      </c>
      <c r="C66" s="1" t="s">
        <v>69</v>
      </c>
      <c r="E66" s="75">
        <v>0</v>
      </c>
      <c r="F66" s="75">
        <v>4700474.4198709298</v>
      </c>
      <c r="G66" s="75">
        <f t="shared" si="9"/>
        <v>4700474.4198709298</v>
      </c>
      <c r="H66" s="75"/>
      <c r="I66" s="75">
        <v>0</v>
      </c>
      <c r="J66" s="75">
        <v>4850507.7235391103</v>
      </c>
      <c r="K66" s="75">
        <f t="shared" si="10"/>
        <v>4850507.7235391103</v>
      </c>
      <c r="L66" s="75">
        <f t="shared" si="11"/>
        <v>150033.30366818048</v>
      </c>
    </row>
    <row r="67" spans="1:12" x14ac:dyDescent="0.25">
      <c r="A67" s="2">
        <v>30</v>
      </c>
      <c r="C67" s="1" t="s">
        <v>70</v>
      </c>
      <c r="E67" s="75">
        <v>0</v>
      </c>
      <c r="F67" s="75">
        <v>241187.349831411</v>
      </c>
      <c r="G67" s="75">
        <f t="shared" si="9"/>
        <v>241187.349831411</v>
      </c>
      <c r="H67" s="75"/>
      <c r="I67" s="75">
        <v>0</v>
      </c>
      <c r="J67" s="75">
        <v>278032.15290265298</v>
      </c>
      <c r="K67" s="75">
        <f t="shared" si="10"/>
        <v>278032.15290265298</v>
      </c>
      <c r="L67" s="75">
        <f t="shared" si="11"/>
        <v>36844.803071241971</v>
      </c>
    </row>
    <row r="68" spans="1:12" x14ac:dyDescent="0.25">
      <c r="A68" s="2">
        <v>31</v>
      </c>
      <c r="C68" s="1" t="s">
        <v>71</v>
      </c>
      <c r="E68" s="75">
        <v>4043.424</v>
      </c>
      <c r="F68" s="75">
        <v>59467.794299999994</v>
      </c>
      <c r="G68" s="75">
        <f t="shared" si="9"/>
        <v>63511.218299999993</v>
      </c>
      <c r="H68" s="75"/>
      <c r="I68" s="75">
        <v>1834.6478</v>
      </c>
      <c r="J68" s="75">
        <v>58974.2713</v>
      </c>
      <c r="K68" s="75">
        <f t="shared" si="10"/>
        <v>60808.919099999999</v>
      </c>
      <c r="L68" s="75">
        <f t="shared" si="11"/>
        <v>-2702.299199999994</v>
      </c>
    </row>
    <row r="69" spans="1:12" x14ac:dyDescent="0.25">
      <c r="A69" s="2">
        <v>32</v>
      </c>
      <c r="C69" s="1" t="s">
        <v>72</v>
      </c>
      <c r="E69" s="75">
        <v>79188.173999941093</v>
      </c>
      <c r="F69" s="75">
        <v>64709.4716528106</v>
      </c>
      <c r="G69" s="75">
        <f t="shared" si="9"/>
        <v>143897.6456527517</v>
      </c>
      <c r="H69" s="75"/>
      <c r="I69" s="75">
        <v>68669.230925905009</v>
      </c>
      <c r="J69" s="75">
        <v>82611.723174163897</v>
      </c>
      <c r="K69" s="75">
        <f t="shared" si="10"/>
        <v>151280.95410006889</v>
      </c>
      <c r="L69" s="75">
        <f t="shared" si="11"/>
        <v>7383.3084473171912</v>
      </c>
    </row>
    <row r="70" spans="1:12" x14ac:dyDescent="0.25">
      <c r="A70" s="2">
        <v>33</v>
      </c>
      <c r="C70" s="1" t="s">
        <v>73</v>
      </c>
      <c r="E70" s="75">
        <v>0</v>
      </c>
      <c r="F70" s="75">
        <v>0</v>
      </c>
      <c r="G70" s="75">
        <f t="shared" si="9"/>
        <v>0</v>
      </c>
      <c r="H70" s="75"/>
      <c r="I70" s="75">
        <v>0</v>
      </c>
      <c r="J70" s="75">
        <v>0</v>
      </c>
      <c r="K70" s="75">
        <f t="shared" si="10"/>
        <v>0</v>
      </c>
      <c r="L70" s="75">
        <f t="shared" si="11"/>
        <v>0</v>
      </c>
    </row>
    <row r="71" spans="1:12" x14ac:dyDescent="0.25">
      <c r="A71" s="2">
        <v>34</v>
      </c>
      <c r="C71" s="1" t="s">
        <v>48</v>
      </c>
      <c r="E71" s="80">
        <f t="shared" ref="E71:K71" si="12">SUM(E59:E70)</f>
        <v>196209.20029994109</v>
      </c>
      <c r="F71" s="80">
        <f t="shared" si="12"/>
        <v>8389631.4922105838</v>
      </c>
      <c r="G71" s="80">
        <f t="shared" si="12"/>
        <v>8585840.6925105266</v>
      </c>
      <c r="H71" s="75"/>
      <c r="I71" s="80">
        <f t="shared" si="12"/>
        <v>204510.80608443823</v>
      </c>
      <c r="J71" s="80">
        <f t="shared" si="12"/>
        <v>8849517.952834893</v>
      </c>
      <c r="K71" s="80">
        <f t="shared" si="12"/>
        <v>9054028.7589193303</v>
      </c>
      <c r="L71" s="80">
        <f>K71-G71</f>
        <v>468188.06640880369</v>
      </c>
    </row>
    <row r="72" spans="1:12" x14ac:dyDescent="0.25">
      <c r="A72" s="2"/>
      <c r="E72" s="75"/>
      <c r="F72" s="83"/>
      <c r="G72" s="83"/>
      <c r="H72" s="83"/>
      <c r="I72" s="83"/>
      <c r="J72" s="83"/>
      <c r="K72" s="83"/>
      <c r="L72" s="83"/>
    </row>
    <row r="73" spans="1:12" x14ac:dyDescent="0.25">
      <c r="A73" s="2">
        <v>35</v>
      </c>
      <c r="C73" s="1" t="s">
        <v>74</v>
      </c>
      <c r="E73" s="80">
        <f t="shared" ref="E73:K73" si="13">E57+E71</f>
        <v>440076.75683979964</v>
      </c>
      <c r="F73" s="80">
        <f t="shared" si="13"/>
        <v>10912882.352315869</v>
      </c>
      <c r="G73" s="80">
        <f t="shared" si="13"/>
        <v>11352959.109155672</v>
      </c>
      <c r="H73" s="75"/>
      <c r="I73" s="80">
        <f t="shared" si="13"/>
        <v>480766.05055975833</v>
      </c>
      <c r="J73" s="80">
        <f t="shared" si="13"/>
        <v>11743685.197788965</v>
      </c>
      <c r="K73" s="80">
        <f t="shared" si="13"/>
        <v>12224451.24834872</v>
      </c>
      <c r="L73" s="80">
        <f>K73-G73</f>
        <v>871492.1391930487</v>
      </c>
    </row>
    <row r="74" spans="1:12" x14ac:dyDescent="0.25">
      <c r="A74" s="2"/>
      <c r="E74" s="75"/>
      <c r="F74" s="83"/>
      <c r="G74" s="83"/>
      <c r="H74" s="83"/>
      <c r="I74" s="83"/>
      <c r="J74" s="83"/>
      <c r="K74" s="83"/>
      <c r="L74" s="83"/>
    </row>
    <row r="75" spans="1:12" x14ac:dyDescent="0.25">
      <c r="A75" s="2">
        <v>36</v>
      </c>
      <c r="C75" s="1" t="s">
        <v>131</v>
      </c>
      <c r="E75" s="80">
        <f>E28+E73</f>
        <v>12120833.25251375</v>
      </c>
      <c r="F75" s="80">
        <f>F28+F73</f>
        <v>13671969.697025601</v>
      </c>
      <c r="G75" s="80">
        <f>G28+G73</f>
        <v>25792802.949539356</v>
      </c>
      <c r="H75" s="75"/>
      <c r="I75" s="80">
        <f>I28+I73</f>
        <v>13188814.902374197</v>
      </c>
      <c r="J75" s="80">
        <f>J28+J73</f>
        <v>14670908.317914374</v>
      </c>
      <c r="K75" s="80">
        <f>K28+K73</f>
        <v>27859723.220288567</v>
      </c>
      <c r="L75" s="80">
        <f>L28+L73</f>
        <v>2066920.2707492099</v>
      </c>
    </row>
    <row r="76" spans="1:12" x14ac:dyDescent="0.25">
      <c r="A76" s="2"/>
      <c r="E76" s="4"/>
      <c r="F76" s="4"/>
      <c r="G76" s="4"/>
      <c r="H76" s="4"/>
      <c r="I76" s="4"/>
      <c r="J76" s="4"/>
      <c r="K76" s="4"/>
      <c r="L76" s="4"/>
    </row>
    <row r="77" spans="1:12" x14ac:dyDescent="0.25">
      <c r="A77" s="2"/>
      <c r="E77" s="4"/>
      <c r="F77" s="4"/>
      <c r="G77" s="4"/>
      <c r="H77" s="4"/>
      <c r="I77" s="4"/>
      <c r="J77" s="4"/>
      <c r="K77" s="4"/>
      <c r="L77" s="4"/>
    </row>
    <row r="78" spans="1:12" x14ac:dyDescent="0.25">
      <c r="A78" s="2"/>
      <c r="E78" s="4"/>
      <c r="F78" s="4"/>
      <c r="G78" s="4"/>
      <c r="H78" s="4"/>
      <c r="I78" s="4"/>
      <c r="J78" s="4"/>
      <c r="K78" s="4"/>
      <c r="L78" s="4"/>
    </row>
    <row r="79" spans="1:12" x14ac:dyDescent="0.25">
      <c r="A79" s="2"/>
      <c r="E79" s="4"/>
      <c r="F79" s="4"/>
      <c r="G79" s="4"/>
      <c r="H79" s="4"/>
      <c r="I79" s="4"/>
      <c r="J79" s="4"/>
      <c r="K79" s="4"/>
      <c r="L79" s="4"/>
    </row>
    <row r="80" spans="1:12" x14ac:dyDescent="0.25">
      <c r="A80" s="2"/>
      <c r="E80" s="4"/>
      <c r="F80" s="4"/>
      <c r="G80" s="4"/>
      <c r="H80" s="4"/>
      <c r="I80" s="4"/>
      <c r="J80" s="4"/>
      <c r="K80" s="4"/>
      <c r="L80" s="4"/>
    </row>
    <row r="81" spans="1:12" x14ac:dyDescent="0.25">
      <c r="A81" s="2"/>
      <c r="E81" s="4"/>
      <c r="F81" s="4"/>
      <c r="G81" s="4"/>
      <c r="H81" s="4"/>
      <c r="I81" s="4"/>
      <c r="J81" s="4"/>
      <c r="K81" s="4"/>
      <c r="L81" s="4"/>
    </row>
    <row r="82" spans="1:12" s="9" customFormat="1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</row>
    <row r="83" spans="1:12" s="9" customFormat="1" x14ac:dyDescent="0.25">
      <c r="A83" s="87" t="s">
        <v>169</v>
      </c>
      <c r="B83" s="87"/>
      <c r="C83" s="87"/>
      <c r="D83" s="87"/>
      <c r="E83" s="87"/>
      <c r="F83" s="87"/>
      <c r="G83" s="87"/>
      <c r="H83" s="87"/>
      <c r="I83" s="87"/>
      <c r="J83" s="87"/>
      <c r="K83" s="87"/>
      <c r="L83" s="87"/>
    </row>
    <row r="84" spans="1:12" s="9" customFormat="1" x14ac:dyDescent="0.25">
      <c r="A84" s="10" t="s">
        <v>171</v>
      </c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</row>
    <row r="86" spans="1:12" s="3" customFormat="1" x14ac:dyDescent="0.25">
      <c r="E86" s="87">
        <v>2021</v>
      </c>
      <c r="F86" s="87"/>
      <c r="G86" s="87"/>
      <c r="H86" s="8"/>
      <c r="I86" s="87">
        <v>2022</v>
      </c>
      <c r="J86" s="87"/>
      <c r="K86" s="87"/>
      <c r="L86" s="8"/>
    </row>
    <row r="87" spans="1:12" s="5" customFormat="1" ht="38.15" customHeight="1" x14ac:dyDescent="0.25">
      <c r="A87" s="6" t="s">
        <v>2</v>
      </c>
      <c r="C87" s="7" t="s">
        <v>117</v>
      </c>
      <c r="E87" s="89" t="s">
        <v>5</v>
      </c>
      <c r="F87" s="89"/>
      <c r="G87" s="89"/>
      <c r="H87" s="20"/>
      <c r="I87" s="89" t="s">
        <v>5</v>
      </c>
      <c r="J87" s="89"/>
      <c r="K87" s="89"/>
      <c r="L87" s="6" t="s">
        <v>24</v>
      </c>
    </row>
    <row r="88" spans="1:12" x14ac:dyDescent="0.25">
      <c r="E88" s="2" t="s">
        <v>8</v>
      </c>
      <c r="F88" s="2" t="s">
        <v>9</v>
      </c>
      <c r="G88" s="2" t="s">
        <v>10</v>
      </c>
      <c r="H88" s="2"/>
      <c r="I88" s="2" t="s">
        <v>11</v>
      </c>
      <c r="J88" s="2" t="s">
        <v>12</v>
      </c>
      <c r="K88" s="2" t="s">
        <v>13</v>
      </c>
      <c r="L88" s="2" t="s">
        <v>109</v>
      </c>
    </row>
    <row r="89" spans="1:12" x14ac:dyDescent="0.25">
      <c r="E89" s="2"/>
      <c r="F89" s="2"/>
      <c r="G89" s="2"/>
      <c r="H89" s="2"/>
      <c r="I89" s="2"/>
      <c r="J89" s="2"/>
      <c r="K89" s="2"/>
      <c r="L89" s="2"/>
    </row>
    <row r="90" spans="1:12" x14ac:dyDescent="0.25">
      <c r="E90" s="21" t="s">
        <v>110</v>
      </c>
      <c r="F90" s="21" t="s">
        <v>111</v>
      </c>
      <c r="G90" s="21" t="s">
        <v>19</v>
      </c>
      <c r="H90" s="21"/>
      <c r="I90" s="21" t="s">
        <v>110</v>
      </c>
      <c r="J90" s="21" t="s">
        <v>111</v>
      </c>
      <c r="K90" s="21" t="s">
        <v>19</v>
      </c>
      <c r="L90" s="2"/>
    </row>
    <row r="92" spans="1:12" x14ac:dyDescent="0.25">
      <c r="A92" s="2"/>
      <c r="C92" s="3" t="s">
        <v>133</v>
      </c>
      <c r="E92" s="83"/>
      <c r="F92" s="83"/>
      <c r="G92" s="83"/>
      <c r="H92" s="83"/>
      <c r="I92" s="83"/>
      <c r="J92" s="83"/>
      <c r="K92" s="83"/>
      <c r="L92" s="83"/>
    </row>
    <row r="93" spans="1:12" x14ac:dyDescent="0.25">
      <c r="A93" s="2"/>
      <c r="E93" s="83"/>
      <c r="F93" s="83"/>
      <c r="G93" s="83"/>
      <c r="H93" s="83"/>
      <c r="I93" s="83"/>
      <c r="J93" s="83"/>
      <c r="K93" s="83"/>
      <c r="L93" s="83"/>
    </row>
    <row r="94" spans="1:12" x14ac:dyDescent="0.25">
      <c r="A94" s="2">
        <v>37</v>
      </c>
      <c r="C94" s="1" t="s">
        <v>134</v>
      </c>
      <c r="E94" s="75">
        <v>7530752.5845357701</v>
      </c>
      <c r="F94" s="75">
        <v>150772.0018849085</v>
      </c>
      <c r="G94" s="75">
        <f>E94+F94</f>
        <v>7681524.5864206785</v>
      </c>
      <c r="H94" s="75"/>
      <c r="I94" s="75">
        <v>8143655.8683273606</v>
      </c>
      <c r="J94" s="75">
        <v>145169.95157668949</v>
      </c>
      <c r="K94" s="75">
        <f>I94+J94</f>
        <v>8288825.8199040499</v>
      </c>
      <c r="L94" s="75">
        <f>K94-G94</f>
        <v>607301.23348337132</v>
      </c>
    </row>
    <row r="95" spans="1:12" x14ac:dyDescent="0.25">
      <c r="A95" s="2">
        <v>38</v>
      </c>
      <c r="C95" s="1" t="s">
        <v>135</v>
      </c>
      <c r="E95" s="75">
        <v>3674410.5963326027</v>
      </c>
      <c r="F95" s="75">
        <v>2140668.849303768</v>
      </c>
      <c r="G95" s="75">
        <f>E95+F95</f>
        <v>5815079.4456363712</v>
      </c>
      <c r="H95" s="75"/>
      <c r="I95" s="75">
        <v>4077080.6350887907</v>
      </c>
      <c r="J95" s="75">
        <v>2302271.1613564375</v>
      </c>
      <c r="K95" s="75">
        <f>I95+J95</f>
        <v>6379351.7964452282</v>
      </c>
      <c r="L95" s="75">
        <f>K95-G95</f>
        <v>564272.35080885701</v>
      </c>
    </row>
    <row r="96" spans="1:12" x14ac:dyDescent="0.25">
      <c r="A96" s="2">
        <v>39</v>
      </c>
      <c r="C96" s="1" t="s">
        <v>136</v>
      </c>
      <c r="E96" s="75">
        <v>475593.31480557297</v>
      </c>
      <c r="F96" s="75">
        <v>467646.49352105201</v>
      </c>
      <c r="G96" s="75">
        <f>E96+F96</f>
        <v>943239.80832662503</v>
      </c>
      <c r="H96" s="75"/>
      <c r="I96" s="75">
        <v>487312.34839828301</v>
      </c>
      <c r="J96" s="75">
        <v>479782.00719228201</v>
      </c>
      <c r="K96" s="75">
        <f>I96+J96</f>
        <v>967094.35559056501</v>
      </c>
      <c r="L96" s="75">
        <f>K96-G96</f>
        <v>23854.547263939981</v>
      </c>
    </row>
    <row r="97" spans="1:13" x14ac:dyDescent="0.25">
      <c r="A97" s="2">
        <v>40</v>
      </c>
      <c r="C97" s="1" t="s">
        <v>19</v>
      </c>
      <c r="E97" s="80">
        <f t="shared" ref="E97:K97" si="14">SUM(E94:E96)</f>
        <v>11680756.495673945</v>
      </c>
      <c r="F97" s="80">
        <f t="shared" si="14"/>
        <v>2759087.3447097284</v>
      </c>
      <c r="G97" s="80">
        <f t="shared" si="14"/>
        <v>14439843.840383675</v>
      </c>
      <c r="H97" s="75"/>
      <c r="I97" s="80">
        <f t="shared" si="14"/>
        <v>12708048.851814434</v>
      </c>
      <c r="J97" s="80">
        <f t="shared" si="14"/>
        <v>2927223.1201254092</v>
      </c>
      <c r="K97" s="80">
        <f t="shared" si="14"/>
        <v>15635271.971939843</v>
      </c>
      <c r="L97" s="80">
        <f>K97-G97</f>
        <v>1195428.1315561682</v>
      </c>
    </row>
    <row r="98" spans="1:13" x14ac:dyDescent="0.25">
      <c r="A98" s="2"/>
      <c r="E98" s="83"/>
      <c r="F98" s="83"/>
      <c r="G98" s="83"/>
      <c r="H98" s="83"/>
      <c r="I98" s="83"/>
      <c r="J98" s="83"/>
      <c r="K98" s="83"/>
      <c r="L98" s="83"/>
    </row>
    <row r="99" spans="1:13" x14ac:dyDescent="0.25">
      <c r="A99" s="2"/>
      <c r="C99" s="3" t="s">
        <v>137</v>
      </c>
      <c r="E99" s="83"/>
      <c r="F99" s="83"/>
      <c r="G99" s="83"/>
      <c r="H99" s="83"/>
      <c r="I99" s="83"/>
      <c r="J99" s="83"/>
      <c r="K99" s="83"/>
      <c r="L99" s="83"/>
    </row>
    <row r="100" spans="1:13" x14ac:dyDescent="0.25">
      <c r="A100" s="2"/>
      <c r="C100" s="3"/>
      <c r="E100" s="83"/>
      <c r="F100" s="83"/>
      <c r="G100" s="83"/>
      <c r="H100" s="83"/>
      <c r="I100" s="83"/>
      <c r="J100" s="83"/>
      <c r="K100" s="83"/>
      <c r="L100" s="83"/>
    </row>
    <row r="101" spans="1:13" x14ac:dyDescent="0.25">
      <c r="A101" s="2">
        <v>41</v>
      </c>
      <c r="C101" s="1" t="s">
        <v>138</v>
      </c>
      <c r="E101" s="75">
        <v>0</v>
      </c>
      <c r="F101" s="75">
        <v>179966.90016806478</v>
      </c>
      <c r="G101" s="75">
        <f>E101+F101</f>
        <v>179966.90016806478</v>
      </c>
      <c r="H101" s="75"/>
      <c r="I101" s="79">
        <v>-9.8013999999999992</v>
      </c>
      <c r="J101" s="79">
        <v>211930.14617519462</v>
      </c>
      <c r="K101" s="75">
        <f>I101+J101</f>
        <v>211920.34477519462</v>
      </c>
      <c r="L101" s="75">
        <f>K101-G101</f>
        <v>31953.444607129844</v>
      </c>
      <c r="M101" s="33"/>
    </row>
    <row r="102" spans="1:13" x14ac:dyDescent="0.25">
      <c r="A102" s="2">
        <v>42</v>
      </c>
      <c r="C102" s="1" t="s">
        <v>139</v>
      </c>
      <c r="E102" s="75">
        <v>23485.5805200574</v>
      </c>
      <c r="F102" s="75">
        <v>567869.74309122446</v>
      </c>
      <c r="G102" s="75">
        <f t="shared" ref="G102:G112" si="15">E102+F102</f>
        <v>591355.32361128181</v>
      </c>
      <c r="H102" s="75"/>
      <c r="I102" s="79">
        <v>32555.850407772101</v>
      </c>
      <c r="J102" s="79">
        <v>591536.42648219492</v>
      </c>
      <c r="K102" s="75">
        <f t="shared" ref="K102:K112" si="16">I102+J102</f>
        <v>624092.27688996703</v>
      </c>
      <c r="L102" s="75">
        <f t="shared" ref="L102:L112" si="17">K102-G102</f>
        <v>32736.953278685221</v>
      </c>
      <c r="M102" s="33"/>
    </row>
    <row r="103" spans="1:13" x14ac:dyDescent="0.25">
      <c r="A103" s="2">
        <v>43</v>
      </c>
      <c r="C103" s="1" t="s">
        <v>140</v>
      </c>
      <c r="E103" s="75">
        <v>8058.5264228202996</v>
      </c>
      <c r="F103" s="75">
        <v>1681321.3966233439</v>
      </c>
      <c r="G103" s="75">
        <f t="shared" si="15"/>
        <v>1689379.9230461642</v>
      </c>
      <c r="H103" s="75"/>
      <c r="I103" s="79">
        <v>6629.6966721778999</v>
      </c>
      <c r="J103" s="79">
        <v>1469427.0854633267</v>
      </c>
      <c r="K103" s="75">
        <f t="shared" si="16"/>
        <v>1476056.7821355045</v>
      </c>
      <c r="L103" s="75">
        <f t="shared" si="17"/>
        <v>-213323.14091065968</v>
      </c>
      <c r="M103" s="33"/>
    </row>
    <row r="104" spans="1:13" x14ac:dyDescent="0.25">
      <c r="A104" s="2">
        <v>44</v>
      </c>
      <c r="C104" s="1" t="s">
        <v>141</v>
      </c>
      <c r="E104" s="75">
        <v>62640.906146713707</v>
      </c>
      <c r="F104" s="75">
        <v>717055.61772297241</v>
      </c>
      <c r="G104" s="75">
        <f t="shared" si="15"/>
        <v>779696.52386968606</v>
      </c>
      <c r="H104" s="75"/>
      <c r="I104" s="79">
        <v>76793.031951532495</v>
      </c>
      <c r="J104" s="79">
        <v>729414.21619908931</v>
      </c>
      <c r="K104" s="75">
        <f t="shared" si="16"/>
        <v>806207.24815062177</v>
      </c>
      <c r="L104" s="75">
        <f t="shared" si="17"/>
        <v>26510.724280935712</v>
      </c>
      <c r="M104" s="33"/>
    </row>
    <row r="105" spans="1:13" x14ac:dyDescent="0.25">
      <c r="A105" s="2">
        <v>45</v>
      </c>
      <c r="C105" s="1" t="s">
        <v>142</v>
      </c>
      <c r="E105" s="75">
        <v>29098.357799999998</v>
      </c>
      <c r="F105" s="75">
        <v>660622.54928975762</v>
      </c>
      <c r="G105" s="75">
        <f t="shared" si="15"/>
        <v>689720.90708975762</v>
      </c>
      <c r="H105" s="75"/>
      <c r="I105" s="79">
        <v>38236.175647849705</v>
      </c>
      <c r="J105" s="79">
        <v>697184.15538546955</v>
      </c>
      <c r="K105" s="75">
        <f t="shared" si="16"/>
        <v>735420.33103331923</v>
      </c>
      <c r="L105" s="75">
        <f t="shared" si="17"/>
        <v>45699.423943561618</v>
      </c>
      <c r="M105" s="33"/>
    </row>
    <row r="106" spans="1:13" x14ac:dyDescent="0.25">
      <c r="A106" s="2">
        <v>46</v>
      </c>
      <c r="C106" s="1" t="s">
        <v>143</v>
      </c>
      <c r="E106" s="75">
        <v>47988.330346428404</v>
      </c>
      <c r="F106" s="75">
        <v>710473.31532068353</v>
      </c>
      <c r="G106" s="75">
        <f t="shared" si="15"/>
        <v>758461.64566711197</v>
      </c>
      <c r="H106" s="75"/>
      <c r="I106" s="79">
        <v>52161.489505597201</v>
      </c>
      <c r="J106" s="79">
        <v>699686.21346097928</v>
      </c>
      <c r="K106" s="75">
        <f t="shared" si="16"/>
        <v>751847.70296657644</v>
      </c>
      <c r="L106" s="75">
        <f t="shared" si="17"/>
        <v>-6613.9427005355246</v>
      </c>
      <c r="M106" s="33"/>
    </row>
    <row r="107" spans="1:13" x14ac:dyDescent="0.25">
      <c r="A107" s="2">
        <v>47</v>
      </c>
      <c r="C107" s="1" t="s">
        <v>144</v>
      </c>
      <c r="E107" s="75">
        <v>5617.3246964481996</v>
      </c>
      <c r="F107" s="75">
        <v>307539.72747243725</v>
      </c>
      <c r="G107" s="75">
        <f t="shared" si="15"/>
        <v>313157.05216888548</v>
      </c>
      <c r="H107" s="75"/>
      <c r="I107" s="79">
        <v>6177.5089105614006</v>
      </c>
      <c r="J107" s="79">
        <v>325357.1336109438</v>
      </c>
      <c r="K107" s="75">
        <f t="shared" si="16"/>
        <v>331534.64252150519</v>
      </c>
      <c r="L107" s="75">
        <f t="shared" si="17"/>
        <v>18377.590352619707</v>
      </c>
      <c r="M107" s="33"/>
    </row>
    <row r="108" spans="1:13" x14ac:dyDescent="0.25">
      <c r="A108" s="2">
        <v>48</v>
      </c>
      <c r="C108" s="1" t="s">
        <v>145</v>
      </c>
      <c r="E108" s="75">
        <v>173440.40625346877</v>
      </c>
      <c r="F108" s="75">
        <v>451359.7588333647</v>
      </c>
      <c r="G108" s="75">
        <f t="shared" si="15"/>
        <v>624800.16508683353</v>
      </c>
      <c r="H108" s="75"/>
      <c r="I108" s="79">
        <v>175977.5487323277</v>
      </c>
      <c r="J108" s="79">
        <v>502571.07277594414</v>
      </c>
      <c r="K108" s="75">
        <f t="shared" si="16"/>
        <v>678548.6215082719</v>
      </c>
      <c r="L108" s="75">
        <f t="shared" si="17"/>
        <v>53748.456421438372</v>
      </c>
      <c r="M108" s="33"/>
    </row>
    <row r="109" spans="1:13" x14ac:dyDescent="0.25">
      <c r="A109" s="2">
        <v>49</v>
      </c>
      <c r="C109" s="1" t="s">
        <v>146</v>
      </c>
      <c r="E109" s="75">
        <v>19812.950090744398</v>
      </c>
      <c r="F109" s="75">
        <v>1955285.8599322659</v>
      </c>
      <c r="G109" s="75">
        <f t="shared" si="15"/>
        <v>1975098.8100230102</v>
      </c>
      <c r="H109" s="75"/>
      <c r="I109" s="79">
        <v>16361.8945856666</v>
      </c>
      <c r="J109" s="79">
        <v>2821466.0908071655</v>
      </c>
      <c r="K109" s="75">
        <f t="shared" si="16"/>
        <v>2837827.9853928322</v>
      </c>
      <c r="L109" s="75">
        <f t="shared" si="17"/>
        <v>862729.17536982195</v>
      </c>
      <c r="M109" s="33"/>
    </row>
    <row r="110" spans="1:13" x14ac:dyDescent="0.25">
      <c r="A110" s="2">
        <v>50</v>
      </c>
      <c r="C110" s="1" t="s">
        <v>147</v>
      </c>
      <c r="E110" s="75">
        <v>18438.0116807415</v>
      </c>
      <c r="F110" s="75">
        <v>541714.32642000809</v>
      </c>
      <c r="G110" s="75">
        <f t="shared" si="15"/>
        <v>560152.33810074953</v>
      </c>
      <c r="H110" s="75"/>
      <c r="I110" s="79">
        <v>35710.275710030197</v>
      </c>
      <c r="J110" s="79">
        <v>569796.37520912616</v>
      </c>
      <c r="K110" s="75">
        <f t="shared" si="16"/>
        <v>605506.65091915638</v>
      </c>
      <c r="L110" s="75">
        <f t="shared" si="17"/>
        <v>45354.312818406848</v>
      </c>
      <c r="M110" s="33"/>
    </row>
    <row r="111" spans="1:13" x14ac:dyDescent="0.25">
      <c r="A111" s="2">
        <v>51</v>
      </c>
      <c r="C111" s="1" t="s">
        <v>148</v>
      </c>
      <c r="E111" s="75">
        <v>764.07299999999998</v>
      </c>
      <c r="F111" s="75">
        <v>1456509.3321386406</v>
      </c>
      <c r="G111" s="75">
        <f t="shared" si="15"/>
        <v>1457273.4051386407</v>
      </c>
      <c r="H111" s="75"/>
      <c r="I111" s="79">
        <v>0</v>
      </c>
      <c r="J111" s="79">
        <v>1485023.0520989364</v>
      </c>
      <c r="K111" s="75">
        <f t="shared" si="16"/>
        <v>1485023.0520989364</v>
      </c>
      <c r="L111" s="75">
        <f t="shared" si="17"/>
        <v>27749.646960295737</v>
      </c>
      <c r="M111" s="33"/>
    </row>
    <row r="112" spans="1:13" x14ac:dyDescent="0.25">
      <c r="A112" s="2">
        <v>52</v>
      </c>
      <c r="C112" s="1" t="s">
        <v>149</v>
      </c>
      <c r="E112" s="75">
        <v>50732.289882376899</v>
      </c>
      <c r="F112" s="75">
        <v>1683163.8253031082</v>
      </c>
      <c r="G112" s="75">
        <f t="shared" si="15"/>
        <v>1733896.115185485</v>
      </c>
      <c r="H112" s="75"/>
      <c r="I112" s="79">
        <v>40172.379836243395</v>
      </c>
      <c r="J112" s="79">
        <v>1640293.2301205855</v>
      </c>
      <c r="K112" s="75">
        <f t="shared" si="16"/>
        <v>1680465.6099568289</v>
      </c>
      <c r="L112" s="75">
        <f t="shared" si="17"/>
        <v>-53430.505228656111</v>
      </c>
      <c r="M112" s="33"/>
    </row>
    <row r="113" spans="1:13" x14ac:dyDescent="0.25">
      <c r="A113" s="2">
        <v>53</v>
      </c>
      <c r="C113" s="1" t="s">
        <v>19</v>
      </c>
      <c r="E113" s="80">
        <f t="shared" ref="E113:K113" si="18">SUM(E101:E112)</f>
        <v>440076.75683979958</v>
      </c>
      <c r="F113" s="80">
        <f t="shared" si="18"/>
        <v>10912882.352315871</v>
      </c>
      <c r="G113" s="80">
        <f t="shared" si="18"/>
        <v>11352959.10915567</v>
      </c>
      <c r="H113" s="75"/>
      <c r="I113" s="80">
        <f t="shared" si="18"/>
        <v>480766.05055975873</v>
      </c>
      <c r="J113" s="80">
        <f t="shared" si="18"/>
        <v>11743685.197788956</v>
      </c>
      <c r="K113" s="80">
        <f t="shared" si="18"/>
        <v>12224451.248348715</v>
      </c>
      <c r="L113" s="80">
        <f>K113-G113</f>
        <v>871492.13919304498</v>
      </c>
      <c r="M113" s="33"/>
    </row>
    <row r="114" spans="1:13" x14ac:dyDescent="0.25">
      <c r="A114" s="2"/>
      <c r="E114" s="83"/>
      <c r="F114" s="83"/>
      <c r="G114" s="83"/>
      <c r="H114" s="83"/>
      <c r="I114" s="83"/>
      <c r="J114" s="83"/>
      <c r="K114" s="83"/>
      <c r="L114" s="83"/>
    </row>
    <row r="115" spans="1:13" ht="13" thickBot="1" x14ac:dyDescent="0.3">
      <c r="A115" s="2">
        <v>54</v>
      </c>
      <c r="C115" s="1" t="s">
        <v>131</v>
      </c>
      <c r="E115" s="77">
        <f t="shared" ref="E115:K115" si="19">E97+E113</f>
        <v>12120833.252513744</v>
      </c>
      <c r="F115" s="77">
        <f t="shared" si="19"/>
        <v>13671969.697025599</v>
      </c>
      <c r="G115" s="77">
        <f t="shared" si="19"/>
        <v>25792802.949539345</v>
      </c>
      <c r="H115" s="75"/>
      <c r="I115" s="77">
        <f t="shared" si="19"/>
        <v>13188814.902374193</v>
      </c>
      <c r="J115" s="77">
        <f t="shared" si="19"/>
        <v>14670908.317914365</v>
      </c>
      <c r="K115" s="77">
        <f t="shared" si="19"/>
        <v>27859723.22028856</v>
      </c>
      <c r="L115" s="77">
        <f>K115-G115</f>
        <v>2066920.270749215</v>
      </c>
    </row>
    <row r="116" spans="1:13" ht="13" thickTop="1" x14ac:dyDescent="0.25"/>
    <row r="117" spans="1:13" x14ac:dyDescent="0.25">
      <c r="A117" s="19"/>
    </row>
    <row r="121" spans="1:13" x14ac:dyDescent="0.25">
      <c r="A121" s="87" t="s">
        <v>169</v>
      </c>
      <c r="B121" s="87"/>
      <c r="C121" s="87"/>
      <c r="D121" s="87"/>
      <c r="E121" s="87"/>
      <c r="F121" s="87"/>
      <c r="G121" s="87"/>
      <c r="H121" s="87"/>
      <c r="I121" s="87"/>
      <c r="J121" s="87"/>
      <c r="K121" s="87"/>
      <c r="L121" s="87"/>
    </row>
    <row r="122" spans="1:13" x14ac:dyDescent="0.25">
      <c r="A122" s="10" t="s">
        <v>172</v>
      </c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</row>
    <row r="124" spans="1:13" x14ac:dyDescent="0.25">
      <c r="A124" s="3"/>
      <c r="B124" s="3"/>
      <c r="C124" s="3"/>
      <c r="D124" s="3"/>
      <c r="E124" s="87">
        <v>2022</v>
      </c>
      <c r="F124" s="87"/>
      <c r="G124" s="87"/>
      <c r="H124" s="8"/>
      <c r="I124" s="87">
        <v>2023</v>
      </c>
      <c r="J124" s="87"/>
      <c r="K124" s="87"/>
      <c r="L124" s="8"/>
    </row>
    <row r="125" spans="1:13" ht="37.5" x14ac:dyDescent="0.25">
      <c r="A125" s="6" t="s">
        <v>2</v>
      </c>
      <c r="B125" s="5"/>
      <c r="C125" s="7" t="s">
        <v>117</v>
      </c>
      <c r="D125" s="5"/>
      <c r="E125" s="89" t="s">
        <v>5</v>
      </c>
      <c r="F125" s="89"/>
      <c r="G125" s="89"/>
      <c r="H125" s="20"/>
      <c r="I125" s="89" t="s">
        <v>6</v>
      </c>
      <c r="J125" s="89"/>
      <c r="K125" s="89"/>
      <c r="L125" s="6" t="s">
        <v>27</v>
      </c>
    </row>
    <row r="126" spans="1:13" x14ac:dyDescent="0.25">
      <c r="E126" s="2" t="s">
        <v>8</v>
      </c>
      <c r="F126" s="2" t="s">
        <v>9</v>
      </c>
      <c r="G126" s="2" t="s">
        <v>10</v>
      </c>
      <c r="H126" s="2"/>
      <c r="I126" s="2" t="s">
        <v>11</v>
      </c>
      <c r="J126" s="2" t="s">
        <v>12</v>
      </c>
      <c r="K126" s="2" t="s">
        <v>13</v>
      </c>
      <c r="L126" s="2" t="s">
        <v>109</v>
      </c>
    </row>
    <row r="127" spans="1:13" x14ac:dyDescent="0.25">
      <c r="E127" s="2"/>
      <c r="F127" s="2"/>
      <c r="G127" s="2"/>
      <c r="H127" s="2"/>
      <c r="I127" s="2"/>
      <c r="J127" s="2"/>
      <c r="K127" s="2"/>
      <c r="L127" s="2"/>
    </row>
    <row r="128" spans="1:13" x14ac:dyDescent="0.25">
      <c r="E128" s="21" t="s">
        <v>110</v>
      </c>
      <c r="F128" s="21" t="s">
        <v>111</v>
      </c>
      <c r="G128" s="21" t="s">
        <v>19</v>
      </c>
      <c r="H128" s="21"/>
      <c r="I128" s="21" t="s">
        <v>110</v>
      </c>
      <c r="J128" s="21" t="s">
        <v>111</v>
      </c>
      <c r="K128" s="21" t="s">
        <v>19</v>
      </c>
      <c r="L128" s="2"/>
    </row>
    <row r="130" spans="1:12" x14ac:dyDescent="0.25">
      <c r="C130" s="3" t="s">
        <v>39</v>
      </c>
      <c r="E130" s="83"/>
      <c r="F130" s="83"/>
      <c r="G130" s="83"/>
      <c r="H130" s="83"/>
      <c r="I130" s="83"/>
      <c r="J130" s="83"/>
      <c r="K130" s="83"/>
      <c r="L130" s="75"/>
    </row>
    <row r="131" spans="1:12" x14ac:dyDescent="0.25">
      <c r="E131" s="75"/>
      <c r="F131" s="75"/>
      <c r="G131" s="75"/>
      <c r="H131" s="75"/>
      <c r="I131" s="75"/>
      <c r="J131" s="75"/>
      <c r="K131" s="75"/>
      <c r="L131" s="75"/>
    </row>
    <row r="132" spans="1:12" x14ac:dyDescent="0.25">
      <c r="A132" s="2">
        <v>1</v>
      </c>
      <c r="C132" s="1" t="s">
        <v>173</v>
      </c>
      <c r="E132" s="75">
        <f>I17</f>
        <v>5029401.0476703597</v>
      </c>
      <c r="F132" s="75">
        <f>J17</f>
        <v>76913.403466689502</v>
      </c>
      <c r="G132" s="75">
        <f>E132+F132</f>
        <v>5106314.4511370491</v>
      </c>
      <c r="H132" s="75"/>
      <c r="I132" s="75">
        <v>4949972.1838881699</v>
      </c>
      <c r="J132" s="75">
        <v>95495.956769063501</v>
      </c>
      <c r="K132" s="75">
        <f>I132+J132</f>
        <v>5045468.1406572331</v>
      </c>
      <c r="L132" s="75">
        <f>K132-G132</f>
        <v>-60846.310479816049</v>
      </c>
    </row>
    <row r="133" spans="1:12" x14ac:dyDescent="0.25">
      <c r="A133" s="2">
        <v>2</v>
      </c>
      <c r="C133" s="1" t="s">
        <v>41</v>
      </c>
      <c r="E133" s="75">
        <f t="shared" ref="E133:F133" si="20">I18</f>
        <v>3031974.0035991604</v>
      </c>
      <c r="F133" s="75">
        <f t="shared" si="20"/>
        <v>1755703.44888809</v>
      </c>
      <c r="G133" s="75">
        <f>E133+F133</f>
        <v>4787677.4524872508</v>
      </c>
      <c r="H133" s="75"/>
      <c r="I133" s="75">
        <v>3026407.1761044203</v>
      </c>
      <c r="J133" s="75">
        <v>1860706.0389159</v>
      </c>
      <c r="K133" s="75">
        <f>I133+J133</f>
        <v>4887113.2150203204</v>
      </c>
      <c r="L133" s="75">
        <f>K133-G133</f>
        <v>99435.762533069588</v>
      </c>
    </row>
    <row r="134" spans="1:12" x14ac:dyDescent="0.25">
      <c r="A134" s="2">
        <v>3</v>
      </c>
      <c r="C134" s="1" t="s">
        <v>42</v>
      </c>
      <c r="E134" s="75">
        <f t="shared" ref="E134:F134" si="21">I19</f>
        <v>-1.026</v>
      </c>
      <c r="F134" s="75">
        <f t="shared" si="21"/>
        <v>0</v>
      </c>
      <c r="G134" s="75">
        <f>E134+F134</f>
        <v>-1.026</v>
      </c>
      <c r="H134" s="75"/>
      <c r="I134" s="75">
        <v>0</v>
      </c>
      <c r="J134" s="75">
        <v>0</v>
      </c>
      <c r="K134" s="75">
        <f>I134+J134</f>
        <v>0</v>
      </c>
      <c r="L134" s="75">
        <f>K134-G134</f>
        <v>1.026</v>
      </c>
    </row>
    <row r="135" spans="1:12" x14ac:dyDescent="0.25">
      <c r="A135" s="2">
        <v>4</v>
      </c>
      <c r="C135" s="1" t="s">
        <v>43</v>
      </c>
      <c r="E135" s="80">
        <f t="shared" ref="E135:L135" si="22">SUM(E132:E134)</f>
        <v>8061374.0252695205</v>
      </c>
      <c r="F135" s="80">
        <f t="shared" si="22"/>
        <v>1832616.8523547794</v>
      </c>
      <c r="G135" s="80">
        <f t="shared" si="22"/>
        <v>9893990.8776242994</v>
      </c>
      <c r="H135" s="75"/>
      <c r="I135" s="80">
        <f t="shared" si="22"/>
        <v>7976379.3599925898</v>
      </c>
      <c r="J135" s="80">
        <f t="shared" si="22"/>
        <v>1956201.9956849637</v>
      </c>
      <c r="K135" s="80">
        <f t="shared" si="22"/>
        <v>9932581.3556775525</v>
      </c>
      <c r="L135" s="80">
        <f t="shared" si="22"/>
        <v>38590.478053253537</v>
      </c>
    </row>
    <row r="136" spans="1:12" x14ac:dyDescent="0.25">
      <c r="A136" s="2"/>
      <c r="E136" s="75"/>
      <c r="F136" s="75"/>
      <c r="G136" s="75"/>
      <c r="H136" s="75"/>
      <c r="I136" s="75"/>
      <c r="J136" s="75"/>
      <c r="K136" s="75"/>
      <c r="L136" s="75"/>
    </row>
    <row r="137" spans="1:12" x14ac:dyDescent="0.25">
      <c r="A137" s="2">
        <v>5</v>
      </c>
      <c r="C137" s="1" t="s">
        <v>44</v>
      </c>
      <c r="E137" s="75">
        <f>I22</f>
        <v>2992121.5749619999</v>
      </c>
      <c r="F137" s="75">
        <f>J22</f>
        <v>191540.07404199999</v>
      </c>
      <c r="G137" s="75">
        <f>E137+F137</f>
        <v>3183661.6490039998</v>
      </c>
      <c r="H137" s="75"/>
      <c r="I137" s="75">
        <v>2882811.7251766301</v>
      </c>
      <c r="J137" s="75">
        <v>180358.343104484</v>
      </c>
      <c r="K137" s="75">
        <f>I137+J137</f>
        <v>3063170.0682811141</v>
      </c>
      <c r="L137" s="75">
        <f>K137-G137</f>
        <v>-120491.58072288567</v>
      </c>
    </row>
    <row r="138" spans="1:12" x14ac:dyDescent="0.25">
      <c r="A138" s="2">
        <v>6</v>
      </c>
      <c r="C138" s="1" t="s">
        <v>45</v>
      </c>
      <c r="E138" s="75">
        <f t="shared" ref="E138:E139" si="23">I23</f>
        <v>563032.00946359604</v>
      </c>
      <c r="F138" s="75">
        <f t="shared" ref="F138:F139" si="24">J23</f>
        <v>663195.55717499997</v>
      </c>
      <c r="G138" s="75">
        <f>E138+F138</f>
        <v>1226227.5666385959</v>
      </c>
      <c r="H138" s="75"/>
      <c r="I138" s="75">
        <v>624630.78692057508</v>
      </c>
      <c r="J138" s="75">
        <v>628533.0729813549</v>
      </c>
      <c r="K138" s="75">
        <f>I138+J138</f>
        <v>1253163.85990193</v>
      </c>
      <c r="L138" s="75">
        <f>K138-G138</f>
        <v>26936.293263334082</v>
      </c>
    </row>
    <row r="139" spans="1:12" x14ac:dyDescent="0.25">
      <c r="A139" s="2">
        <v>7</v>
      </c>
      <c r="C139" s="1" t="s">
        <v>46</v>
      </c>
      <c r="E139" s="75">
        <f t="shared" si="23"/>
        <v>944712.93149100011</v>
      </c>
      <c r="F139" s="75">
        <f t="shared" si="24"/>
        <v>66222.824647000001</v>
      </c>
      <c r="G139" s="75">
        <f>E139+F139</f>
        <v>1010935.7561380002</v>
      </c>
      <c r="H139" s="75"/>
      <c r="I139" s="75">
        <v>952937.12652530393</v>
      </c>
      <c r="J139" s="75">
        <v>59999.688175456504</v>
      </c>
      <c r="K139" s="75">
        <f>I139+J139</f>
        <v>1012936.8147007604</v>
      </c>
      <c r="L139" s="75">
        <f>K139-G139</f>
        <v>2001.0585627602413</v>
      </c>
    </row>
    <row r="140" spans="1:12" x14ac:dyDescent="0.25">
      <c r="A140" s="2">
        <v>8</v>
      </c>
      <c r="C140" s="1" t="s">
        <v>47</v>
      </c>
      <c r="E140" s="75">
        <f>I25</f>
        <v>146808.31062832</v>
      </c>
      <c r="F140" s="75">
        <f>J25</f>
        <v>173647.81190662901</v>
      </c>
      <c r="G140" s="75">
        <f>E140+F140</f>
        <v>320456.12253494898</v>
      </c>
      <c r="H140" s="75"/>
      <c r="I140" s="75">
        <v>189976.11836034301</v>
      </c>
      <c r="J140" s="75">
        <v>168857.56314642599</v>
      </c>
      <c r="K140" s="75">
        <f>I140+J140</f>
        <v>358833.68150676903</v>
      </c>
      <c r="L140" s="75">
        <f>K140-G140</f>
        <v>38377.55897182005</v>
      </c>
    </row>
    <row r="141" spans="1:12" x14ac:dyDescent="0.25">
      <c r="A141" s="2">
        <v>9</v>
      </c>
      <c r="C141" s="1" t="s">
        <v>48</v>
      </c>
      <c r="E141" s="80">
        <f t="shared" ref="E141:L141" si="25">SUM(E137:E140)</f>
        <v>4646674.8265449163</v>
      </c>
      <c r="F141" s="80">
        <f t="shared" si="25"/>
        <v>1094606.2677706289</v>
      </c>
      <c r="G141" s="80">
        <f t="shared" si="25"/>
        <v>5741281.0943155456</v>
      </c>
      <c r="H141" s="75"/>
      <c r="I141" s="80">
        <f t="shared" si="25"/>
        <v>4650355.7569828527</v>
      </c>
      <c r="J141" s="80">
        <f t="shared" si="25"/>
        <v>1037748.6674077214</v>
      </c>
      <c r="K141" s="80">
        <f t="shared" si="25"/>
        <v>5688104.424390574</v>
      </c>
      <c r="L141" s="80">
        <f t="shared" si="25"/>
        <v>-53176.669924971298</v>
      </c>
    </row>
    <row r="142" spans="1:12" x14ac:dyDescent="0.25">
      <c r="A142" s="2"/>
      <c r="E142" s="75"/>
      <c r="F142" s="75"/>
      <c r="G142" s="75"/>
      <c r="H142" s="75"/>
      <c r="I142" s="75"/>
      <c r="J142" s="75"/>
      <c r="K142" s="75"/>
      <c r="L142" s="75"/>
    </row>
    <row r="143" spans="1:12" x14ac:dyDescent="0.25">
      <c r="A143" s="2">
        <v>10</v>
      </c>
      <c r="C143" s="1" t="s">
        <v>49</v>
      </c>
      <c r="E143" s="80">
        <f t="shared" ref="E143:L143" si="26">E135+E141</f>
        <v>12708048.851814438</v>
      </c>
      <c r="F143" s="80">
        <f t="shared" si="26"/>
        <v>2927223.1201254083</v>
      </c>
      <c r="G143" s="80">
        <f t="shared" si="26"/>
        <v>15635271.971939845</v>
      </c>
      <c r="H143" s="75"/>
      <c r="I143" s="80">
        <f t="shared" si="26"/>
        <v>12626735.116975442</v>
      </c>
      <c r="J143" s="80">
        <f t="shared" si="26"/>
        <v>2993950.6630926849</v>
      </c>
      <c r="K143" s="80">
        <f t="shared" si="26"/>
        <v>15620685.780068126</v>
      </c>
      <c r="L143" s="80">
        <f t="shared" si="26"/>
        <v>-14586.191871717761</v>
      </c>
    </row>
    <row r="144" spans="1:12" x14ac:dyDescent="0.25">
      <c r="A144" s="2"/>
      <c r="E144" s="75"/>
      <c r="F144" s="75"/>
      <c r="G144" s="75"/>
      <c r="H144" s="75"/>
      <c r="I144" s="75"/>
      <c r="J144" s="75"/>
      <c r="K144" s="75"/>
      <c r="L144" s="75"/>
    </row>
    <row r="145" spans="1:12" x14ac:dyDescent="0.25">
      <c r="A145" s="2"/>
      <c r="C145" s="3" t="s">
        <v>50</v>
      </c>
      <c r="E145" s="83"/>
      <c r="F145" s="83"/>
      <c r="G145" s="83"/>
      <c r="H145" s="83"/>
      <c r="I145" s="83"/>
      <c r="J145" s="83"/>
      <c r="K145" s="83"/>
      <c r="L145" s="83"/>
    </row>
    <row r="146" spans="1:12" x14ac:dyDescent="0.25">
      <c r="A146" s="2"/>
      <c r="E146" s="83"/>
      <c r="F146" s="83"/>
      <c r="G146" s="83"/>
      <c r="H146" s="83"/>
      <c r="I146" s="83"/>
      <c r="J146" s="83"/>
      <c r="K146" s="83"/>
      <c r="L146" s="83"/>
    </row>
    <row r="147" spans="1:12" x14ac:dyDescent="0.25">
      <c r="A147" s="2">
        <v>11</v>
      </c>
      <c r="C147" s="1" t="s">
        <v>51</v>
      </c>
      <c r="E147" s="75">
        <f>I32</f>
        <v>12929.008047847699</v>
      </c>
      <c r="F147" s="75">
        <f>J32</f>
        <v>23886.225366225997</v>
      </c>
      <c r="G147" s="75">
        <f>E147+F147</f>
        <v>36815.233414073693</v>
      </c>
      <c r="H147" s="75"/>
      <c r="I147" s="75">
        <v>15117.824000000001</v>
      </c>
      <c r="J147" s="75">
        <v>12972.344999999999</v>
      </c>
      <c r="K147" s="75">
        <f>I147+J147</f>
        <v>28090.169000000002</v>
      </c>
      <c r="L147" s="75">
        <f>K147-G147</f>
        <v>-8725.0644140736913</v>
      </c>
    </row>
    <row r="148" spans="1:12" x14ac:dyDescent="0.25">
      <c r="A148" s="2">
        <v>12</v>
      </c>
      <c r="C148" s="1" t="s">
        <v>52</v>
      </c>
      <c r="E148" s="75">
        <f t="shared" ref="E148:E149" si="27">I33</f>
        <v>114059.013846011</v>
      </c>
      <c r="F148" s="75">
        <f t="shared" ref="F148:F149" si="28">J33</f>
        <v>1083817.94944809</v>
      </c>
      <c r="G148" s="75">
        <f>E148+F148</f>
        <v>1197876.9632941009</v>
      </c>
      <c r="H148" s="75"/>
      <c r="I148" s="75">
        <v>102757.95699999999</v>
      </c>
      <c r="J148" s="75">
        <v>971613.79399999999</v>
      </c>
      <c r="K148" s="75">
        <f>I148+J148</f>
        <v>1074371.7509999999</v>
      </c>
      <c r="L148" s="75">
        <f>K148-G148</f>
        <v>-123505.21229410102</v>
      </c>
    </row>
    <row r="149" spans="1:12" x14ac:dyDescent="0.25">
      <c r="A149" s="2">
        <v>13</v>
      </c>
      <c r="C149" s="1" t="s">
        <v>53</v>
      </c>
      <c r="E149" s="75">
        <f t="shared" si="27"/>
        <v>1039.52595259089</v>
      </c>
      <c r="F149" s="75">
        <f t="shared" si="28"/>
        <v>399955.25964369497</v>
      </c>
      <c r="G149" s="75">
        <f t="shared" ref="G149:G152" si="29">E149+F149</f>
        <v>400994.78559628583</v>
      </c>
      <c r="H149" s="75"/>
      <c r="I149" s="75">
        <v>1668.5319999999999</v>
      </c>
      <c r="J149" s="75">
        <v>384370.12900000002</v>
      </c>
      <c r="K149" s="75">
        <f t="shared" ref="K149:K152" si="30">I149+J149</f>
        <v>386038.66100000002</v>
      </c>
      <c r="L149" s="75">
        <f t="shared" ref="L149:L152" si="31">K149-G149</f>
        <v>-14956.124596285808</v>
      </c>
    </row>
    <row r="150" spans="1:12" x14ac:dyDescent="0.25">
      <c r="A150" s="2">
        <v>14</v>
      </c>
      <c r="C150" s="1" t="s">
        <v>54</v>
      </c>
      <c r="E150" s="75">
        <f>I35</f>
        <v>0</v>
      </c>
      <c r="F150" s="75">
        <f>J35</f>
        <v>977270.25177999993</v>
      </c>
      <c r="G150" s="75">
        <f t="shared" si="29"/>
        <v>977270.25177999993</v>
      </c>
      <c r="H150" s="75"/>
      <c r="I150" s="75">
        <v>0</v>
      </c>
      <c r="J150" s="75">
        <v>824970.71412000002</v>
      </c>
      <c r="K150" s="75">
        <f t="shared" si="30"/>
        <v>824970.71412000002</v>
      </c>
      <c r="L150" s="75">
        <f t="shared" si="31"/>
        <v>-152299.53765999991</v>
      </c>
    </row>
    <row r="151" spans="1:12" x14ac:dyDescent="0.25">
      <c r="A151" s="2">
        <v>15</v>
      </c>
      <c r="C151" s="1" t="s">
        <v>55</v>
      </c>
      <c r="E151" s="75">
        <f>I36</f>
        <v>2577.9216288704602</v>
      </c>
      <c r="F151" s="75">
        <f>J36</f>
        <v>56442.491904304603</v>
      </c>
      <c r="G151" s="75">
        <f t="shared" si="29"/>
        <v>59020.413533175066</v>
      </c>
      <c r="H151" s="75"/>
      <c r="I151" s="75">
        <v>4817.549</v>
      </c>
      <c r="J151" s="75">
        <v>50668.078999999998</v>
      </c>
      <c r="K151" s="75">
        <f t="shared" si="30"/>
        <v>55485.627999999997</v>
      </c>
      <c r="L151" s="75">
        <f t="shared" si="31"/>
        <v>-3534.7855331750688</v>
      </c>
    </row>
    <row r="152" spans="1:12" x14ac:dyDescent="0.25">
      <c r="A152" s="2">
        <v>16</v>
      </c>
      <c r="C152" s="1" t="s">
        <v>56</v>
      </c>
      <c r="E152" s="75">
        <f t="shared" ref="E152" si="32">I37</f>
        <v>1301.579</v>
      </c>
      <c r="F152" s="75">
        <f t="shared" ref="F152" si="33">J37</f>
        <v>17607.249115675502</v>
      </c>
      <c r="G152" s="75">
        <f t="shared" si="29"/>
        <v>18908.828115675504</v>
      </c>
      <c r="H152" s="75"/>
      <c r="I152" s="75">
        <v>555.74599999999998</v>
      </c>
      <c r="J152" s="75">
        <v>14775.451999999999</v>
      </c>
      <c r="K152" s="75">
        <f t="shared" si="30"/>
        <v>15331.197999999999</v>
      </c>
      <c r="L152" s="75">
        <f t="shared" si="31"/>
        <v>-3577.6301156755053</v>
      </c>
    </row>
    <row r="153" spans="1:12" x14ac:dyDescent="0.25">
      <c r="A153" s="2"/>
      <c r="E153" s="4"/>
      <c r="F153" s="4"/>
      <c r="G153" s="4"/>
      <c r="H153" s="4"/>
      <c r="I153" s="4"/>
      <c r="J153" s="4"/>
      <c r="K153" s="4"/>
      <c r="L153" s="4"/>
    </row>
    <row r="154" spans="1:12" x14ac:dyDescent="0.25">
      <c r="A154" s="2"/>
      <c r="E154" s="4"/>
      <c r="F154" s="4"/>
      <c r="G154" s="4"/>
      <c r="H154" s="4"/>
      <c r="I154" s="4"/>
      <c r="J154" s="4"/>
      <c r="K154" s="4"/>
      <c r="L154" s="4"/>
    </row>
    <row r="155" spans="1:12" x14ac:dyDescent="0.25">
      <c r="A155" s="2"/>
      <c r="E155" s="4"/>
      <c r="F155" s="4"/>
      <c r="G155" s="4"/>
      <c r="H155" s="4"/>
      <c r="I155" s="4"/>
      <c r="J155" s="4"/>
      <c r="K155" s="4"/>
      <c r="L155" s="4"/>
    </row>
    <row r="156" spans="1:12" x14ac:dyDescent="0.25">
      <c r="A156" s="2"/>
      <c r="E156" s="4"/>
      <c r="F156" s="4"/>
      <c r="G156" s="4"/>
      <c r="H156" s="4"/>
      <c r="I156" s="4"/>
      <c r="J156" s="4"/>
      <c r="K156" s="4"/>
      <c r="L156" s="4"/>
    </row>
    <row r="157" spans="1:12" x14ac:dyDescent="0.25">
      <c r="A157" s="2"/>
      <c r="E157" s="4"/>
      <c r="F157" s="4"/>
      <c r="G157" s="4"/>
      <c r="H157" s="4"/>
      <c r="I157" s="4"/>
      <c r="J157" s="4"/>
      <c r="K157" s="4"/>
      <c r="L157" s="4"/>
    </row>
    <row r="158" spans="1:12" x14ac:dyDescent="0.25">
      <c r="A158" s="2"/>
      <c r="E158" s="4"/>
      <c r="F158" s="4"/>
      <c r="G158" s="4"/>
      <c r="H158" s="4"/>
      <c r="I158" s="4"/>
      <c r="J158" s="4"/>
      <c r="K158" s="4"/>
      <c r="L158" s="4"/>
    </row>
    <row r="159" spans="1:12" x14ac:dyDescent="0.25">
      <c r="A159" s="87" t="s">
        <v>169</v>
      </c>
      <c r="B159" s="87"/>
      <c r="C159" s="87"/>
      <c r="D159" s="87"/>
      <c r="E159" s="87"/>
      <c r="F159" s="87"/>
      <c r="G159" s="87"/>
      <c r="H159" s="87"/>
      <c r="I159" s="87"/>
      <c r="J159" s="87"/>
      <c r="K159" s="87"/>
      <c r="L159" s="87"/>
    </row>
    <row r="160" spans="1:12" x14ac:dyDescent="0.25">
      <c r="A160" s="10" t="s">
        <v>174</v>
      </c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</row>
    <row r="162" spans="1:12" x14ac:dyDescent="0.25">
      <c r="A162" s="3"/>
      <c r="B162" s="3"/>
      <c r="C162" s="3"/>
      <c r="D162" s="3"/>
      <c r="E162" s="87">
        <v>2022</v>
      </c>
      <c r="F162" s="87"/>
      <c r="G162" s="87"/>
      <c r="H162" s="8"/>
      <c r="I162" s="87">
        <v>2023</v>
      </c>
      <c r="J162" s="87"/>
      <c r="K162" s="87"/>
      <c r="L162" s="8"/>
    </row>
    <row r="163" spans="1:12" ht="37.5" x14ac:dyDescent="0.25">
      <c r="A163" s="6" t="s">
        <v>2</v>
      </c>
      <c r="B163" s="5"/>
      <c r="C163" s="7" t="s">
        <v>117</v>
      </c>
      <c r="D163" s="5"/>
      <c r="E163" s="89" t="s">
        <v>5</v>
      </c>
      <c r="F163" s="89"/>
      <c r="G163" s="89"/>
      <c r="H163" s="20"/>
      <c r="I163" s="89" t="s">
        <v>6</v>
      </c>
      <c r="J163" s="89"/>
      <c r="K163" s="89"/>
      <c r="L163" s="6" t="s">
        <v>27</v>
      </c>
    </row>
    <row r="164" spans="1:12" x14ac:dyDescent="0.25">
      <c r="E164" s="2" t="s">
        <v>8</v>
      </c>
      <c r="F164" s="2" t="s">
        <v>9</v>
      </c>
      <c r="G164" s="2" t="s">
        <v>10</v>
      </c>
      <c r="H164" s="2"/>
      <c r="I164" s="2" t="s">
        <v>11</v>
      </c>
      <c r="J164" s="2" t="s">
        <v>12</v>
      </c>
      <c r="K164" s="2" t="s">
        <v>13</v>
      </c>
      <c r="L164" s="2" t="s">
        <v>109</v>
      </c>
    </row>
    <row r="165" spans="1:12" x14ac:dyDescent="0.25">
      <c r="E165" s="2"/>
      <c r="F165" s="2"/>
      <c r="G165" s="2"/>
      <c r="H165" s="2"/>
      <c r="I165" s="2"/>
      <c r="J165" s="2"/>
      <c r="K165" s="2"/>
      <c r="L165" s="2"/>
    </row>
    <row r="166" spans="1:12" x14ac:dyDescent="0.25">
      <c r="E166" s="21" t="s">
        <v>110</v>
      </c>
      <c r="F166" s="21" t="s">
        <v>111</v>
      </c>
      <c r="G166" s="21" t="s">
        <v>19</v>
      </c>
      <c r="H166" s="21"/>
      <c r="I166" s="21" t="s">
        <v>110</v>
      </c>
      <c r="J166" s="21" t="s">
        <v>111</v>
      </c>
      <c r="K166" s="21" t="s">
        <v>19</v>
      </c>
      <c r="L166" s="2"/>
    </row>
    <row r="167" spans="1:12" x14ac:dyDescent="0.25">
      <c r="A167" s="2"/>
      <c r="E167" s="75"/>
      <c r="F167" s="75"/>
      <c r="G167" s="75"/>
      <c r="H167" s="75"/>
      <c r="I167" s="75"/>
      <c r="J167" s="75"/>
      <c r="K167" s="75"/>
      <c r="L167" s="75"/>
    </row>
    <row r="168" spans="1:12" x14ac:dyDescent="0.25">
      <c r="A168" s="2">
        <v>17</v>
      </c>
      <c r="C168" s="1" t="s">
        <v>57</v>
      </c>
      <c r="E168" s="75">
        <f>I53</f>
        <v>7684.9470000000001</v>
      </c>
      <c r="F168" s="75">
        <f>J53</f>
        <v>284279.31471608003</v>
      </c>
      <c r="G168" s="75">
        <f t="shared" ref="G168:G171" si="34">E168+F168</f>
        <v>291964.26171608001</v>
      </c>
      <c r="H168" s="75"/>
      <c r="I168" s="75">
        <v>5360.9179999999997</v>
      </c>
      <c r="J168" s="75">
        <v>317064.88</v>
      </c>
      <c r="K168" s="75">
        <f t="shared" ref="K168:K171" si="35">I168+J168</f>
        <v>322425.79800000001</v>
      </c>
      <c r="L168" s="75">
        <f t="shared" ref="L168:L171" si="36">K168-G168</f>
        <v>30461.536283919995</v>
      </c>
    </row>
    <row r="169" spans="1:12" x14ac:dyDescent="0.25">
      <c r="A169" s="2">
        <v>18</v>
      </c>
      <c r="C169" s="1" t="s">
        <v>58</v>
      </c>
      <c r="E169" s="75">
        <f t="shared" ref="E169:E170" si="37">I54</f>
        <v>136663.24900000001</v>
      </c>
      <c r="F169" s="75">
        <f t="shared" ref="F169:F170" si="38">J54</f>
        <v>50697.438999999998</v>
      </c>
      <c r="G169" s="75">
        <f t="shared" si="34"/>
        <v>187360.68800000002</v>
      </c>
      <c r="H169" s="75"/>
      <c r="I169" s="75">
        <v>138496.72500000001</v>
      </c>
      <c r="J169" s="75">
        <v>48105.074000000001</v>
      </c>
      <c r="K169" s="75">
        <f t="shared" si="35"/>
        <v>186601.799</v>
      </c>
      <c r="L169" s="75">
        <f t="shared" si="36"/>
        <v>-758.88900000002468</v>
      </c>
    </row>
    <row r="170" spans="1:12" x14ac:dyDescent="0.25">
      <c r="A170" s="2">
        <v>19</v>
      </c>
      <c r="C170" s="1" t="s">
        <v>59</v>
      </c>
      <c r="E170" s="75">
        <f t="shared" si="37"/>
        <v>0</v>
      </c>
      <c r="F170" s="75">
        <f t="shared" si="38"/>
        <v>211.06398000000002</v>
      </c>
      <c r="G170" s="75">
        <f t="shared" si="34"/>
        <v>211.06398000000002</v>
      </c>
      <c r="H170" s="75"/>
      <c r="I170" s="75">
        <v>0</v>
      </c>
      <c r="J170" s="75">
        <v>0</v>
      </c>
      <c r="K170" s="75">
        <f t="shared" si="35"/>
        <v>0</v>
      </c>
      <c r="L170" s="75">
        <f t="shared" si="36"/>
        <v>-211.06398000000002</v>
      </c>
    </row>
    <row r="171" spans="1:12" x14ac:dyDescent="0.25">
      <c r="A171" s="2">
        <v>20</v>
      </c>
      <c r="C171" s="1" t="s">
        <v>60</v>
      </c>
      <c r="E171" s="75">
        <f>I56</f>
        <v>0</v>
      </c>
      <c r="F171" s="75">
        <f>J56</f>
        <v>0</v>
      </c>
      <c r="G171" s="75">
        <f t="shared" si="34"/>
        <v>0</v>
      </c>
      <c r="H171" s="75"/>
      <c r="I171" s="75">
        <v>0</v>
      </c>
      <c r="J171" s="75">
        <v>0</v>
      </c>
      <c r="K171" s="75">
        <f t="shared" si="35"/>
        <v>0</v>
      </c>
      <c r="L171" s="75">
        <f t="shared" si="36"/>
        <v>0</v>
      </c>
    </row>
    <row r="172" spans="1:12" x14ac:dyDescent="0.25">
      <c r="A172" s="2">
        <v>21</v>
      </c>
      <c r="C172" s="1" t="s">
        <v>43</v>
      </c>
      <c r="E172" s="80">
        <f>SUM(E168:E171)+SUM(E147:E152)</f>
        <v>276255.2444753201</v>
      </c>
      <c r="F172" s="80">
        <f>SUM(F168:F171)+SUM(F147:F152)</f>
        <v>2894167.2449540715</v>
      </c>
      <c r="G172" s="80">
        <f>SUM(G168:G171)+SUM(G147:G152)</f>
        <v>3170422.489429391</v>
      </c>
      <c r="H172" s="75"/>
      <c r="I172" s="80">
        <f>SUM(I168:I171)+SUM(I147:I152)</f>
        <v>268775.25099999999</v>
      </c>
      <c r="J172" s="80">
        <f>SUM(J168:J171)+SUM(J147:J152)</f>
        <v>2624540.4671199997</v>
      </c>
      <c r="K172" s="80">
        <f>SUM(K168:K171)+SUM(K147:K152)</f>
        <v>2893315.7181199999</v>
      </c>
      <c r="L172" s="80">
        <f>SUM(L168:L171)+SUM(L147:L152)</f>
        <v>-277106.77130939096</v>
      </c>
    </row>
    <row r="173" spans="1:12" x14ac:dyDescent="0.25">
      <c r="A173" s="2"/>
      <c r="E173" s="75"/>
      <c r="F173" s="83"/>
      <c r="G173" s="83"/>
      <c r="H173" s="83"/>
      <c r="I173" s="83"/>
      <c r="J173" s="83"/>
      <c r="K173" s="83"/>
      <c r="L173" s="83"/>
    </row>
    <row r="174" spans="1:12" x14ac:dyDescent="0.25">
      <c r="A174" s="2">
        <v>22</v>
      </c>
      <c r="C174" s="1" t="s">
        <v>63</v>
      </c>
      <c r="E174" s="75">
        <f>I59</f>
        <v>64479.039695845095</v>
      </c>
      <c r="F174" s="75">
        <f>J59</f>
        <v>537397.64291515993</v>
      </c>
      <c r="G174" s="75">
        <f t="shared" ref="G174:G185" si="39">E174+F174</f>
        <v>601876.68261100503</v>
      </c>
      <c r="H174" s="75"/>
      <c r="I174" s="75">
        <v>59806.774649999999</v>
      </c>
      <c r="J174" s="75">
        <v>538355.99404999998</v>
      </c>
      <c r="K174" s="75">
        <f t="shared" ref="K174:K185" si="40">I174+J174</f>
        <v>598162.76870000002</v>
      </c>
      <c r="L174" s="75">
        <f t="shared" ref="L174:L185" si="41">K174-G174</f>
        <v>-3713.9139110050164</v>
      </c>
    </row>
    <row r="175" spans="1:12" x14ac:dyDescent="0.25">
      <c r="A175" s="2">
        <v>23</v>
      </c>
      <c r="C175" s="1" t="s">
        <v>64</v>
      </c>
      <c r="E175" s="75">
        <f t="shared" ref="E175:E176" si="42">I60</f>
        <v>41088.195262688103</v>
      </c>
      <c r="F175" s="75">
        <f t="shared" ref="F175:F176" si="43">J60</f>
        <v>708978.74977180501</v>
      </c>
      <c r="G175" s="75">
        <f t="shared" si="39"/>
        <v>750066.94503449311</v>
      </c>
      <c r="H175" s="75"/>
      <c r="I175" s="75">
        <v>35618.686000000002</v>
      </c>
      <c r="J175" s="75">
        <v>713923.08512000006</v>
      </c>
      <c r="K175" s="75">
        <f t="shared" si="40"/>
        <v>749541.77112000005</v>
      </c>
      <c r="L175" s="75">
        <f t="shared" si="41"/>
        <v>-525.1739144930616</v>
      </c>
    </row>
    <row r="176" spans="1:12" x14ac:dyDescent="0.25">
      <c r="A176" s="2">
        <v>24</v>
      </c>
      <c r="C176" s="1" t="s">
        <v>65</v>
      </c>
      <c r="E176" s="75">
        <f t="shared" si="42"/>
        <v>18995.575199999999</v>
      </c>
      <c r="F176" s="75">
        <f t="shared" si="43"/>
        <v>77894.041200000007</v>
      </c>
      <c r="G176" s="75">
        <f>E176+F176</f>
        <v>96889.616399999999</v>
      </c>
      <c r="H176" s="75"/>
      <c r="I176" s="75">
        <v>15795.321699999999</v>
      </c>
      <c r="J176" s="75">
        <v>74278.104099999997</v>
      </c>
      <c r="K176" s="75">
        <f>I176+J176</f>
        <v>90073.425799999997</v>
      </c>
      <c r="L176" s="75">
        <f>K176-G176</f>
        <v>-6816.1906000000017</v>
      </c>
    </row>
    <row r="177" spans="1:12" x14ac:dyDescent="0.25">
      <c r="A177" s="2">
        <v>25</v>
      </c>
      <c r="C177" s="1" t="s">
        <v>66</v>
      </c>
      <c r="E177" s="75">
        <f>I62</f>
        <v>330.91140000000001</v>
      </c>
      <c r="F177" s="75">
        <f>J62</f>
        <v>0</v>
      </c>
      <c r="G177" s="75">
        <f>E177+F177</f>
        <v>330.91140000000001</v>
      </c>
      <c r="H177" s="75"/>
      <c r="I177" s="75">
        <v>329.32479999999998</v>
      </c>
      <c r="J177" s="75">
        <v>0</v>
      </c>
      <c r="K177" s="75">
        <f>I177+J177</f>
        <v>329.32479999999998</v>
      </c>
      <c r="L177" s="75">
        <f>K177-G177</f>
        <v>-1.5866000000000327</v>
      </c>
    </row>
    <row r="178" spans="1:12" x14ac:dyDescent="0.25">
      <c r="A178" s="2">
        <v>26</v>
      </c>
      <c r="C178" s="1" t="s">
        <v>67</v>
      </c>
      <c r="E178" s="75">
        <f t="shared" ref="E178:E185" si="44">I63</f>
        <v>9113.2058000000015</v>
      </c>
      <c r="F178" s="75">
        <f t="shared" ref="F178:F185" si="45">J63</f>
        <v>870231.48176702403</v>
      </c>
      <c r="G178" s="75">
        <f t="shared" si="39"/>
        <v>879344.68756702403</v>
      </c>
      <c r="H178" s="75"/>
      <c r="I178" s="75">
        <v>13922.937830000001</v>
      </c>
      <c r="J178" s="75">
        <v>825828.03422999999</v>
      </c>
      <c r="K178" s="75">
        <f t="shared" si="40"/>
        <v>839750.97205999994</v>
      </c>
      <c r="L178" s="75">
        <f t="shared" si="41"/>
        <v>-39593.715507024084</v>
      </c>
    </row>
    <row r="179" spans="1:12" x14ac:dyDescent="0.25">
      <c r="A179" s="2">
        <v>27</v>
      </c>
      <c r="C179" s="1" t="s">
        <v>51</v>
      </c>
      <c r="E179" s="75">
        <f t="shared" si="44"/>
        <v>0</v>
      </c>
      <c r="F179" s="75">
        <f t="shared" si="45"/>
        <v>943946.13530357508</v>
      </c>
      <c r="G179" s="75">
        <f t="shared" si="39"/>
        <v>943946.13530357508</v>
      </c>
      <c r="H179" s="75"/>
      <c r="I179" s="75">
        <v>0</v>
      </c>
      <c r="J179" s="75">
        <v>1036695.7030399999</v>
      </c>
      <c r="K179" s="75">
        <f t="shared" si="40"/>
        <v>1036695.7030399999</v>
      </c>
      <c r="L179" s="75">
        <f t="shared" si="41"/>
        <v>92749.567736424855</v>
      </c>
    </row>
    <row r="180" spans="1:12" x14ac:dyDescent="0.25">
      <c r="A180" s="2">
        <v>28</v>
      </c>
      <c r="C180" s="1" t="s">
        <v>68</v>
      </c>
      <c r="E180" s="75">
        <f t="shared" si="44"/>
        <v>0</v>
      </c>
      <c r="F180" s="75">
        <f t="shared" si="45"/>
        <v>440944.030961401</v>
      </c>
      <c r="G180" s="75">
        <f t="shared" si="39"/>
        <v>440944.030961401</v>
      </c>
      <c r="H180" s="75"/>
      <c r="I180" s="75">
        <v>0</v>
      </c>
      <c r="J180" s="75">
        <v>434564.01257999998</v>
      </c>
      <c r="K180" s="75">
        <f t="shared" si="40"/>
        <v>434564.01257999998</v>
      </c>
      <c r="L180" s="75">
        <f t="shared" si="41"/>
        <v>-6380.0183814010234</v>
      </c>
    </row>
    <row r="181" spans="1:12" x14ac:dyDescent="0.25">
      <c r="A181" s="2">
        <v>29</v>
      </c>
      <c r="C181" s="1" t="s">
        <v>69</v>
      </c>
      <c r="E181" s="75">
        <f t="shared" si="44"/>
        <v>0</v>
      </c>
      <c r="F181" s="75">
        <f t="shared" si="45"/>
        <v>4850507.7235391103</v>
      </c>
      <c r="G181" s="75">
        <f t="shared" si="39"/>
        <v>4850507.7235391103</v>
      </c>
      <c r="H181" s="75"/>
      <c r="I181" s="75">
        <v>0</v>
      </c>
      <c r="J181" s="75">
        <v>4962964.1720000003</v>
      </c>
      <c r="K181" s="75">
        <f t="shared" si="40"/>
        <v>4962964.1720000003</v>
      </c>
      <c r="L181" s="75">
        <f t="shared" si="41"/>
        <v>112456.44846088998</v>
      </c>
    </row>
    <row r="182" spans="1:12" x14ac:dyDescent="0.25">
      <c r="A182" s="2">
        <v>30</v>
      </c>
      <c r="C182" s="1" t="s">
        <v>70</v>
      </c>
      <c r="E182" s="75">
        <f t="shared" si="44"/>
        <v>0</v>
      </c>
      <c r="F182" s="75">
        <f t="shared" si="45"/>
        <v>278032.15290265298</v>
      </c>
      <c r="G182" s="75">
        <f t="shared" si="39"/>
        <v>278032.15290265298</v>
      </c>
      <c r="H182" s="75"/>
      <c r="I182" s="75">
        <v>0</v>
      </c>
      <c r="J182" s="75">
        <v>249200.14546999999</v>
      </c>
      <c r="K182" s="75">
        <f t="shared" si="40"/>
        <v>249200.14546999999</v>
      </c>
      <c r="L182" s="75">
        <f t="shared" si="41"/>
        <v>-28832.007432652987</v>
      </c>
    </row>
    <row r="183" spans="1:12" x14ac:dyDescent="0.25">
      <c r="A183" s="2">
        <v>31</v>
      </c>
      <c r="C183" s="1" t="s">
        <v>71</v>
      </c>
      <c r="E183" s="75">
        <f t="shared" si="44"/>
        <v>1834.6478</v>
      </c>
      <c r="F183" s="75">
        <f t="shared" si="45"/>
        <v>58974.2713</v>
      </c>
      <c r="G183" s="75">
        <f t="shared" si="39"/>
        <v>60808.919099999999</v>
      </c>
      <c r="H183" s="75"/>
      <c r="I183" s="75">
        <v>2186.9106400000001</v>
      </c>
      <c r="J183" s="75">
        <v>58614.647640000003</v>
      </c>
      <c r="K183" s="75">
        <f t="shared" si="40"/>
        <v>60801.558280000005</v>
      </c>
      <c r="L183" s="75">
        <f t="shared" si="41"/>
        <v>-7.360819999994419</v>
      </c>
    </row>
    <row r="184" spans="1:12" x14ac:dyDescent="0.25">
      <c r="A184" s="2">
        <v>32</v>
      </c>
      <c r="C184" s="1" t="s">
        <v>72</v>
      </c>
      <c r="E184" s="75">
        <f t="shared" si="44"/>
        <v>68669.230925905009</v>
      </c>
      <c r="F184" s="75">
        <f t="shared" si="45"/>
        <v>82611.723174163897</v>
      </c>
      <c r="G184" s="75">
        <f t="shared" si="39"/>
        <v>151280.95410006889</v>
      </c>
      <c r="H184" s="75"/>
      <c r="I184" s="75">
        <v>7111.5535</v>
      </c>
      <c r="J184" s="75">
        <v>104262.797059972</v>
      </c>
      <c r="K184" s="75">
        <f t="shared" si="40"/>
        <v>111374.35055997199</v>
      </c>
      <c r="L184" s="75">
        <f t="shared" si="41"/>
        <v>-39906.603540096898</v>
      </c>
    </row>
    <row r="185" spans="1:12" x14ac:dyDescent="0.25">
      <c r="A185" s="2">
        <v>33</v>
      </c>
      <c r="C185" s="1" t="s">
        <v>73</v>
      </c>
      <c r="E185" s="75">
        <f t="shared" si="44"/>
        <v>0</v>
      </c>
      <c r="F185" s="75">
        <f t="shared" si="45"/>
        <v>0</v>
      </c>
      <c r="G185" s="75">
        <f t="shared" si="39"/>
        <v>0</v>
      </c>
      <c r="H185" s="75"/>
      <c r="I185" s="75">
        <v>0</v>
      </c>
      <c r="J185" s="75">
        <v>0</v>
      </c>
      <c r="K185" s="75">
        <f t="shared" si="40"/>
        <v>0</v>
      </c>
      <c r="L185" s="75">
        <f t="shared" si="41"/>
        <v>0</v>
      </c>
    </row>
    <row r="186" spans="1:12" x14ac:dyDescent="0.25">
      <c r="A186" s="2">
        <v>34</v>
      </c>
      <c r="C186" s="1" t="s">
        <v>48</v>
      </c>
      <c r="E186" s="80">
        <f t="shared" ref="E186:K186" si="46">SUM(E174:E185)</f>
        <v>204510.80608443823</v>
      </c>
      <c r="F186" s="80">
        <f t="shared" si="46"/>
        <v>8849517.952834893</v>
      </c>
      <c r="G186" s="80">
        <f t="shared" si="46"/>
        <v>9054028.7589193303</v>
      </c>
      <c r="H186" s="75"/>
      <c r="I186" s="80">
        <f t="shared" si="46"/>
        <v>134771.50912</v>
      </c>
      <c r="J186" s="80">
        <f t="shared" si="46"/>
        <v>8998686.6952899713</v>
      </c>
      <c r="K186" s="80">
        <f t="shared" si="46"/>
        <v>9133458.2044099737</v>
      </c>
      <c r="L186" s="80">
        <f>K186-G186</f>
        <v>79429.445490643382</v>
      </c>
    </row>
    <row r="187" spans="1:12" x14ac:dyDescent="0.25">
      <c r="A187" s="2"/>
      <c r="E187" s="75"/>
      <c r="F187" s="83"/>
      <c r="G187" s="83"/>
      <c r="H187" s="83"/>
      <c r="I187" s="83"/>
      <c r="J187" s="83"/>
      <c r="K187" s="83"/>
      <c r="L187" s="83"/>
    </row>
    <row r="188" spans="1:12" x14ac:dyDescent="0.25">
      <c r="A188" s="2">
        <v>35</v>
      </c>
      <c r="C188" s="1" t="s">
        <v>74</v>
      </c>
      <c r="E188" s="80">
        <f t="shared" ref="E188:K188" si="47">E172+E186</f>
        <v>480766.05055975833</v>
      </c>
      <c r="F188" s="80">
        <f t="shared" si="47"/>
        <v>11743685.197788965</v>
      </c>
      <c r="G188" s="80">
        <f t="shared" si="47"/>
        <v>12224451.24834872</v>
      </c>
      <c r="H188" s="75"/>
      <c r="I188" s="80">
        <f t="shared" si="47"/>
        <v>403546.76011999999</v>
      </c>
      <c r="J188" s="80">
        <f t="shared" si="47"/>
        <v>11623227.162409971</v>
      </c>
      <c r="K188" s="80">
        <f t="shared" si="47"/>
        <v>12026773.922529973</v>
      </c>
      <c r="L188" s="80">
        <f>K188-G188</f>
        <v>-197677.32581874728</v>
      </c>
    </row>
    <row r="189" spans="1:12" x14ac:dyDescent="0.25">
      <c r="A189" s="2"/>
      <c r="E189" s="75"/>
      <c r="F189" s="83"/>
      <c r="G189" s="83"/>
      <c r="H189" s="83"/>
      <c r="I189" s="83"/>
      <c r="J189" s="83"/>
      <c r="K189" s="83"/>
      <c r="L189" s="83"/>
    </row>
    <row r="190" spans="1:12" x14ac:dyDescent="0.25">
      <c r="A190" s="2">
        <v>36</v>
      </c>
      <c r="C190" s="1" t="s">
        <v>131</v>
      </c>
      <c r="E190" s="80">
        <f>E143+E188</f>
        <v>13188814.902374197</v>
      </c>
      <c r="F190" s="80">
        <f>F143+F188</f>
        <v>14670908.317914374</v>
      </c>
      <c r="G190" s="80">
        <f>G143+G188</f>
        <v>27859723.220288567</v>
      </c>
      <c r="H190" s="75"/>
      <c r="I190" s="80">
        <f>I143+I188</f>
        <v>13030281.877095442</v>
      </c>
      <c r="J190" s="80">
        <f>J143+J188</f>
        <v>14617177.825502656</v>
      </c>
      <c r="K190" s="80">
        <f>K143+K188</f>
        <v>27647459.702598099</v>
      </c>
      <c r="L190" s="80">
        <f>L143+L188</f>
        <v>-212263.51769046503</v>
      </c>
    </row>
    <row r="191" spans="1:12" x14ac:dyDescent="0.25">
      <c r="A191" s="2"/>
      <c r="E191" s="75"/>
      <c r="F191" s="75"/>
      <c r="G191" s="75"/>
      <c r="H191" s="75"/>
      <c r="I191" s="75"/>
      <c r="J191" s="75"/>
      <c r="K191" s="75"/>
      <c r="L191" s="75"/>
    </row>
    <row r="192" spans="1:12" x14ac:dyDescent="0.25">
      <c r="A192" s="2"/>
      <c r="E192" s="4"/>
      <c r="F192" s="4"/>
      <c r="G192" s="4"/>
      <c r="H192" s="4"/>
      <c r="I192" s="4"/>
      <c r="J192" s="4"/>
      <c r="K192" s="4"/>
      <c r="L192" s="4"/>
    </row>
    <row r="193" spans="1:12" x14ac:dyDescent="0.25">
      <c r="A193" s="2"/>
      <c r="E193" s="4"/>
      <c r="F193" s="4"/>
      <c r="G193" s="4"/>
      <c r="H193" s="4"/>
      <c r="I193" s="4"/>
      <c r="J193" s="4"/>
      <c r="K193" s="4"/>
      <c r="L193" s="4"/>
    </row>
    <row r="194" spans="1:12" x14ac:dyDescent="0.25">
      <c r="A194" s="2"/>
      <c r="E194" s="4"/>
      <c r="F194" s="4"/>
      <c r="G194" s="4"/>
      <c r="H194" s="4"/>
      <c r="I194" s="4"/>
      <c r="J194" s="4"/>
      <c r="K194" s="4"/>
      <c r="L194" s="4"/>
    </row>
    <row r="195" spans="1:12" x14ac:dyDescent="0.25">
      <c r="A195" s="2"/>
      <c r="E195" s="4"/>
      <c r="F195" s="4"/>
      <c r="G195" s="4"/>
      <c r="H195" s="4"/>
      <c r="I195" s="4"/>
      <c r="J195" s="4"/>
      <c r="K195" s="4"/>
      <c r="L195" s="4"/>
    </row>
    <row r="196" spans="1:12" x14ac:dyDescent="0.25">
      <c r="A196" s="2"/>
      <c r="E196" s="4"/>
      <c r="F196" s="4"/>
      <c r="G196" s="4"/>
      <c r="H196" s="4"/>
      <c r="I196" s="4"/>
      <c r="J196" s="4"/>
      <c r="K196" s="4"/>
      <c r="L196" s="4"/>
    </row>
    <row r="197" spans="1:12" x14ac:dyDescent="0.25">
      <c r="A197" s="2"/>
      <c r="E197" s="4"/>
      <c r="F197" s="4"/>
      <c r="G197" s="4"/>
      <c r="H197" s="4"/>
      <c r="I197" s="4"/>
      <c r="J197" s="4"/>
      <c r="K197" s="4"/>
      <c r="L197" s="4"/>
    </row>
    <row r="198" spans="1:12" x14ac:dyDescent="0.25">
      <c r="A198" s="87" t="s">
        <v>169</v>
      </c>
      <c r="B198" s="87"/>
      <c r="C198" s="87"/>
      <c r="D198" s="87"/>
      <c r="E198" s="87"/>
      <c r="F198" s="87"/>
      <c r="G198" s="87"/>
      <c r="H198" s="87"/>
      <c r="I198" s="87"/>
      <c r="J198" s="87"/>
      <c r="K198" s="87"/>
      <c r="L198" s="87"/>
    </row>
    <row r="199" spans="1:12" x14ac:dyDescent="0.25">
      <c r="A199" s="10" t="s">
        <v>174</v>
      </c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</row>
    <row r="201" spans="1:12" x14ac:dyDescent="0.25">
      <c r="A201" s="3"/>
      <c r="B201" s="3"/>
      <c r="C201" s="3"/>
      <c r="D201" s="3"/>
      <c r="E201" s="87">
        <v>2022</v>
      </c>
      <c r="F201" s="87"/>
      <c r="G201" s="87"/>
      <c r="H201" s="8"/>
      <c r="I201" s="87">
        <v>2023</v>
      </c>
      <c r="J201" s="87"/>
      <c r="K201" s="87"/>
      <c r="L201" s="8"/>
    </row>
    <row r="202" spans="1:12" ht="37.5" x14ac:dyDescent="0.25">
      <c r="A202" s="6" t="s">
        <v>2</v>
      </c>
      <c r="B202" s="5"/>
      <c r="C202" s="7" t="s">
        <v>117</v>
      </c>
      <c r="D202" s="5"/>
      <c r="E202" s="89" t="s">
        <v>5</v>
      </c>
      <c r="F202" s="89"/>
      <c r="G202" s="89"/>
      <c r="H202" s="20"/>
      <c r="I202" s="89" t="s">
        <v>6</v>
      </c>
      <c r="J202" s="89"/>
      <c r="K202" s="89"/>
      <c r="L202" s="6" t="s">
        <v>27</v>
      </c>
    </row>
    <row r="203" spans="1:12" x14ac:dyDescent="0.25">
      <c r="E203" s="2" t="s">
        <v>8</v>
      </c>
      <c r="F203" s="2" t="s">
        <v>9</v>
      </c>
      <c r="G203" s="2" t="s">
        <v>10</v>
      </c>
      <c r="H203" s="2"/>
      <c r="I203" s="2" t="s">
        <v>11</v>
      </c>
      <c r="J203" s="2" t="s">
        <v>12</v>
      </c>
      <c r="K203" s="2" t="s">
        <v>13</v>
      </c>
      <c r="L203" s="2" t="s">
        <v>109</v>
      </c>
    </row>
    <row r="204" spans="1:12" x14ac:dyDescent="0.25">
      <c r="E204" s="2"/>
      <c r="F204" s="2"/>
      <c r="G204" s="2"/>
      <c r="H204" s="2"/>
      <c r="I204" s="2"/>
      <c r="J204" s="2"/>
      <c r="K204" s="2"/>
      <c r="L204" s="2"/>
    </row>
    <row r="205" spans="1:12" x14ac:dyDescent="0.25">
      <c r="E205" s="21" t="s">
        <v>110</v>
      </c>
      <c r="F205" s="21" t="s">
        <v>111</v>
      </c>
      <c r="G205" s="21" t="s">
        <v>19</v>
      </c>
      <c r="H205" s="21"/>
      <c r="I205" s="21" t="s">
        <v>110</v>
      </c>
      <c r="J205" s="21" t="s">
        <v>111</v>
      </c>
      <c r="K205" s="21" t="s">
        <v>19</v>
      </c>
      <c r="L205" s="2"/>
    </row>
    <row r="207" spans="1:12" x14ac:dyDescent="0.25">
      <c r="A207" s="2"/>
      <c r="C207" s="3" t="s">
        <v>133</v>
      </c>
    </row>
    <row r="208" spans="1:12" x14ac:dyDescent="0.25">
      <c r="A208" s="2"/>
    </row>
    <row r="209" spans="1:12" x14ac:dyDescent="0.25">
      <c r="A209" s="2">
        <v>37</v>
      </c>
      <c r="C209" s="1" t="s">
        <v>134</v>
      </c>
      <c r="E209" s="75">
        <f>I94</f>
        <v>8143655.8683273606</v>
      </c>
      <c r="F209" s="75">
        <f>J94</f>
        <v>145169.95157668949</v>
      </c>
      <c r="G209" s="75">
        <f>E209+F209</f>
        <v>8288825.8199040499</v>
      </c>
      <c r="H209" s="75"/>
      <c r="I209" s="75">
        <v>7974438.9821498403</v>
      </c>
      <c r="J209" s="75">
        <v>162390.442552122</v>
      </c>
      <c r="K209" s="75">
        <f>I209+J209</f>
        <v>8136829.4247019626</v>
      </c>
      <c r="L209" s="75">
        <f>K209-G209</f>
        <v>-151996.39520208724</v>
      </c>
    </row>
    <row r="210" spans="1:12" x14ac:dyDescent="0.25">
      <c r="A210" s="2">
        <v>38</v>
      </c>
      <c r="C210" s="1" t="s">
        <v>135</v>
      </c>
      <c r="E210" s="75">
        <f t="shared" ref="E210:E211" si="48">I95</f>
        <v>4077080.6350887907</v>
      </c>
      <c r="F210" s="75">
        <f t="shared" ref="F210:F211" si="49">J95</f>
        <v>2302271.1613564375</v>
      </c>
      <c r="G210" s="75">
        <f>E210+F210</f>
        <v>6379351.7964452282</v>
      </c>
      <c r="H210" s="75"/>
      <c r="I210" s="75">
        <v>4112244.0869021388</v>
      </c>
      <c r="J210" s="75">
        <v>2360274.8238563421</v>
      </c>
      <c r="K210" s="75">
        <f>I210+J210</f>
        <v>6472518.9107584804</v>
      </c>
      <c r="L210" s="75">
        <f>K210-G210</f>
        <v>93167.11431325227</v>
      </c>
    </row>
    <row r="211" spans="1:12" x14ac:dyDescent="0.25">
      <c r="A211" s="2">
        <v>39</v>
      </c>
      <c r="C211" s="1" t="s">
        <v>136</v>
      </c>
      <c r="E211" s="75">
        <f t="shared" si="48"/>
        <v>487312.34839828301</v>
      </c>
      <c r="F211" s="75">
        <f t="shared" si="49"/>
        <v>479782.00719228201</v>
      </c>
      <c r="G211" s="75">
        <f>E211+F211</f>
        <v>967094.35559056501</v>
      </c>
      <c r="H211" s="75"/>
      <c r="I211" s="75">
        <v>540052.047923462</v>
      </c>
      <c r="J211" s="75">
        <v>471285.396684215</v>
      </c>
      <c r="K211" s="75">
        <f>I211+J211</f>
        <v>1011337.4446076769</v>
      </c>
      <c r="L211" s="75">
        <f>K211-G211</f>
        <v>44243.089017111924</v>
      </c>
    </row>
    <row r="212" spans="1:12" x14ac:dyDescent="0.25">
      <c r="A212" s="2">
        <v>40</v>
      </c>
      <c r="C212" s="1" t="s">
        <v>19</v>
      </c>
      <c r="E212" s="80">
        <f t="shared" ref="E212:K212" si="50">SUM(E209:E211)</f>
        <v>12708048.851814434</v>
      </c>
      <c r="F212" s="80">
        <f t="shared" si="50"/>
        <v>2927223.1201254092</v>
      </c>
      <c r="G212" s="80">
        <f t="shared" si="50"/>
        <v>15635271.971939843</v>
      </c>
      <c r="H212" s="75"/>
      <c r="I212" s="80">
        <f t="shared" si="50"/>
        <v>12626735.116975442</v>
      </c>
      <c r="J212" s="80">
        <f t="shared" si="50"/>
        <v>2993950.6630926789</v>
      </c>
      <c r="K212" s="80">
        <f t="shared" si="50"/>
        <v>15620685.78006812</v>
      </c>
      <c r="L212" s="80">
        <f>K212-G212</f>
        <v>-14586.19187172316</v>
      </c>
    </row>
    <row r="213" spans="1:12" x14ac:dyDescent="0.25">
      <c r="A213" s="2"/>
      <c r="E213" s="83"/>
      <c r="F213" s="83"/>
      <c r="G213" s="83"/>
      <c r="H213" s="83"/>
      <c r="I213" s="83"/>
      <c r="J213" s="83"/>
      <c r="K213" s="83"/>
      <c r="L213" s="83"/>
    </row>
    <row r="214" spans="1:12" x14ac:dyDescent="0.25">
      <c r="A214" s="2"/>
      <c r="C214" s="3" t="s">
        <v>137</v>
      </c>
      <c r="E214" s="83"/>
      <c r="F214" s="83"/>
      <c r="G214" s="83"/>
      <c r="H214" s="83"/>
      <c r="I214" s="83"/>
      <c r="J214" s="83"/>
      <c r="K214" s="83"/>
      <c r="L214" s="83"/>
    </row>
    <row r="215" spans="1:12" x14ac:dyDescent="0.25">
      <c r="A215" s="2"/>
      <c r="C215" s="3"/>
      <c r="E215" s="83"/>
      <c r="F215" s="83"/>
      <c r="G215" s="83"/>
      <c r="H215" s="83"/>
      <c r="I215" s="83"/>
      <c r="J215" s="83"/>
      <c r="K215" s="83"/>
      <c r="L215" s="83"/>
    </row>
    <row r="216" spans="1:12" x14ac:dyDescent="0.25">
      <c r="A216" s="2">
        <v>41</v>
      </c>
      <c r="C216" s="1" t="s">
        <v>138</v>
      </c>
      <c r="E216" s="75">
        <f>I101</f>
        <v>-9.8013999999999992</v>
      </c>
      <c r="F216" s="75">
        <f>J101</f>
        <v>211930.14617519462</v>
      </c>
      <c r="G216" s="75">
        <f>E216+F216</f>
        <v>211920.34477519462</v>
      </c>
      <c r="H216" s="75"/>
      <c r="I216" s="75">
        <v>0</v>
      </c>
      <c r="J216" s="75">
        <v>200474.41915999999</v>
      </c>
      <c r="K216" s="75">
        <f>I216+J216</f>
        <v>200474.41915999999</v>
      </c>
      <c r="L216" s="75">
        <f>K216-G216</f>
        <v>-11445.925615194632</v>
      </c>
    </row>
    <row r="217" spans="1:12" x14ac:dyDescent="0.25">
      <c r="A217" s="2">
        <v>42</v>
      </c>
      <c r="C217" s="1" t="s">
        <v>139</v>
      </c>
      <c r="E217" s="75">
        <f t="shared" ref="E217:E219" si="51">I102</f>
        <v>32555.850407772101</v>
      </c>
      <c r="F217" s="75">
        <f t="shared" ref="F217:F219" si="52">J102</f>
        <v>591536.42648219492</v>
      </c>
      <c r="G217" s="75">
        <f t="shared" ref="G217:G227" si="53">E217+F217</f>
        <v>624092.27688996703</v>
      </c>
      <c r="H217" s="75"/>
      <c r="I217" s="75">
        <v>26660.396410000001</v>
      </c>
      <c r="J217" s="75">
        <v>616485.2713100001</v>
      </c>
      <c r="K217" s="75">
        <f t="shared" ref="K217:K227" si="54">I217+J217</f>
        <v>643145.66772000014</v>
      </c>
      <c r="L217" s="75">
        <f t="shared" ref="L217:L227" si="55">K217-G217</f>
        <v>19053.39083003311</v>
      </c>
    </row>
    <row r="218" spans="1:12" x14ac:dyDescent="0.25">
      <c r="A218" s="2">
        <v>43</v>
      </c>
      <c r="C218" s="1" t="s">
        <v>140</v>
      </c>
      <c r="E218" s="75">
        <f t="shared" si="51"/>
        <v>6629.6966721778999</v>
      </c>
      <c r="F218" s="75">
        <f t="shared" si="52"/>
        <v>1469427.0854633267</v>
      </c>
      <c r="G218" s="75">
        <f t="shared" si="53"/>
        <v>1476056.7821355045</v>
      </c>
      <c r="H218" s="75"/>
      <c r="I218" s="75">
        <v>6637.0788700000003</v>
      </c>
      <c r="J218" s="75">
        <v>2008424.1831200002</v>
      </c>
      <c r="K218" s="75">
        <f t="shared" si="54"/>
        <v>2015061.2619900003</v>
      </c>
      <c r="L218" s="75">
        <f t="shared" si="55"/>
        <v>539004.47985449573</v>
      </c>
    </row>
    <row r="219" spans="1:12" x14ac:dyDescent="0.25">
      <c r="A219" s="2">
        <v>44</v>
      </c>
      <c r="C219" s="1" t="s">
        <v>141</v>
      </c>
      <c r="E219" s="75">
        <f t="shared" si="51"/>
        <v>76793.031951532495</v>
      </c>
      <c r="F219" s="75">
        <f t="shared" si="52"/>
        <v>729414.21619908931</v>
      </c>
      <c r="G219" s="75">
        <f t="shared" si="53"/>
        <v>806207.24815062177</v>
      </c>
      <c r="H219" s="75"/>
      <c r="I219" s="75">
        <v>63354.621629999994</v>
      </c>
      <c r="J219" s="75">
        <v>712869.68510999996</v>
      </c>
      <c r="K219" s="75">
        <f t="shared" si="54"/>
        <v>776224.30673999991</v>
      </c>
      <c r="L219" s="75">
        <f t="shared" si="55"/>
        <v>-29982.941410621861</v>
      </c>
    </row>
    <row r="220" spans="1:12" x14ac:dyDescent="0.25">
      <c r="A220" s="2">
        <v>45</v>
      </c>
      <c r="C220" s="1" t="s">
        <v>142</v>
      </c>
      <c r="E220" s="75">
        <f t="shared" ref="E220:E227" si="56">I105</f>
        <v>38236.175647849705</v>
      </c>
      <c r="F220" s="75">
        <f t="shared" ref="F220:F227" si="57">J105</f>
        <v>697184.15538546955</v>
      </c>
      <c r="G220" s="75">
        <f t="shared" si="53"/>
        <v>735420.33103331923</v>
      </c>
      <c r="H220" s="75"/>
      <c r="I220" s="75">
        <v>36405.210160000002</v>
      </c>
      <c r="J220" s="75">
        <v>720094.50118000002</v>
      </c>
      <c r="K220" s="75">
        <f t="shared" si="54"/>
        <v>756499.71134000004</v>
      </c>
      <c r="L220" s="75">
        <f t="shared" si="55"/>
        <v>21079.380306680803</v>
      </c>
    </row>
    <row r="221" spans="1:12" x14ac:dyDescent="0.25">
      <c r="A221" s="2">
        <v>46</v>
      </c>
      <c r="C221" s="1" t="s">
        <v>143</v>
      </c>
      <c r="E221" s="75">
        <f t="shared" si="56"/>
        <v>52161.489505597201</v>
      </c>
      <c r="F221" s="75">
        <f t="shared" si="57"/>
        <v>699686.21346097928</v>
      </c>
      <c r="G221" s="75">
        <f t="shared" si="53"/>
        <v>751847.70296657644</v>
      </c>
      <c r="H221" s="75"/>
      <c r="I221" s="75">
        <v>54261.860950000002</v>
      </c>
      <c r="J221" s="75">
        <v>697779.87488000013</v>
      </c>
      <c r="K221" s="75">
        <f t="shared" si="54"/>
        <v>752041.73583000014</v>
      </c>
      <c r="L221" s="75">
        <f t="shared" si="55"/>
        <v>194.03286342369393</v>
      </c>
    </row>
    <row r="222" spans="1:12" x14ac:dyDescent="0.25">
      <c r="A222" s="2">
        <v>47</v>
      </c>
      <c r="C222" s="1" t="s">
        <v>144</v>
      </c>
      <c r="E222" s="75">
        <f t="shared" si="56"/>
        <v>6177.5089105614006</v>
      </c>
      <c r="F222" s="75">
        <f t="shared" si="57"/>
        <v>325357.1336109438</v>
      </c>
      <c r="G222" s="75">
        <f t="shared" si="53"/>
        <v>331534.64252150519</v>
      </c>
      <c r="H222" s="75"/>
      <c r="I222" s="75">
        <v>2893.1812099999997</v>
      </c>
      <c r="J222" s="75">
        <v>340983.8303899999</v>
      </c>
      <c r="K222" s="75">
        <f t="shared" si="54"/>
        <v>343877.01159999991</v>
      </c>
      <c r="L222" s="75">
        <f t="shared" si="55"/>
        <v>12342.369078494725</v>
      </c>
    </row>
    <row r="223" spans="1:12" x14ac:dyDescent="0.25">
      <c r="A223" s="2">
        <v>48</v>
      </c>
      <c r="C223" s="1" t="s">
        <v>145</v>
      </c>
      <c r="E223" s="75">
        <f t="shared" si="56"/>
        <v>175977.5487323277</v>
      </c>
      <c r="F223" s="75">
        <f t="shared" si="57"/>
        <v>502571.07277594414</v>
      </c>
      <c r="G223" s="75">
        <f t="shared" si="53"/>
        <v>678548.6215082719</v>
      </c>
      <c r="H223" s="75"/>
      <c r="I223" s="75">
        <v>171095.86639999997</v>
      </c>
      <c r="J223" s="75">
        <v>299857.10954999999</v>
      </c>
      <c r="K223" s="75">
        <f t="shared" si="54"/>
        <v>470952.97594999999</v>
      </c>
      <c r="L223" s="75">
        <f t="shared" si="55"/>
        <v>-207595.64555827191</v>
      </c>
    </row>
    <row r="224" spans="1:12" x14ac:dyDescent="0.25">
      <c r="A224" s="2">
        <v>49</v>
      </c>
      <c r="C224" s="1" t="s">
        <v>146</v>
      </c>
      <c r="E224" s="75">
        <f t="shared" si="56"/>
        <v>16361.8945856666</v>
      </c>
      <c r="F224" s="75">
        <f t="shared" si="57"/>
        <v>2821466.0908071655</v>
      </c>
      <c r="G224" s="75">
        <f t="shared" si="53"/>
        <v>2837827.9853928322</v>
      </c>
      <c r="H224" s="75"/>
      <c r="I224" s="75">
        <v>16273.26784</v>
      </c>
      <c r="J224" s="75">
        <v>2282225.1375000002</v>
      </c>
      <c r="K224" s="75">
        <f t="shared" si="54"/>
        <v>2298498.4053400001</v>
      </c>
      <c r="L224" s="75">
        <f t="shared" si="55"/>
        <v>-539329.58005283214</v>
      </c>
    </row>
    <row r="225" spans="1:12" x14ac:dyDescent="0.25">
      <c r="A225" s="2">
        <v>50</v>
      </c>
      <c r="C225" s="1" t="s">
        <v>147</v>
      </c>
      <c r="E225" s="75">
        <f t="shared" si="56"/>
        <v>35710.275710030197</v>
      </c>
      <c r="F225" s="75">
        <f t="shared" si="57"/>
        <v>569796.37520912616</v>
      </c>
      <c r="G225" s="75">
        <f t="shared" si="53"/>
        <v>605506.65091915638</v>
      </c>
      <c r="H225" s="75"/>
      <c r="I225" s="75">
        <v>18968.15854</v>
      </c>
      <c r="J225" s="75">
        <v>604841.53620999993</v>
      </c>
      <c r="K225" s="75">
        <f t="shared" si="54"/>
        <v>623809.69474999991</v>
      </c>
      <c r="L225" s="75">
        <f t="shared" si="55"/>
        <v>18303.043830843526</v>
      </c>
    </row>
    <row r="226" spans="1:12" x14ac:dyDescent="0.25">
      <c r="A226" s="2">
        <v>51</v>
      </c>
      <c r="C226" s="1" t="s">
        <v>148</v>
      </c>
      <c r="E226" s="75">
        <f t="shared" si="56"/>
        <v>0</v>
      </c>
      <c r="F226" s="75">
        <f t="shared" si="57"/>
        <v>1485023.0520989364</v>
      </c>
      <c r="G226" s="75">
        <f t="shared" si="53"/>
        <v>1485023.0520989364</v>
      </c>
      <c r="H226" s="75"/>
      <c r="I226" s="75">
        <v>0</v>
      </c>
      <c r="J226" s="75">
        <v>1450521.0424900001</v>
      </c>
      <c r="K226" s="75">
        <f t="shared" si="54"/>
        <v>1450521.0424900001</v>
      </c>
      <c r="L226" s="75">
        <f t="shared" si="55"/>
        <v>-34502.009608936263</v>
      </c>
    </row>
    <row r="227" spans="1:12" x14ac:dyDescent="0.25">
      <c r="A227" s="2">
        <v>52</v>
      </c>
      <c r="C227" s="1" t="s">
        <v>149</v>
      </c>
      <c r="E227" s="75">
        <f t="shared" si="56"/>
        <v>40172.379836243395</v>
      </c>
      <c r="F227" s="75">
        <f t="shared" si="57"/>
        <v>1640293.2301205855</v>
      </c>
      <c r="G227" s="75">
        <f t="shared" si="53"/>
        <v>1680465.6099568289</v>
      </c>
      <c r="H227" s="75"/>
      <c r="I227" s="75">
        <v>6997.1181100000003</v>
      </c>
      <c r="J227" s="75">
        <v>1688670.5715099717</v>
      </c>
      <c r="K227" s="75">
        <f t="shared" si="54"/>
        <v>1695667.6896199717</v>
      </c>
      <c r="L227" s="75">
        <f t="shared" si="55"/>
        <v>15202.079663142795</v>
      </c>
    </row>
    <row r="228" spans="1:12" x14ac:dyDescent="0.25">
      <c r="A228" s="2">
        <v>53</v>
      </c>
      <c r="C228" s="1" t="s">
        <v>19</v>
      </c>
      <c r="E228" s="80">
        <f t="shared" ref="E228:K228" si="58">SUM(E216:E227)</f>
        <v>480766.05055975873</v>
      </c>
      <c r="F228" s="80">
        <f t="shared" si="58"/>
        <v>11743685.197788956</v>
      </c>
      <c r="G228" s="80">
        <f t="shared" si="58"/>
        <v>12224451.248348715</v>
      </c>
      <c r="H228" s="75"/>
      <c r="I228" s="80">
        <f t="shared" si="58"/>
        <v>403546.76011999993</v>
      </c>
      <c r="J228" s="80">
        <f t="shared" si="58"/>
        <v>11623227.162409972</v>
      </c>
      <c r="K228" s="80">
        <f t="shared" si="58"/>
        <v>12026773.922529973</v>
      </c>
      <c r="L228" s="80">
        <f>K228-G228</f>
        <v>-197677.32581874169</v>
      </c>
    </row>
    <row r="229" spans="1:12" x14ac:dyDescent="0.25">
      <c r="A229" s="2"/>
      <c r="E229" s="83"/>
      <c r="F229" s="83"/>
      <c r="G229" s="83"/>
      <c r="H229" s="83"/>
      <c r="I229" s="83"/>
      <c r="J229" s="83"/>
      <c r="K229" s="83"/>
      <c r="L229" s="83"/>
    </row>
    <row r="230" spans="1:12" ht="13" thickBot="1" x14ac:dyDescent="0.3">
      <c r="A230" s="2">
        <v>54</v>
      </c>
      <c r="C230" s="1" t="s">
        <v>131</v>
      </c>
      <c r="E230" s="77">
        <f t="shared" ref="E230:K230" si="59">E212+E228</f>
        <v>13188814.902374193</v>
      </c>
      <c r="F230" s="77">
        <f t="shared" si="59"/>
        <v>14670908.317914365</v>
      </c>
      <c r="G230" s="77">
        <f t="shared" si="59"/>
        <v>27859723.22028856</v>
      </c>
      <c r="H230" s="75"/>
      <c r="I230" s="77">
        <f t="shared" si="59"/>
        <v>13030281.877095442</v>
      </c>
      <c r="J230" s="77">
        <f t="shared" si="59"/>
        <v>14617177.825502651</v>
      </c>
      <c r="K230" s="77">
        <f t="shared" si="59"/>
        <v>27647459.702598095</v>
      </c>
      <c r="L230" s="77">
        <f>K230-G230</f>
        <v>-212263.51769046485</v>
      </c>
    </row>
    <row r="231" spans="1:12" ht="13" thickTop="1" x14ac:dyDescent="0.25"/>
  </sheetData>
  <mergeCells count="30">
    <mergeCell ref="I47:K47"/>
    <mergeCell ref="E202:G202"/>
    <mergeCell ref="I202:K202"/>
    <mergeCell ref="A121:L121"/>
    <mergeCell ref="A159:L159"/>
    <mergeCell ref="A198:L198"/>
    <mergeCell ref="E162:G162"/>
    <mergeCell ref="I162:K162"/>
    <mergeCell ref="E163:G163"/>
    <mergeCell ref="I163:K163"/>
    <mergeCell ref="E201:G201"/>
    <mergeCell ref="I201:K201"/>
    <mergeCell ref="E125:G125"/>
    <mergeCell ref="I125:K125"/>
    <mergeCell ref="A6:L6"/>
    <mergeCell ref="A44:L44"/>
    <mergeCell ref="A83:L83"/>
    <mergeCell ref="E124:G124"/>
    <mergeCell ref="I124:K124"/>
    <mergeCell ref="E48:G48"/>
    <mergeCell ref="I48:K48"/>
    <mergeCell ref="E86:G86"/>
    <mergeCell ref="I86:K86"/>
    <mergeCell ref="E87:G87"/>
    <mergeCell ref="I87:K87"/>
    <mergeCell ref="E9:G9"/>
    <mergeCell ref="I9:K9"/>
    <mergeCell ref="E10:G10"/>
    <mergeCell ref="I10:K10"/>
    <mergeCell ref="E47:G47"/>
  </mergeCells>
  <pageMargins left="0.7" right="0.7" top="0.75" bottom="0.75" header="0.3" footer="0.3"/>
  <pageSetup firstPageNumber="7" orientation="landscape" useFirstPageNumber="1" r:id="rId1"/>
  <headerFooter>
    <oddHeader>&amp;R&amp;"Arial,Regular"&amp;10Filed: 2023-03-08
EB-2022-0200
Exhibit I.3.3-STAFF-95
Attachment 1</oddHeader>
  </headerFooter>
  <customProperties>
    <customPr name="EpmWorksheetKeyString_GUID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2D7DE-20FC-4638-BDEB-1834619C6B8F}">
  <sheetPr>
    <tabColor rgb="FF92D050"/>
  </sheetPr>
  <dimension ref="A6:L136"/>
  <sheetViews>
    <sheetView tabSelected="1" view="pageLayout" zoomScaleNormal="100" workbookViewId="0">
      <selection activeCell="G22" sqref="G22"/>
    </sheetView>
  </sheetViews>
  <sheetFormatPr defaultColWidth="101.1796875" defaultRowHeight="12.5" x14ac:dyDescent="0.25"/>
  <cols>
    <col min="1" max="1" width="5.7265625" style="1" bestFit="1" customWidth="1"/>
    <col min="2" max="2" width="1.26953125" style="1" customWidth="1"/>
    <col min="3" max="3" width="34.54296875" style="1" customWidth="1"/>
    <col min="4" max="4" width="1.26953125" style="1" customWidth="1"/>
    <col min="5" max="5" width="8.81640625" style="2" customWidth="1"/>
    <col min="6" max="6" width="1.26953125" style="1" customWidth="1"/>
    <col min="7" max="9" width="10.1796875" style="1" customWidth="1"/>
    <col min="10" max="10" width="12.81640625" style="1" customWidth="1"/>
    <col min="11" max="12" width="10.1796875" style="1" customWidth="1"/>
    <col min="13" max="16384" width="101.1796875" style="1"/>
  </cols>
  <sheetData>
    <row r="6" spans="1:12" x14ac:dyDescent="0.25">
      <c r="A6" s="87" t="s">
        <v>175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</row>
    <row r="7" spans="1:12" s="9" customFormat="1" x14ac:dyDescent="0.25">
      <c r="A7" s="10" t="s">
        <v>176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9" spans="1:12" s="3" customFormat="1" x14ac:dyDescent="0.25">
      <c r="E9" s="8"/>
      <c r="G9" s="8">
        <v>2019</v>
      </c>
      <c r="H9" s="8">
        <v>2020</v>
      </c>
      <c r="I9" s="8">
        <v>2021</v>
      </c>
      <c r="J9" s="8">
        <v>2022</v>
      </c>
      <c r="K9" s="8">
        <v>2023</v>
      </c>
      <c r="L9" s="8">
        <v>2024</v>
      </c>
    </row>
    <row r="10" spans="1:12" s="5" customFormat="1" ht="25" x14ac:dyDescent="0.25">
      <c r="A10" s="6" t="s">
        <v>2</v>
      </c>
      <c r="C10" s="7" t="s">
        <v>3</v>
      </c>
      <c r="E10" s="6" t="s">
        <v>4</v>
      </c>
      <c r="G10" s="6" t="s">
        <v>5</v>
      </c>
      <c r="H10" s="6" t="s">
        <v>5</v>
      </c>
      <c r="I10" s="6" t="s">
        <v>5</v>
      </c>
      <c r="J10" s="6" t="s">
        <v>5</v>
      </c>
      <c r="K10" s="6" t="s">
        <v>6</v>
      </c>
      <c r="L10" s="6" t="s">
        <v>7</v>
      </c>
    </row>
    <row r="11" spans="1:12" x14ac:dyDescent="0.25">
      <c r="G11" s="2" t="s">
        <v>8</v>
      </c>
      <c r="H11" s="2" t="s">
        <v>9</v>
      </c>
      <c r="I11" s="2" t="s">
        <v>10</v>
      </c>
      <c r="J11" s="2" t="s">
        <v>11</v>
      </c>
      <c r="K11" s="2" t="s">
        <v>12</v>
      </c>
      <c r="L11" s="2" t="s">
        <v>13</v>
      </c>
    </row>
    <row r="12" spans="1:12" x14ac:dyDescent="0.25">
      <c r="G12" s="2"/>
      <c r="H12" s="2"/>
      <c r="I12" s="2"/>
      <c r="J12" s="2"/>
      <c r="K12" s="2"/>
      <c r="L12" s="2"/>
    </row>
    <row r="13" spans="1:12" x14ac:dyDescent="0.25">
      <c r="C13" s="3" t="s">
        <v>39</v>
      </c>
      <c r="G13" s="2"/>
      <c r="H13" s="2"/>
      <c r="I13" s="2"/>
      <c r="J13" s="2"/>
      <c r="K13" s="2"/>
      <c r="L13" s="2"/>
    </row>
    <row r="15" spans="1:12" x14ac:dyDescent="0.25">
      <c r="A15" s="2">
        <v>1</v>
      </c>
      <c r="C15" s="1" t="s">
        <v>40</v>
      </c>
      <c r="E15" s="2" t="s">
        <v>15</v>
      </c>
      <c r="G15" s="66">
        <v>1824.78</v>
      </c>
      <c r="H15" s="66">
        <v>1646.64</v>
      </c>
      <c r="I15" s="66">
        <v>1768.25</v>
      </c>
      <c r="J15" s="66">
        <v>2376.1259281100006</v>
      </c>
      <c r="K15" s="66">
        <v>2212.3169692945703</v>
      </c>
      <c r="L15" s="66">
        <v>2206.385142558207</v>
      </c>
    </row>
    <row r="16" spans="1:12" x14ac:dyDescent="0.25">
      <c r="A16" s="2">
        <v>2</v>
      </c>
      <c r="C16" s="1" t="s">
        <v>41</v>
      </c>
      <c r="E16" s="2" t="s">
        <v>15</v>
      </c>
      <c r="G16" s="66">
        <v>1009.21</v>
      </c>
      <c r="H16" s="66">
        <v>850.9</v>
      </c>
      <c r="I16" s="66">
        <v>920.08</v>
      </c>
      <c r="J16" s="66">
        <v>1309.3593964099998</v>
      </c>
      <c r="K16" s="66">
        <v>1206.6262261942543</v>
      </c>
      <c r="L16" s="66">
        <v>1190.7149436470309</v>
      </c>
    </row>
    <row r="17" spans="1:12" x14ac:dyDescent="0.25">
      <c r="A17" s="2">
        <v>3</v>
      </c>
      <c r="C17" s="1" t="s">
        <v>42</v>
      </c>
      <c r="E17" s="2" t="s">
        <v>15</v>
      </c>
      <c r="G17" s="66">
        <v>0</v>
      </c>
      <c r="H17" s="66">
        <v>0.01</v>
      </c>
      <c r="I17" s="66">
        <v>0</v>
      </c>
      <c r="J17" s="66">
        <v>-4.9938199999999995E-3</v>
      </c>
      <c r="K17" s="66">
        <v>0</v>
      </c>
      <c r="L17" s="66">
        <v>0</v>
      </c>
    </row>
    <row r="18" spans="1:12" x14ac:dyDescent="0.25">
      <c r="A18" s="2">
        <v>4</v>
      </c>
      <c r="C18" s="1" t="s">
        <v>43</v>
      </c>
      <c r="G18" s="67">
        <f t="shared" ref="G18:I18" si="0">SUM(G15:G17)</f>
        <v>2833.99</v>
      </c>
      <c r="H18" s="67">
        <f t="shared" si="0"/>
        <v>2497.5500000000002</v>
      </c>
      <c r="I18" s="67">
        <f t="shared" si="0"/>
        <v>2688.33</v>
      </c>
      <c r="J18" s="67">
        <f t="shared" ref="J18:L18" si="1">SUM(J15:J17)</f>
        <v>3685.4803307000002</v>
      </c>
      <c r="K18" s="67">
        <f t="shared" si="1"/>
        <v>3418.9431954888246</v>
      </c>
      <c r="L18" s="67">
        <f t="shared" si="1"/>
        <v>3397.1000862052379</v>
      </c>
    </row>
    <row r="19" spans="1:12" x14ac:dyDescent="0.25">
      <c r="A19" s="2"/>
      <c r="G19" s="66"/>
      <c r="H19" s="66"/>
      <c r="I19" s="66"/>
      <c r="J19" s="66"/>
      <c r="K19" s="66"/>
      <c r="L19" s="66"/>
    </row>
    <row r="20" spans="1:12" x14ac:dyDescent="0.25">
      <c r="A20" s="2">
        <v>5</v>
      </c>
      <c r="C20" s="1" t="s">
        <v>44</v>
      </c>
      <c r="E20" s="2" t="s">
        <v>15</v>
      </c>
      <c r="G20" s="66">
        <v>884.86</v>
      </c>
      <c r="H20" s="66">
        <v>792.41</v>
      </c>
      <c r="I20" s="66">
        <v>871.35</v>
      </c>
      <c r="J20" s="66">
        <v>1252.7693454527791</v>
      </c>
      <c r="K20" s="66">
        <v>1130.0025830303621</v>
      </c>
      <c r="L20" s="66">
        <v>1242.213488999731</v>
      </c>
    </row>
    <row r="21" spans="1:12" x14ac:dyDescent="0.25">
      <c r="A21" s="2">
        <v>6</v>
      </c>
      <c r="C21" s="1" t="s">
        <v>45</v>
      </c>
      <c r="E21" s="2" t="s">
        <v>15</v>
      </c>
      <c r="G21" s="66">
        <v>166.53</v>
      </c>
      <c r="H21" s="66">
        <v>134.81</v>
      </c>
      <c r="I21" s="66">
        <v>144.22</v>
      </c>
      <c r="J21" s="66">
        <v>223.19608852527503</v>
      </c>
      <c r="K21" s="66">
        <v>218.60097832725029</v>
      </c>
      <c r="L21" s="66">
        <v>248.25581890987101</v>
      </c>
    </row>
    <row r="22" spans="1:12" x14ac:dyDescent="0.25">
      <c r="A22" s="2">
        <v>7</v>
      </c>
      <c r="C22" s="1" t="s">
        <v>46</v>
      </c>
      <c r="E22" s="2" t="s">
        <v>15</v>
      </c>
      <c r="G22" s="66">
        <v>401.59</v>
      </c>
      <c r="H22" s="66">
        <v>354.8</v>
      </c>
      <c r="I22" s="66">
        <v>377.08</v>
      </c>
      <c r="J22" s="66">
        <v>501.53400147729286</v>
      </c>
      <c r="K22" s="66">
        <v>481.48694895071441</v>
      </c>
      <c r="L22" s="66">
        <v>484.23410344603502</v>
      </c>
    </row>
    <row r="23" spans="1:12" x14ac:dyDescent="0.25">
      <c r="A23" s="2">
        <v>8</v>
      </c>
      <c r="C23" s="1" t="s">
        <v>47</v>
      </c>
      <c r="E23" s="2" t="s">
        <v>15</v>
      </c>
      <c r="G23" s="66">
        <v>72.5</v>
      </c>
      <c r="H23" s="66">
        <v>58.93</v>
      </c>
      <c r="I23" s="66">
        <v>60.89</v>
      </c>
      <c r="J23" s="66">
        <v>81.267352501814798</v>
      </c>
      <c r="K23" s="66">
        <v>89.765337841203021</v>
      </c>
      <c r="L23" s="66">
        <v>82.388627292431693</v>
      </c>
    </row>
    <row r="24" spans="1:12" x14ac:dyDescent="0.25">
      <c r="A24" s="2">
        <v>9</v>
      </c>
      <c r="C24" s="1" t="s">
        <v>48</v>
      </c>
      <c r="G24" s="67">
        <f t="shared" ref="G24:L24" si="2">SUM(G20:G23)</f>
        <v>1525.48</v>
      </c>
      <c r="H24" s="67">
        <f t="shared" si="2"/>
        <v>1340.95</v>
      </c>
      <c r="I24" s="67">
        <f t="shared" si="2"/>
        <v>1453.5400000000002</v>
      </c>
      <c r="J24" s="67">
        <f t="shared" si="2"/>
        <v>2058.7667879571618</v>
      </c>
      <c r="K24" s="67">
        <f t="shared" si="2"/>
        <v>1919.8558481495297</v>
      </c>
      <c r="L24" s="67">
        <f t="shared" si="2"/>
        <v>2057.0920386480689</v>
      </c>
    </row>
    <row r="25" spans="1:12" x14ac:dyDescent="0.25">
      <c r="A25" s="2"/>
      <c r="G25" s="66"/>
      <c r="H25" s="66"/>
      <c r="I25" s="66"/>
      <c r="J25" s="66"/>
      <c r="K25" s="66"/>
      <c r="L25" s="66"/>
    </row>
    <row r="26" spans="1:12" x14ac:dyDescent="0.25">
      <c r="A26" s="2">
        <v>10</v>
      </c>
      <c r="C26" s="1" t="s">
        <v>49</v>
      </c>
      <c r="G26" s="67">
        <f>G18+G24</f>
        <v>4359.4699999999993</v>
      </c>
      <c r="H26" s="67">
        <f t="shared" ref="H26:L26" si="3">H18+H24</f>
        <v>3838.5</v>
      </c>
      <c r="I26" s="67">
        <f t="shared" si="3"/>
        <v>4141.87</v>
      </c>
      <c r="J26" s="67">
        <f t="shared" si="3"/>
        <v>5744.247118657162</v>
      </c>
      <c r="K26" s="67">
        <f t="shared" si="3"/>
        <v>5338.7990436383543</v>
      </c>
      <c r="L26" s="67">
        <f t="shared" si="3"/>
        <v>5454.1921248533072</v>
      </c>
    </row>
    <row r="27" spans="1:12" x14ac:dyDescent="0.25">
      <c r="A27" s="2"/>
      <c r="G27" s="68"/>
      <c r="H27" s="68"/>
      <c r="I27" s="68"/>
      <c r="J27" s="68"/>
      <c r="K27" s="68"/>
      <c r="L27" s="68"/>
    </row>
    <row r="28" spans="1:12" x14ac:dyDescent="0.25">
      <c r="A28" s="2"/>
      <c r="C28" s="3" t="s">
        <v>50</v>
      </c>
      <c r="G28" s="68"/>
      <c r="H28" s="68"/>
      <c r="I28" s="68"/>
      <c r="J28" s="68"/>
      <c r="K28" s="68"/>
      <c r="L28" s="68"/>
    </row>
    <row r="29" spans="1:12" x14ac:dyDescent="0.25">
      <c r="A29" s="2"/>
      <c r="G29" s="68"/>
      <c r="H29" s="68"/>
      <c r="I29" s="68"/>
      <c r="J29" s="68"/>
      <c r="K29" s="68"/>
      <c r="L29" s="68"/>
    </row>
    <row r="30" spans="1:12" x14ac:dyDescent="0.25">
      <c r="A30" s="2">
        <v>11</v>
      </c>
      <c r="C30" s="1" t="s">
        <v>51</v>
      </c>
      <c r="E30" s="2" t="s">
        <v>15</v>
      </c>
      <c r="G30" s="66">
        <v>3.1</v>
      </c>
      <c r="H30" s="66">
        <v>3</v>
      </c>
      <c r="I30" s="66">
        <v>4.66</v>
      </c>
      <c r="J30" s="66">
        <v>6.563454670000004</v>
      </c>
      <c r="K30" s="66">
        <v>5.6798209999999978</v>
      </c>
      <c r="L30" s="66">
        <v>5.5874920999999995</v>
      </c>
    </row>
    <row r="31" spans="1:12" x14ac:dyDescent="0.25">
      <c r="A31" s="2">
        <v>12</v>
      </c>
      <c r="C31" s="1" t="s">
        <v>52</v>
      </c>
      <c r="E31" s="2" t="s">
        <v>15</v>
      </c>
      <c r="G31" s="66">
        <v>42.160000000000004</v>
      </c>
      <c r="H31" s="66">
        <v>45.9</v>
      </c>
      <c r="I31" s="66">
        <v>57.04</v>
      </c>
      <c r="J31" s="66">
        <v>80.937192790000239</v>
      </c>
      <c r="K31" s="66">
        <v>68.309018769999639</v>
      </c>
      <c r="L31" s="66">
        <v>68.051276869999512</v>
      </c>
    </row>
    <row r="32" spans="1:12" x14ac:dyDescent="0.25">
      <c r="A32" s="2">
        <v>13</v>
      </c>
      <c r="C32" s="1" t="s">
        <v>53</v>
      </c>
      <c r="E32" s="2" t="s">
        <v>15</v>
      </c>
      <c r="G32" s="66">
        <v>9.1</v>
      </c>
      <c r="H32" s="66">
        <v>7.8</v>
      </c>
      <c r="I32" s="66">
        <f>8.349</f>
        <v>8.3490000000000002</v>
      </c>
      <c r="J32" s="66">
        <v>10.086781139999996</v>
      </c>
      <c r="K32" s="66">
        <v>9.5548360099999972</v>
      </c>
      <c r="L32" s="66">
        <v>9.4936963300000112</v>
      </c>
    </row>
    <row r="33" spans="1:12" x14ac:dyDescent="0.25">
      <c r="A33" s="2">
        <v>14</v>
      </c>
      <c r="C33" s="1" t="s">
        <v>54</v>
      </c>
      <c r="E33" s="2" t="s">
        <v>15</v>
      </c>
      <c r="G33" s="66">
        <v>11.3</v>
      </c>
      <c r="H33" s="66">
        <v>11.4</v>
      </c>
      <c r="I33" s="66">
        <v>11.87</v>
      </c>
      <c r="J33" s="66">
        <v>12.192489169816</v>
      </c>
      <c r="K33" s="66">
        <v>12.486256920000001</v>
      </c>
      <c r="L33" s="66">
        <v>12.486256920000001</v>
      </c>
    </row>
    <row r="34" spans="1:12" x14ac:dyDescent="0.25">
      <c r="A34" s="2">
        <v>15</v>
      </c>
      <c r="C34" s="1" t="s">
        <v>55</v>
      </c>
      <c r="E34" s="2" t="s">
        <v>15</v>
      </c>
      <c r="G34" s="66">
        <v>2.1999999999999997</v>
      </c>
      <c r="H34" s="66">
        <v>2</v>
      </c>
      <c r="I34" s="66">
        <v>2.2000000000000002</v>
      </c>
      <c r="J34" s="66">
        <v>2.5160115799999998</v>
      </c>
      <c r="K34" s="66">
        <v>2.4645248899999976</v>
      </c>
      <c r="L34" s="66">
        <v>2.311151113904109</v>
      </c>
    </row>
    <row r="35" spans="1:12" x14ac:dyDescent="0.25">
      <c r="A35" s="2">
        <v>16</v>
      </c>
      <c r="C35" s="1" t="s">
        <v>56</v>
      </c>
      <c r="E35" s="2" t="s">
        <v>15</v>
      </c>
      <c r="G35" s="66">
        <v>1.8</v>
      </c>
      <c r="H35" s="66">
        <v>1.6</v>
      </c>
      <c r="I35" s="66">
        <v>1.9</v>
      </c>
      <c r="J35" s="66">
        <v>2.24766052916398</v>
      </c>
      <c r="K35" s="66">
        <v>1.7721008200000004</v>
      </c>
      <c r="L35" s="66">
        <v>1.80206402</v>
      </c>
    </row>
    <row r="36" spans="1:12" x14ac:dyDescent="0.25">
      <c r="A36" s="2">
        <v>17</v>
      </c>
      <c r="C36" s="1" t="s">
        <v>57</v>
      </c>
      <c r="E36" s="2" t="s">
        <v>15</v>
      </c>
      <c r="G36" s="66">
        <v>7.76</v>
      </c>
      <c r="H36" s="66">
        <v>1.4</v>
      </c>
      <c r="I36" s="66">
        <v>2.2799999999999998</v>
      </c>
      <c r="J36" s="66">
        <v>4.8305297399999958</v>
      </c>
      <c r="K36" s="66">
        <v>2.2688905099999994</v>
      </c>
      <c r="L36" s="66">
        <v>2.2646182610958898</v>
      </c>
    </row>
    <row r="37" spans="1:12" x14ac:dyDescent="0.25">
      <c r="A37" s="2">
        <v>18</v>
      </c>
      <c r="C37" s="1" t="s">
        <v>58</v>
      </c>
      <c r="E37" s="2" t="s">
        <v>15</v>
      </c>
      <c r="G37" s="66">
        <v>30.3</v>
      </c>
      <c r="H37" s="66">
        <v>25.5</v>
      </c>
      <c r="I37" s="66">
        <v>30.248999999999999</v>
      </c>
      <c r="J37" s="66">
        <v>42.80645570814896</v>
      </c>
      <c r="K37" s="66">
        <v>38.136059666000001</v>
      </c>
      <c r="L37" s="66">
        <v>38.608058866</v>
      </c>
    </row>
    <row r="38" spans="1:12" x14ac:dyDescent="0.25">
      <c r="A38" s="2">
        <v>19</v>
      </c>
      <c r="C38" s="1" t="s">
        <v>59</v>
      </c>
      <c r="E38" s="2" t="s">
        <v>15</v>
      </c>
      <c r="G38" s="66">
        <v>0.1</v>
      </c>
      <c r="H38" s="66">
        <v>0.1</v>
      </c>
      <c r="I38" s="66">
        <v>0.06</v>
      </c>
      <c r="J38" s="66">
        <v>6.2210533200000001E-2</v>
      </c>
      <c r="K38" s="66">
        <v>0</v>
      </c>
      <c r="L38" s="66">
        <v>0</v>
      </c>
    </row>
    <row r="39" spans="1:12" x14ac:dyDescent="0.25">
      <c r="A39" s="2">
        <v>20</v>
      </c>
      <c r="C39" s="1" t="s">
        <v>60</v>
      </c>
      <c r="E39" s="2" t="s">
        <v>15</v>
      </c>
      <c r="G39" s="66">
        <v>0</v>
      </c>
      <c r="H39" s="66">
        <v>0</v>
      </c>
      <c r="I39" s="66">
        <v>0.02</v>
      </c>
      <c r="J39" s="66">
        <v>1.715947E-2</v>
      </c>
      <c r="K39" s="66">
        <v>0</v>
      </c>
      <c r="L39" s="66">
        <v>0</v>
      </c>
    </row>
    <row r="40" spans="1:12" x14ac:dyDescent="0.25">
      <c r="A40" s="2">
        <v>21</v>
      </c>
      <c r="C40" s="1" t="s">
        <v>43</v>
      </c>
      <c r="G40" s="67">
        <f t="shared" ref="G40:L40" si="4">SUM(G30:G39)</f>
        <v>107.82000000000001</v>
      </c>
      <c r="H40" s="67">
        <f t="shared" si="4"/>
        <v>98.699999999999989</v>
      </c>
      <c r="I40" s="67">
        <f t="shared" si="4"/>
        <v>118.62800000000001</v>
      </c>
      <c r="J40" s="67">
        <f t="shared" si="4"/>
        <v>162.25994533032917</v>
      </c>
      <c r="K40" s="67">
        <f t="shared" si="4"/>
        <v>140.67150858599965</v>
      </c>
      <c r="L40" s="67">
        <f t="shared" si="4"/>
        <v>140.60461448099952</v>
      </c>
    </row>
    <row r="41" spans="1:12" x14ac:dyDescent="0.25">
      <c r="G41" s="25"/>
      <c r="H41" s="25"/>
      <c r="I41" s="25"/>
      <c r="J41" s="25"/>
      <c r="K41" s="25"/>
      <c r="L41" s="25"/>
    </row>
    <row r="42" spans="1:12" x14ac:dyDescent="0.25">
      <c r="G42" s="25"/>
      <c r="H42" s="25"/>
      <c r="I42" s="25"/>
      <c r="J42" s="25"/>
      <c r="K42" s="25"/>
      <c r="L42" s="25"/>
    </row>
    <row r="43" spans="1:12" x14ac:dyDescent="0.25">
      <c r="G43" s="25"/>
      <c r="H43" s="25"/>
      <c r="I43" s="25"/>
      <c r="J43" s="25"/>
      <c r="K43" s="25"/>
      <c r="L43" s="25"/>
    </row>
    <row r="44" spans="1:12" x14ac:dyDescent="0.25">
      <c r="G44" s="25"/>
      <c r="H44" s="25"/>
      <c r="I44" s="25"/>
      <c r="J44" s="25"/>
      <c r="K44" s="25"/>
      <c r="L44" s="25"/>
    </row>
    <row r="45" spans="1:12" x14ac:dyDescent="0.25">
      <c r="G45" s="25"/>
      <c r="H45" s="25"/>
      <c r="I45" s="25"/>
      <c r="J45" s="25"/>
      <c r="K45" s="25"/>
      <c r="L45" s="25"/>
    </row>
    <row r="46" spans="1:12" s="9" customFormat="1" x14ac:dyDescent="0.25">
      <c r="A46" s="87" t="s">
        <v>175</v>
      </c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</row>
    <row r="47" spans="1:12" s="9" customFormat="1" x14ac:dyDescent="0.25">
      <c r="A47" s="10" t="s">
        <v>177</v>
      </c>
      <c r="B47" s="10"/>
      <c r="C47" s="10"/>
      <c r="D47" s="10"/>
      <c r="E47" s="10"/>
      <c r="F47" s="10"/>
      <c r="G47" s="54"/>
      <c r="H47" s="54"/>
      <c r="I47" s="54"/>
      <c r="J47" s="54"/>
      <c r="K47" s="54"/>
      <c r="L47" s="54"/>
    </row>
    <row r="48" spans="1:12" x14ac:dyDescent="0.25">
      <c r="G48" s="25"/>
      <c r="H48" s="25"/>
      <c r="I48" s="25"/>
      <c r="J48" s="25"/>
      <c r="K48" s="25"/>
      <c r="L48" s="25"/>
    </row>
    <row r="49" spans="1:12" s="3" customFormat="1" x14ac:dyDescent="0.25">
      <c r="E49" s="8"/>
      <c r="G49" s="8">
        <v>2019</v>
      </c>
      <c r="H49" s="8">
        <v>2020</v>
      </c>
      <c r="I49" s="8">
        <v>2021</v>
      </c>
      <c r="J49" s="8">
        <v>2022</v>
      </c>
      <c r="K49" s="8">
        <v>2023</v>
      </c>
      <c r="L49" s="8">
        <v>2024</v>
      </c>
    </row>
    <row r="50" spans="1:12" s="5" customFormat="1" ht="25" x14ac:dyDescent="0.25">
      <c r="A50" s="6" t="s">
        <v>2</v>
      </c>
      <c r="C50" s="7" t="s">
        <v>3</v>
      </c>
      <c r="E50" s="6" t="s">
        <v>4</v>
      </c>
      <c r="G50" s="55" t="s">
        <v>5</v>
      </c>
      <c r="H50" s="55" t="s">
        <v>5</v>
      </c>
      <c r="I50" s="55" t="s">
        <v>5</v>
      </c>
      <c r="J50" s="55" t="s">
        <v>5</v>
      </c>
      <c r="K50" s="55" t="s">
        <v>6</v>
      </c>
      <c r="L50" s="55" t="s">
        <v>7</v>
      </c>
    </row>
    <row r="51" spans="1:12" x14ac:dyDescent="0.25">
      <c r="G51" s="28" t="s">
        <v>8</v>
      </c>
      <c r="H51" s="28" t="s">
        <v>9</v>
      </c>
      <c r="I51" s="28" t="s">
        <v>10</v>
      </c>
      <c r="J51" s="28" t="s">
        <v>11</v>
      </c>
      <c r="K51" s="28" t="s">
        <v>12</v>
      </c>
      <c r="L51" s="28" t="s">
        <v>13</v>
      </c>
    </row>
    <row r="52" spans="1:12" x14ac:dyDescent="0.25">
      <c r="G52" s="65"/>
      <c r="H52" s="65"/>
      <c r="I52" s="65"/>
      <c r="J52" s="65"/>
      <c r="K52" s="65"/>
      <c r="L52" s="65"/>
    </row>
    <row r="53" spans="1:12" x14ac:dyDescent="0.25">
      <c r="A53" s="2">
        <v>22</v>
      </c>
      <c r="C53" s="1" t="s">
        <v>63</v>
      </c>
      <c r="E53" s="2" t="s">
        <v>15</v>
      </c>
      <c r="G53" s="66">
        <v>37.76</v>
      </c>
      <c r="H53" s="66">
        <v>38</v>
      </c>
      <c r="I53" s="66">
        <v>40.83</v>
      </c>
      <c r="J53" s="66">
        <v>51.652036531898901</v>
      </c>
      <c r="K53" s="66">
        <v>47.816311239999905</v>
      </c>
      <c r="L53" s="66">
        <v>49.619698319999898</v>
      </c>
    </row>
    <row r="54" spans="1:12" x14ac:dyDescent="0.25">
      <c r="A54" s="2">
        <v>23</v>
      </c>
      <c r="C54" s="1" t="s">
        <v>64</v>
      </c>
      <c r="E54" s="2" t="s">
        <v>15</v>
      </c>
      <c r="G54" s="66">
        <v>18.560000000000002</v>
      </c>
      <c r="H54" s="66">
        <v>21.8</v>
      </c>
      <c r="I54" s="66">
        <v>27.87</v>
      </c>
      <c r="J54" s="66">
        <v>38.220802836578201</v>
      </c>
      <c r="K54" s="66">
        <v>36.062794670000002</v>
      </c>
      <c r="L54" s="66">
        <v>37.789274519999999</v>
      </c>
    </row>
    <row r="55" spans="1:12" x14ac:dyDescent="0.25">
      <c r="A55" s="2">
        <v>24</v>
      </c>
      <c r="C55" s="1" t="s">
        <v>65</v>
      </c>
      <c r="E55" s="2" t="s">
        <v>15</v>
      </c>
      <c r="G55" s="66">
        <v>5.36</v>
      </c>
      <c r="H55" s="66">
        <v>3.4</v>
      </c>
      <c r="I55" s="66">
        <v>4.04</v>
      </c>
      <c r="J55" s="66">
        <v>6.6821230256352004</v>
      </c>
      <c r="K55" s="66">
        <v>5.1626512399999998</v>
      </c>
      <c r="L55" s="66">
        <v>5.4394231399999997</v>
      </c>
    </row>
    <row r="56" spans="1:12" x14ac:dyDescent="0.25">
      <c r="A56" s="2">
        <v>25</v>
      </c>
      <c r="C56" s="1" t="s">
        <v>66</v>
      </c>
      <c r="E56" s="2" t="s">
        <v>15</v>
      </c>
      <c r="G56" s="66">
        <v>6.0000000000000005E-2</v>
      </c>
      <c r="H56" s="66">
        <v>0.1</v>
      </c>
      <c r="I56" s="66">
        <v>7.0000000000000007E-2</v>
      </c>
      <c r="J56" s="66">
        <v>0.1084669462064</v>
      </c>
      <c r="K56" s="66">
        <v>9.6135469999999987E-2</v>
      </c>
      <c r="L56" s="66">
        <v>0</v>
      </c>
    </row>
    <row r="57" spans="1:12" x14ac:dyDescent="0.25">
      <c r="A57" s="2">
        <v>26</v>
      </c>
      <c r="C57" s="1" t="s">
        <v>67</v>
      </c>
      <c r="E57" s="2" t="s">
        <v>15</v>
      </c>
      <c r="G57" s="66">
        <v>30.86</v>
      </c>
      <c r="H57" s="66">
        <v>33.1</v>
      </c>
      <c r="I57" s="66">
        <v>33.479999999999997</v>
      </c>
      <c r="J57" s="66">
        <v>37.982383509674747</v>
      </c>
      <c r="K57" s="66">
        <v>39.573151019999905</v>
      </c>
      <c r="L57" s="66">
        <v>40.661331398284901</v>
      </c>
    </row>
    <row r="58" spans="1:12" x14ac:dyDescent="0.25">
      <c r="A58" s="2">
        <v>27</v>
      </c>
      <c r="C58" s="1" t="s">
        <v>51</v>
      </c>
      <c r="E58" s="2" t="s">
        <v>15</v>
      </c>
      <c r="G58" s="66">
        <v>10.7</v>
      </c>
      <c r="H58" s="66">
        <v>11.3</v>
      </c>
      <c r="I58" s="66">
        <v>11.49</v>
      </c>
      <c r="J58" s="66">
        <v>11.85352082</v>
      </c>
      <c r="K58" s="66">
        <v>11.43382291</v>
      </c>
      <c r="L58" s="66">
        <v>11.827382349999999</v>
      </c>
    </row>
    <row r="59" spans="1:12" x14ac:dyDescent="0.25">
      <c r="A59" s="2">
        <v>28</v>
      </c>
      <c r="C59" s="1" t="s">
        <v>68</v>
      </c>
      <c r="E59" s="2" t="s">
        <v>15</v>
      </c>
      <c r="G59" s="66">
        <v>12.66</v>
      </c>
      <c r="H59" s="66">
        <v>13.6</v>
      </c>
      <c r="I59" s="66">
        <v>13.88</v>
      </c>
      <c r="J59" s="66">
        <v>14.30461783</v>
      </c>
      <c r="K59" s="66">
        <v>14.385587169999999</v>
      </c>
      <c r="L59" s="66">
        <v>14.394347489999999</v>
      </c>
    </row>
    <row r="60" spans="1:12" x14ac:dyDescent="0.25">
      <c r="A60" s="2">
        <v>29</v>
      </c>
      <c r="C60" s="1" t="s">
        <v>69</v>
      </c>
      <c r="E60" s="2" t="s">
        <v>15</v>
      </c>
      <c r="G60" s="66">
        <v>71.559999999999988</v>
      </c>
      <c r="H60" s="66">
        <v>74.100000000000009</v>
      </c>
      <c r="I60" s="66">
        <v>76.05</v>
      </c>
      <c r="J60" s="66">
        <v>82.106187670743097</v>
      </c>
      <c r="K60" s="66">
        <v>79.299712299999698</v>
      </c>
      <c r="L60" s="66">
        <v>79.826643039999695</v>
      </c>
    </row>
    <row r="61" spans="1:12" x14ac:dyDescent="0.25">
      <c r="A61" s="2">
        <v>30</v>
      </c>
      <c r="C61" s="1" t="s">
        <v>70</v>
      </c>
      <c r="E61" s="2" t="s">
        <v>15</v>
      </c>
      <c r="G61" s="66">
        <v>6.9</v>
      </c>
      <c r="H61" s="66">
        <v>7.1999999999999993</v>
      </c>
      <c r="I61" s="66">
        <v>7.2</v>
      </c>
      <c r="J61" s="66">
        <v>7.52596036</v>
      </c>
      <c r="K61" s="66">
        <v>7.8137611799999993</v>
      </c>
      <c r="L61" s="66">
        <v>7.8140159599999999</v>
      </c>
    </row>
    <row r="62" spans="1:12" x14ac:dyDescent="0.25">
      <c r="A62" s="2">
        <v>31</v>
      </c>
      <c r="C62" s="1" t="s">
        <v>71</v>
      </c>
      <c r="E62" s="2" t="s">
        <v>15</v>
      </c>
      <c r="G62" s="66">
        <v>3.5</v>
      </c>
      <c r="H62" s="66">
        <v>2.5</v>
      </c>
      <c r="I62" s="66">
        <v>3.08</v>
      </c>
      <c r="J62" s="66">
        <v>3.2124145846127998</v>
      </c>
      <c r="K62" s="66">
        <v>3.1855249200000002</v>
      </c>
      <c r="L62" s="66">
        <v>3.2517915700000004</v>
      </c>
    </row>
    <row r="63" spans="1:12" x14ac:dyDescent="0.25">
      <c r="A63" s="2">
        <v>32</v>
      </c>
      <c r="C63" s="1" t="s">
        <v>72</v>
      </c>
      <c r="E63" s="2" t="s">
        <v>15</v>
      </c>
      <c r="G63" s="66">
        <v>11</v>
      </c>
      <c r="H63" s="66">
        <v>7.8</v>
      </c>
      <c r="I63" s="66">
        <v>18.79</v>
      </c>
      <c r="J63" s="66">
        <v>24.918213480542988</v>
      </c>
      <c r="K63" s="66">
        <v>6.0328831759561989</v>
      </c>
      <c r="L63" s="66">
        <v>6.1937088659562001</v>
      </c>
    </row>
    <row r="64" spans="1:12" x14ac:dyDescent="0.25">
      <c r="A64" s="2">
        <v>33</v>
      </c>
      <c r="C64" s="1" t="s">
        <v>73</v>
      </c>
      <c r="E64" s="2" t="s">
        <v>15</v>
      </c>
      <c r="G64" s="66">
        <v>0</v>
      </c>
      <c r="H64" s="66">
        <v>0</v>
      </c>
      <c r="I64" s="66">
        <v>0</v>
      </c>
      <c r="J64" s="66">
        <v>0</v>
      </c>
      <c r="K64" s="66">
        <v>0</v>
      </c>
      <c r="L64" s="66">
        <v>0</v>
      </c>
    </row>
    <row r="65" spans="1:12" x14ac:dyDescent="0.25">
      <c r="A65" s="2">
        <v>34</v>
      </c>
      <c r="C65" s="1" t="s">
        <v>48</v>
      </c>
      <c r="G65" s="67">
        <f t="shared" ref="G65:L65" si="5">SUM(G53:G64)</f>
        <v>208.92</v>
      </c>
      <c r="H65" s="67">
        <f t="shared" si="5"/>
        <v>212.9</v>
      </c>
      <c r="I65" s="67">
        <f t="shared" si="5"/>
        <v>236.77999999999997</v>
      </c>
      <c r="J65" s="67">
        <f t="shared" si="5"/>
        <v>278.5667275958923</v>
      </c>
      <c r="K65" s="67">
        <f t="shared" si="5"/>
        <v>250.86233529595572</v>
      </c>
      <c r="L65" s="67">
        <f t="shared" si="5"/>
        <v>256.81761665424074</v>
      </c>
    </row>
    <row r="66" spans="1:12" x14ac:dyDescent="0.25">
      <c r="A66" s="2"/>
      <c r="G66" s="66"/>
      <c r="H66" s="66"/>
      <c r="I66" s="66"/>
      <c r="J66" s="66"/>
      <c r="K66" s="68"/>
      <c r="L66" s="66"/>
    </row>
    <row r="67" spans="1:12" x14ac:dyDescent="0.25">
      <c r="A67" s="2">
        <v>35</v>
      </c>
      <c r="C67" s="1" t="s">
        <v>74</v>
      </c>
      <c r="G67" s="67">
        <f>G40+G65</f>
        <v>316.74</v>
      </c>
      <c r="H67" s="67">
        <f t="shared" ref="H67:L67" si="6">H40+H65</f>
        <v>311.60000000000002</v>
      </c>
      <c r="I67" s="67">
        <f t="shared" si="6"/>
        <v>355.40800000000002</v>
      </c>
      <c r="J67" s="67">
        <f t="shared" si="6"/>
        <v>440.82667292622148</v>
      </c>
      <c r="K67" s="67">
        <f t="shared" si="6"/>
        <v>391.53384388195536</v>
      </c>
      <c r="L67" s="67">
        <f t="shared" si="6"/>
        <v>397.42223113524028</v>
      </c>
    </row>
    <row r="68" spans="1:12" x14ac:dyDescent="0.25">
      <c r="A68" s="2"/>
      <c r="G68" s="66"/>
      <c r="H68" s="66"/>
      <c r="I68" s="66"/>
      <c r="J68" s="66"/>
      <c r="K68" s="66"/>
      <c r="L68" s="66"/>
    </row>
    <row r="69" spans="1:12" x14ac:dyDescent="0.25">
      <c r="A69" s="2">
        <v>36</v>
      </c>
      <c r="C69" s="1" t="s">
        <v>75</v>
      </c>
      <c r="G69" s="67">
        <f>G26+G67</f>
        <v>4676.2099999999991</v>
      </c>
      <c r="H69" s="67">
        <f>H26+H67</f>
        <v>4150.1000000000004</v>
      </c>
      <c r="I69" s="67">
        <f t="shared" ref="I69:L69" si="7">I26+I67</f>
        <v>4497.2780000000002</v>
      </c>
      <c r="J69" s="67">
        <f t="shared" si="7"/>
        <v>6185.0737915833834</v>
      </c>
      <c r="K69" s="67">
        <f t="shared" si="7"/>
        <v>5730.3328875203097</v>
      </c>
      <c r="L69" s="67">
        <f t="shared" si="7"/>
        <v>5851.6143559885477</v>
      </c>
    </row>
    <row r="70" spans="1:12" x14ac:dyDescent="0.25">
      <c r="A70" s="2"/>
      <c r="G70" s="66"/>
      <c r="H70" s="66"/>
      <c r="I70" s="66"/>
      <c r="J70" s="65"/>
      <c r="K70" s="65"/>
      <c r="L70" s="65"/>
    </row>
    <row r="71" spans="1:12" x14ac:dyDescent="0.25">
      <c r="A71" s="2"/>
      <c r="G71" s="4"/>
      <c r="H71" s="4"/>
      <c r="I71" s="4"/>
      <c r="J71" s="4"/>
      <c r="K71" s="4"/>
      <c r="L71" s="4"/>
    </row>
    <row r="72" spans="1:12" x14ac:dyDescent="0.25">
      <c r="A72" s="2"/>
      <c r="G72" s="4"/>
      <c r="H72" s="4"/>
      <c r="I72" s="4"/>
      <c r="J72" s="4"/>
      <c r="K72" s="4"/>
      <c r="L72" s="4"/>
    </row>
    <row r="73" spans="1:12" x14ac:dyDescent="0.25">
      <c r="A73" s="2"/>
      <c r="G73" s="4"/>
      <c r="H73" s="4"/>
      <c r="I73" s="4"/>
      <c r="J73" s="4"/>
      <c r="K73" s="4"/>
      <c r="L73" s="4"/>
    </row>
    <row r="74" spans="1:12" x14ac:dyDescent="0.25">
      <c r="A74" s="2"/>
      <c r="G74" s="4"/>
      <c r="H74" s="4"/>
      <c r="I74" s="4"/>
      <c r="J74" s="4"/>
      <c r="K74" s="4"/>
      <c r="L74" s="4"/>
    </row>
    <row r="75" spans="1:12" x14ac:dyDescent="0.25">
      <c r="A75" s="2"/>
      <c r="G75" s="4"/>
      <c r="H75" s="4"/>
      <c r="I75" s="4"/>
      <c r="J75" s="4"/>
      <c r="K75" s="4"/>
      <c r="L75" s="4"/>
    </row>
    <row r="76" spans="1:12" x14ac:dyDescent="0.25">
      <c r="A76" s="2"/>
      <c r="G76" s="4"/>
      <c r="H76" s="4"/>
      <c r="I76" s="4"/>
      <c r="J76" s="4"/>
      <c r="K76" s="4"/>
      <c r="L76" s="4"/>
    </row>
    <row r="77" spans="1:12" x14ac:dyDescent="0.25">
      <c r="A77" s="2"/>
      <c r="G77" s="4"/>
      <c r="H77" s="4"/>
      <c r="I77" s="4"/>
      <c r="J77" s="4"/>
      <c r="K77" s="4"/>
      <c r="L77" s="4"/>
    </row>
    <row r="78" spans="1:12" x14ac:dyDescent="0.25">
      <c r="A78" s="2"/>
      <c r="G78" s="4"/>
      <c r="H78" s="4"/>
      <c r="I78" s="4"/>
      <c r="J78" s="4"/>
      <c r="K78" s="4"/>
      <c r="L78" s="4"/>
    </row>
    <row r="79" spans="1:12" x14ac:dyDescent="0.25">
      <c r="A79" s="2"/>
      <c r="G79" s="4"/>
      <c r="H79" s="4"/>
      <c r="I79" s="4"/>
      <c r="J79" s="4"/>
      <c r="K79" s="4"/>
      <c r="L79" s="4"/>
    </row>
    <row r="80" spans="1:12" x14ac:dyDescent="0.25">
      <c r="A80" s="2"/>
      <c r="G80" s="4"/>
      <c r="H80" s="4"/>
      <c r="I80" s="4"/>
      <c r="J80" s="4"/>
      <c r="K80" s="4"/>
      <c r="L80" s="4"/>
    </row>
    <row r="86" spans="1:12" x14ac:dyDescent="0.25">
      <c r="A86" s="87" t="s">
        <v>175</v>
      </c>
      <c r="B86" s="87"/>
      <c r="C86" s="87"/>
      <c r="D86" s="87"/>
      <c r="E86" s="87"/>
      <c r="F86" s="87"/>
      <c r="G86" s="87"/>
      <c r="H86" s="87"/>
      <c r="I86" s="87"/>
      <c r="J86" s="87"/>
      <c r="K86" s="87"/>
      <c r="L86" s="87"/>
    </row>
    <row r="87" spans="1:12" x14ac:dyDescent="0.25">
      <c r="A87" s="10" t="s">
        <v>177</v>
      </c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</row>
    <row r="89" spans="1:12" x14ac:dyDescent="0.25">
      <c r="A89" s="3"/>
      <c r="B89" s="3"/>
      <c r="C89" s="3"/>
      <c r="D89" s="3"/>
      <c r="E89" s="8"/>
      <c r="F89" s="3"/>
      <c r="G89" s="8">
        <v>2019</v>
      </c>
      <c r="H89" s="8">
        <v>2020</v>
      </c>
      <c r="I89" s="8">
        <v>2021</v>
      </c>
      <c r="J89" s="8">
        <v>2022</v>
      </c>
      <c r="K89" s="8">
        <v>2023</v>
      </c>
      <c r="L89" s="8">
        <v>2024</v>
      </c>
    </row>
    <row r="90" spans="1:12" ht="25" x14ac:dyDescent="0.25">
      <c r="A90" s="6" t="s">
        <v>2</v>
      </c>
      <c r="B90" s="5"/>
      <c r="C90" s="7" t="s">
        <v>3</v>
      </c>
      <c r="D90" s="5"/>
      <c r="E90" s="6" t="s">
        <v>4</v>
      </c>
      <c r="F90" s="5"/>
      <c r="G90" s="6" t="s">
        <v>5</v>
      </c>
      <c r="H90" s="6" t="s">
        <v>5</v>
      </c>
      <c r="I90" s="6" t="s">
        <v>5</v>
      </c>
      <c r="J90" s="6" t="s">
        <v>5</v>
      </c>
      <c r="K90" s="6" t="s">
        <v>6</v>
      </c>
      <c r="L90" s="6" t="s">
        <v>7</v>
      </c>
    </row>
    <row r="91" spans="1:12" x14ac:dyDescent="0.25">
      <c r="G91" s="2" t="s">
        <v>8</v>
      </c>
      <c r="H91" s="2" t="s">
        <v>9</v>
      </c>
      <c r="I91" s="2" t="s">
        <v>10</v>
      </c>
      <c r="J91" s="2" t="s">
        <v>11</v>
      </c>
      <c r="K91" s="2" t="s">
        <v>12</v>
      </c>
      <c r="L91" s="2" t="s">
        <v>13</v>
      </c>
    </row>
    <row r="92" spans="1:12" x14ac:dyDescent="0.25">
      <c r="G92" s="2"/>
      <c r="H92" s="2"/>
      <c r="I92" s="2"/>
      <c r="J92" s="2"/>
      <c r="K92" s="2"/>
      <c r="L92" s="2"/>
    </row>
    <row r="93" spans="1:12" x14ac:dyDescent="0.25">
      <c r="C93" s="3" t="s">
        <v>76</v>
      </c>
      <c r="G93" s="2"/>
      <c r="H93" s="2"/>
      <c r="I93" s="2"/>
      <c r="J93" s="2"/>
      <c r="K93" s="2"/>
      <c r="L93" s="2"/>
    </row>
    <row r="94" spans="1:12" x14ac:dyDescent="0.25">
      <c r="G94" s="65"/>
      <c r="H94" s="65"/>
      <c r="I94" s="65"/>
      <c r="J94" s="65"/>
      <c r="K94" s="65"/>
      <c r="L94" s="65"/>
    </row>
    <row r="95" spans="1:12" x14ac:dyDescent="0.25">
      <c r="A95" s="29">
        <v>37</v>
      </c>
      <c r="C95" s="1" t="s">
        <v>77</v>
      </c>
      <c r="E95" s="2" t="s">
        <v>15</v>
      </c>
      <c r="G95" s="65">
        <v>-24.075991999999999</v>
      </c>
      <c r="H95" s="65">
        <v>-13.4</v>
      </c>
      <c r="I95" s="65">
        <v>-18</v>
      </c>
      <c r="J95" s="66">
        <v>-29.935051439999999</v>
      </c>
      <c r="K95" s="66">
        <v>-27.492018000000002</v>
      </c>
      <c r="L95" s="65">
        <v>0</v>
      </c>
    </row>
    <row r="96" spans="1:12" x14ac:dyDescent="0.25">
      <c r="A96" s="29">
        <v>38</v>
      </c>
      <c r="C96" s="1" t="s">
        <v>78</v>
      </c>
      <c r="E96" s="2" t="s">
        <v>15</v>
      </c>
      <c r="G96" s="65">
        <v>4.4874279999999995</v>
      </c>
      <c r="H96" s="65">
        <v>0</v>
      </c>
      <c r="I96" s="65">
        <v>0</v>
      </c>
      <c r="J96" s="65">
        <v>0</v>
      </c>
      <c r="K96" s="66">
        <v>0</v>
      </c>
      <c r="L96" s="65">
        <v>0</v>
      </c>
    </row>
    <row r="97" spans="1:12" x14ac:dyDescent="0.25">
      <c r="A97" s="29">
        <v>39</v>
      </c>
      <c r="C97" s="1" t="s">
        <v>79</v>
      </c>
      <c r="E97" s="2" t="s">
        <v>15</v>
      </c>
      <c r="G97" s="65">
        <v>1.1000000000000001</v>
      </c>
      <c r="H97" s="65">
        <v>-14</v>
      </c>
      <c r="I97" s="65">
        <v>-16.2</v>
      </c>
      <c r="J97" s="66">
        <v>-2.8256231000000001</v>
      </c>
      <c r="K97" s="66">
        <v>-33.392699999999998</v>
      </c>
      <c r="L97" s="65">
        <v>0</v>
      </c>
    </row>
    <row r="98" spans="1:12" ht="25" x14ac:dyDescent="0.25">
      <c r="A98" s="29">
        <v>40</v>
      </c>
      <c r="C98" s="5" t="s">
        <v>80</v>
      </c>
      <c r="E98" s="2" t="s">
        <v>81</v>
      </c>
      <c r="G98" s="65">
        <v>-8.5795052199999944</v>
      </c>
      <c r="H98" s="65">
        <v>-4.5999999999999996</v>
      </c>
      <c r="I98" s="65">
        <v>15.4</v>
      </c>
      <c r="J98" s="66">
        <v>6.89466365875953</v>
      </c>
      <c r="K98" s="65">
        <v>0</v>
      </c>
      <c r="L98" s="65">
        <v>0</v>
      </c>
    </row>
    <row r="99" spans="1:12" x14ac:dyDescent="0.25">
      <c r="A99" s="29">
        <v>41</v>
      </c>
      <c r="C99" s="1" t="s">
        <v>82</v>
      </c>
      <c r="E99" s="2" t="s">
        <v>83</v>
      </c>
      <c r="G99" s="65">
        <v>2.1530999999999998</v>
      </c>
      <c r="H99" s="65">
        <v>2.1</v>
      </c>
      <c r="I99" s="65">
        <v>2</v>
      </c>
      <c r="J99" s="66">
        <v>1.1825000000000001</v>
      </c>
      <c r="K99" s="65">
        <v>0</v>
      </c>
      <c r="L99" s="65">
        <v>0</v>
      </c>
    </row>
    <row r="100" spans="1:12" x14ac:dyDescent="0.25">
      <c r="A100" s="29">
        <v>42</v>
      </c>
      <c r="C100" s="5" t="s">
        <v>84</v>
      </c>
      <c r="E100" s="2" t="s">
        <v>83</v>
      </c>
      <c r="G100" s="65">
        <v>0</v>
      </c>
      <c r="H100" s="65">
        <v>-0.3</v>
      </c>
      <c r="I100" s="65">
        <v>0.2</v>
      </c>
      <c r="J100" s="66">
        <v>-6.8851893400000002</v>
      </c>
      <c r="K100" s="66">
        <v>6.9398898101151296</v>
      </c>
      <c r="L100" s="65">
        <v>0</v>
      </c>
    </row>
    <row r="101" spans="1:12" x14ac:dyDescent="0.25">
      <c r="A101" s="29">
        <v>43</v>
      </c>
      <c r="C101" s="1" t="s">
        <v>85</v>
      </c>
      <c r="E101" s="2" t="s">
        <v>83</v>
      </c>
      <c r="G101" s="65">
        <v>-1.7</v>
      </c>
      <c r="H101" s="65">
        <v>0</v>
      </c>
      <c r="I101" s="65">
        <v>0</v>
      </c>
      <c r="J101" s="65">
        <v>0</v>
      </c>
      <c r="K101" s="65">
        <v>0</v>
      </c>
      <c r="L101" s="65">
        <v>0</v>
      </c>
    </row>
    <row r="102" spans="1:12" ht="25" x14ac:dyDescent="0.25">
      <c r="A102" s="29">
        <v>44</v>
      </c>
      <c r="C102" s="5" t="s">
        <v>86</v>
      </c>
      <c r="E102" s="2" t="s">
        <v>83</v>
      </c>
      <c r="G102" s="65">
        <v>1.7</v>
      </c>
      <c r="H102" s="65">
        <v>0</v>
      </c>
      <c r="I102" s="65">
        <v>0</v>
      </c>
      <c r="J102" s="65">
        <v>0</v>
      </c>
      <c r="K102" s="65">
        <v>0</v>
      </c>
      <c r="L102" s="65">
        <v>0</v>
      </c>
    </row>
    <row r="103" spans="1:12" x14ac:dyDescent="0.25">
      <c r="A103" s="29">
        <v>45</v>
      </c>
      <c r="C103" s="5" t="s">
        <v>87</v>
      </c>
      <c r="E103" s="2" t="s">
        <v>83</v>
      </c>
      <c r="G103" s="65">
        <v>12</v>
      </c>
      <c r="H103" s="65">
        <v>12</v>
      </c>
      <c r="I103" s="65">
        <v>12</v>
      </c>
      <c r="J103" s="65">
        <v>12.000000000418014</v>
      </c>
      <c r="K103" s="66">
        <v>12.000000000000012</v>
      </c>
      <c r="L103" s="65">
        <v>0</v>
      </c>
    </row>
    <row r="104" spans="1:12" x14ac:dyDescent="0.25">
      <c r="A104" s="29">
        <v>46</v>
      </c>
      <c r="C104" s="5" t="s">
        <v>88</v>
      </c>
      <c r="E104" s="2" t="s">
        <v>83</v>
      </c>
      <c r="G104" s="65">
        <v>3.7328E-2</v>
      </c>
      <c r="H104" s="65">
        <v>0</v>
      </c>
      <c r="I104" s="65">
        <v>0</v>
      </c>
      <c r="J104" s="65">
        <v>6.3227000000000005E-2</v>
      </c>
      <c r="K104" s="65">
        <v>0</v>
      </c>
      <c r="L104" s="65">
        <v>0</v>
      </c>
    </row>
    <row r="105" spans="1:12" x14ac:dyDescent="0.25">
      <c r="A105" s="29">
        <v>47</v>
      </c>
      <c r="C105" s="5" t="s">
        <v>89</v>
      </c>
      <c r="E105" s="2" t="s">
        <v>83</v>
      </c>
      <c r="G105" s="65">
        <v>0.13</v>
      </c>
      <c r="H105" s="65">
        <v>0.6</v>
      </c>
      <c r="I105" s="65">
        <v>0.7</v>
      </c>
      <c r="J105" s="66">
        <v>0.86912155840399996</v>
      </c>
      <c r="K105" s="65">
        <v>0</v>
      </c>
      <c r="L105" s="65">
        <v>0</v>
      </c>
    </row>
    <row r="106" spans="1:12" ht="25" x14ac:dyDescent="0.25">
      <c r="A106" s="29">
        <v>48</v>
      </c>
      <c r="C106" s="5" t="s">
        <v>90</v>
      </c>
      <c r="E106" s="2" t="s">
        <v>83</v>
      </c>
      <c r="G106" s="65">
        <v>0.18290000000000001</v>
      </c>
      <c r="H106" s="65">
        <v>0.2</v>
      </c>
      <c r="I106" s="65">
        <v>0.1</v>
      </c>
      <c r="J106" s="66">
        <v>7.1900000000000006E-2</v>
      </c>
      <c r="K106" s="65">
        <v>0</v>
      </c>
      <c r="L106" s="65">
        <v>0</v>
      </c>
    </row>
    <row r="107" spans="1:12" ht="25" x14ac:dyDescent="0.25">
      <c r="A107" s="29">
        <v>49</v>
      </c>
      <c r="C107" s="5" t="s">
        <v>91</v>
      </c>
      <c r="E107" s="2" t="s">
        <v>83</v>
      </c>
      <c r="G107" s="65">
        <v>-3.8632548099999999</v>
      </c>
      <c r="H107" s="65">
        <v>-3.9</v>
      </c>
      <c r="I107" s="65">
        <v>0</v>
      </c>
      <c r="J107" s="65">
        <v>0</v>
      </c>
      <c r="K107" s="65">
        <v>0</v>
      </c>
      <c r="L107" s="65">
        <v>0</v>
      </c>
    </row>
    <row r="108" spans="1:12" ht="25" x14ac:dyDescent="0.25">
      <c r="A108" s="29">
        <v>50</v>
      </c>
      <c r="C108" s="5" t="s">
        <v>162</v>
      </c>
      <c r="E108" s="2" t="s">
        <v>83</v>
      </c>
      <c r="G108" s="65">
        <v>0</v>
      </c>
      <c r="H108" s="65">
        <v>3.9</v>
      </c>
      <c r="I108" s="65">
        <v>0</v>
      </c>
      <c r="J108" s="65">
        <v>0</v>
      </c>
      <c r="K108" s="65">
        <v>0</v>
      </c>
      <c r="L108" s="65">
        <v>0</v>
      </c>
    </row>
    <row r="109" spans="1:12" ht="25" x14ac:dyDescent="0.25">
      <c r="A109" s="29">
        <v>51</v>
      </c>
      <c r="C109" s="5" t="s">
        <v>80</v>
      </c>
      <c r="E109" s="2" t="s">
        <v>93</v>
      </c>
      <c r="G109" s="65">
        <v>-4.675935</v>
      </c>
      <c r="H109" s="65">
        <v>7.2</v>
      </c>
      <c r="I109" s="65">
        <v>19.04</v>
      </c>
      <c r="J109" s="66">
        <v>8.769801039999999</v>
      </c>
      <c r="K109" s="66">
        <v>-6.1126680466973013</v>
      </c>
      <c r="L109" s="65">
        <v>0</v>
      </c>
    </row>
    <row r="110" spans="1:12" x14ac:dyDescent="0.25">
      <c r="A110" s="29">
        <v>52</v>
      </c>
      <c r="C110" s="5" t="s">
        <v>94</v>
      </c>
      <c r="E110" s="2" t="s">
        <v>95</v>
      </c>
      <c r="G110" s="65">
        <v>0.28803200000000001</v>
      </c>
      <c r="H110" s="65">
        <v>0</v>
      </c>
      <c r="I110" s="65">
        <v>0</v>
      </c>
      <c r="J110" s="66">
        <v>0</v>
      </c>
      <c r="K110" s="65">
        <v>0</v>
      </c>
      <c r="L110" s="65">
        <v>0</v>
      </c>
    </row>
    <row r="111" spans="1:12" x14ac:dyDescent="0.25">
      <c r="A111" s="29">
        <v>53</v>
      </c>
      <c r="C111" s="5" t="s">
        <v>84</v>
      </c>
      <c r="E111" s="2" t="s">
        <v>95</v>
      </c>
      <c r="G111" s="65">
        <v>-6.9537152000000004</v>
      </c>
      <c r="H111" s="65">
        <v>-5.6</v>
      </c>
      <c r="I111" s="65">
        <v>-13.96</v>
      </c>
      <c r="J111" s="66">
        <v>-2.01582895</v>
      </c>
      <c r="K111" s="66">
        <v>1.1738915798336</v>
      </c>
      <c r="L111" s="65">
        <v>0</v>
      </c>
    </row>
    <row r="112" spans="1:12" x14ac:dyDescent="0.25">
      <c r="A112" s="29">
        <v>54</v>
      </c>
      <c r="C112" s="5" t="s">
        <v>96</v>
      </c>
      <c r="E112" s="2" t="s">
        <v>95</v>
      </c>
      <c r="G112" s="65">
        <v>-1.006</v>
      </c>
      <c r="H112" s="65">
        <v>-1.1000000000000001</v>
      </c>
      <c r="I112" s="65">
        <v>-4.4000000000000004</v>
      </c>
      <c r="J112" s="66">
        <v>-2.9220399548134903</v>
      </c>
      <c r="K112" s="66">
        <v>-2.89131583129085</v>
      </c>
      <c r="L112" s="65">
        <v>0</v>
      </c>
    </row>
    <row r="113" spans="1:12" x14ac:dyDescent="0.25">
      <c r="A113" s="29">
        <v>55</v>
      </c>
      <c r="C113" s="1" t="s">
        <v>97</v>
      </c>
      <c r="E113" s="2" t="s">
        <v>95</v>
      </c>
      <c r="G113" s="65">
        <v>0</v>
      </c>
      <c r="H113" s="65">
        <v>0</v>
      </c>
      <c r="I113" s="65">
        <v>0</v>
      </c>
      <c r="J113" s="66">
        <v>-8.0867999999999995E-2</v>
      </c>
      <c r="K113" s="65">
        <v>0</v>
      </c>
      <c r="L113" s="65">
        <v>0</v>
      </c>
    </row>
    <row r="114" spans="1:12" x14ac:dyDescent="0.25">
      <c r="A114" s="29">
        <v>56</v>
      </c>
      <c r="C114" s="5" t="s">
        <v>88</v>
      </c>
      <c r="E114" s="2" t="s">
        <v>95</v>
      </c>
      <c r="G114" s="65">
        <v>0.44</v>
      </c>
      <c r="H114" s="65">
        <v>1.4</v>
      </c>
      <c r="I114" s="65">
        <v>0.7</v>
      </c>
      <c r="J114" s="66">
        <v>0.761992</v>
      </c>
      <c r="K114" s="66">
        <v>0.42</v>
      </c>
      <c r="L114" s="65">
        <v>0</v>
      </c>
    </row>
    <row r="115" spans="1:12" x14ac:dyDescent="0.25">
      <c r="A115" s="2"/>
      <c r="C115" s="5"/>
      <c r="G115" s="28"/>
      <c r="H115" s="28"/>
      <c r="I115" s="28"/>
      <c r="J115" s="14"/>
      <c r="K115" s="14"/>
      <c r="L115" s="14"/>
    </row>
    <row r="116" spans="1:12" x14ac:dyDescent="0.25">
      <c r="A116" s="2"/>
      <c r="C116" s="5"/>
      <c r="G116" s="28"/>
      <c r="H116" s="28"/>
      <c r="I116" s="28"/>
      <c r="J116" s="14"/>
      <c r="K116" s="14"/>
      <c r="L116" s="14"/>
    </row>
    <row r="117" spans="1:12" x14ac:dyDescent="0.25">
      <c r="A117" s="2"/>
      <c r="C117" s="5"/>
      <c r="G117" s="28"/>
      <c r="H117" s="28"/>
      <c r="I117" s="28"/>
      <c r="J117" s="14"/>
      <c r="K117" s="14"/>
      <c r="L117" s="14"/>
    </row>
    <row r="118" spans="1:12" x14ac:dyDescent="0.25">
      <c r="A118" s="2"/>
      <c r="C118" s="5"/>
      <c r="G118" s="28"/>
      <c r="H118" s="28"/>
      <c r="I118" s="28"/>
      <c r="J118" s="14"/>
      <c r="K118" s="14"/>
      <c r="L118" s="14"/>
    </row>
    <row r="119" spans="1:12" x14ac:dyDescent="0.25">
      <c r="A119" s="2"/>
      <c r="C119" s="5"/>
      <c r="G119" s="28"/>
      <c r="H119" s="28"/>
      <c r="I119" s="28"/>
      <c r="J119" s="14"/>
      <c r="K119" s="14"/>
      <c r="L119" s="14"/>
    </row>
    <row r="120" spans="1:12" x14ac:dyDescent="0.25">
      <c r="A120" s="87" t="s">
        <v>175</v>
      </c>
      <c r="B120" s="87"/>
      <c r="C120" s="87"/>
      <c r="D120" s="87"/>
      <c r="E120" s="87"/>
      <c r="F120" s="87"/>
      <c r="G120" s="87"/>
      <c r="H120" s="87"/>
      <c r="I120" s="87"/>
      <c r="J120" s="93"/>
      <c r="K120" s="87"/>
      <c r="L120" s="87"/>
    </row>
    <row r="121" spans="1:12" x14ac:dyDescent="0.25">
      <c r="A121" s="10" t="s">
        <v>177</v>
      </c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</row>
    <row r="123" spans="1:12" x14ac:dyDescent="0.25">
      <c r="A123" s="3"/>
      <c r="B123" s="3"/>
      <c r="C123" s="3"/>
      <c r="D123" s="3"/>
      <c r="E123" s="8"/>
      <c r="F123" s="3"/>
      <c r="G123" s="8">
        <v>2019</v>
      </c>
      <c r="H123" s="8">
        <v>2020</v>
      </c>
      <c r="I123" s="8">
        <v>2021</v>
      </c>
      <c r="J123" s="8">
        <v>2022</v>
      </c>
      <c r="K123" s="8">
        <v>2023</v>
      </c>
      <c r="L123" s="8">
        <v>2024</v>
      </c>
    </row>
    <row r="124" spans="1:12" ht="25" x14ac:dyDescent="0.25">
      <c r="A124" s="6" t="s">
        <v>132</v>
      </c>
      <c r="B124" s="5"/>
      <c r="C124" s="7" t="s">
        <v>3</v>
      </c>
      <c r="D124" s="5"/>
      <c r="E124" s="6" t="s">
        <v>4</v>
      </c>
      <c r="F124" s="5"/>
      <c r="G124" s="6" t="s">
        <v>5</v>
      </c>
      <c r="H124" s="6" t="s">
        <v>5</v>
      </c>
      <c r="I124" s="6" t="s">
        <v>5</v>
      </c>
      <c r="J124" s="6" t="s">
        <v>5</v>
      </c>
      <c r="K124" s="6" t="s">
        <v>6</v>
      </c>
      <c r="L124" s="6" t="s">
        <v>7</v>
      </c>
    </row>
    <row r="125" spans="1:12" x14ac:dyDescent="0.25">
      <c r="G125" s="2" t="s">
        <v>8</v>
      </c>
      <c r="H125" s="2" t="s">
        <v>9</v>
      </c>
      <c r="I125" s="2" t="s">
        <v>10</v>
      </c>
      <c r="J125" s="2" t="s">
        <v>11</v>
      </c>
      <c r="K125" s="2" t="s">
        <v>12</v>
      </c>
      <c r="L125" s="2" t="s">
        <v>13</v>
      </c>
    </row>
    <row r="126" spans="1:12" x14ac:dyDescent="0.25">
      <c r="G126" s="2"/>
      <c r="H126" s="2"/>
      <c r="I126" s="2"/>
      <c r="J126" s="2"/>
      <c r="K126" s="2"/>
      <c r="L126" s="2"/>
    </row>
    <row r="127" spans="1:12" x14ac:dyDescent="0.25">
      <c r="A127" s="2">
        <v>57</v>
      </c>
      <c r="C127" s="5" t="s">
        <v>89</v>
      </c>
      <c r="E127" s="2" t="s">
        <v>95</v>
      </c>
      <c r="G127" s="65">
        <v>0.447743251065852</v>
      </c>
      <c r="H127" s="65">
        <v>1.2</v>
      </c>
      <c r="I127" s="65">
        <v>1.5</v>
      </c>
      <c r="J127" s="66">
        <v>1.9856803000000001</v>
      </c>
      <c r="K127" s="65">
        <v>0</v>
      </c>
      <c r="L127" s="65">
        <v>0</v>
      </c>
    </row>
    <row r="128" spans="1:12" ht="37.5" x14ac:dyDescent="0.25">
      <c r="A128" s="29">
        <v>58</v>
      </c>
      <c r="C128" s="5" t="s">
        <v>158</v>
      </c>
      <c r="E128" s="2" t="s">
        <v>95</v>
      </c>
      <c r="G128" s="65">
        <v>-17.416001059999999</v>
      </c>
      <c r="H128" s="65">
        <v>-17.7</v>
      </c>
      <c r="I128" s="65">
        <v>-17.16</v>
      </c>
      <c r="J128" s="65">
        <v>-17.399253730000002</v>
      </c>
      <c r="K128" s="65">
        <f>-16.43352</f>
        <v>-16.433520000000001</v>
      </c>
      <c r="L128" s="65">
        <v>0</v>
      </c>
    </row>
    <row r="129" spans="1:12" x14ac:dyDescent="0.25">
      <c r="A129" s="2">
        <v>59</v>
      </c>
      <c r="C129" s="5" t="s">
        <v>100</v>
      </c>
      <c r="E129" s="2" t="s">
        <v>15</v>
      </c>
      <c r="G129" s="65">
        <v>0.54741563999990872</v>
      </c>
      <c r="H129" s="65">
        <v>0.7</v>
      </c>
      <c r="I129" s="65">
        <v>1.4</v>
      </c>
      <c r="J129" s="65">
        <v>8.9332866438496392</v>
      </c>
      <c r="K129" s="65">
        <v>0</v>
      </c>
      <c r="L129" s="65">
        <v>0</v>
      </c>
    </row>
    <row r="130" spans="1:12" x14ac:dyDescent="0.25">
      <c r="A130" s="29">
        <v>60</v>
      </c>
      <c r="C130" s="1" t="s">
        <v>19</v>
      </c>
      <c r="G130" s="67">
        <f t="shared" ref="G130:I130" si="8">SUM(G95:G114)+SUM(G127:G129)</f>
        <v>-44.756456398934233</v>
      </c>
      <c r="H130" s="67">
        <f t="shared" si="8"/>
        <v>-31.299999999999997</v>
      </c>
      <c r="I130" s="67">
        <f t="shared" si="8"/>
        <v>-16.680000000000007</v>
      </c>
      <c r="J130" s="67">
        <f>SUM(J95:J114)+SUM(J127:J129)</f>
        <v>-20.531682313382305</v>
      </c>
      <c r="K130" s="67">
        <f t="shared" ref="K130:L130" si="9">SUM(K95:K114)+SUM(K127:K129)</f>
        <v>-65.788440488039413</v>
      </c>
      <c r="L130" s="67">
        <f t="shared" si="9"/>
        <v>0</v>
      </c>
    </row>
    <row r="131" spans="1:12" x14ac:dyDescent="0.25">
      <c r="A131" s="2"/>
      <c r="G131" s="68"/>
      <c r="H131" s="68"/>
      <c r="I131" s="68"/>
      <c r="J131" s="66"/>
      <c r="K131" s="66"/>
      <c r="L131" s="66"/>
    </row>
    <row r="132" spans="1:12" ht="13" thickBot="1" x14ac:dyDescent="0.3">
      <c r="A132" s="2">
        <v>61</v>
      </c>
      <c r="C132" s="1" t="s">
        <v>101</v>
      </c>
      <c r="G132" s="69">
        <f>G69+G130</f>
        <v>4631.4535436010647</v>
      </c>
      <c r="H132" s="69">
        <f t="shared" ref="H132:L132" si="10">H69+H130</f>
        <v>4118.8</v>
      </c>
      <c r="I132" s="69">
        <f t="shared" si="10"/>
        <v>4480.598</v>
      </c>
      <c r="J132" s="70">
        <f t="shared" si="10"/>
        <v>6164.5421092700008</v>
      </c>
      <c r="K132" s="70">
        <f t="shared" si="10"/>
        <v>5664.54444703227</v>
      </c>
      <c r="L132" s="70">
        <f t="shared" si="10"/>
        <v>5851.6143559885477</v>
      </c>
    </row>
    <row r="133" spans="1:12" ht="13" thickTop="1" x14ac:dyDescent="0.25">
      <c r="G133" s="73"/>
      <c r="H133" s="73"/>
      <c r="I133" s="73"/>
      <c r="J133" s="73"/>
      <c r="K133" s="73"/>
      <c r="L133" s="73"/>
    </row>
    <row r="134" spans="1:12" x14ac:dyDescent="0.25">
      <c r="A134" s="8" t="s">
        <v>102</v>
      </c>
      <c r="G134" s="65"/>
      <c r="H134" s="65"/>
      <c r="I134" s="65"/>
      <c r="J134" s="65"/>
      <c r="K134" s="65"/>
      <c r="L134" s="65"/>
    </row>
    <row r="135" spans="1:12" ht="15" customHeight="1" x14ac:dyDescent="0.25">
      <c r="A135" s="26" t="s">
        <v>103</v>
      </c>
      <c r="B135" s="92" t="s">
        <v>104</v>
      </c>
      <c r="C135" s="92"/>
      <c r="G135" s="65"/>
      <c r="H135" s="65"/>
      <c r="I135" s="65"/>
      <c r="J135" s="65"/>
      <c r="K135" s="65"/>
      <c r="L135" s="65"/>
    </row>
    <row r="136" spans="1:12" ht="15" customHeight="1" x14ac:dyDescent="0.25">
      <c r="A136" s="26" t="s">
        <v>105</v>
      </c>
      <c r="B136" s="92" t="s">
        <v>106</v>
      </c>
      <c r="C136" s="92"/>
    </row>
  </sheetData>
  <mergeCells count="6">
    <mergeCell ref="B135:C135"/>
    <mergeCell ref="B136:C136"/>
    <mergeCell ref="A6:L6"/>
    <mergeCell ref="A46:L46"/>
    <mergeCell ref="A86:L86"/>
    <mergeCell ref="A120:L120"/>
  </mergeCells>
  <pageMargins left="0.7" right="0.7" top="0.75" bottom="0.75" header="0.3" footer="0.3"/>
  <pageSetup firstPageNumber="5" orientation="landscape" useFirstPageNumber="1" r:id="rId1"/>
  <headerFooter>
    <oddHeader>&amp;R&amp;"Arial,Regular"&amp;10Filed: 2023-03-08
EB-2022-0200
Exhibit I.3.3-STAFF-95
Attachment 1</oddHeader>
  </headerFooter>
  <customProperties>
    <customPr name="EpmWorksheetKeyString_GUID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5AB70-EF8A-49A0-85F8-A6A58F693DAE}">
  <sheetPr>
    <tabColor rgb="FF92D050"/>
  </sheetPr>
  <dimension ref="A1:L279"/>
  <sheetViews>
    <sheetView tabSelected="1" view="pageLayout" zoomScaleNormal="100" workbookViewId="0">
      <selection activeCell="G22" sqref="G22"/>
    </sheetView>
  </sheetViews>
  <sheetFormatPr defaultColWidth="101.1796875" defaultRowHeight="12.5" x14ac:dyDescent="0.25"/>
  <cols>
    <col min="1" max="1" width="5" style="1" customWidth="1"/>
    <col min="2" max="2" width="1.26953125" style="1" customWidth="1"/>
    <col min="3" max="3" width="24.54296875" style="1" customWidth="1"/>
    <col min="4" max="4" width="1.26953125" style="1" customWidth="1"/>
    <col min="5" max="7" width="12.7265625" style="1" customWidth="1"/>
    <col min="8" max="8" width="1.1796875" style="1" customWidth="1"/>
    <col min="9" max="12" width="12.7265625" style="1" customWidth="1"/>
    <col min="13" max="16384" width="101.1796875" style="1"/>
  </cols>
  <sheetData>
    <row r="1" spans="1:12" x14ac:dyDescent="0.25">
      <c r="A1" s="19"/>
    </row>
    <row r="2" spans="1:12" x14ac:dyDescent="0.25">
      <c r="A2" s="19"/>
    </row>
    <row r="6" spans="1:12" x14ac:dyDescent="0.25">
      <c r="A6" s="87" t="s">
        <v>178</v>
      </c>
      <c r="B6" s="87"/>
      <c r="C6" s="87"/>
      <c r="D6" s="87"/>
      <c r="E6" s="87"/>
      <c r="F6" s="87"/>
      <c r="G6" s="87"/>
      <c r="H6" s="87"/>
      <c r="I6" s="87"/>
      <c r="J6" s="93"/>
      <c r="K6" s="87"/>
      <c r="L6" s="87"/>
    </row>
    <row r="7" spans="1:12" s="9" customFormat="1" x14ac:dyDescent="0.25">
      <c r="A7" s="10" t="s">
        <v>179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9" spans="1:12" s="3" customFormat="1" ht="15" customHeight="1" x14ac:dyDescent="0.25">
      <c r="E9" s="87">
        <v>2021</v>
      </c>
      <c r="F9" s="87"/>
      <c r="G9" s="87"/>
      <c r="H9" s="8"/>
      <c r="I9" s="87">
        <v>2022</v>
      </c>
      <c r="J9" s="87"/>
      <c r="K9" s="87"/>
      <c r="L9" s="8"/>
    </row>
    <row r="10" spans="1:12" s="5" customFormat="1" ht="38.15" customHeight="1" x14ac:dyDescent="0.25">
      <c r="A10" s="6" t="s">
        <v>2</v>
      </c>
      <c r="C10" s="7" t="s">
        <v>3</v>
      </c>
      <c r="E10" s="89" t="s">
        <v>5</v>
      </c>
      <c r="F10" s="89"/>
      <c r="G10" s="89"/>
      <c r="H10" s="20"/>
      <c r="I10" s="89" t="s">
        <v>5</v>
      </c>
      <c r="J10" s="89"/>
      <c r="K10" s="89"/>
      <c r="L10" s="6" t="s">
        <v>24</v>
      </c>
    </row>
    <row r="11" spans="1:12" x14ac:dyDescent="0.25">
      <c r="E11" s="2" t="s">
        <v>8</v>
      </c>
      <c r="F11" s="2" t="s">
        <v>9</v>
      </c>
      <c r="G11" s="2" t="s">
        <v>10</v>
      </c>
      <c r="H11" s="2"/>
      <c r="I11" s="2" t="s">
        <v>11</v>
      </c>
      <c r="J11" s="2" t="s">
        <v>12</v>
      </c>
      <c r="K11" s="2" t="s">
        <v>13</v>
      </c>
      <c r="L11" s="2" t="s">
        <v>109</v>
      </c>
    </row>
    <row r="12" spans="1:12" x14ac:dyDescent="0.25">
      <c r="E12" s="2"/>
      <c r="F12" s="2"/>
      <c r="G12" s="2"/>
      <c r="H12" s="2"/>
      <c r="I12" s="2"/>
      <c r="J12" s="2"/>
      <c r="K12" s="2"/>
      <c r="L12" s="2"/>
    </row>
    <row r="13" spans="1:12" x14ac:dyDescent="0.25">
      <c r="E13" s="21" t="s">
        <v>110</v>
      </c>
      <c r="F13" s="21" t="s">
        <v>111</v>
      </c>
      <c r="G13" s="21" t="s">
        <v>19</v>
      </c>
      <c r="H13" s="21"/>
      <c r="I13" s="21" t="s">
        <v>110</v>
      </c>
      <c r="J13" s="21" t="s">
        <v>111</v>
      </c>
      <c r="K13" s="21" t="s">
        <v>19</v>
      </c>
      <c r="L13" s="2"/>
    </row>
    <row r="15" spans="1:12" x14ac:dyDescent="0.25">
      <c r="C15" s="3" t="s">
        <v>39</v>
      </c>
      <c r="L15" s="4"/>
    </row>
    <row r="16" spans="1:12" x14ac:dyDescent="0.25">
      <c r="E16" s="65"/>
      <c r="F16" s="65"/>
      <c r="G16" s="65"/>
      <c r="H16" s="65"/>
      <c r="I16" s="65"/>
      <c r="J16" s="65"/>
      <c r="K16" s="65"/>
      <c r="L16" s="65"/>
    </row>
    <row r="17" spans="1:12" x14ac:dyDescent="0.25">
      <c r="A17" s="2">
        <v>1</v>
      </c>
      <c r="C17" s="1" t="s">
        <v>40</v>
      </c>
      <c r="E17" s="66">
        <v>1749.74</v>
      </c>
      <c r="F17" s="66">
        <v>18.52</v>
      </c>
      <c r="G17" s="66">
        <f>E17+F17-0.01</f>
        <v>1768.25</v>
      </c>
      <c r="H17" s="66"/>
      <c r="I17" s="66">
        <v>2358.5385691600009</v>
      </c>
      <c r="J17" s="66">
        <v>17.587358950000002</v>
      </c>
      <c r="K17" s="66">
        <f>I17+J17</f>
        <v>2376.125928110001</v>
      </c>
      <c r="L17" s="66">
        <f>K17-G17</f>
        <v>607.87592811000104</v>
      </c>
    </row>
    <row r="18" spans="1:12" x14ac:dyDescent="0.25">
      <c r="A18" s="2">
        <v>2</v>
      </c>
      <c r="C18" s="1" t="s">
        <v>41</v>
      </c>
      <c r="E18" s="66">
        <v>775.83</v>
      </c>
      <c r="F18" s="66">
        <v>144.25</v>
      </c>
      <c r="G18" s="66">
        <f>E18+F18</f>
        <v>920.08</v>
      </c>
      <c r="H18" s="66"/>
      <c r="I18" s="66">
        <v>1145.4263617699996</v>
      </c>
      <c r="J18" s="66">
        <v>163.93303464000005</v>
      </c>
      <c r="K18" s="66">
        <f>I18+J18</f>
        <v>1309.3593964099996</v>
      </c>
      <c r="L18" s="66">
        <f>K18-G18</f>
        <v>389.27939640999955</v>
      </c>
    </row>
    <row r="19" spans="1:12" x14ac:dyDescent="0.25">
      <c r="A19" s="2">
        <v>3</v>
      </c>
      <c r="C19" s="1" t="s">
        <v>42</v>
      </c>
      <c r="E19" s="66">
        <v>0.01</v>
      </c>
      <c r="F19" s="66">
        <v>0</v>
      </c>
      <c r="G19" s="66">
        <f>E19+F19</f>
        <v>0.01</v>
      </c>
      <c r="H19" s="66"/>
      <c r="I19" s="66">
        <v>-4.9938199999999995E-3</v>
      </c>
      <c r="J19" s="66">
        <v>0</v>
      </c>
      <c r="K19" s="66">
        <f>I19+J19</f>
        <v>-4.9938199999999995E-3</v>
      </c>
      <c r="L19" s="66">
        <f>K19-G19</f>
        <v>-1.499382E-2</v>
      </c>
    </row>
    <row r="20" spans="1:12" x14ac:dyDescent="0.25">
      <c r="A20" s="2">
        <v>4</v>
      </c>
      <c r="C20" s="1" t="s">
        <v>43</v>
      </c>
      <c r="E20" s="67">
        <f t="shared" ref="E20:G20" si="0">SUM(E17:E19)</f>
        <v>2525.5800000000004</v>
      </c>
      <c r="F20" s="67">
        <f t="shared" si="0"/>
        <v>162.77000000000001</v>
      </c>
      <c r="G20" s="67">
        <f t="shared" si="0"/>
        <v>2688.34</v>
      </c>
      <c r="H20" s="66"/>
      <c r="I20" s="67">
        <f t="shared" ref="I20:L20" si="1">SUM(I17:I19)</f>
        <v>3503.9599371100003</v>
      </c>
      <c r="J20" s="67">
        <f t="shared" si="1"/>
        <v>181.52039359000005</v>
      </c>
      <c r="K20" s="67">
        <f t="shared" si="1"/>
        <v>3685.4803307000006</v>
      </c>
      <c r="L20" s="67">
        <f t="shared" si="1"/>
        <v>997.14033070000062</v>
      </c>
    </row>
    <row r="21" spans="1:12" x14ac:dyDescent="0.25">
      <c r="A21" s="2"/>
      <c r="E21" s="68"/>
      <c r="F21" s="68"/>
      <c r="G21" s="68"/>
      <c r="H21" s="68"/>
      <c r="I21" s="68"/>
      <c r="J21" s="68"/>
      <c r="K21" s="68"/>
      <c r="L21" s="68"/>
    </row>
    <row r="22" spans="1:12" x14ac:dyDescent="0.25">
      <c r="A22" s="2">
        <v>5</v>
      </c>
      <c r="C22" s="1" t="s">
        <v>44</v>
      </c>
      <c r="E22" s="66">
        <v>853.06</v>
      </c>
      <c r="F22" s="66">
        <v>18.29</v>
      </c>
      <c r="G22" s="66">
        <f>E22+F22</f>
        <v>871.34999999999991</v>
      </c>
      <c r="H22" s="66"/>
      <c r="I22" s="66">
        <v>1232.639560152779</v>
      </c>
      <c r="J22" s="66">
        <v>20.129785300000002</v>
      </c>
      <c r="K22" s="66">
        <f>I22+J22</f>
        <v>1252.7693454527791</v>
      </c>
      <c r="L22" s="66">
        <f>K22-G22</f>
        <v>381.41934545277923</v>
      </c>
    </row>
    <row r="23" spans="1:12" x14ac:dyDescent="0.25">
      <c r="A23" s="2">
        <v>6</v>
      </c>
      <c r="C23" s="1" t="s">
        <v>45</v>
      </c>
      <c r="E23" s="66">
        <v>109.24</v>
      </c>
      <c r="F23" s="66">
        <v>34.979999999999997</v>
      </c>
      <c r="G23" s="66">
        <f t="shared" ref="G23:G25" si="2">E23+F23</f>
        <v>144.22</v>
      </c>
      <c r="H23" s="66"/>
      <c r="I23" s="66">
        <v>180.28146005527503</v>
      </c>
      <c r="J23" s="66">
        <v>42.914628469999997</v>
      </c>
      <c r="K23" s="66">
        <f t="shared" ref="K23:K25" si="3">I23+J23</f>
        <v>223.19608852527503</v>
      </c>
      <c r="L23" s="66">
        <f>K23-G23</f>
        <v>78.976088525275031</v>
      </c>
    </row>
    <row r="24" spans="1:12" x14ac:dyDescent="0.25">
      <c r="A24" s="2">
        <v>7</v>
      </c>
      <c r="C24" s="1" t="s">
        <v>46</v>
      </c>
      <c r="E24" s="66">
        <v>364.25</v>
      </c>
      <c r="F24" s="66">
        <v>12.83</v>
      </c>
      <c r="G24" s="66">
        <f t="shared" si="2"/>
        <v>377.08</v>
      </c>
      <c r="H24" s="66"/>
      <c r="I24" s="66">
        <v>487.13565051272502</v>
      </c>
      <c r="J24" s="66">
        <v>14.39835096456784</v>
      </c>
      <c r="K24" s="66">
        <f t="shared" si="3"/>
        <v>501.53400147729286</v>
      </c>
      <c r="L24" s="66">
        <f>K24-G24</f>
        <v>124.45400147729288</v>
      </c>
    </row>
    <row r="25" spans="1:12" x14ac:dyDescent="0.25">
      <c r="A25" s="2">
        <v>8</v>
      </c>
      <c r="C25" s="1" t="s">
        <v>47</v>
      </c>
      <c r="E25" s="66">
        <v>40.9</v>
      </c>
      <c r="F25" s="66">
        <v>19.989999999999998</v>
      </c>
      <c r="G25" s="66">
        <f t="shared" si="2"/>
        <v>60.89</v>
      </c>
      <c r="H25" s="66"/>
      <c r="I25" s="66">
        <v>58.523974478685794</v>
      </c>
      <c r="J25" s="66">
        <v>22.743378023129001</v>
      </c>
      <c r="K25" s="66">
        <f t="shared" si="3"/>
        <v>81.267352501814798</v>
      </c>
      <c r="L25" s="66">
        <f>K25-G25</f>
        <v>20.377352501814798</v>
      </c>
    </row>
    <row r="26" spans="1:12" x14ac:dyDescent="0.25">
      <c r="A26" s="2">
        <v>9</v>
      </c>
      <c r="C26" s="1" t="s">
        <v>48</v>
      </c>
      <c r="E26" s="67">
        <f t="shared" ref="E26:G26" si="4">SUM(E22:E25)</f>
        <v>1367.45</v>
      </c>
      <c r="F26" s="67">
        <f t="shared" si="4"/>
        <v>86.089999999999989</v>
      </c>
      <c r="G26" s="67">
        <f t="shared" si="4"/>
        <v>1453.54</v>
      </c>
      <c r="H26" s="66"/>
      <c r="I26" s="67">
        <f t="shared" ref="I26:L26" si="5">SUM(I22:I25)</f>
        <v>1958.5806451994649</v>
      </c>
      <c r="J26" s="67">
        <f t="shared" si="5"/>
        <v>100.18614275769684</v>
      </c>
      <c r="K26" s="67">
        <f t="shared" si="5"/>
        <v>2058.7667879571618</v>
      </c>
      <c r="L26" s="67">
        <f t="shared" si="5"/>
        <v>605.22678795716195</v>
      </c>
    </row>
    <row r="27" spans="1:12" x14ac:dyDescent="0.25">
      <c r="A27" s="2"/>
      <c r="E27" s="66"/>
      <c r="F27" s="66"/>
      <c r="G27" s="66"/>
      <c r="H27" s="66"/>
      <c r="I27" s="66"/>
      <c r="J27" s="66"/>
      <c r="K27" s="66"/>
      <c r="L27" s="66"/>
    </row>
    <row r="28" spans="1:12" x14ac:dyDescent="0.25">
      <c r="A28" s="2">
        <v>10</v>
      </c>
      <c r="C28" s="1" t="s">
        <v>49</v>
      </c>
      <c r="E28" s="67">
        <f t="shared" ref="E28:G28" si="6">E20+E26</f>
        <v>3893.0300000000007</v>
      </c>
      <c r="F28" s="67">
        <f t="shared" si="6"/>
        <v>248.86</v>
      </c>
      <c r="G28" s="67">
        <f t="shared" si="6"/>
        <v>4141.88</v>
      </c>
      <c r="H28" s="66"/>
      <c r="I28" s="67">
        <f t="shared" ref="I28:L28" si="7">I20+I26</f>
        <v>5462.5405823094652</v>
      </c>
      <c r="J28" s="67">
        <f t="shared" si="7"/>
        <v>281.7065363476969</v>
      </c>
      <c r="K28" s="67">
        <f t="shared" si="7"/>
        <v>5744.247118657162</v>
      </c>
      <c r="L28" s="67">
        <f t="shared" si="7"/>
        <v>1602.3671186571626</v>
      </c>
    </row>
    <row r="29" spans="1:12" x14ac:dyDescent="0.25">
      <c r="A29" s="2"/>
      <c r="E29" s="66"/>
      <c r="F29" s="66"/>
      <c r="G29" s="66"/>
      <c r="H29" s="66"/>
      <c r="I29" s="66"/>
      <c r="J29" s="66"/>
      <c r="K29" s="66"/>
      <c r="L29" s="66"/>
    </row>
    <row r="30" spans="1:12" x14ac:dyDescent="0.25">
      <c r="A30" s="2"/>
      <c r="C30" s="3" t="s">
        <v>50</v>
      </c>
      <c r="E30" s="71"/>
      <c r="F30" s="71"/>
      <c r="G30" s="71"/>
      <c r="H30" s="71"/>
      <c r="I30" s="71"/>
      <c r="J30" s="71"/>
      <c r="K30" s="71"/>
      <c r="L30" s="71"/>
    </row>
    <row r="31" spans="1:12" x14ac:dyDescent="0.25">
      <c r="A31" s="2"/>
      <c r="E31" s="71"/>
      <c r="F31" s="71"/>
      <c r="G31" s="71"/>
      <c r="H31" s="71"/>
      <c r="I31" s="71"/>
      <c r="J31" s="71"/>
      <c r="K31" s="71"/>
      <c r="L31" s="71"/>
    </row>
    <row r="32" spans="1:12" x14ac:dyDescent="0.25">
      <c r="A32" s="2">
        <v>11</v>
      </c>
      <c r="C32" s="1" t="s">
        <v>51</v>
      </c>
      <c r="E32" s="66">
        <v>2.9</v>
      </c>
      <c r="F32" s="66">
        <v>1.8</v>
      </c>
      <c r="G32" s="66">
        <f t="shared" ref="G32:G37" si="8">E32+F32</f>
        <v>4.7</v>
      </c>
      <c r="H32" s="66"/>
      <c r="I32" s="66">
        <v>4.2727060200000038</v>
      </c>
      <c r="J32" s="66">
        <v>2.2907486499999994</v>
      </c>
      <c r="K32" s="66">
        <f t="shared" ref="K32:K37" si="9">I32+J32</f>
        <v>6.5634546700000032</v>
      </c>
      <c r="L32" s="66">
        <f t="shared" ref="L32:L37" si="10">K32-G32</f>
        <v>1.863454670000003</v>
      </c>
    </row>
    <row r="33" spans="1:12" x14ac:dyDescent="0.25">
      <c r="A33" s="2">
        <v>12</v>
      </c>
      <c r="C33" s="1" t="s">
        <v>52</v>
      </c>
      <c r="E33" s="66">
        <v>16.600000000000001</v>
      </c>
      <c r="F33" s="66">
        <v>40.4</v>
      </c>
      <c r="G33" s="66">
        <f t="shared" si="8"/>
        <v>57</v>
      </c>
      <c r="H33" s="66"/>
      <c r="I33" s="66">
        <v>33.803907740000021</v>
      </c>
      <c r="J33" s="66">
        <v>47.133285050000218</v>
      </c>
      <c r="K33" s="66">
        <f t="shared" si="9"/>
        <v>80.937192790000239</v>
      </c>
      <c r="L33" s="66">
        <f t="shared" si="10"/>
        <v>23.937192790000239</v>
      </c>
    </row>
    <row r="34" spans="1:12" x14ac:dyDescent="0.25">
      <c r="A34" s="2">
        <v>13</v>
      </c>
      <c r="C34" s="1" t="s">
        <v>53</v>
      </c>
      <c r="E34" s="66">
        <v>0.2</v>
      </c>
      <c r="F34" s="66">
        <v>8.1399999999999988</v>
      </c>
      <c r="G34" s="66">
        <f t="shared" si="8"/>
        <v>8.3399999999999981</v>
      </c>
      <c r="H34" s="66"/>
      <c r="I34" s="66">
        <v>0.2985041400000002</v>
      </c>
      <c r="J34" s="66">
        <v>9.7882769999999937</v>
      </c>
      <c r="K34" s="66">
        <f t="shared" si="9"/>
        <v>10.086781139999994</v>
      </c>
      <c r="L34" s="66">
        <f t="shared" si="10"/>
        <v>1.746781139999996</v>
      </c>
    </row>
    <row r="35" spans="1:12" x14ac:dyDescent="0.25">
      <c r="A35" s="2">
        <v>14</v>
      </c>
      <c r="C35" s="1" t="s">
        <v>54</v>
      </c>
      <c r="E35" s="66">
        <v>0</v>
      </c>
      <c r="F35" s="66">
        <v>11.9</v>
      </c>
      <c r="G35" s="66">
        <f t="shared" si="8"/>
        <v>11.9</v>
      </c>
      <c r="H35" s="66"/>
      <c r="I35" s="66">
        <v>0</v>
      </c>
      <c r="J35" s="66">
        <v>12.192489169816</v>
      </c>
      <c r="K35" s="66">
        <f t="shared" si="9"/>
        <v>12.192489169816</v>
      </c>
      <c r="L35" s="66">
        <f t="shared" si="10"/>
        <v>0.29248916981599926</v>
      </c>
    </row>
    <row r="36" spans="1:12" x14ac:dyDescent="0.25">
      <c r="A36" s="2">
        <v>15</v>
      </c>
      <c r="C36" s="1" t="s">
        <v>55</v>
      </c>
      <c r="E36" s="66">
        <v>0.6</v>
      </c>
      <c r="F36" s="66">
        <v>1.6</v>
      </c>
      <c r="G36" s="66">
        <f t="shared" si="8"/>
        <v>2.2000000000000002</v>
      </c>
      <c r="H36" s="66"/>
      <c r="I36" s="66">
        <v>0.94241244999999962</v>
      </c>
      <c r="J36" s="66">
        <v>1.5735991299999998</v>
      </c>
      <c r="K36" s="66">
        <f t="shared" si="9"/>
        <v>2.5160115799999994</v>
      </c>
      <c r="L36" s="66">
        <f t="shared" si="10"/>
        <v>0.31601157999999918</v>
      </c>
    </row>
    <row r="37" spans="1:12" x14ac:dyDescent="0.25">
      <c r="A37" s="2">
        <v>16</v>
      </c>
      <c r="C37" s="1" t="s">
        <v>56</v>
      </c>
      <c r="E37" s="66">
        <v>0</v>
      </c>
      <c r="F37" s="66">
        <v>1.9</v>
      </c>
      <c r="G37" s="66">
        <f t="shared" si="8"/>
        <v>1.9</v>
      </c>
      <c r="H37" s="66"/>
      <c r="I37" s="66">
        <v>0.42255256916397999</v>
      </c>
      <c r="J37" s="66">
        <v>1.8251079600000002</v>
      </c>
      <c r="K37" s="66">
        <f t="shared" si="9"/>
        <v>2.24766052916398</v>
      </c>
      <c r="L37" s="66">
        <f t="shared" si="10"/>
        <v>0.34766052916398005</v>
      </c>
    </row>
    <row r="38" spans="1:12" x14ac:dyDescent="0.25">
      <c r="A38" s="2"/>
      <c r="E38" s="65"/>
      <c r="F38" s="65"/>
      <c r="G38" s="65"/>
      <c r="H38" s="65"/>
      <c r="I38" s="65"/>
      <c r="J38" s="65"/>
      <c r="K38" s="65"/>
      <c r="L38" s="65"/>
    </row>
    <row r="39" spans="1:12" x14ac:dyDescent="0.25">
      <c r="A39" s="2"/>
      <c r="E39" s="28"/>
      <c r="F39" s="28"/>
      <c r="G39" s="28"/>
      <c r="H39" s="28"/>
      <c r="I39" s="28"/>
      <c r="J39" s="28"/>
      <c r="K39" s="28"/>
      <c r="L39" s="28"/>
    </row>
    <row r="40" spans="1:12" x14ac:dyDescent="0.25">
      <c r="A40" s="2"/>
      <c r="E40" s="28"/>
      <c r="F40" s="28"/>
      <c r="G40" s="28"/>
      <c r="H40" s="28"/>
      <c r="I40" s="28"/>
      <c r="J40" s="28"/>
      <c r="K40" s="28"/>
      <c r="L40" s="28"/>
    </row>
    <row r="41" spans="1:12" x14ac:dyDescent="0.25">
      <c r="A41" s="2"/>
      <c r="E41" s="28"/>
      <c r="F41" s="28"/>
      <c r="G41" s="28"/>
      <c r="H41" s="28"/>
      <c r="I41" s="28"/>
      <c r="J41" s="28"/>
      <c r="K41" s="28"/>
      <c r="L41" s="28"/>
    </row>
    <row r="42" spans="1:12" x14ac:dyDescent="0.25">
      <c r="A42" s="2"/>
      <c r="E42" s="28"/>
      <c r="F42" s="28"/>
      <c r="G42" s="28"/>
      <c r="H42" s="28"/>
      <c r="I42" s="28"/>
      <c r="J42" s="28"/>
      <c r="K42" s="28"/>
      <c r="L42" s="28"/>
    </row>
    <row r="43" spans="1:12" x14ac:dyDescent="0.25">
      <c r="A43" s="2"/>
      <c r="E43" s="28"/>
      <c r="F43" s="28"/>
      <c r="G43" s="28"/>
      <c r="H43" s="28"/>
      <c r="I43" s="28"/>
      <c r="J43" s="28"/>
      <c r="K43" s="28"/>
      <c r="L43" s="28"/>
    </row>
    <row r="44" spans="1:12" x14ac:dyDescent="0.25">
      <c r="A44" s="87" t="s">
        <v>178</v>
      </c>
      <c r="B44" s="87"/>
      <c r="C44" s="87"/>
      <c r="D44" s="87"/>
      <c r="E44" s="87"/>
      <c r="F44" s="87"/>
      <c r="G44" s="87"/>
      <c r="H44" s="87"/>
      <c r="I44" s="87"/>
      <c r="J44" s="93"/>
      <c r="K44" s="87"/>
      <c r="L44" s="87"/>
    </row>
    <row r="45" spans="1:12" s="9" customFormat="1" x14ac:dyDescent="0.25">
      <c r="A45" s="35" t="s">
        <v>180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</row>
    <row r="47" spans="1:12" s="3" customFormat="1" x14ac:dyDescent="0.25">
      <c r="E47" s="87">
        <v>2021</v>
      </c>
      <c r="F47" s="87"/>
      <c r="G47" s="87"/>
      <c r="H47" s="8"/>
      <c r="I47" s="87">
        <v>2022</v>
      </c>
      <c r="J47" s="87"/>
      <c r="K47" s="87"/>
      <c r="L47" s="8"/>
    </row>
    <row r="48" spans="1:12" s="5" customFormat="1" ht="38.15" customHeight="1" x14ac:dyDescent="0.25">
      <c r="A48" s="6" t="s">
        <v>2</v>
      </c>
      <c r="C48" s="7" t="s">
        <v>3</v>
      </c>
      <c r="E48" s="89" t="s">
        <v>5</v>
      </c>
      <c r="F48" s="89"/>
      <c r="G48" s="89"/>
      <c r="H48" s="20"/>
      <c r="I48" s="89" t="s">
        <v>5</v>
      </c>
      <c r="J48" s="89"/>
      <c r="K48" s="89"/>
      <c r="L48" s="6" t="s">
        <v>24</v>
      </c>
    </row>
    <row r="49" spans="1:12" x14ac:dyDescent="0.25">
      <c r="E49" s="28" t="s">
        <v>8</v>
      </c>
      <c r="F49" s="28" t="s">
        <v>9</v>
      </c>
      <c r="G49" s="28" t="s">
        <v>10</v>
      </c>
      <c r="H49" s="28"/>
      <c r="I49" s="28" t="s">
        <v>11</v>
      </c>
      <c r="J49" s="28" t="s">
        <v>12</v>
      </c>
      <c r="K49" s="28" t="s">
        <v>13</v>
      </c>
      <c r="L49" s="28" t="s">
        <v>109</v>
      </c>
    </row>
    <row r="50" spans="1:12" x14ac:dyDescent="0.25">
      <c r="E50" s="28"/>
      <c r="F50" s="28"/>
      <c r="G50" s="28"/>
      <c r="H50" s="28"/>
      <c r="I50" s="28"/>
      <c r="J50" s="28"/>
      <c r="K50" s="28"/>
      <c r="L50" s="28"/>
    </row>
    <row r="51" spans="1:12" x14ac:dyDescent="0.25">
      <c r="E51" s="36" t="s">
        <v>110</v>
      </c>
      <c r="F51" s="36" t="s">
        <v>111</v>
      </c>
      <c r="G51" s="36" t="s">
        <v>19</v>
      </c>
      <c r="H51" s="36"/>
      <c r="I51" s="36" t="s">
        <v>110</v>
      </c>
      <c r="J51" s="36" t="s">
        <v>111</v>
      </c>
      <c r="K51" s="36" t="s">
        <v>19</v>
      </c>
      <c r="L51" s="28"/>
    </row>
    <row r="52" spans="1:12" x14ac:dyDescent="0.25">
      <c r="A52" s="2"/>
      <c r="E52" s="28"/>
      <c r="F52" s="28"/>
      <c r="G52" s="28"/>
      <c r="H52" s="28"/>
      <c r="I52" s="28"/>
      <c r="J52" s="28"/>
      <c r="K52" s="28"/>
      <c r="L52" s="28"/>
    </row>
    <row r="53" spans="1:12" x14ac:dyDescent="0.25">
      <c r="A53" s="2">
        <v>17</v>
      </c>
      <c r="C53" s="1" t="s">
        <v>57</v>
      </c>
      <c r="E53" s="66">
        <v>1.1000000000000001</v>
      </c>
      <c r="F53" s="66">
        <v>1.2</v>
      </c>
      <c r="G53" s="66">
        <f>E53+F53</f>
        <v>2.2999999999999998</v>
      </c>
      <c r="H53" s="66"/>
      <c r="I53" s="66">
        <v>2.1058364499999955</v>
      </c>
      <c r="J53" s="66">
        <v>2.7246932899999998</v>
      </c>
      <c r="K53" s="66">
        <f>I53+J53</f>
        <v>4.8305297399999958</v>
      </c>
      <c r="L53" s="66">
        <f>K53-G53</f>
        <v>2.530529739999996</v>
      </c>
    </row>
    <row r="54" spans="1:12" x14ac:dyDescent="0.25">
      <c r="A54" s="2">
        <v>18</v>
      </c>
      <c r="C54" s="1" t="s">
        <v>58</v>
      </c>
      <c r="E54" s="66">
        <v>27.8</v>
      </c>
      <c r="F54" s="66">
        <v>2.4</v>
      </c>
      <c r="G54" s="66">
        <f t="shared" ref="G54:G56" si="11">E54+F54</f>
        <v>30.2</v>
      </c>
      <c r="H54" s="66"/>
      <c r="I54" s="66">
        <v>40.256823702730415</v>
      </c>
      <c r="J54" s="66">
        <v>2.5496320054185411</v>
      </c>
      <c r="K54" s="66">
        <f>I54+J54</f>
        <v>42.80645570814896</v>
      </c>
      <c r="L54" s="66">
        <f>K54-G54</f>
        <v>12.60645570814896</v>
      </c>
    </row>
    <row r="55" spans="1:12" x14ac:dyDescent="0.25">
      <c r="A55" s="2">
        <v>19</v>
      </c>
      <c r="C55" s="1" t="s">
        <v>59</v>
      </c>
      <c r="E55" s="66">
        <v>0</v>
      </c>
      <c r="F55" s="66">
        <v>0.1</v>
      </c>
      <c r="G55" s="66">
        <f t="shared" si="11"/>
        <v>0.1</v>
      </c>
      <c r="H55" s="66"/>
      <c r="I55" s="66">
        <v>0</v>
      </c>
      <c r="J55" s="66">
        <v>6.2210533200000001E-2</v>
      </c>
      <c r="K55" s="66">
        <f t="shared" ref="K55:K56" si="12">I55+J55</f>
        <v>6.2210533200000001E-2</v>
      </c>
      <c r="L55" s="66">
        <f>K55-G55</f>
        <v>-3.7789466800000004E-2</v>
      </c>
    </row>
    <row r="56" spans="1:12" x14ac:dyDescent="0.25">
      <c r="A56" s="2">
        <v>20</v>
      </c>
      <c r="C56" s="1" t="s">
        <v>60</v>
      </c>
      <c r="E56" s="66">
        <v>0</v>
      </c>
      <c r="F56" s="66">
        <v>0</v>
      </c>
      <c r="G56" s="66">
        <f t="shared" si="11"/>
        <v>0</v>
      </c>
      <c r="H56" s="66"/>
      <c r="I56" s="66">
        <v>0</v>
      </c>
      <c r="J56" s="66">
        <v>1.715947E-2</v>
      </c>
      <c r="K56" s="66">
        <f t="shared" si="12"/>
        <v>1.715947E-2</v>
      </c>
      <c r="L56" s="66">
        <f>K56-G56</f>
        <v>1.715947E-2</v>
      </c>
    </row>
    <row r="57" spans="1:12" x14ac:dyDescent="0.25">
      <c r="A57" s="2">
        <v>21</v>
      </c>
      <c r="C57" s="1" t="s">
        <v>43</v>
      </c>
      <c r="E57" s="67">
        <f>SUM(E53:E56)+SUM(E32:E37)</f>
        <v>49.2</v>
      </c>
      <c r="F57" s="67">
        <f>SUM(F53:F56)+SUM(F32:F37)</f>
        <v>69.44</v>
      </c>
      <c r="G57" s="67">
        <f>SUM(G53:G56)+SUM(G32:G37)</f>
        <v>118.64000000000001</v>
      </c>
      <c r="H57" s="66"/>
      <c r="I57" s="67">
        <f>SUM(I53:I56)+SUM(I32:I37)</f>
        <v>82.102743071894423</v>
      </c>
      <c r="J57" s="67">
        <f>SUM(J53:J56)+SUM(J32:J37)</f>
        <v>80.157202258434751</v>
      </c>
      <c r="K57" s="67">
        <f>SUM(K53:K56)+SUM(K32:K37)</f>
        <v>162.25994533032917</v>
      </c>
      <c r="L57" s="67">
        <f>SUM(L53:L56)+SUM(L32:L37)</f>
        <v>43.619945330329173</v>
      </c>
    </row>
    <row r="58" spans="1:12" x14ac:dyDescent="0.25">
      <c r="A58" s="2"/>
      <c r="E58" s="68"/>
      <c r="F58" s="71"/>
      <c r="G58" s="71"/>
      <c r="H58" s="71"/>
      <c r="I58" s="71"/>
      <c r="J58" s="71"/>
      <c r="K58" s="71"/>
      <c r="L58" s="71"/>
    </row>
    <row r="59" spans="1:12" x14ac:dyDescent="0.25">
      <c r="A59" s="2">
        <v>22</v>
      </c>
      <c r="C59" s="1" t="s">
        <v>63</v>
      </c>
      <c r="E59" s="66">
        <v>11.99</v>
      </c>
      <c r="F59" s="66">
        <v>28.84</v>
      </c>
      <c r="G59" s="66">
        <f t="shared" ref="G59:G70" si="13">E59+F59</f>
        <v>40.83</v>
      </c>
      <c r="H59" s="66"/>
      <c r="I59" s="66">
        <v>21.1662972918989</v>
      </c>
      <c r="J59" s="66">
        <v>30.485739239999997</v>
      </c>
      <c r="K59" s="66">
        <f t="shared" ref="K59:K70" si="14">I59+J59</f>
        <v>51.652036531898901</v>
      </c>
      <c r="L59" s="66">
        <f t="shared" ref="L59:L70" si="15">K59-G59</f>
        <v>10.822036531898902</v>
      </c>
    </row>
    <row r="60" spans="1:12" x14ac:dyDescent="0.25">
      <c r="A60" s="2">
        <v>23</v>
      </c>
      <c r="C60" s="1" t="s">
        <v>64</v>
      </c>
      <c r="E60" s="66">
        <v>6.7</v>
      </c>
      <c r="F60" s="66">
        <v>21.2</v>
      </c>
      <c r="G60" s="66">
        <f t="shared" si="13"/>
        <v>27.9</v>
      </c>
      <c r="H60" s="66"/>
      <c r="I60" s="66">
        <v>13.728682766578199</v>
      </c>
      <c r="J60" s="66">
        <v>24.492120069999999</v>
      </c>
      <c r="K60" s="66">
        <f t="shared" si="14"/>
        <v>38.220802836578201</v>
      </c>
      <c r="L60" s="66">
        <f t="shared" si="15"/>
        <v>10.320802836578203</v>
      </c>
    </row>
    <row r="61" spans="1:12" x14ac:dyDescent="0.25">
      <c r="A61" s="2">
        <v>24</v>
      </c>
      <c r="C61" s="1" t="s">
        <v>65</v>
      </c>
      <c r="E61" s="66">
        <v>3</v>
      </c>
      <c r="F61" s="66">
        <v>1</v>
      </c>
      <c r="G61" s="66">
        <f t="shared" si="13"/>
        <v>4</v>
      </c>
      <c r="H61" s="66"/>
      <c r="I61" s="66">
        <v>5.4022439556352007</v>
      </c>
      <c r="J61" s="66">
        <v>1.27987907</v>
      </c>
      <c r="K61" s="66">
        <f t="shared" si="14"/>
        <v>6.6821230256352004</v>
      </c>
      <c r="L61" s="66">
        <f t="shared" si="15"/>
        <v>2.6821230256352004</v>
      </c>
    </row>
    <row r="62" spans="1:12" x14ac:dyDescent="0.25">
      <c r="A62" s="2">
        <v>25</v>
      </c>
      <c r="C62" s="1" t="s">
        <v>66</v>
      </c>
      <c r="E62" s="66">
        <v>0.1</v>
      </c>
      <c r="F62" s="66">
        <v>0</v>
      </c>
      <c r="G62" s="66">
        <f t="shared" si="13"/>
        <v>0.1</v>
      </c>
      <c r="H62" s="66"/>
      <c r="I62" s="66">
        <v>0.1084669462064</v>
      </c>
      <c r="J62" s="66">
        <v>0</v>
      </c>
      <c r="K62" s="66">
        <f t="shared" si="14"/>
        <v>0.1084669462064</v>
      </c>
      <c r="L62" s="66">
        <f t="shared" si="15"/>
        <v>8.4669462063999973E-3</v>
      </c>
    </row>
    <row r="63" spans="1:12" x14ac:dyDescent="0.25">
      <c r="A63" s="2">
        <v>26</v>
      </c>
      <c r="C63" s="1" t="s">
        <v>67</v>
      </c>
      <c r="E63" s="66">
        <v>2.9</v>
      </c>
      <c r="F63" s="66">
        <v>30.6</v>
      </c>
      <c r="G63" s="66">
        <f t="shared" si="13"/>
        <v>33.5</v>
      </c>
      <c r="H63" s="66"/>
      <c r="I63" s="66">
        <v>4.1999324695367006</v>
      </c>
      <c r="J63" s="66">
        <v>33.782451040138049</v>
      </c>
      <c r="K63" s="66">
        <f t="shared" si="14"/>
        <v>37.982383509674747</v>
      </c>
      <c r="L63" s="66">
        <f t="shared" si="15"/>
        <v>4.4823835096747473</v>
      </c>
    </row>
    <row r="64" spans="1:12" x14ac:dyDescent="0.25">
      <c r="A64" s="2">
        <v>27</v>
      </c>
      <c r="C64" s="1" t="s">
        <v>51</v>
      </c>
      <c r="E64" s="66">
        <v>0</v>
      </c>
      <c r="F64" s="66">
        <v>11.5</v>
      </c>
      <c r="G64" s="66">
        <f t="shared" si="13"/>
        <v>11.5</v>
      </c>
      <c r="H64" s="66"/>
      <c r="I64" s="66">
        <v>0</v>
      </c>
      <c r="J64" s="66">
        <v>11.85352082</v>
      </c>
      <c r="K64" s="66">
        <f t="shared" si="14"/>
        <v>11.85352082</v>
      </c>
      <c r="L64" s="66">
        <f t="shared" si="15"/>
        <v>0.35352081999999996</v>
      </c>
    </row>
    <row r="65" spans="1:12" x14ac:dyDescent="0.25">
      <c r="A65" s="2">
        <v>28</v>
      </c>
      <c r="C65" s="1" t="s">
        <v>68</v>
      </c>
      <c r="E65" s="66">
        <v>0</v>
      </c>
      <c r="F65" s="66">
        <v>13.9</v>
      </c>
      <c r="G65" s="66">
        <f t="shared" si="13"/>
        <v>13.9</v>
      </c>
      <c r="H65" s="66"/>
      <c r="I65" s="66">
        <v>0</v>
      </c>
      <c r="J65" s="66">
        <v>14.30461783</v>
      </c>
      <c r="K65" s="66">
        <f t="shared" si="14"/>
        <v>14.30461783</v>
      </c>
      <c r="L65" s="66">
        <f t="shared" si="15"/>
        <v>0.4046178299999994</v>
      </c>
    </row>
    <row r="66" spans="1:12" x14ac:dyDescent="0.25">
      <c r="A66" s="2">
        <v>29</v>
      </c>
      <c r="C66" s="1" t="s">
        <v>69</v>
      </c>
      <c r="E66" s="66">
        <v>0</v>
      </c>
      <c r="F66" s="66">
        <v>76.05</v>
      </c>
      <c r="G66" s="66">
        <f t="shared" si="13"/>
        <v>76.05</v>
      </c>
      <c r="H66" s="66"/>
      <c r="I66" s="66">
        <v>0</v>
      </c>
      <c r="J66" s="66">
        <v>82.106187670743097</v>
      </c>
      <c r="K66" s="66">
        <f t="shared" si="14"/>
        <v>82.106187670743097</v>
      </c>
      <c r="L66" s="66">
        <f t="shared" si="15"/>
        <v>6.0561876707430997</v>
      </c>
    </row>
    <row r="67" spans="1:12" x14ac:dyDescent="0.25">
      <c r="A67" s="2">
        <v>30</v>
      </c>
      <c r="C67" s="1" t="s">
        <v>70</v>
      </c>
      <c r="E67" s="66">
        <v>0</v>
      </c>
      <c r="F67" s="66">
        <v>7.2</v>
      </c>
      <c r="G67" s="66">
        <f t="shared" si="13"/>
        <v>7.2</v>
      </c>
      <c r="H67" s="66"/>
      <c r="I67" s="66">
        <v>0</v>
      </c>
      <c r="J67" s="66">
        <v>7.52596036</v>
      </c>
      <c r="K67" s="66">
        <f t="shared" si="14"/>
        <v>7.52596036</v>
      </c>
      <c r="L67" s="66">
        <f t="shared" si="15"/>
        <v>0.32596035999999984</v>
      </c>
    </row>
    <row r="68" spans="1:12" x14ac:dyDescent="0.25">
      <c r="A68" s="2">
        <v>31</v>
      </c>
      <c r="C68" s="1" t="s">
        <v>71</v>
      </c>
      <c r="E68" s="66">
        <v>0.8</v>
      </c>
      <c r="F68" s="66">
        <v>2.2999999999999998</v>
      </c>
      <c r="G68" s="66">
        <f t="shared" si="13"/>
        <v>3.0999999999999996</v>
      </c>
      <c r="H68" s="66"/>
      <c r="I68" s="66">
        <v>0.71572262461280012</v>
      </c>
      <c r="J68" s="66">
        <v>2.4966919600000002</v>
      </c>
      <c r="K68" s="66">
        <f t="shared" si="14"/>
        <v>3.2124145846128003</v>
      </c>
      <c r="L68" s="66">
        <f t="shared" si="15"/>
        <v>0.11241458461280063</v>
      </c>
    </row>
    <row r="69" spans="1:12" x14ac:dyDescent="0.25">
      <c r="A69" s="2">
        <v>32</v>
      </c>
      <c r="C69" s="1" t="s">
        <v>72</v>
      </c>
      <c r="E69" s="66">
        <v>15.6</v>
      </c>
      <c r="F69" s="66">
        <v>3.1</v>
      </c>
      <c r="G69" s="66">
        <f>E69+F69+0.1</f>
        <v>18.8</v>
      </c>
      <c r="H69" s="66"/>
      <c r="I69" s="66">
        <v>21.209193690543</v>
      </c>
      <c r="J69" s="66">
        <v>3.7090197899999899</v>
      </c>
      <c r="K69" s="66">
        <f t="shared" si="14"/>
        <v>24.918213480542988</v>
      </c>
      <c r="L69" s="66">
        <f t="shared" si="15"/>
        <v>6.1182134805429875</v>
      </c>
    </row>
    <row r="70" spans="1:12" x14ac:dyDescent="0.25">
      <c r="A70" s="2">
        <v>33</v>
      </c>
      <c r="C70" s="1" t="s">
        <v>73</v>
      </c>
      <c r="E70" s="66">
        <v>0</v>
      </c>
      <c r="F70" s="66">
        <v>0</v>
      </c>
      <c r="G70" s="66">
        <f t="shared" si="13"/>
        <v>0</v>
      </c>
      <c r="H70" s="66"/>
      <c r="I70" s="66">
        <v>0</v>
      </c>
      <c r="J70" s="66">
        <v>0</v>
      </c>
      <c r="K70" s="66">
        <f t="shared" si="14"/>
        <v>0</v>
      </c>
      <c r="L70" s="66">
        <f t="shared" si="15"/>
        <v>0</v>
      </c>
    </row>
    <row r="71" spans="1:12" x14ac:dyDescent="0.25">
      <c r="A71" s="2">
        <v>34</v>
      </c>
      <c r="C71" s="1" t="s">
        <v>48</v>
      </c>
      <c r="E71" s="67">
        <f t="shared" ref="E71:K71" si="16">SUM(E59:E70)</f>
        <v>41.09</v>
      </c>
      <c r="F71" s="67">
        <f t="shared" si="16"/>
        <v>195.69</v>
      </c>
      <c r="G71" s="67">
        <f>SUM(G59:G70)-0.1</f>
        <v>236.77999999999997</v>
      </c>
      <c r="H71" s="66"/>
      <c r="I71" s="67">
        <f t="shared" si="16"/>
        <v>66.530539745011197</v>
      </c>
      <c r="J71" s="67">
        <f t="shared" si="16"/>
        <v>212.03618785088111</v>
      </c>
      <c r="K71" s="67">
        <f t="shared" si="16"/>
        <v>278.5667275958923</v>
      </c>
      <c r="L71" s="67">
        <f>K71-G71</f>
        <v>41.78672759589233</v>
      </c>
    </row>
    <row r="72" spans="1:12" x14ac:dyDescent="0.25">
      <c r="A72" s="2"/>
      <c r="E72" s="66"/>
      <c r="F72" s="72"/>
      <c r="G72" s="72"/>
      <c r="H72" s="72"/>
      <c r="I72" s="72"/>
      <c r="J72" s="72"/>
      <c r="K72" s="72"/>
      <c r="L72" s="72"/>
    </row>
    <row r="73" spans="1:12" x14ac:dyDescent="0.25">
      <c r="A73" s="2">
        <v>35</v>
      </c>
      <c r="C73" s="1" t="s">
        <v>74</v>
      </c>
      <c r="E73" s="67">
        <f t="shared" ref="E73:K73" si="17">E57+E71</f>
        <v>90.29</v>
      </c>
      <c r="F73" s="67">
        <f t="shared" si="17"/>
        <v>265.13</v>
      </c>
      <c r="G73" s="67">
        <f t="shared" si="17"/>
        <v>355.41999999999996</v>
      </c>
      <c r="H73" s="66"/>
      <c r="I73" s="67">
        <f t="shared" si="17"/>
        <v>148.63328281690562</v>
      </c>
      <c r="J73" s="67">
        <f t="shared" si="17"/>
        <v>292.19339010931583</v>
      </c>
      <c r="K73" s="67">
        <f t="shared" si="17"/>
        <v>440.82667292622148</v>
      </c>
      <c r="L73" s="67">
        <f>K73-G73</f>
        <v>85.406672926221518</v>
      </c>
    </row>
    <row r="74" spans="1:12" x14ac:dyDescent="0.25">
      <c r="A74" s="2"/>
      <c r="E74" s="66"/>
      <c r="F74" s="72"/>
      <c r="G74" s="72"/>
      <c r="H74" s="72"/>
      <c r="I74" s="72"/>
      <c r="J74" s="72"/>
      <c r="K74" s="72"/>
      <c r="L74" s="72"/>
    </row>
    <row r="75" spans="1:12" x14ac:dyDescent="0.25">
      <c r="A75" s="2">
        <v>36</v>
      </c>
      <c r="C75" s="1" t="s">
        <v>75</v>
      </c>
      <c r="E75" s="67">
        <f>E28+E73</f>
        <v>3983.3200000000006</v>
      </c>
      <c r="F75" s="67">
        <f>F28+F73</f>
        <v>513.99</v>
      </c>
      <c r="G75" s="67">
        <f>G28+G73</f>
        <v>4497.3</v>
      </c>
      <c r="H75" s="66"/>
      <c r="I75" s="67">
        <f>I28+I73</f>
        <v>5611.1738651263704</v>
      </c>
      <c r="J75" s="67">
        <f>J28+J73</f>
        <v>573.89992645701273</v>
      </c>
      <c r="K75" s="67">
        <f>K28+K73</f>
        <v>6185.0737915833834</v>
      </c>
      <c r="L75" s="67">
        <f>L28+L73</f>
        <v>1687.7737915833841</v>
      </c>
    </row>
    <row r="76" spans="1:12" x14ac:dyDescent="0.25">
      <c r="A76" s="2"/>
      <c r="E76" s="65"/>
      <c r="F76" s="65"/>
      <c r="G76" s="65"/>
      <c r="H76" s="65"/>
      <c r="I76" s="65"/>
      <c r="J76" s="65"/>
      <c r="K76" s="65"/>
      <c r="L76" s="65"/>
    </row>
    <row r="77" spans="1:12" x14ac:dyDescent="0.25">
      <c r="A77" s="2"/>
      <c r="E77" s="65"/>
      <c r="F77" s="65"/>
      <c r="G77" s="65"/>
      <c r="H77" s="65"/>
      <c r="I77" s="65"/>
      <c r="J77" s="65"/>
      <c r="K77" s="65"/>
      <c r="L77" s="65"/>
    </row>
    <row r="78" spans="1:12" x14ac:dyDescent="0.25">
      <c r="A78" s="2"/>
      <c r="E78" s="4"/>
      <c r="F78" s="4"/>
      <c r="G78" s="4"/>
      <c r="H78" s="4"/>
      <c r="I78" s="4"/>
      <c r="J78" s="4"/>
      <c r="K78" s="4"/>
      <c r="L78" s="4"/>
    </row>
    <row r="79" spans="1:12" x14ac:dyDescent="0.25">
      <c r="A79" s="2"/>
      <c r="E79" s="4"/>
      <c r="F79" s="4"/>
      <c r="G79" s="4"/>
      <c r="H79" s="4"/>
      <c r="I79" s="4"/>
      <c r="J79" s="4"/>
      <c r="K79" s="4"/>
      <c r="L79" s="4"/>
    </row>
    <row r="80" spans="1:12" x14ac:dyDescent="0.25">
      <c r="A80" s="2"/>
      <c r="E80" s="4"/>
      <c r="F80" s="4"/>
      <c r="G80" s="4"/>
      <c r="H80" s="4"/>
      <c r="I80" s="4"/>
      <c r="J80" s="4"/>
      <c r="K80" s="4"/>
      <c r="L80" s="4"/>
    </row>
    <row r="81" spans="1:12" x14ac:dyDescent="0.25">
      <c r="A81" s="2"/>
      <c r="E81" s="4"/>
      <c r="F81" s="4"/>
      <c r="G81" s="4"/>
      <c r="H81" s="4"/>
      <c r="I81" s="4"/>
      <c r="J81" s="4"/>
      <c r="K81" s="4"/>
      <c r="L81" s="4"/>
    </row>
    <row r="82" spans="1:12" x14ac:dyDescent="0.25">
      <c r="A82" s="2"/>
      <c r="E82" s="4"/>
      <c r="F82" s="4"/>
      <c r="G82" s="4"/>
      <c r="H82" s="4"/>
      <c r="I82" s="4"/>
      <c r="J82" s="4"/>
      <c r="K82" s="4"/>
      <c r="L82" s="4"/>
    </row>
    <row r="83" spans="1:12" x14ac:dyDescent="0.25">
      <c r="A83" s="87" t="s">
        <v>178</v>
      </c>
      <c r="B83" s="87"/>
      <c r="C83" s="87"/>
      <c r="D83" s="87"/>
      <c r="E83" s="87"/>
      <c r="F83" s="87"/>
      <c r="G83" s="87"/>
      <c r="H83" s="87"/>
      <c r="I83" s="87"/>
      <c r="J83" s="93"/>
      <c r="K83" s="87"/>
      <c r="L83" s="87"/>
    </row>
    <row r="84" spans="1:12" s="9" customFormat="1" x14ac:dyDescent="0.25">
      <c r="A84" s="35" t="s">
        <v>180</v>
      </c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</row>
    <row r="86" spans="1:12" s="3" customFormat="1" x14ac:dyDescent="0.25">
      <c r="E86" s="87">
        <v>2021</v>
      </c>
      <c r="F86" s="87"/>
      <c r="G86" s="87"/>
      <c r="H86" s="8"/>
      <c r="I86" s="87">
        <v>2022</v>
      </c>
      <c r="J86" s="87"/>
      <c r="K86" s="87"/>
      <c r="L86" s="8"/>
    </row>
    <row r="87" spans="1:12" s="5" customFormat="1" ht="38.15" customHeight="1" x14ac:dyDescent="0.25">
      <c r="A87" s="6" t="s">
        <v>2</v>
      </c>
      <c r="C87" s="7" t="s">
        <v>3</v>
      </c>
      <c r="E87" s="89" t="s">
        <v>5</v>
      </c>
      <c r="F87" s="89"/>
      <c r="G87" s="89"/>
      <c r="H87" s="20"/>
      <c r="I87" s="89" t="s">
        <v>5</v>
      </c>
      <c r="J87" s="89"/>
      <c r="K87" s="89"/>
      <c r="L87" s="6" t="s">
        <v>24</v>
      </c>
    </row>
    <row r="88" spans="1:12" x14ac:dyDescent="0.25">
      <c r="E88" s="2" t="s">
        <v>8</v>
      </c>
      <c r="F88" s="2" t="s">
        <v>9</v>
      </c>
      <c r="G88" s="2" t="s">
        <v>10</v>
      </c>
      <c r="H88" s="2"/>
      <c r="I88" s="2" t="s">
        <v>11</v>
      </c>
      <c r="J88" s="2" t="s">
        <v>12</v>
      </c>
      <c r="K88" s="2" t="s">
        <v>13</v>
      </c>
      <c r="L88" s="2" t="s">
        <v>109</v>
      </c>
    </row>
    <row r="89" spans="1:12" x14ac:dyDescent="0.25">
      <c r="E89" s="2"/>
      <c r="F89" s="2"/>
      <c r="G89" s="2"/>
      <c r="H89" s="2"/>
      <c r="I89" s="2"/>
      <c r="J89" s="2"/>
      <c r="K89" s="2"/>
      <c r="L89" s="2"/>
    </row>
    <row r="90" spans="1:12" x14ac:dyDescent="0.25">
      <c r="E90" s="21" t="s">
        <v>4</v>
      </c>
      <c r="F90" s="21"/>
      <c r="G90" s="21" t="s">
        <v>19</v>
      </c>
      <c r="H90" s="21"/>
      <c r="I90" s="21"/>
      <c r="J90" s="21"/>
      <c r="K90" s="21" t="s">
        <v>19</v>
      </c>
      <c r="L90" s="2"/>
    </row>
    <row r="92" spans="1:12" x14ac:dyDescent="0.25">
      <c r="A92" s="2"/>
      <c r="C92" s="3" t="s">
        <v>76</v>
      </c>
      <c r="E92" s="4"/>
      <c r="F92" s="65"/>
      <c r="G92" s="65"/>
      <c r="H92" s="65"/>
      <c r="I92" s="65"/>
      <c r="J92" s="65"/>
      <c r="K92" s="65"/>
      <c r="L92" s="65"/>
    </row>
    <row r="93" spans="1:12" x14ac:dyDescent="0.25">
      <c r="F93" s="73"/>
      <c r="G93" s="73"/>
      <c r="H93" s="73"/>
      <c r="I93" s="73"/>
      <c r="J93" s="73"/>
      <c r="K93" s="73"/>
      <c r="L93" s="73"/>
    </row>
    <row r="94" spans="1:12" x14ac:dyDescent="0.25">
      <c r="A94" s="29">
        <v>37</v>
      </c>
      <c r="C94" s="5" t="s">
        <v>77</v>
      </c>
      <c r="E94" s="2" t="s">
        <v>15</v>
      </c>
      <c r="F94" s="71"/>
      <c r="G94" s="65">
        <v>-18</v>
      </c>
      <c r="H94" s="65"/>
      <c r="I94" s="72"/>
      <c r="J94" s="72"/>
      <c r="K94" s="65">
        <v>-29.935051439999999</v>
      </c>
      <c r="L94" s="66">
        <f>K94-G94</f>
        <v>-11.935051439999999</v>
      </c>
    </row>
    <row r="95" spans="1:12" ht="25" x14ac:dyDescent="0.25">
      <c r="A95" s="37">
        <v>38</v>
      </c>
      <c r="B95" s="23"/>
      <c r="C95" s="38" t="s">
        <v>78</v>
      </c>
      <c r="D95" s="23"/>
      <c r="E95" s="18" t="s">
        <v>15</v>
      </c>
      <c r="F95" s="72"/>
      <c r="G95" s="66">
        <v>0</v>
      </c>
      <c r="H95" s="66"/>
      <c r="I95" s="72"/>
      <c r="J95" s="72"/>
      <c r="K95" s="65">
        <v>0</v>
      </c>
      <c r="L95" s="66">
        <f t="shared" ref="L95:L132" si="18">K95-G95</f>
        <v>0</v>
      </c>
    </row>
    <row r="96" spans="1:12" x14ac:dyDescent="0.25">
      <c r="A96" s="37">
        <v>39</v>
      </c>
      <c r="B96" s="23"/>
      <c r="C96" s="38" t="s">
        <v>79</v>
      </c>
      <c r="D96" s="23"/>
      <c r="E96" s="18" t="s">
        <v>15</v>
      </c>
      <c r="F96" s="72"/>
      <c r="G96" s="66">
        <v>-16.2</v>
      </c>
      <c r="H96" s="66"/>
      <c r="I96" s="72"/>
      <c r="J96" s="72"/>
      <c r="K96" s="65">
        <v>-2.8256231000000001</v>
      </c>
      <c r="L96" s="66">
        <f t="shared" si="18"/>
        <v>13.3743769</v>
      </c>
    </row>
    <row r="97" spans="1:12" ht="25" x14ac:dyDescent="0.25">
      <c r="A97" s="37">
        <v>40</v>
      </c>
      <c r="B97" s="23"/>
      <c r="C97" s="38" t="s">
        <v>80</v>
      </c>
      <c r="D97" s="23"/>
      <c r="E97" s="18" t="s">
        <v>81</v>
      </c>
      <c r="F97" s="72"/>
      <c r="G97" s="66">
        <v>15.4</v>
      </c>
      <c r="H97" s="66"/>
      <c r="I97" s="72"/>
      <c r="J97" s="72"/>
      <c r="K97" s="65">
        <v>6.89466365875953</v>
      </c>
      <c r="L97" s="66">
        <f t="shared" si="18"/>
        <v>-8.5053363412404703</v>
      </c>
    </row>
    <row r="98" spans="1:12" x14ac:dyDescent="0.25">
      <c r="A98" s="37">
        <v>41</v>
      </c>
      <c r="B98" s="23"/>
      <c r="C98" s="38" t="s">
        <v>82</v>
      </c>
      <c r="D98" s="23"/>
      <c r="E98" s="18" t="s">
        <v>83</v>
      </c>
      <c r="F98" s="72"/>
      <c r="G98" s="66">
        <v>2</v>
      </c>
      <c r="H98" s="66"/>
      <c r="I98" s="72"/>
      <c r="J98" s="72"/>
      <c r="K98" s="65">
        <v>1.1825000000000001</v>
      </c>
      <c r="L98" s="66">
        <f t="shared" si="18"/>
        <v>-0.81749999999999989</v>
      </c>
    </row>
    <row r="99" spans="1:12" x14ac:dyDescent="0.25">
      <c r="A99" s="37">
        <v>42</v>
      </c>
      <c r="B99" s="23"/>
      <c r="C99" s="38" t="s">
        <v>84</v>
      </c>
      <c r="D99" s="23"/>
      <c r="E99" s="18" t="s">
        <v>83</v>
      </c>
      <c r="F99" s="72"/>
      <c r="G99" s="66">
        <v>0.2</v>
      </c>
      <c r="H99" s="66"/>
      <c r="I99" s="72"/>
      <c r="J99" s="72"/>
      <c r="K99" s="65">
        <v>-6.8851893400000002</v>
      </c>
      <c r="L99" s="66">
        <f t="shared" si="18"/>
        <v>-7.0851893400000003</v>
      </c>
    </row>
    <row r="100" spans="1:12" ht="25" x14ac:dyDescent="0.25">
      <c r="A100" s="37">
        <v>43</v>
      </c>
      <c r="B100" s="23"/>
      <c r="C100" s="38" t="s">
        <v>85</v>
      </c>
      <c r="D100" s="23"/>
      <c r="E100" s="18" t="s">
        <v>83</v>
      </c>
      <c r="F100" s="72"/>
      <c r="G100" s="66">
        <v>0</v>
      </c>
      <c r="H100" s="66"/>
      <c r="I100" s="72"/>
      <c r="J100" s="72"/>
      <c r="K100" s="65">
        <v>0</v>
      </c>
      <c r="L100" s="66">
        <f t="shared" si="18"/>
        <v>0</v>
      </c>
    </row>
    <row r="101" spans="1:12" ht="25" x14ac:dyDescent="0.25">
      <c r="A101" s="37">
        <v>44</v>
      </c>
      <c r="B101" s="23"/>
      <c r="C101" s="38" t="s">
        <v>86</v>
      </c>
      <c r="D101" s="23"/>
      <c r="E101" s="18" t="s">
        <v>83</v>
      </c>
      <c r="F101" s="72"/>
      <c r="G101" s="66">
        <v>0</v>
      </c>
      <c r="H101" s="66"/>
      <c r="I101" s="72"/>
      <c r="J101" s="72"/>
      <c r="K101" s="65">
        <v>0</v>
      </c>
      <c r="L101" s="66">
        <f t="shared" si="18"/>
        <v>0</v>
      </c>
    </row>
    <row r="102" spans="1:12" ht="25" x14ac:dyDescent="0.25">
      <c r="A102" s="37">
        <v>45</v>
      </c>
      <c r="B102" s="23"/>
      <c r="C102" s="38" t="s">
        <v>87</v>
      </c>
      <c r="D102" s="23"/>
      <c r="E102" s="18" t="s">
        <v>83</v>
      </c>
      <c r="F102" s="72"/>
      <c r="G102" s="66">
        <v>12</v>
      </c>
      <c r="H102" s="66"/>
      <c r="I102" s="72"/>
      <c r="J102" s="72"/>
      <c r="K102" s="65">
        <v>12.000000000418014</v>
      </c>
      <c r="L102" s="66">
        <f t="shared" si="18"/>
        <v>4.1801406780450634E-10</v>
      </c>
    </row>
    <row r="103" spans="1:12" x14ac:dyDescent="0.25">
      <c r="A103" s="37">
        <v>46</v>
      </c>
      <c r="B103" s="23"/>
      <c r="C103" s="38" t="s">
        <v>88</v>
      </c>
      <c r="D103" s="23"/>
      <c r="E103" s="18" t="s">
        <v>83</v>
      </c>
      <c r="F103" s="72"/>
      <c r="G103" s="66">
        <v>0</v>
      </c>
      <c r="H103" s="66"/>
      <c r="I103" s="72"/>
      <c r="J103" s="72"/>
      <c r="K103" s="65">
        <v>6.3227000000000005E-2</v>
      </c>
      <c r="L103" s="66">
        <f t="shared" si="18"/>
        <v>6.3227000000000005E-2</v>
      </c>
    </row>
    <row r="104" spans="1:12" x14ac:dyDescent="0.25">
      <c r="A104" s="37">
        <v>47</v>
      </c>
      <c r="B104" s="23"/>
      <c r="C104" s="38" t="s">
        <v>89</v>
      </c>
      <c r="D104" s="23"/>
      <c r="E104" s="18" t="s">
        <v>83</v>
      </c>
      <c r="F104" s="72"/>
      <c r="G104" s="66">
        <v>0.7</v>
      </c>
      <c r="H104" s="66"/>
      <c r="I104" s="72"/>
      <c r="J104" s="72"/>
      <c r="K104" s="65">
        <v>0.86912155840399996</v>
      </c>
      <c r="L104" s="66">
        <f t="shared" si="18"/>
        <v>0.16912155840400001</v>
      </c>
    </row>
    <row r="105" spans="1:12" ht="25" x14ac:dyDescent="0.25">
      <c r="A105" s="37">
        <v>48</v>
      </c>
      <c r="B105" s="23"/>
      <c r="C105" s="38" t="s">
        <v>90</v>
      </c>
      <c r="D105" s="23"/>
      <c r="E105" s="18" t="s">
        <v>83</v>
      </c>
      <c r="F105" s="72"/>
      <c r="G105" s="66">
        <v>0.1</v>
      </c>
      <c r="H105" s="66"/>
      <c r="I105" s="72"/>
      <c r="J105" s="72"/>
      <c r="K105" s="65">
        <v>7.1900000000000006E-2</v>
      </c>
      <c r="L105" s="66">
        <f t="shared" si="18"/>
        <v>-2.81E-2</v>
      </c>
    </row>
    <row r="106" spans="1:12" ht="25" x14ac:dyDescent="0.25">
      <c r="A106" s="37">
        <v>49</v>
      </c>
      <c r="B106" s="23"/>
      <c r="C106" s="38" t="s">
        <v>91</v>
      </c>
      <c r="D106" s="23"/>
      <c r="E106" s="18" t="s">
        <v>83</v>
      </c>
      <c r="F106" s="72"/>
      <c r="G106" s="66">
        <v>0</v>
      </c>
      <c r="H106" s="66"/>
      <c r="I106" s="72"/>
      <c r="J106" s="72"/>
      <c r="K106" s="65">
        <v>0</v>
      </c>
      <c r="L106" s="66">
        <f t="shared" si="18"/>
        <v>0</v>
      </c>
    </row>
    <row r="107" spans="1:12" x14ac:dyDescent="0.25">
      <c r="A107" s="18"/>
      <c r="B107" s="23"/>
      <c r="C107" s="38"/>
      <c r="D107" s="23"/>
      <c r="E107" s="18"/>
      <c r="F107" s="72"/>
      <c r="G107" s="66"/>
      <c r="H107" s="66"/>
      <c r="I107" s="72"/>
      <c r="J107" s="72"/>
      <c r="K107" s="66"/>
      <c r="L107" s="66"/>
    </row>
    <row r="108" spans="1:12" x14ac:dyDescent="0.25">
      <c r="A108" s="18"/>
      <c r="B108" s="23"/>
      <c r="C108" s="38"/>
      <c r="D108" s="23"/>
      <c r="E108" s="18"/>
      <c r="F108" s="23"/>
      <c r="G108" s="27"/>
      <c r="H108" s="27"/>
      <c r="I108" s="23"/>
      <c r="J108" s="23"/>
      <c r="K108" s="27"/>
      <c r="L108" s="27"/>
    </row>
    <row r="109" spans="1:12" x14ac:dyDescent="0.25">
      <c r="A109" s="18"/>
      <c r="B109" s="23"/>
      <c r="C109" s="38"/>
      <c r="D109" s="23"/>
      <c r="E109" s="18"/>
      <c r="F109" s="23"/>
      <c r="G109" s="27"/>
      <c r="H109" s="27"/>
      <c r="I109" s="23"/>
      <c r="J109" s="23"/>
      <c r="K109" s="27"/>
      <c r="L109" s="27"/>
    </row>
    <row r="110" spans="1:12" x14ac:dyDescent="0.25">
      <c r="A110" s="18"/>
      <c r="B110" s="23"/>
      <c r="C110" s="38"/>
      <c r="D110" s="23"/>
      <c r="E110" s="18"/>
      <c r="F110" s="23"/>
      <c r="G110" s="27"/>
      <c r="H110" s="27"/>
      <c r="I110" s="23"/>
      <c r="J110" s="23"/>
      <c r="K110" s="27"/>
      <c r="L110" s="27"/>
    </row>
    <row r="111" spans="1:12" x14ac:dyDescent="0.25">
      <c r="A111" s="18"/>
      <c r="B111" s="23"/>
      <c r="C111" s="38"/>
      <c r="D111" s="23"/>
      <c r="E111" s="18"/>
      <c r="F111" s="23"/>
      <c r="G111" s="27"/>
      <c r="H111" s="27"/>
      <c r="I111" s="23"/>
      <c r="J111" s="23"/>
      <c r="K111" s="27"/>
      <c r="L111" s="27"/>
    </row>
    <row r="112" spans="1:12" x14ac:dyDescent="0.25">
      <c r="A112" s="18"/>
      <c r="B112" s="23"/>
      <c r="C112" s="38"/>
      <c r="D112" s="23"/>
      <c r="E112" s="18"/>
      <c r="F112" s="23"/>
      <c r="G112" s="27"/>
      <c r="H112" s="27"/>
      <c r="I112" s="23"/>
      <c r="J112" s="23"/>
      <c r="K112" s="27"/>
      <c r="L112" s="27"/>
    </row>
    <row r="113" spans="1:12" x14ac:dyDescent="0.25">
      <c r="A113" s="18"/>
      <c r="B113" s="23"/>
      <c r="C113" s="38"/>
      <c r="D113" s="23"/>
      <c r="E113" s="18"/>
      <c r="F113" s="23"/>
      <c r="G113" s="27"/>
      <c r="H113" s="27"/>
      <c r="I113" s="23"/>
      <c r="J113" s="23"/>
      <c r="K113" s="27"/>
      <c r="L113" s="27"/>
    </row>
    <row r="114" spans="1:12" x14ac:dyDescent="0.25">
      <c r="A114" s="87" t="s">
        <v>178</v>
      </c>
      <c r="B114" s="87"/>
      <c r="C114" s="87"/>
      <c r="D114" s="87"/>
      <c r="E114" s="87"/>
      <c r="F114" s="87"/>
      <c r="G114" s="87"/>
      <c r="H114" s="87"/>
      <c r="I114" s="87"/>
      <c r="J114" s="93"/>
      <c r="K114" s="87"/>
      <c r="L114" s="87"/>
    </row>
    <row r="115" spans="1:12" x14ac:dyDescent="0.25">
      <c r="A115" s="35" t="s">
        <v>180</v>
      </c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</row>
    <row r="116" spans="1:12" x14ac:dyDescent="0.25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</row>
    <row r="117" spans="1:12" x14ac:dyDescent="0.25">
      <c r="A117" s="39"/>
      <c r="B117" s="39"/>
      <c r="C117" s="39"/>
      <c r="D117" s="39"/>
      <c r="E117" s="87">
        <v>2021</v>
      </c>
      <c r="F117" s="87"/>
      <c r="G117" s="87"/>
      <c r="H117" s="8"/>
      <c r="I117" s="87">
        <v>2022</v>
      </c>
      <c r="J117" s="87"/>
      <c r="K117" s="87"/>
      <c r="L117" s="17"/>
    </row>
    <row r="118" spans="1:12" ht="37.5" x14ac:dyDescent="0.25">
      <c r="A118" s="40" t="s">
        <v>2</v>
      </c>
      <c r="B118" s="38"/>
      <c r="C118" s="41" t="s">
        <v>3</v>
      </c>
      <c r="D118" s="38"/>
      <c r="E118" s="89" t="s">
        <v>5</v>
      </c>
      <c r="F118" s="89"/>
      <c r="G118" s="89"/>
      <c r="H118" s="20"/>
      <c r="I118" s="89" t="s">
        <v>5</v>
      </c>
      <c r="J118" s="89"/>
      <c r="K118" s="89"/>
      <c r="L118" s="40" t="s">
        <v>24</v>
      </c>
    </row>
    <row r="119" spans="1:12" x14ac:dyDescent="0.25">
      <c r="A119" s="23"/>
      <c r="B119" s="23"/>
      <c r="C119" s="23"/>
      <c r="D119" s="23"/>
      <c r="E119" s="18" t="s">
        <v>8</v>
      </c>
      <c r="F119" s="18" t="s">
        <v>9</v>
      </c>
      <c r="G119" s="18" t="s">
        <v>10</v>
      </c>
      <c r="H119" s="18"/>
      <c r="I119" s="18" t="s">
        <v>11</v>
      </c>
      <c r="J119" s="18" t="s">
        <v>12</v>
      </c>
      <c r="K119" s="18" t="s">
        <v>13</v>
      </c>
      <c r="L119" s="18" t="s">
        <v>109</v>
      </c>
    </row>
    <row r="120" spans="1:12" x14ac:dyDescent="0.25">
      <c r="A120" s="23"/>
      <c r="B120" s="23"/>
      <c r="C120" s="23"/>
      <c r="D120" s="23"/>
      <c r="E120" s="18"/>
      <c r="F120" s="18"/>
      <c r="G120" s="18"/>
      <c r="H120" s="18"/>
      <c r="I120" s="18"/>
      <c r="J120" s="18"/>
      <c r="K120" s="18"/>
      <c r="L120" s="18"/>
    </row>
    <row r="121" spans="1:12" x14ac:dyDescent="0.25">
      <c r="E121" s="21" t="s">
        <v>4</v>
      </c>
      <c r="F121" s="21"/>
      <c r="G121" s="21" t="s">
        <v>19</v>
      </c>
      <c r="H121" s="21"/>
      <c r="I121" s="21"/>
      <c r="J121" s="21"/>
      <c r="K121" s="21" t="s">
        <v>19</v>
      </c>
      <c r="L121" s="2"/>
    </row>
    <row r="122" spans="1:12" x14ac:dyDescent="0.25">
      <c r="F122" s="73"/>
      <c r="G122" s="73"/>
      <c r="H122" s="73"/>
      <c r="I122" s="73"/>
      <c r="J122" s="73"/>
      <c r="K122" s="73"/>
      <c r="L122" s="73"/>
    </row>
    <row r="123" spans="1:12" ht="37.5" x14ac:dyDescent="0.25">
      <c r="A123" s="37">
        <v>50</v>
      </c>
      <c r="B123" s="23"/>
      <c r="C123" s="38" t="s">
        <v>92</v>
      </c>
      <c r="D123" s="23"/>
      <c r="E123" s="18" t="s">
        <v>83</v>
      </c>
      <c r="F123" s="72"/>
      <c r="G123" s="66">
        <v>0</v>
      </c>
      <c r="H123" s="66"/>
      <c r="I123" s="72"/>
      <c r="J123" s="72"/>
      <c r="K123" s="66">
        <v>0</v>
      </c>
      <c r="L123" s="66">
        <f>K123-G123</f>
        <v>0</v>
      </c>
    </row>
    <row r="124" spans="1:12" ht="25" x14ac:dyDescent="0.25">
      <c r="A124" s="37">
        <v>51</v>
      </c>
      <c r="B124" s="23"/>
      <c r="C124" s="38" t="s">
        <v>80</v>
      </c>
      <c r="D124" s="23"/>
      <c r="E124" s="18" t="s">
        <v>93</v>
      </c>
      <c r="F124" s="72"/>
      <c r="G124" s="66">
        <v>19.04</v>
      </c>
      <c r="H124" s="66"/>
      <c r="I124" s="72"/>
      <c r="J124" s="72"/>
      <c r="K124" s="66">
        <v>8.769801039999999</v>
      </c>
      <c r="L124" s="66">
        <f t="shared" si="18"/>
        <v>-10.27019896</v>
      </c>
    </row>
    <row r="125" spans="1:12" ht="25" x14ac:dyDescent="0.25">
      <c r="A125" s="37">
        <v>52</v>
      </c>
      <c r="B125" s="23"/>
      <c r="C125" s="38" t="s">
        <v>94</v>
      </c>
      <c r="D125" s="23"/>
      <c r="E125" s="18" t="s">
        <v>95</v>
      </c>
      <c r="F125" s="72"/>
      <c r="G125" s="66">
        <v>0</v>
      </c>
      <c r="H125" s="66"/>
      <c r="I125" s="72"/>
      <c r="J125" s="72"/>
      <c r="K125" s="66">
        <v>0</v>
      </c>
      <c r="L125" s="66">
        <f t="shared" si="18"/>
        <v>0</v>
      </c>
    </row>
    <row r="126" spans="1:12" x14ac:dyDescent="0.25">
      <c r="A126" s="29">
        <v>53</v>
      </c>
      <c r="C126" s="5" t="s">
        <v>84</v>
      </c>
      <c r="E126" s="2" t="s">
        <v>95</v>
      </c>
      <c r="F126" s="71"/>
      <c r="G126" s="65">
        <v>-13.96</v>
      </c>
      <c r="H126" s="65"/>
      <c r="I126" s="72"/>
      <c r="J126" s="72"/>
      <c r="K126" s="66">
        <v>-2.01582895</v>
      </c>
      <c r="L126" s="66">
        <f t="shared" si="18"/>
        <v>11.944171050000001</v>
      </c>
    </row>
    <row r="127" spans="1:12" x14ac:dyDescent="0.25">
      <c r="A127" s="29">
        <v>54</v>
      </c>
      <c r="C127" s="5" t="s">
        <v>96</v>
      </c>
      <c r="E127" s="2" t="s">
        <v>95</v>
      </c>
      <c r="F127" s="71"/>
      <c r="G127" s="65">
        <v>-4.4000000000000004</v>
      </c>
      <c r="H127" s="65"/>
      <c r="I127" s="72"/>
      <c r="J127" s="72"/>
      <c r="K127" s="66">
        <v>-2.9220399548134903</v>
      </c>
      <c r="L127" s="66">
        <f t="shared" si="18"/>
        <v>1.47796004518651</v>
      </c>
    </row>
    <row r="128" spans="1:12" x14ac:dyDescent="0.25">
      <c r="A128" s="29">
        <v>55</v>
      </c>
      <c r="C128" s="5" t="s">
        <v>97</v>
      </c>
      <c r="E128" s="2" t="s">
        <v>95</v>
      </c>
      <c r="F128" s="71"/>
      <c r="G128" s="65">
        <v>0</v>
      </c>
      <c r="H128" s="65"/>
      <c r="I128" s="72"/>
      <c r="J128" s="72"/>
      <c r="K128" s="66">
        <v>-8.0867999999999995E-2</v>
      </c>
      <c r="L128" s="66"/>
    </row>
    <row r="129" spans="1:12" x14ac:dyDescent="0.25">
      <c r="A129" s="29">
        <v>56</v>
      </c>
      <c r="C129" s="5" t="s">
        <v>88</v>
      </c>
      <c r="E129" s="2" t="s">
        <v>95</v>
      </c>
      <c r="F129" s="71"/>
      <c r="G129" s="65">
        <v>0.7</v>
      </c>
      <c r="H129" s="65"/>
      <c r="I129" s="72"/>
      <c r="J129" s="72"/>
      <c r="K129" s="66">
        <v>0.761992</v>
      </c>
      <c r="L129" s="66">
        <f t="shared" si="18"/>
        <v>6.1992000000000047E-2</v>
      </c>
    </row>
    <row r="130" spans="1:12" x14ac:dyDescent="0.25">
      <c r="A130" s="29">
        <v>57</v>
      </c>
      <c r="C130" s="5" t="s">
        <v>89</v>
      </c>
      <c r="E130" s="2" t="s">
        <v>95</v>
      </c>
      <c r="F130" s="71"/>
      <c r="G130" s="65">
        <v>1.5</v>
      </c>
      <c r="H130" s="65"/>
      <c r="I130" s="72"/>
      <c r="J130" s="72"/>
      <c r="K130" s="66">
        <v>1.9856803000000001</v>
      </c>
      <c r="L130" s="66">
        <f t="shared" si="18"/>
        <v>0.48568030000000006</v>
      </c>
    </row>
    <row r="131" spans="1:12" ht="50" x14ac:dyDescent="0.25">
      <c r="A131" s="29">
        <v>58</v>
      </c>
      <c r="C131" s="5" t="s">
        <v>158</v>
      </c>
      <c r="E131" s="2" t="s">
        <v>15</v>
      </c>
      <c r="F131" s="71"/>
      <c r="G131" s="65">
        <v>-17.16</v>
      </c>
      <c r="H131" s="65"/>
      <c r="I131" s="72"/>
      <c r="J131" s="72"/>
      <c r="K131" s="66">
        <v>-17.399253730000002</v>
      </c>
      <c r="L131" s="66">
        <f t="shared" si="18"/>
        <v>-0.2392537300000015</v>
      </c>
    </row>
    <row r="132" spans="1:12" x14ac:dyDescent="0.25">
      <c r="A132" s="29">
        <v>59</v>
      </c>
      <c r="C132" s="5" t="s">
        <v>100</v>
      </c>
      <c r="E132" s="2" t="s">
        <v>15</v>
      </c>
      <c r="F132" s="71"/>
      <c r="G132" s="65">
        <v>1.4</v>
      </c>
      <c r="H132" s="65"/>
      <c r="I132" s="72"/>
      <c r="J132" s="72"/>
      <c r="K132" s="66">
        <v>8.9332866438496392</v>
      </c>
      <c r="L132" s="66">
        <f t="shared" si="18"/>
        <v>7.5332866438496389</v>
      </c>
    </row>
    <row r="133" spans="1:12" x14ac:dyDescent="0.25">
      <c r="A133" s="29">
        <v>60</v>
      </c>
      <c r="C133" s="1" t="s">
        <v>19</v>
      </c>
      <c r="E133" s="15"/>
      <c r="F133" s="71"/>
      <c r="G133" s="67">
        <f>SUM(G94:G108)+SUM(G123:G132)</f>
        <v>-16.680000000000007</v>
      </c>
      <c r="H133" s="66"/>
      <c r="I133" s="72"/>
      <c r="J133" s="72"/>
      <c r="K133" s="67">
        <f>SUM(K94:K108)+SUM(K123:K132)</f>
        <v>-20.531682313382305</v>
      </c>
      <c r="L133" s="67">
        <f>SUM(L94:L108)+SUM(L123:L132)</f>
        <v>-3.7708143133823082</v>
      </c>
    </row>
    <row r="134" spans="1:12" x14ac:dyDescent="0.25">
      <c r="A134" s="2"/>
      <c r="E134" s="15"/>
      <c r="F134" s="71"/>
      <c r="G134" s="66"/>
      <c r="H134" s="66"/>
      <c r="I134" s="72"/>
      <c r="J134" s="72"/>
      <c r="K134" s="66"/>
      <c r="L134" s="66"/>
    </row>
    <row r="135" spans="1:12" ht="13" thickBot="1" x14ac:dyDescent="0.3">
      <c r="A135" s="2">
        <v>61</v>
      </c>
      <c r="C135" s="1" t="s">
        <v>101</v>
      </c>
      <c r="E135" s="15"/>
      <c r="F135" s="71"/>
      <c r="G135" s="70">
        <f>G75+G133</f>
        <v>4480.62</v>
      </c>
      <c r="H135" s="66"/>
      <c r="I135" s="72"/>
      <c r="J135" s="72"/>
      <c r="K135" s="70">
        <f>K75+K133</f>
        <v>6164.5421092700008</v>
      </c>
      <c r="L135" s="70">
        <f>K135-G135+0.1</f>
        <v>1684.0221092700008</v>
      </c>
    </row>
    <row r="136" spans="1:12" ht="13" thickTop="1" x14ac:dyDescent="0.25">
      <c r="F136" s="73"/>
      <c r="G136" s="73"/>
      <c r="H136" s="73"/>
      <c r="I136" s="73"/>
      <c r="J136" s="73"/>
      <c r="K136" s="73"/>
      <c r="L136" s="73"/>
    </row>
    <row r="137" spans="1:12" x14ac:dyDescent="0.25">
      <c r="A137" s="8" t="s">
        <v>102</v>
      </c>
      <c r="F137" s="73"/>
      <c r="G137" s="73"/>
      <c r="H137" s="73"/>
      <c r="I137" s="73"/>
      <c r="J137" s="73"/>
      <c r="K137" s="73"/>
      <c r="L137" s="73"/>
    </row>
    <row r="138" spans="1:12" ht="15" customHeight="1" x14ac:dyDescent="0.25">
      <c r="A138" s="26" t="s">
        <v>103</v>
      </c>
      <c r="B138" s="92" t="s">
        <v>104</v>
      </c>
      <c r="C138" s="92"/>
    </row>
    <row r="139" spans="1:12" ht="15" customHeight="1" x14ac:dyDescent="0.25">
      <c r="A139" s="26" t="s">
        <v>105</v>
      </c>
      <c r="B139" s="92" t="s">
        <v>106</v>
      </c>
      <c r="C139" s="92"/>
    </row>
    <row r="142" spans="1:12" x14ac:dyDescent="0.25">
      <c r="A142" s="19"/>
    </row>
    <row r="146" spans="1:12" x14ac:dyDescent="0.25">
      <c r="A146" s="87" t="s">
        <v>178</v>
      </c>
      <c r="B146" s="87"/>
      <c r="C146" s="87"/>
      <c r="D146" s="87"/>
      <c r="E146" s="87"/>
      <c r="F146" s="87"/>
      <c r="G146" s="87"/>
      <c r="H146" s="87"/>
      <c r="I146" s="87"/>
      <c r="J146" s="93"/>
      <c r="K146" s="87"/>
      <c r="L146" s="87"/>
    </row>
    <row r="147" spans="1:12" x14ac:dyDescent="0.25">
      <c r="A147" s="10" t="s">
        <v>181</v>
      </c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</row>
    <row r="149" spans="1:12" x14ac:dyDescent="0.25">
      <c r="A149" s="3"/>
      <c r="B149" s="3"/>
      <c r="C149" s="3"/>
      <c r="D149" s="3"/>
      <c r="E149" s="87">
        <v>2022</v>
      </c>
      <c r="F149" s="87"/>
      <c r="G149" s="87"/>
      <c r="H149" s="8"/>
      <c r="I149" s="87">
        <v>2023</v>
      </c>
      <c r="J149" s="87"/>
      <c r="K149" s="87"/>
      <c r="L149" s="8"/>
    </row>
    <row r="150" spans="1:12" ht="37.5" x14ac:dyDescent="0.25">
      <c r="A150" s="6" t="s">
        <v>2</v>
      </c>
      <c r="B150" s="5"/>
      <c r="C150" s="7" t="s">
        <v>3</v>
      </c>
      <c r="D150" s="5"/>
      <c r="E150" s="89" t="s">
        <v>5</v>
      </c>
      <c r="F150" s="89"/>
      <c r="G150" s="89"/>
      <c r="H150" s="20"/>
      <c r="I150" s="89" t="s">
        <v>6</v>
      </c>
      <c r="J150" s="89"/>
      <c r="K150" s="89"/>
      <c r="L150" s="6" t="s">
        <v>27</v>
      </c>
    </row>
    <row r="151" spans="1:12" x14ac:dyDescent="0.25">
      <c r="E151" s="2" t="s">
        <v>8</v>
      </c>
      <c r="F151" s="2" t="s">
        <v>9</v>
      </c>
      <c r="G151" s="2" t="s">
        <v>10</v>
      </c>
      <c r="H151" s="2"/>
      <c r="I151" s="2" t="s">
        <v>11</v>
      </c>
      <c r="J151" s="2" t="s">
        <v>12</v>
      </c>
      <c r="K151" s="2" t="s">
        <v>13</v>
      </c>
      <c r="L151" s="2" t="s">
        <v>109</v>
      </c>
    </row>
    <row r="152" spans="1:12" x14ac:dyDescent="0.25">
      <c r="E152" s="2"/>
      <c r="F152" s="2"/>
      <c r="G152" s="2"/>
      <c r="H152" s="2"/>
      <c r="I152" s="2"/>
      <c r="J152" s="2"/>
      <c r="K152" s="2"/>
      <c r="L152" s="2"/>
    </row>
    <row r="153" spans="1:12" x14ac:dyDescent="0.25">
      <c r="E153" s="21" t="s">
        <v>110</v>
      </c>
      <c r="F153" s="21" t="s">
        <v>111</v>
      </c>
      <c r="G153" s="21" t="s">
        <v>19</v>
      </c>
      <c r="H153" s="21"/>
      <c r="I153" s="21" t="s">
        <v>110</v>
      </c>
      <c r="J153" s="21" t="s">
        <v>111</v>
      </c>
      <c r="K153" s="21" t="s">
        <v>19</v>
      </c>
      <c r="L153" s="2"/>
    </row>
    <row r="155" spans="1:12" x14ac:dyDescent="0.25">
      <c r="C155" s="3" t="s">
        <v>39</v>
      </c>
      <c r="E155" s="73"/>
      <c r="F155" s="73"/>
      <c r="G155" s="73"/>
      <c r="H155" s="73"/>
      <c r="I155" s="73"/>
      <c r="J155" s="73"/>
      <c r="K155" s="73"/>
      <c r="L155" s="65"/>
    </row>
    <row r="156" spans="1:12" x14ac:dyDescent="0.25">
      <c r="E156" s="65"/>
      <c r="F156" s="65"/>
      <c r="G156" s="65"/>
      <c r="H156" s="65"/>
      <c r="I156" s="65"/>
      <c r="J156" s="65"/>
      <c r="K156" s="65"/>
      <c r="L156" s="65"/>
    </row>
    <row r="157" spans="1:12" x14ac:dyDescent="0.25">
      <c r="A157" s="2">
        <v>1</v>
      </c>
      <c r="C157" s="1" t="s">
        <v>40</v>
      </c>
      <c r="E157" s="66">
        <f>I17</f>
        <v>2358.5385691600009</v>
      </c>
      <c r="F157" s="66">
        <f>J17</f>
        <v>17.587358950000002</v>
      </c>
      <c r="G157" s="66">
        <f>E157+F157</f>
        <v>2376.125928110001</v>
      </c>
      <c r="H157" s="66"/>
      <c r="I157" s="66">
        <v>2193.2532272574963</v>
      </c>
      <c r="J157" s="66">
        <v>19.063742037074004</v>
      </c>
      <c r="K157" s="66">
        <f>I157+J157</f>
        <v>2212.3169692945703</v>
      </c>
      <c r="L157" s="66">
        <f>K157-G157</f>
        <v>-163.80895881543074</v>
      </c>
    </row>
    <row r="158" spans="1:12" x14ac:dyDescent="0.25">
      <c r="A158" s="2">
        <v>2</v>
      </c>
      <c r="C158" s="1" t="s">
        <v>41</v>
      </c>
      <c r="E158" s="66">
        <f t="shared" ref="E158:F158" si="19">I18</f>
        <v>1145.4263617699996</v>
      </c>
      <c r="F158" s="66">
        <f t="shared" si="19"/>
        <v>163.93303464000005</v>
      </c>
      <c r="G158" s="66">
        <f t="shared" ref="G158:G159" si="20">E158+F158</f>
        <v>1309.3593964099996</v>
      </c>
      <c r="H158" s="66"/>
      <c r="I158" s="66">
        <v>1043.3305558086704</v>
      </c>
      <c r="J158" s="66">
        <v>163.295670385584</v>
      </c>
      <c r="K158" s="66">
        <f>I158+J158</f>
        <v>1206.6262261942543</v>
      </c>
      <c r="L158" s="66">
        <f>K158-G158</f>
        <v>-102.7331702157453</v>
      </c>
    </row>
    <row r="159" spans="1:12" x14ac:dyDescent="0.25">
      <c r="A159" s="2">
        <v>3</v>
      </c>
      <c r="C159" s="1" t="s">
        <v>42</v>
      </c>
      <c r="E159" s="66">
        <f t="shared" ref="E159:F159" si="21">I19</f>
        <v>-4.9938199999999995E-3</v>
      </c>
      <c r="F159" s="66">
        <f t="shared" si="21"/>
        <v>0</v>
      </c>
      <c r="G159" s="66">
        <f t="shared" si="20"/>
        <v>-4.9938199999999995E-3</v>
      </c>
      <c r="H159" s="66"/>
      <c r="I159" s="66">
        <v>0</v>
      </c>
      <c r="J159" s="66">
        <v>0</v>
      </c>
      <c r="K159" s="66">
        <f>I159+J159</f>
        <v>0</v>
      </c>
      <c r="L159" s="66">
        <f>K159-G159</f>
        <v>4.9938199999999995E-3</v>
      </c>
    </row>
    <row r="160" spans="1:12" x14ac:dyDescent="0.25">
      <c r="A160" s="2">
        <v>4</v>
      </c>
      <c r="C160" s="1" t="s">
        <v>43</v>
      </c>
      <c r="E160" s="67">
        <f t="shared" ref="E160:L160" si="22">SUM(E157:E159)</f>
        <v>3503.9599371100003</v>
      </c>
      <c r="F160" s="67">
        <f t="shared" si="22"/>
        <v>181.52039359000005</v>
      </c>
      <c r="G160" s="67">
        <f t="shared" si="22"/>
        <v>3685.4803307000006</v>
      </c>
      <c r="H160" s="66"/>
      <c r="I160" s="67">
        <f t="shared" si="22"/>
        <v>3236.5837830661667</v>
      </c>
      <c r="J160" s="67">
        <f t="shared" si="22"/>
        <v>182.35941242265801</v>
      </c>
      <c r="K160" s="67">
        <f t="shared" si="22"/>
        <v>3418.9431954888246</v>
      </c>
      <c r="L160" s="67">
        <f t="shared" si="22"/>
        <v>-266.53713521117606</v>
      </c>
    </row>
    <row r="161" spans="1:12" x14ac:dyDescent="0.25">
      <c r="A161" s="2"/>
      <c r="E161" s="68"/>
      <c r="F161" s="68"/>
      <c r="G161" s="68"/>
      <c r="H161" s="68"/>
      <c r="I161" s="68"/>
      <c r="J161" s="68"/>
      <c r="K161" s="68"/>
      <c r="L161" s="68"/>
    </row>
    <row r="162" spans="1:12" x14ac:dyDescent="0.25">
      <c r="A162" s="2">
        <v>5</v>
      </c>
      <c r="C162" s="1" t="s">
        <v>44</v>
      </c>
      <c r="E162" s="66">
        <f t="shared" ref="E162:F165" si="23">I22</f>
        <v>1232.639560152779</v>
      </c>
      <c r="F162" s="66">
        <f t="shared" si="23"/>
        <v>20.129785300000002</v>
      </c>
      <c r="G162" s="66">
        <f>E162+F162</f>
        <v>1252.7693454527791</v>
      </c>
      <c r="H162" s="66"/>
      <c r="I162" s="66">
        <v>1109.5264137582092</v>
      </c>
      <c r="J162" s="66">
        <v>20.476169272153001</v>
      </c>
      <c r="K162" s="66">
        <f>I162+J162</f>
        <v>1130.0025830303621</v>
      </c>
      <c r="L162" s="66">
        <f>K162-G162</f>
        <v>-122.76676242241706</v>
      </c>
    </row>
    <row r="163" spans="1:12" x14ac:dyDescent="0.25">
      <c r="A163" s="2">
        <v>6</v>
      </c>
      <c r="C163" s="1" t="s">
        <v>45</v>
      </c>
      <c r="E163" s="66">
        <f t="shared" si="23"/>
        <v>180.28146005527503</v>
      </c>
      <c r="F163" s="66">
        <f t="shared" si="23"/>
        <v>42.914628469999997</v>
      </c>
      <c r="G163" s="66">
        <f t="shared" ref="G163:G165" si="24">E163+F163</f>
        <v>223.19608852527503</v>
      </c>
      <c r="H163" s="66"/>
      <c r="I163" s="66">
        <v>173.9469815758363</v>
      </c>
      <c r="J163" s="66">
        <v>44.653996751413999</v>
      </c>
      <c r="K163" s="66">
        <f t="shared" ref="K163:K165" si="25">I163+J163</f>
        <v>218.60097832725029</v>
      </c>
      <c r="L163" s="66">
        <f>K163-G163</f>
        <v>-4.5951101980247415</v>
      </c>
    </row>
    <row r="164" spans="1:12" x14ac:dyDescent="0.25">
      <c r="A164" s="2">
        <v>7</v>
      </c>
      <c r="C164" s="1" t="s">
        <v>46</v>
      </c>
      <c r="E164" s="66">
        <f t="shared" si="23"/>
        <v>487.13565051272502</v>
      </c>
      <c r="F164" s="66">
        <f t="shared" si="23"/>
        <v>14.39835096456784</v>
      </c>
      <c r="G164" s="66">
        <f t="shared" si="24"/>
        <v>501.53400147729286</v>
      </c>
      <c r="H164" s="66"/>
      <c r="I164" s="66">
        <v>467.45736914925141</v>
      </c>
      <c r="J164" s="66">
        <v>14.029579801463003</v>
      </c>
      <c r="K164" s="66">
        <f t="shared" si="25"/>
        <v>481.48694895071441</v>
      </c>
      <c r="L164" s="66">
        <f>K164-G164</f>
        <v>-20.047052526578454</v>
      </c>
    </row>
    <row r="165" spans="1:12" x14ac:dyDescent="0.25">
      <c r="A165" s="2">
        <v>8</v>
      </c>
      <c r="C165" s="1" t="s">
        <v>47</v>
      </c>
      <c r="E165" s="66">
        <f t="shared" si="23"/>
        <v>58.523974478685794</v>
      </c>
      <c r="F165" s="66">
        <f t="shared" si="23"/>
        <v>22.743378023129001</v>
      </c>
      <c r="G165" s="66">
        <f t="shared" si="24"/>
        <v>81.267352501814798</v>
      </c>
      <c r="H165" s="66"/>
      <c r="I165" s="66">
        <v>65.854881438103988</v>
      </c>
      <c r="J165" s="66">
        <v>23.910456403099033</v>
      </c>
      <c r="K165" s="66">
        <f t="shared" si="25"/>
        <v>89.765337841203021</v>
      </c>
      <c r="L165" s="66">
        <f>K165-G165</f>
        <v>8.4979853393882223</v>
      </c>
    </row>
    <row r="166" spans="1:12" x14ac:dyDescent="0.25">
      <c r="A166" s="2">
        <v>9</v>
      </c>
      <c r="C166" s="1" t="s">
        <v>48</v>
      </c>
      <c r="E166" s="67">
        <f t="shared" ref="E166:L166" si="26">SUM(E162:E165)</f>
        <v>1958.5806451994649</v>
      </c>
      <c r="F166" s="67">
        <f t="shared" si="26"/>
        <v>100.18614275769684</v>
      </c>
      <c r="G166" s="67">
        <f t="shared" si="26"/>
        <v>2058.7667879571618</v>
      </c>
      <c r="H166" s="66"/>
      <c r="I166" s="67">
        <f t="shared" si="26"/>
        <v>1816.7856459214011</v>
      </c>
      <c r="J166" s="67">
        <f t="shared" si="26"/>
        <v>103.07020222812903</v>
      </c>
      <c r="K166" s="67">
        <f t="shared" si="26"/>
        <v>1919.8558481495297</v>
      </c>
      <c r="L166" s="67">
        <f t="shared" si="26"/>
        <v>-138.91093980763202</v>
      </c>
    </row>
    <row r="167" spans="1:12" x14ac:dyDescent="0.25">
      <c r="A167" s="2"/>
      <c r="E167" s="66"/>
      <c r="F167" s="66"/>
      <c r="G167" s="66"/>
      <c r="H167" s="66"/>
      <c r="I167" s="66"/>
      <c r="J167" s="66"/>
      <c r="K167" s="66"/>
      <c r="L167" s="66"/>
    </row>
    <row r="168" spans="1:12" x14ac:dyDescent="0.25">
      <c r="A168" s="2">
        <v>10</v>
      </c>
      <c r="C168" s="1" t="s">
        <v>49</v>
      </c>
      <c r="E168" s="67">
        <f t="shared" ref="E168:L168" si="27">E160+E166</f>
        <v>5462.5405823094652</v>
      </c>
      <c r="F168" s="67">
        <f t="shared" si="27"/>
        <v>281.7065363476969</v>
      </c>
      <c r="G168" s="67">
        <f t="shared" si="27"/>
        <v>5744.247118657162</v>
      </c>
      <c r="H168" s="66"/>
      <c r="I168" s="67">
        <f t="shared" si="27"/>
        <v>5053.3694289875675</v>
      </c>
      <c r="J168" s="67">
        <f t="shared" si="27"/>
        <v>285.42961465078702</v>
      </c>
      <c r="K168" s="67">
        <f t="shared" si="27"/>
        <v>5338.7990436383543</v>
      </c>
      <c r="L168" s="67">
        <f t="shared" si="27"/>
        <v>-405.44807501880808</v>
      </c>
    </row>
    <row r="169" spans="1:12" x14ac:dyDescent="0.25">
      <c r="A169" s="2"/>
      <c r="E169" s="66"/>
      <c r="F169" s="66"/>
      <c r="G169" s="66"/>
      <c r="H169" s="66"/>
      <c r="I169" s="66"/>
      <c r="J169" s="66"/>
      <c r="K169" s="66"/>
      <c r="L169" s="66"/>
    </row>
    <row r="170" spans="1:12" x14ac:dyDescent="0.25">
      <c r="A170" s="2"/>
      <c r="C170" s="3" t="s">
        <v>50</v>
      </c>
      <c r="E170" s="71"/>
      <c r="F170" s="71"/>
      <c r="G170" s="71"/>
      <c r="H170" s="71"/>
      <c r="I170" s="71"/>
      <c r="J170" s="71"/>
      <c r="K170" s="71"/>
      <c r="L170" s="71"/>
    </row>
    <row r="171" spans="1:12" x14ac:dyDescent="0.25">
      <c r="A171" s="2"/>
      <c r="E171" s="71"/>
      <c r="F171" s="71"/>
      <c r="G171" s="71"/>
      <c r="H171" s="71"/>
      <c r="I171" s="71"/>
      <c r="J171" s="71"/>
      <c r="K171" s="71"/>
      <c r="L171" s="71"/>
    </row>
    <row r="172" spans="1:12" x14ac:dyDescent="0.25">
      <c r="A172" s="2">
        <v>11</v>
      </c>
      <c r="C172" s="1" t="s">
        <v>51</v>
      </c>
      <c r="E172" s="66">
        <f t="shared" ref="E172:F176" si="28">I32</f>
        <v>4.2727060200000038</v>
      </c>
      <c r="F172" s="66">
        <f t="shared" si="28"/>
        <v>2.2907486499999994</v>
      </c>
      <c r="G172" s="66">
        <f t="shared" ref="G172:G177" si="29">E172+F172</f>
        <v>6.5634546700000032</v>
      </c>
      <c r="H172" s="66"/>
      <c r="I172" s="66">
        <v>4.2657422099999982</v>
      </c>
      <c r="J172" s="66">
        <v>1.4140787899999996</v>
      </c>
      <c r="K172" s="66">
        <f t="shared" ref="K172:K177" si="30">I172+J172</f>
        <v>5.6798209999999978</v>
      </c>
      <c r="L172" s="66">
        <f t="shared" ref="L172:L177" si="31">K172-G172</f>
        <v>-0.88363367000000537</v>
      </c>
    </row>
    <row r="173" spans="1:12" x14ac:dyDescent="0.25">
      <c r="A173" s="2">
        <v>12</v>
      </c>
      <c r="C173" s="1" t="s">
        <v>52</v>
      </c>
      <c r="E173" s="66">
        <f t="shared" si="28"/>
        <v>33.803907740000021</v>
      </c>
      <c r="F173" s="66">
        <f t="shared" si="28"/>
        <v>47.133285050000218</v>
      </c>
      <c r="G173" s="66">
        <f t="shared" si="29"/>
        <v>80.937192790000239</v>
      </c>
      <c r="H173" s="66"/>
      <c r="I173" s="66">
        <v>26.440637750000015</v>
      </c>
      <c r="J173" s="66">
        <v>41.868381019999539</v>
      </c>
      <c r="K173" s="66">
        <f t="shared" si="30"/>
        <v>68.309018769999554</v>
      </c>
      <c r="L173" s="66">
        <f t="shared" si="31"/>
        <v>-12.628174020000685</v>
      </c>
    </row>
    <row r="174" spans="1:12" x14ac:dyDescent="0.25">
      <c r="A174" s="2">
        <v>13</v>
      </c>
      <c r="C174" s="1" t="s">
        <v>53</v>
      </c>
      <c r="E174" s="66">
        <f t="shared" si="28"/>
        <v>0.2985041400000002</v>
      </c>
      <c r="F174" s="66">
        <f t="shared" si="28"/>
        <v>9.7882769999999937</v>
      </c>
      <c r="G174" s="66">
        <f t="shared" si="29"/>
        <v>10.086781139999994</v>
      </c>
      <c r="H174" s="66"/>
      <c r="I174" s="66">
        <v>0.41788979999999964</v>
      </c>
      <c r="J174" s="66">
        <v>9.1369462099999978</v>
      </c>
      <c r="K174" s="66">
        <f t="shared" si="30"/>
        <v>9.5548360099999972</v>
      </c>
      <c r="L174" s="66">
        <f t="shared" si="31"/>
        <v>-0.53194512999999688</v>
      </c>
    </row>
    <row r="175" spans="1:12" x14ac:dyDescent="0.25">
      <c r="A175" s="2">
        <v>14</v>
      </c>
      <c r="C175" s="1" t="s">
        <v>54</v>
      </c>
      <c r="E175" s="66">
        <f t="shared" si="28"/>
        <v>0</v>
      </c>
      <c r="F175" s="66">
        <f t="shared" si="28"/>
        <v>12.192489169816</v>
      </c>
      <c r="G175" s="66">
        <f t="shared" si="29"/>
        <v>12.192489169816</v>
      </c>
      <c r="H175" s="66"/>
      <c r="I175" s="66">
        <v>0</v>
      </c>
      <c r="J175" s="66">
        <v>12.486256920000001</v>
      </c>
      <c r="K175" s="66">
        <f t="shared" si="30"/>
        <v>12.486256920000001</v>
      </c>
      <c r="L175" s="66">
        <f t="shared" si="31"/>
        <v>0.29376775018400103</v>
      </c>
    </row>
    <row r="176" spans="1:12" x14ac:dyDescent="0.25">
      <c r="A176" s="2">
        <v>15</v>
      </c>
      <c r="C176" s="1" t="s">
        <v>55</v>
      </c>
      <c r="E176" s="66">
        <f t="shared" si="28"/>
        <v>0.94241244999999962</v>
      </c>
      <c r="F176" s="66">
        <f t="shared" si="28"/>
        <v>1.5735991299999998</v>
      </c>
      <c r="G176" s="66">
        <f t="shared" si="29"/>
        <v>2.5160115799999994</v>
      </c>
      <c r="H176" s="66"/>
      <c r="I176" s="66">
        <v>1.1561080299999973</v>
      </c>
      <c r="J176" s="66">
        <v>1.3084168600000003</v>
      </c>
      <c r="K176" s="66">
        <f t="shared" si="30"/>
        <v>2.4645248899999976</v>
      </c>
      <c r="L176" s="66">
        <f t="shared" si="31"/>
        <v>-5.1486690000001722E-2</v>
      </c>
    </row>
    <row r="177" spans="1:12" x14ac:dyDescent="0.25">
      <c r="A177" s="2">
        <v>16</v>
      </c>
      <c r="C177" s="1" t="s">
        <v>56</v>
      </c>
      <c r="E177" s="66">
        <f t="shared" ref="E177" si="32">I37</f>
        <v>0.42255256916397999</v>
      </c>
      <c r="F177" s="66">
        <f t="shared" ref="F177" si="33">J37</f>
        <v>1.8251079600000002</v>
      </c>
      <c r="G177" s="66">
        <f t="shared" si="29"/>
        <v>2.24766052916398</v>
      </c>
      <c r="H177" s="66"/>
      <c r="I177" s="66">
        <v>0.1696031800000003</v>
      </c>
      <c r="J177" s="66">
        <v>1.6024976400000002</v>
      </c>
      <c r="K177" s="66">
        <f t="shared" si="30"/>
        <v>1.7721008200000004</v>
      </c>
      <c r="L177" s="66">
        <f t="shared" si="31"/>
        <v>-0.4755597091639796</v>
      </c>
    </row>
    <row r="178" spans="1:12" x14ac:dyDescent="0.25">
      <c r="A178" s="2"/>
      <c r="E178" s="65"/>
      <c r="F178" s="65"/>
      <c r="G178" s="65"/>
      <c r="H178" s="65"/>
      <c r="I178" s="65"/>
      <c r="J178" s="65"/>
      <c r="K178" s="65"/>
      <c r="L178" s="65"/>
    </row>
    <row r="179" spans="1:12" x14ac:dyDescent="0.25">
      <c r="A179" s="2"/>
      <c r="E179" s="28"/>
      <c r="F179" s="28"/>
      <c r="G179" s="28"/>
      <c r="H179" s="28"/>
      <c r="I179" s="28"/>
      <c r="J179" s="28"/>
      <c r="K179" s="28"/>
      <c r="L179" s="28"/>
    </row>
    <row r="180" spans="1:12" x14ac:dyDescent="0.25">
      <c r="A180" s="2"/>
      <c r="E180" s="28"/>
      <c r="F180" s="28"/>
      <c r="G180" s="28"/>
      <c r="H180" s="28"/>
      <c r="I180" s="28"/>
      <c r="J180" s="28"/>
      <c r="K180" s="28"/>
      <c r="L180" s="28"/>
    </row>
    <row r="181" spans="1:12" x14ac:dyDescent="0.25">
      <c r="A181" s="2"/>
      <c r="E181" s="28"/>
      <c r="F181" s="28"/>
      <c r="G181" s="28"/>
      <c r="H181" s="28"/>
      <c r="I181" s="28"/>
      <c r="J181" s="28"/>
      <c r="K181" s="28"/>
      <c r="L181" s="28"/>
    </row>
    <row r="182" spans="1:12" x14ac:dyDescent="0.25">
      <c r="A182" s="2"/>
      <c r="E182" s="28"/>
      <c r="F182" s="28"/>
      <c r="G182" s="28"/>
      <c r="H182" s="28"/>
      <c r="I182" s="28"/>
      <c r="J182" s="28"/>
      <c r="K182" s="28"/>
      <c r="L182" s="28"/>
    </row>
    <row r="183" spans="1:12" x14ac:dyDescent="0.25">
      <c r="A183" s="2"/>
      <c r="E183" s="28"/>
      <c r="F183" s="28"/>
      <c r="G183" s="28"/>
      <c r="H183" s="28"/>
      <c r="I183" s="28"/>
      <c r="J183" s="28"/>
      <c r="K183" s="28"/>
      <c r="L183" s="28"/>
    </row>
    <row r="184" spans="1:12" x14ac:dyDescent="0.25">
      <c r="A184" s="87" t="s">
        <v>178</v>
      </c>
      <c r="B184" s="87"/>
      <c r="C184" s="87"/>
      <c r="D184" s="87"/>
      <c r="E184" s="87"/>
      <c r="F184" s="87"/>
      <c r="G184" s="87"/>
      <c r="H184" s="87"/>
      <c r="I184" s="87"/>
      <c r="J184" s="93"/>
      <c r="K184" s="87"/>
      <c r="L184" s="87"/>
    </row>
    <row r="185" spans="1:12" x14ac:dyDescent="0.25">
      <c r="A185" s="10" t="s">
        <v>182</v>
      </c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</row>
    <row r="187" spans="1:12" x14ac:dyDescent="0.25">
      <c r="A187" s="3"/>
      <c r="B187" s="3"/>
      <c r="C187" s="3"/>
      <c r="D187" s="3"/>
      <c r="E187" s="87">
        <v>2022</v>
      </c>
      <c r="F187" s="87"/>
      <c r="G187" s="87"/>
      <c r="H187" s="8"/>
      <c r="I187" s="87">
        <v>2023</v>
      </c>
      <c r="J187" s="87"/>
      <c r="K187" s="87"/>
      <c r="L187" s="8"/>
    </row>
    <row r="188" spans="1:12" ht="37.5" x14ac:dyDescent="0.25">
      <c r="A188" s="6" t="s">
        <v>2</v>
      </c>
      <c r="B188" s="5"/>
      <c r="C188" s="7" t="s">
        <v>3</v>
      </c>
      <c r="D188" s="5"/>
      <c r="E188" s="89" t="s">
        <v>5</v>
      </c>
      <c r="F188" s="89"/>
      <c r="G188" s="89"/>
      <c r="H188" s="20"/>
      <c r="I188" s="89" t="s">
        <v>6</v>
      </c>
      <c r="J188" s="89"/>
      <c r="K188" s="89"/>
      <c r="L188" s="6" t="s">
        <v>27</v>
      </c>
    </row>
    <row r="189" spans="1:12" x14ac:dyDescent="0.25">
      <c r="E189" s="28" t="s">
        <v>8</v>
      </c>
      <c r="F189" s="28" t="s">
        <v>9</v>
      </c>
      <c r="G189" s="28" t="s">
        <v>10</v>
      </c>
      <c r="H189" s="28"/>
      <c r="I189" s="28" t="s">
        <v>11</v>
      </c>
      <c r="J189" s="28" t="s">
        <v>12</v>
      </c>
      <c r="K189" s="28" t="s">
        <v>13</v>
      </c>
      <c r="L189" s="28" t="s">
        <v>109</v>
      </c>
    </row>
    <row r="190" spans="1:12" x14ac:dyDescent="0.25">
      <c r="E190" s="28"/>
      <c r="F190" s="28"/>
      <c r="G190" s="28"/>
      <c r="H190" s="28"/>
      <c r="I190" s="28"/>
      <c r="J190" s="28"/>
      <c r="K190" s="28"/>
      <c r="L190" s="28"/>
    </row>
    <row r="191" spans="1:12" x14ac:dyDescent="0.25">
      <c r="E191" s="36" t="s">
        <v>110</v>
      </c>
      <c r="F191" s="36" t="s">
        <v>111</v>
      </c>
      <c r="G191" s="36" t="s">
        <v>19</v>
      </c>
      <c r="H191" s="36"/>
      <c r="I191" s="36" t="s">
        <v>110</v>
      </c>
      <c r="J191" s="36" t="s">
        <v>111</v>
      </c>
      <c r="K191" s="36" t="s">
        <v>19</v>
      </c>
      <c r="L191" s="28"/>
    </row>
    <row r="192" spans="1:12" x14ac:dyDescent="0.25">
      <c r="A192" s="2"/>
      <c r="E192" s="28"/>
      <c r="F192" s="28"/>
      <c r="G192" s="28"/>
      <c r="H192" s="28"/>
      <c r="I192" s="28"/>
      <c r="J192" s="28"/>
      <c r="K192" s="28"/>
      <c r="L192" s="28"/>
    </row>
    <row r="193" spans="1:12" x14ac:dyDescent="0.25">
      <c r="A193" s="2">
        <v>17</v>
      </c>
      <c r="C193" s="1" t="s">
        <v>57</v>
      </c>
      <c r="E193" s="66">
        <f t="shared" ref="E193:F196" si="34">I53</f>
        <v>2.1058364499999955</v>
      </c>
      <c r="F193" s="66">
        <f t="shared" si="34"/>
        <v>2.7246932899999998</v>
      </c>
      <c r="G193" s="66">
        <f>E193+F193</f>
        <v>4.8305297399999958</v>
      </c>
      <c r="H193" s="66"/>
      <c r="I193" s="66">
        <v>1.2050810300000003</v>
      </c>
      <c r="J193" s="66">
        <v>1.0638094799999989</v>
      </c>
      <c r="K193" s="66">
        <f>I193+J193</f>
        <v>2.2688905099999994</v>
      </c>
      <c r="L193" s="66">
        <f>K193-G193</f>
        <v>-2.5616392299999964</v>
      </c>
    </row>
    <row r="194" spans="1:12" x14ac:dyDescent="0.25">
      <c r="A194" s="2">
        <v>18</v>
      </c>
      <c r="C194" s="1" t="s">
        <v>58</v>
      </c>
      <c r="E194" s="66">
        <f t="shared" si="34"/>
        <v>40.256823702730415</v>
      </c>
      <c r="F194" s="66">
        <f t="shared" si="34"/>
        <v>2.5496320054185411</v>
      </c>
      <c r="G194" s="66">
        <f t="shared" ref="G194:G196" si="35">E194+F194</f>
        <v>42.80645570814896</v>
      </c>
      <c r="H194" s="66"/>
      <c r="I194" s="66">
        <v>36.468693576000007</v>
      </c>
      <c r="J194" s="66">
        <v>1.6673660899999954</v>
      </c>
      <c r="K194" s="66">
        <f>I194+J194</f>
        <v>38.136059666000001</v>
      </c>
      <c r="L194" s="66">
        <f>K194-G194</f>
        <v>-4.6703960421489583</v>
      </c>
    </row>
    <row r="195" spans="1:12" x14ac:dyDescent="0.25">
      <c r="A195" s="2">
        <v>19</v>
      </c>
      <c r="C195" s="1" t="s">
        <v>59</v>
      </c>
      <c r="E195" s="66">
        <f t="shared" si="34"/>
        <v>0</v>
      </c>
      <c r="F195" s="66">
        <f t="shared" si="34"/>
        <v>6.2210533200000001E-2</v>
      </c>
      <c r="G195" s="66">
        <f t="shared" si="35"/>
        <v>6.2210533200000001E-2</v>
      </c>
      <c r="H195" s="66"/>
      <c r="I195" s="66">
        <v>0</v>
      </c>
      <c r="J195" s="66">
        <v>0</v>
      </c>
      <c r="K195" s="66">
        <f t="shared" ref="K195:K196" si="36">I195+J195</f>
        <v>0</v>
      </c>
      <c r="L195" s="66">
        <f>K195-G195</f>
        <v>-6.2210533200000001E-2</v>
      </c>
    </row>
    <row r="196" spans="1:12" x14ac:dyDescent="0.25">
      <c r="A196" s="2">
        <v>20</v>
      </c>
      <c r="C196" s="1" t="s">
        <v>60</v>
      </c>
      <c r="E196" s="66">
        <f t="shared" si="34"/>
        <v>0</v>
      </c>
      <c r="F196" s="66">
        <f t="shared" si="34"/>
        <v>1.715947E-2</v>
      </c>
      <c r="G196" s="66">
        <f t="shared" si="35"/>
        <v>1.715947E-2</v>
      </c>
      <c r="H196" s="66"/>
      <c r="I196" s="66">
        <v>0</v>
      </c>
      <c r="J196" s="66">
        <v>0</v>
      </c>
      <c r="K196" s="66">
        <f t="shared" si="36"/>
        <v>0</v>
      </c>
      <c r="L196" s="66">
        <f>K196-G196</f>
        <v>-1.715947E-2</v>
      </c>
    </row>
    <row r="197" spans="1:12" x14ac:dyDescent="0.25">
      <c r="A197" s="2">
        <v>21</v>
      </c>
      <c r="C197" s="1" t="s">
        <v>43</v>
      </c>
      <c r="E197" s="67">
        <f>SUM(E193:E196)+SUM(E172:E177)</f>
        <v>82.102743071894423</v>
      </c>
      <c r="F197" s="67">
        <f>SUM(F193:F196)+SUM(F172:F177)</f>
        <v>80.157202258434751</v>
      </c>
      <c r="G197" s="67">
        <f>SUM(G193:G196)+SUM(G172:G177)</f>
        <v>162.25994533032917</v>
      </c>
      <c r="H197" s="66"/>
      <c r="I197" s="67">
        <f>SUM(I193:I196)+SUM(I172:I177)</f>
        <v>70.123755576000022</v>
      </c>
      <c r="J197" s="67">
        <f>SUM(J193:J196)+SUM(J172:J177)</f>
        <v>70.547753009999511</v>
      </c>
      <c r="K197" s="67">
        <f>SUM(K193:K196)+SUM(K172:K177)</f>
        <v>140.67150858599956</v>
      </c>
      <c r="L197" s="67">
        <f>SUM(L193:L196)+SUM(L172:L177)</f>
        <v>-21.588436744329623</v>
      </c>
    </row>
    <row r="198" spans="1:12" x14ac:dyDescent="0.25">
      <c r="A198" s="2"/>
      <c r="E198" s="68"/>
      <c r="F198" s="71"/>
      <c r="G198" s="71"/>
      <c r="H198" s="71"/>
      <c r="I198" s="71"/>
      <c r="J198" s="71"/>
      <c r="K198" s="71"/>
      <c r="L198" s="71"/>
    </row>
    <row r="199" spans="1:12" x14ac:dyDescent="0.25">
      <c r="A199" s="2">
        <v>22</v>
      </c>
      <c r="C199" s="1" t="s">
        <v>63</v>
      </c>
      <c r="E199" s="66">
        <f t="shared" ref="E199:F202" si="37">I59</f>
        <v>21.1662972918989</v>
      </c>
      <c r="F199" s="66">
        <f t="shared" si="37"/>
        <v>30.485739239999997</v>
      </c>
      <c r="G199" s="66">
        <f t="shared" ref="G199:G210" si="38">E199+F199</f>
        <v>51.652036531898901</v>
      </c>
      <c r="H199" s="66"/>
      <c r="I199" s="66">
        <v>16.72364185</v>
      </c>
      <c r="J199" s="66">
        <v>31.092669389999902</v>
      </c>
      <c r="K199" s="66">
        <f t="shared" ref="K199:K210" si="39">I199+J199</f>
        <v>47.816311239999905</v>
      </c>
      <c r="L199" s="66">
        <f t="shared" ref="L199:L210" si="40">K199-G199</f>
        <v>-3.8357252918989957</v>
      </c>
    </row>
    <row r="200" spans="1:12" x14ac:dyDescent="0.25">
      <c r="A200" s="2">
        <v>23</v>
      </c>
      <c r="C200" s="1" t="s">
        <v>64</v>
      </c>
      <c r="E200" s="66">
        <f t="shared" si="37"/>
        <v>13.728682766578199</v>
      </c>
      <c r="F200" s="66">
        <f t="shared" si="37"/>
        <v>24.492120069999999</v>
      </c>
      <c r="G200" s="66">
        <f t="shared" si="38"/>
        <v>38.220802836578201</v>
      </c>
      <c r="H200" s="66"/>
      <c r="I200" s="66">
        <v>10.458089280000001</v>
      </c>
      <c r="J200" s="66">
        <v>25.604705389999999</v>
      </c>
      <c r="K200" s="66">
        <f t="shared" si="39"/>
        <v>36.062794670000002</v>
      </c>
      <c r="L200" s="66">
        <f t="shared" si="40"/>
        <v>-2.1580081665781989</v>
      </c>
    </row>
    <row r="201" spans="1:12" x14ac:dyDescent="0.25">
      <c r="A201" s="2">
        <v>24</v>
      </c>
      <c r="C201" s="1" t="s">
        <v>65</v>
      </c>
      <c r="E201" s="66">
        <f t="shared" si="37"/>
        <v>5.4022439556352007</v>
      </c>
      <c r="F201" s="66">
        <f t="shared" si="37"/>
        <v>1.27987907</v>
      </c>
      <c r="G201" s="66">
        <f t="shared" si="38"/>
        <v>6.6821230256352004</v>
      </c>
      <c r="H201" s="66"/>
      <c r="I201" s="66">
        <v>3.9001887200000001</v>
      </c>
      <c r="J201" s="66">
        <v>1.2624625199999999</v>
      </c>
      <c r="K201" s="66">
        <f t="shared" si="39"/>
        <v>5.1626512399999998</v>
      </c>
      <c r="L201" s="66">
        <f t="shared" si="40"/>
        <v>-1.5194717856352007</v>
      </c>
    </row>
    <row r="202" spans="1:12" x14ac:dyDescent="0.25">
      <c r="A202" s="2">
        <v>25</v>
      </c>
      <c r="C202" s="1" t="s">
        <v>66</v>
      </c>
      <c r="E202" s="66">
        <f t="shared" si="37"/>
        <v>0.1084669462064</v>
      </c>
      <c r="F202" s="66">
        <f t="shared" si="37"/>
        <v>0</v>
      </c>
      <c r="G202" s="66">
        <f t="shared" si="38"/>
        <v>0.1084669462064</v>
      </c>
      <c r="H202" s="66"/>
      <c r="I202" s="66">
        <v>9.6135469999999987E-2</v>
      </c>
      <c r="J202" s="66">
        <v>0</v>
      </c>
      <c r="K202" s="66">
        <f t="shared" si="39"/>
        <v>9.6135469999999987E-2</v>
      </c>
      <c r="L202" s="66">
        <f t="shared" si="40"/>
        <v>-1.2331476206400016E-2</v>
      </c>
    </row>
    <row r="203" spans="1:12" x14ac:dyDescent="0.25">
      <c r="A203" s="2">
        <v>26</v>
      </c>
      <c r="C203" s="1" t="s">
        <v>67</v>
      </c>
      <c r="E203" s="66">
        <f t="shared" ref="E203:F203" si="41">I63</f>
        <v>4.1999324695367006</v>
      </c>
      <c r="F203" s="66">
        <f t="shared" si="41"/>
        <v>33.782451040138049</v>
      </c>
      <c r="G203" s="66">
        <f t="shared" si="38"/>
        <v>37.982383509674747</v>
      </c>
      <c r="H203" s="66"/>
      <c r="I203" s="66">
        <v>4.9056313499999993</v>
      </c>
      <c r="J203" s="66">
        <v>34.667519669999905</v>
      </c>
      <c r="K203" s="66">
        <f t="shared" si="39"/>
        <v>39.573151019999905</v>
      </c>
      <c r="L203" s="66">
        <f t="shared" si="40"/>
        <v>1.5907675103251577</v>
      </c>
    </row>
    <row r="204" spans="1:12" x14ac:dyDescent="0.25">
      <c r="A204" s="2">
        <v>27</v>
      </c>
      <c r="C204" s="1" t="s">
        <v>51</v>
      </c>
      <c r="E204" s="66">
        <f t="shared" ref="E204:F204" si="42">I64</f>
        <v>0</v>
      </c>
      <c r="F204" s="66">
        <f t="shared" si="42"/>
        <v>11.85352082</v>
      </c>
      <c r="G204" s="66">
        <f t="shared" si="38"/>
        <v>11.85352082</v>
      </c>
      <c r="H204" s="66"/>
      <c r="I204" s="66">
        <v>0</v>
      </c>
      <c r="J204" s="66">
        <v>11.43382291</v>
      </c>
      <c r="K204" s="66">
        <f t="shared" si="39"/>
        <v>11.43382291</v>
      </c>
      <c r="L204" s="66">
        <f t="shared" si="40"/>
        <v>-0.41969791000000001</v>
      </c>
    </row>
    <row r="205" spans="1:12" x14ac:dyDescent="0.25">
      <c r="A205" s="2">
        <v>28</v>
      </c>
      <c r="C205" s="1" t="s">
        <v>68</v>
      </c>
      <c r="E205" s="66">
        <f t="shared" ref="E205:F205" si="43">I65</f>
        <v>0</v>
      </c>
      <c r="F205" s="66">
        <f t="shared" si="43"/>
        <v>14.30461783</v>
      </c>
      <c r="G205" s="66">
        <f t="shared" si="38"/>
        <v>14.30461783</v>
      </c>
      <c r="H205" s="66"/>
      <c r="I205" s="66">
        <v>0</v>
      </c>
      <c r="J205" s="66">
        <v>14.385587169999999</v>
      </c>
      <c r="K205" s="66">
        <f t="shared" si="39"/>
        <v>14.385587169999999</v>
      </c>
      <c r="L205" s="66">
        <f t="shared" si="40"/>
        <v>8.0969339999999335E-2</v>
      </c>
    </row>
    <row r="206" spans="1:12" x14ac:dyDescent="0.25">
      <c r="A206" s="2">
        <v>29</v>
      </c>
      <c r="C206" s="1" t="s">
        <v>69</v>
      </c>
      <c r="E206" s="66">
        <f t="shared" ref="E206:F206" si="44">I66</f>
        <v>0</v>
      </c>
      <c r="F206" s="66">
        <f t="shared" si="44"/>
        <v>82.106187670743097</v>
      </c>
      <c r="G206" s="66">
        <f t="shared" si="38"/>
        <v>82.106187670743097</v>
      </c>
      <c r="H206" s="66"/>
      <c r="I206" s="66">
        <v>0</v>
      </c>
      <c r="J206" s="66">
        <v>79.299712299999698</v>
      </c>
      <c r="K206" s="66">
        <f t="shared" si="39"/>
        <v>79.299712299999698</v>
      </c>
      <c r="L206" s="66">
        <f t="shared" si="40"/>
        <v>-2.8064753707433994</v>
      </c>
    </row>
    <row r="207" spans="1:12" x14ac:dyDescent="0.25">
      <c r="A207" s="2">
        <v>30</v>
      </c>
      <c r="C207" s="1" t="s">
        <v>70</v>
      </c>
      <c r="E207" s="66">
        <f t="shared" ref="E207:F207" si="45">I67</f>
        <v>0</v>
      </c>
      <c r="F207" s="66">
        <f t="shared" si="45"/>
        <v>7.52596036</v>
      </c>
      <c r="G207" s="66">
        <f t="shared" si="38"/>
        <v>7.52596036</v>
      </c>
      <c r="H207" s="66"/>
      <c r="I207" s="66">
        <v>0</v>
      </c>
      <c r="J207" s="66">
        <v>7.8137611799999993</v>
      </c>
      <c r="K207" s="66">
        <f t="shared" si="39"/>
        <v>7.8137611799999993</v>
      </c>
      <c r="L207" s="66">
        <f t="shared" si="40"/>
        <v>0.28780081999999929</v>
      </c>
    </row>
    <row r="208" spans="1:12" x14ac:dyDescent="0.25">
      <c r="A208" s="2">
        <v>31</v>
      </c>
      <c r="C208" s="1" t="s">
        <v>71</v>
      </c>
      <c r="E208" s="66">
        <f t="shared" ref="E208:F208" si="46">I68</f>
        <v>0.71572262461280012</v>
      </c>
      <c r="F208" s="66">
        <f t="shared" si="46"/>
        <v>2.4966919600000002</v>
      </c>
      <c r="G208" s="66">
        <f t="shared" si="38"/>
        <v>3.2124145846128003</v>
      </c>
      <c r="H208" s="66"/>
      <c r="I208" s="66">
        <v>0.65540916999999999</v>
      </c>
      <c r="J208" s="66">
        <v>2.5301157500000002</v>
      </c>
      <c r="K208" s="66">
        <f t="shared" si="39"/>
        <v>3.1855249200000002</v>
      </c>
      <c r="L208" s="66">
        <f t="shared" si="40"/>
        <v>-2.6889664612800068E-2</v>
      </c>
    </row>
    <row r="209" spans="1:12" x14ac:dyDescent="0.25">
      <c r="A209" s="2">
        <v>32</v>
      </c>
      <c r="C209" s="1" t="s">
        <v>72</v>
      </c>
      <c r="E209" s="66">
        <f t="shared" ref="E209:F209" si="47">I69</f>
        <v>21.209193690543</v>
      </c>
      <c r="F209" s="66">
        <f t="shared" si="47"/>
        <v>3.7090197899999899</v>
      </c>
      <c r="G209" s="66">
        <f t="shared" si="38"/>
        <v>24.918213480542988</v>
      </c>
      <c r="H209" s="66"/>
      <c r="I209" s="66">
        <v>1.9530261099999999</v>
      </c>
      <c r="J209" s="66">
        <v>4.0798570659561992</v>
      </c>
      <c r="K209" s="66">
        <f t="shared" si="39"/>
        <v>6.0328831759561989</v>
      </c>
      <c r="L209" s="66">
        <f t="shared" si="40"/>
        <v>-18.885330304586788</v>
      </c>
    </row>
    <row r="210" spans="1:12" x14ac:dyDescent="0.25">
      <c r="A210" s="2">
        <v>33</v>
      </c>
      <c r="C210" s="1" t="s">
        <v>73</v>
      </c>
      <c r="E210" s="66">
        <f t="shared" ref="E210:F210" si="48">I70</f>
        <v>0</v>
      </c>
      <c r="F210" s="66">
        <f t="shared" si="48"/>
        <v>0</v>
      </c>
      <c r="G210" s="66">
        <f t="shared" si="38"/>
        <v>0</v>
      </c>
      <c r="H210" s="66"/>
      <c r="I210" s="66">
        <v>0</v>
      </c>
      <c r="J210" s="66">
        <v>0</v>
      </c>
      <c r="K210" s="66">
        <f t="shared" si="39"/>
        <v>0</v>
      </c>
      <c r="L210" s="66">
        <f t="shared" si="40"/>
        <v>0</v>
      </c>
    </row>
    <row r="211" spans="1:12" x14ac:dyDescent="0.25">
      <c r="A211" s="2">
        <v>34</v>
      </c>
      <c r="C211" s="1" t="s">
        <v>48</v>
      </c>
      <c r="E211" s="67">
        <f t="shared" ref="E211:K211" si="49">SUM(E199:E210)</f>
        <v>66.530539745011197</v>
      </c>
      <c r="F211" s="67">
        <f t="shared" si="49"/>
        <v>212.03618785088111</v>
      </c>
      <c r="G211" s="67">
        <f t="shared" si="49"/>
        <v>278.5667275958923</v>
      </c>
      <c r="H211" s="66"/>
      <c r="I211" s="67">
        <f t="shared" si="49"/>
        <v>38.692121950000001</v>
      </c>
      <c r="J211" s="67">
        <f t="shared" si="49"/>
        <v>212.17021334595569</v>
      </c>
      <c r="K211" s="67">
        <f t="shared" si="49"/>
        <v>250.86233529595572</v>
      </c>
      <c r="L211" s="67">
        <f>K211-G211</f>
        <v>-27.704392299936586</v>
      </c>
    </row>
    <row r="212" spans="1:12" x14ac:dyDescent="0.25">
      <c r="A212" s="2"/>
      <c r="E212" s="66"/>
      <c r="F212" s="72"/>
      <c r="G212" s="72"/>
      <c r="H212" s="72"/>
      <c r="I212" s="72"/>
      <c r="J212" s="72"/>
      <c r="K212" s="72"/>
      <c r="L212" s="72"/>
    </row>
    <row r="213" spans="1:12" x14ac:dyDescent="0.25">
      <c r="A213" s="2">
        <v>35</v>
      </c>
      <c r="C213" s="1" t="s">
        <v>74</v>
      </c>
      <c r="E213" s="67">
        <f t="shared" ref="E213:K213" si="50">E197+E211</f>
        <v>148.63328281690562</v>
      </c>
      <c r="F213" s="67">
        <f t="shared" si="50"/>
        <v>292.19339010931583</v>
      </c>
      <c r="G213" s="67">
        <f t="shared" si="50"/>
        <v>440.82667292622148</v>
      </c>
      <c r="H213" s="66"/>
      <c r="I213" s="67">
        <f t="shared" si="50"/>
        <v>108.81587752600002</v>
      </c>
      <c r="J213" s="67">
        <f t="shared" si="50"/>
        <v>282.71796635595518</v>
      </c>
      <c r="K213" s="67">
        <f t="shared" si="50"/>
        <v>391.53384388195525</v>
      </c>
      <c r="L213" s="67">
        <f>K213-G213</f>
        <v>-49.292829044266227</v>
      </c>
    </row>
    <row r="214" spans="1:12" x14ac:dyDescent="0.25">
      <c r="A214" s="2"/>
      <c r="E214" s="66"/>
      <c r="F214" s="72"/>
      <c r="G214" s="72"/>
      <c r="H214" s="72"/>
      <c r="I214" s="72"/>
      <c r="J214" s="72"/>
      <c r="K214" s="72"/>
      <c r="L214" s="72"/>
    </row>
    <row r="215" spans="1:12" x14ac:dyDescent="0.25">
      <c r="A215" s="2">
        <v>36</v>
      </c>
      <c r="C215" s="1" t="s">
        <v>75</v>
      </c>
      <c r="E215" s="67">
        <f>E168+E213</f>
        <v>5611.1738651263704</v>
      </c>
      <c r="F215" s="67">
        <f>F168+F213</f>
        <v>573.89992645701273</v>
      </c>
      <c r="G215" s="67">
        <f>G168+G213</f>
        <v>6185.0737915833834</v>
      </c>
      <c r="H215" s="66"/>
      <c r="I215" s="67">
        <f>I168+I213</f>
        <v>5162.1853065135674</v>
      </c>
      <c r="J215" s="67">
        <f>J168+J213</f>
        <v>568.14758100674226</v>
      </c>
      <c r="K215" s="67">
        <f>K168+K213</f>
        <v>5730.3328875203097</v>
      </c>
      <c r="L215" s="67">
        <f>L168+L213</f>
        <v>-454.74090406307431</v>
      </c>
    </row>
    <row r="216" spans="1:12" x14ac:dyDescent="0.25">
      <c r="A216" s="2"/>
      <c r="E216" s="65"/>
      <c r="F216" s="65"/>
      <c r="G216" s="65"/>
      <c r="H216" s="65"/>
      <c r="I216" s="65"/>
      <c r="J216" s="65"/>
      <c r="K216" s="65"/>
      <c r="L216" s="65"/>
    </row>
    <row r="217" spans="1:12" x14ac:dyDescent="0.25">
      <c r="A217" s="2"/>
      <c r="E217" s="65"/>
      <c r="F217" s="65"/>
      <c r="G217" s="65"/>
      <c r="H217" s="65"/>
      <c r="I217" s="65"/>
      <c r="J217" s="65"/>
      <c r="K217" s="65"/>
      <c r="L217" s="65"/>
    </row>
    <row r="218" spans="1:12" x14ac:dyDescent="0.25">
      <c r="A218" s="2"/>
      <c r="E218" s="4"/>
      <c r="F218" s="4"/>
      <c r="G218" s="4"/>
      <c r="H218" s="4"/>
      <c r="I218" s="4"/>
      <c r="J218" s="4"/>
      <c r="K218" s="4"/>
      <c r="L218" s="4"/>
    </row>
    <row r="219" spans="1:12" x14ac:dyDescent="0.25">
      <c r="A219" s="2"/>
      <c r="E219" s="4"/>
      <c r="F219" s="4"/>
      <c r="G219" s="4"/>
      <c r="H219" s="4"/>
      <c r="I219" s="4"/>
      <c r="J219" s="4"/>
      <c r="K219" s="4"/>
      <c r="L219" s="4"/>
    </row>
    <row r="220" spans="1:12" x14ac:dyDescent="0.25">
      <c r="A220" s="2"/>
      <c r="E220" s="4"/>
      <c r="F220" s="4"/>
      <c r="G220" s="4"/>
      <c r="H220" s="4"/>
      <c r="I220" s="4"/>
      <c r="J220" s="4"/>
      <c r="K220" s="4"/>
      <c r="L220" s="4"/>
    </row>
    <row r="221" spans="1:12" x14ac:dyDescent="0.25">
      <c r="A221" s="2"/>
      <c r="E221" s="4"/>
      <c r="F221" s="4"/>
      <c r="G221" s="4"/>
      <c r="H221" s="4"/>
      <c r="I221" s="4"/>
      <c r="J221" s="4"/>
      <c r="K221" s="4"/>
      <c r="L221" s="4"/>
    </row>
    <row r="222" spans="1:12" x14ac:dyDescent="0.25">
      <c r="A222" s="2"/>
      <c r="E222" s="4"/>
      <c r="F222" s="4"/>
      <c r="G222" s="4"/>
      <c r="H222" s="4"/>
      <c r="I222" s="4"/>
      <c r="J222" s="4"/>
      <c r="K222" s="4"/>
      <c r="L222" s="4"/>
    </row>
    <row r="223" spans="1:12" x14ac:dyDescent="0.25">
      <c r="A223" s="87" t="s">
        <v>178</v>
      </c>
      <c r="B223" s="87"/>
      <c r="C223" s="87"/>
      <c r="D223" s="87"/>
      <c r="E223" s="87"/>
      <c r="F223" s="87"/>
      <c r="G223" s="87"/>
      <c r="H223" s="87"/>
      <c r="I223" s="87"/>
      <c r="J223" s="93"/>
      <c r="K223" s="87"/>
      <c r="L223" s="87"/>
    </row>
    <row r="224" spans="1:12" x14ac:dyDescent="0.25">
      <c r="A224" s="10" t="s">
        <v>182</v>
      </c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</row>
    <row r="226" spans="1:12" x14ac:dyDescent="0.25">
      <c r="A226" s="3"/>
      <c r="B226" s="3"/>
      <c r="C226" s="3"/>
      <c r="D226" s="3"/>
      <c r="E226" s="87">
        <v>2022</v>
      </c>
      <c r="F226" s="87"/>
      <c r="G226" s="87"/>
      <c r="H226" s="8"/>
      <c r="I226" s="87">
        <v>2023</v>
      </c>
      <c r="J226" s="87"/>
      <c r="K226" s="87"/>
      <c r="L226" s="8"/>
    </row>
    <row r="227" spans="1:12" ht="37.5" x14ac:dyDescent="0.25">
      <c r="A227" s="6" t="s">
        <v>2</v>
      </c>
      <c r="B227" s="5"/>
      <c r="C227" s="7" t="s">
        <v>3</v>
      </c>
      <c r="D227" s="5"/>
      <c r="E227" s="89" t="s">
        <v>5</v>
      </c>
      <c r="F227" s="89"/>
      <c r="G227" s="89"/>
      <c r="H227" s="20"/>
      <c r="I227" s="89" t="s">
        <v>6</v>
      </c>
      <c r="J227" s="89"/>
      <c r="K227" s="89"/>
      <c r="L227" s="6" t="s">
        <v>27</v>
      </c>
    </row>
    <row r="228" spans="1:12" x14ac:dyDescent="0.25">
      <c r="E228" s="2" t="s">
        <v>8</v>
      </c>
      <c r="F228" s="2" t="s">
        <v>9</v>
      </c>
      <c r="G228" s="2" t="s">
        <v>10</v>
      </c>
      <c r="H228" s="2"/>
      <c r="I228" s="2" t="s">
        <v>11</v>
      </c>
      <c r="J228" s="2" t="s">
        <v>12</v>
      </c>
      <c r="K228" s="2" t="s">
        <v>13</v>
      </c>
      <c r="L228" s="2" t="s">
        <v>109</v>
      </c>
    </row>
    <row r="229" spans="1:12" x14ac:dyDescent="0.25">
      <c r="E229" s="2"/>
      <c r="F229" s="2"/>
      <c r="G229" s="2"/>
      <c r="H229" s="2"/>
      <c r="I229" s="2"/>
      <c r="J229" s="2"/>
      <c r="K229" s="2"/>
      <c r="L229" s="2"/>
    </row>
    <row r="230" spans="1:12" x14ac:dyDescent="0.25">
      <c r="E230" s="21" t="s">
        <v>4</v>
      </c>
      <c r="F230" s="21"/>
      <c r="G230" s="21" t="s">
        <v>19</v>
      </c>
      <c r="H230" s="21"/>
      <c r="I230" s="21"/>
      <c r="J230" s="21"/>
      <c r="K230" s="21" t="s">
        <v>19</v>
      </c>
      <c r="L230" s="2"/>
    </row>
    <row r="232" spans="1:12" x14ac:dyDescent="0.25">
      <c r="A232" s="2"/>
      <c r="C232" s="3" t="s">
        <v>76</v>
      </c>
      <c r="E232" s="4"/>
      <c r="F232" s="4"/>
      <c r="G232" s="4"/>
      <c r="H232" s="4"/>
      <c r="I232" s="4"/>
      <c r="J232" s="4"/>
      <c r="K232" s="4"/>
      <c r="L232" s="4"/>
    </row>
    <row r="233" spans="1:12" x14ac:dyDescent="0.25">
      <c r="F233" s="73"/>
      <c r="G233" s="73"/>
      <c r="H233" s="73"/>
      <c r="I233" s="73"/>
      <c r="J233" s="73"/>
      <c r="K233" s="73"/>
      <c r="L233" s="73"/>
    </row>
    <row r="234" spans="1:12" x14ac:dyDescent="0.25">
      <c r="A234" s="29">
        <v>37</v>
      </c>
      <c r="C234" s="5" t="s">
        <v>77</v>
      </c>
      <c r="E234" s="2" t="s">
        <v>15</v>
      </c>
      <c r="F234" s="71"/>
      <c r="G234" s="65">
        <f t="shared" ref="G234:G246" si="51">K94</f>
        <v>-29.935051439999999</v>
      </c>
      <c r="H234" s="65"/>
      <c r="I234" s="72"/>
      <c r="J234" s="72"/>
      <c r="K234" s="66">
        <v>-27.492018000000002</v>
      </c>
      <c r="L234" s="66">
        <f>K234-G234</f>
        <v>2.4430334399999971</v>
      </c>
    </row>
    <row r="235" spans="1:12" ht="25" x14ac:dyDescent="0.25">
      <c r="A235" s="37">
        <v>38</v>
      </c>
      <c r="B235" s="23"/>
      <c r="C235" s="38" t="s">
        <v>78</v>
      </c>
      <c r="D235" s="23"/>
      <c r="E235" s="18" t="s">
        <v>15</v>
      </c>
      <c r="F235" s="72"/>
      <c r="G235" s="65">
        <f t="shared" si="51"/>
        <v>0</v>
      </c>
      <c r="H235" s="66"/>
      <c r="I235" s="72"/>
      <c r="J235" s="72"/>
      <c r="K235" s="66">
        <v>0</v>
      </c>
      <c r="L235" s="66">
        <f t="shared" ref="L235:L272" si="52">K235-G235</f>
        <v>0</v>
      </c>
    </row>
    <row r="236" spans="1:12" x14ac:dyDescent="0.25">
      <c r="A236" s="37">
        <v>39</v>
      </c>
      <c r="B236" s="23"/>
      <c r="C236" s="38" t="s">
        <v>79</v>
      </c>
      <c r="D236" s="23"/>
      <c r="E236" s="18" t="s">
        <v>15</v>
      </c>
      <c r="F236" s="72"/>
      <c r="G236" s="65">
        <f t="shared" si="51"/>
        <v>-2.8256231000000001</v>
      </c>
      <c r="H236" s="66"/>
      <c r="I236" s="72"/>
      <c r="J236" s="72"/>
      <c r="K236" s="66">
        <v>-33.392699999999998</v>
      </c>
      <c r="L236" s="66">
        <f t="shared" si="52"/>
        <v>-30.567076899999996</v>
      </c>
    </row>
    <row r="237" spans="1:12" ht="25" x14ac:dyDescent="0.25">
      <c r="A237" s="37">
        <v>40</v>
      </c>
      <c r="B237" s="23"/>
      <c r="C237" s="38" t="s">
        <v>80</v>
      </c>
      <c r="D237" s="23"/>
      <c r="E237" s="18" t="s">
        <v>81</v>
      </c>
      <c r="F237" s="72"/>
      <c r="G237" s="65">
        <f t="shared" si="51"/>
        <v>6.89466365875953</v>
      </c>
      <c r="H237" s="66"/>
      <c r="I237" s="72"/>
      <c r="J237" s="72"/>
      <c r="K237" s="66">
        <v>0</v>
      </c>
      <c r="L237" s="66">
        <f t="shared" si="52"/>
        <v>-6.89466365875953</v>
      </c>
    </row>
    <row r="238" spans="1:12" x14ac:dyDescent="0.25">
      <c r="A238" s="37">
        <v>41</v>
      </c>
      <c r="B238" s="23"/>
      <c r="C238" s="38" t="s">
        <v>82</v>
      </c>
      <c r="D238" s="23"/>
      <c r="E238" s="18" t="s">
        <v>83</v>
      </c>
      <c r="F238" s="72"/>
      <c r="G238" s="65">
        <f t="shared" si="51"/>
        <v>1.1825000000000001</v>
      </c>
      <c r="H238" s="66"/>
      <c r="I238" s="72"/>
      <c r="J238" s="72"/>
      <c r="K238" s="66">
        <v>0</v>
      </c>
      <c r="L238" s="66">
        <f t="shared" si="52"/>
        <v>-1.1825000000000001</v>
      </c>
    </row>
    <row r="239" spans="1:12" x14ac:dyDescent="0.25">
      <c r="A239" s="37">
        <v>42</v>
      </c>
      <c r="B239" s="23"/>
      <c r="C239" s="38" t="s">
        <v>84</v>
      </c>
      <c r="D239" s="23"/>
      <c r="E239" s="18" t="s">
        <v>83</v>
      </c>
      <c r="F239" s="72"/>
      <c r="G239" s="65">
        <f t="shared" si="51"/>
        <v>-6.8851893400000002</v>
      </c>
      <c r="H239" s="66"/>
      <c r="I239" s="72"/>
      <c r="J239" s="72"/>
      <c r="K239" s="66">
        <v>6.9398898101151296</v>
      </c>
      <c r="L239" s="66">
        <f t="shared" si="52"/>
        <v>13.82507915011513</v>
      </c>
    </row>
    <row r="240" spans="1:12" ht="25" x14ac:dyDescent="0.25">
      <c r="A240" s="37">
        <v>43</v>
      </c>
      <c r="B240" s="23"/>
      <c r="C240" s="38" t="s">
        <v>85</v>
      </c>
      <c r="D240" s="23"/>
      <c r="E240" s="18" t="s">
        <v>83</v>
      </c>
      <c r="F240" s="72"/>
      <c r="G240" s="65">
        <f t="shared" si="51"/>
        <v>0</v>
      </c>
      <c r="H240" s="66"/>
      <c r="I240" s="72"/>
      <c r="J240" s="72"/>
      <c r="K240" s="66">
        <v>0</v>
      </c>
      <c r="L240" s="66">
        <f t="shared" si="52"/>
        <v>0</v>
      </c>
    </row>
    <row r="241" spans="1:12" ht="25" x14ac:dyDescent="0.25">
      <c r="A241" s="37">
        <v>44</v>
      </c>
      <c r="B241" s="23"/>
      <c r="C241" s="38" t="s">
        <v>86</v>
      </c>
      <c r="D241" s="23"/>
      <c r="E241" s="18" t="s">
        <v>83</v>
      </c>
      <c r="F241" s="72"/>
      <c r="G241" s="65">
        <f t="shared" si="51"/>
        <v>0</v>
      </c>
      <c r="H241" s="66"/>
      <c r="I241" s="72"/>
      <c r="J241" s="72"/>
      <c r="K241" s="66">
        <v>0</v>
      </c>
      <c r="L241" s="66">
        <f t="shared" si="52"/>
        <v>0</v>
      </c>
    </row>
    <row r="242" spans="1:12" ht="25" x14ac:dyDescent="0.25">
      <c r="A242" s="37">
        <v>45</v>
      </c>
      <c r="B242" s="23"/>
      <c r="C242" s="38" t="s">
        <v>87</v>
      </c>
      <c r="D242" s="23"/>
      <c r="E242" s="18" t="s">
        <v>83</v>
      </c>
      <c r="F242" s="72"/>
      <c r="G242" s="65">
        <f t="shared" si="51"/>
        <v>12.000000000418014</v>
      </c>
      <c r="H242" s="66"/>
      <c r="I242" s="72"/>
      <c r="J242" s="72"/>
      <c r="K242" s="66">
        <v>12.000000000000014</v>
      </c>
      <c r="L242" s="66">
        <f t="shared" si="52"/>
        <v>-4.1799985694979114E-10</v>
      </c>
    </row>
    <row r="243" spans="1:12" x14ac:dyDescent="0.25">
      <c r="A243" s="37">
        <v>46</v>
      </c>
      <c r="B243" s="23"/>
      <c r="C243" s="38" t="s">
        <v>88</v>
      </c>
      <c r="D243" s="23"/>
      <c r="E243" s="18" t="s">
        <v>83</v>
      </c>
      <c r="F243" s="72"/>
      <c r="G243" s="65">
        <f t="shared" si="51"/>
        <v>6.3227000000000005E-2</v>
      </c>
      <c r="H243" s="66"/>
      <c r="I243" s="72"/>
      <c r="J243" s="72"/>
      <c r="K243" s="66">
        <v>0</v>
      </c>
      <c r="L243" s="66">
        <f t="shared" si="52"/>
        <v>-6.3227000000000005E-2</v>
      </c>
    </row>
    <row r="244" spans="1:12" x14ac:dyDescent="0.25">
      <c r="A244" s="37">
        <v>47</v>
      </c>
      <c r="B244" s="23"/>
      <c r="C244" s="38" t="s">
        <v>89</v>
      </c>
      <c r="D244" s="23"/>
      <c r="E244" s="18" t="s">
        <v>83</v>
      </c>
      <c r="F244" s="72"/>
      <c r="G244" s="65">
        <f t="shared" si="51"/>
        <v>0.86912155840399996</v>
      </c>
      <c r="H244" s="66"/>
      <c r="I244" s="72"/>
      <c r="J244" s="72"/>
      <c r="K244" s="66">
        <v>0</v>
      </c>
      <c r="L244" s="66">
        <f t="shared" si="52"/>
        <v>-0.86912155840399996</v>
      </c>
    </row>
    <row r="245" spans="1:12" ht="25" x14ac:dyDescent="0.25">
      <c r="A245" s="37">
        <v>48</v>
      </c>
      <c r="B245" s="23"/>
      <c r="C245" s="38" t="s">
        <v>90</v>
      </c>
      <c r="D245" s="23"/>
      <c r="E245" s="18" t="s">
        <v>83</v>
      </c>
      <c r="F245" s="72"/>
      <c r="G245" s="65">
        <f t="shared" si="51"/>
        <v>7.1900000000000006E-2</v>
      </c>
      <c r="H245" s="66"/>
      <c r="I245" s="72"/>
      <c r="J245" s="72"/>
      <c r="K245" s="66">
        <v>0</v>
      </c>
      <c r="L245" s="66">
        <f t="shared" si="52"/>
        <v>-7.1900000000000006E-2</v>
      </c>
    </row>
    <row r="246" spans="1:12" ht="25" x14ac:dyDescent="0.25">
      <c r="A246" s="29">
        <v>49</v>
      </c>
      <c r="C246" s="5" t="s">
        <v>91</v>
      </c>
      <c r="E246" s="2" t="s">
        <v>83</v>
      </c>
      <c r="F246" s="71"/>
      <c r="G246" s="65">
        <f t="shared" si="51"/>
        <v>0</v>
      </c>
      <c r="H246" s="65"/>
      <c r="I246" s="72"/>
      <c r="J246" s="72"/>
      <c r="K246" s="65">
        <v>0</v>
      </c>
      <c r="L246" s="66">
        <f t="shared" si="52"/>
        <v>0</v>
      </c>
    </row>
    <row r="247" spans="1:12" x14ac:dyDescent="0.25">
      <c r="A247" s="2"/>
      <c r="C247" s="5"/>
      <c r="E247" s="2"/>
      <c r="F247" s="71"/>
      <c r="G247" s="65"/>
      <c r="H247" s="65"/>
      <c r="I247" s="72"/>
      <c r="J247" s="72"/>
      <c r="K247" s="65"/>
      <c r="L247" s="66"/>
    </row>
    <row r="248" spans="1:12" x14ac:dyDescent="0.25">
      <c r="A248" s="2"/>
      <c r="C248" s="5"/>
      <c r="E248" s="2"/>
      <c r="F248" s="15"/>
      <c r="G248" s="28"/>
      <c r="H248" s="28"/>
      <c r="I248" s="23"/>
      <c r="J248" s="23"/>
      <c r="K248" s="28"/>
      <c r="L248" s="27"/>
    </row>
    <row r="249" spans="1:12" x14ac:dyDescent="0.25">
      <c r="A249" s="2"/>
      <c r="C249" s="5"/>
      <c r="E249" s="2"/>
      <c r="F249" s="15"/>
      <c r="G249" s="28"/>
      <c r="H249" s="28"/>
      <c r="I249" s="23"/>
      <c r="J249" s="23"/>
      <c r="K249" s="28"/>
      <c r="L249" s="27"/>
    </row>
    <row r="250" spans="1:12" x14ac:dyDescent="0.25">
      <c r="A250" s="2"/>
      <c r="C250" s="5"/>
      <c r="E250" s="2"/>
      <c r="F250" s="15"/>
      <c r="G250" s="28"/>
      <c r="H250" s="28"/>
      <c r="I250" s="23"/>
      <c r="J250" s="23"/>
      <c r="K250" s="28"/>
      <c r="L250" s="27"/>
    </row>
    <row r="251" spans="1:12" x14ac:dyDescent="0.25">
      <c r="A251" s="2"/>
      <c r="C251" s="5"/>
      <c r="E251" s="2"/>
      <c r="F251" s="15"/>
      <c r="G251" s="28"/>
      <c r="H251" s="28"/>
      <c r="I251" s="23"/>
      <c r="J251" s="23"/>
      <c r="K251" s="28"/>
      <c r="L251" s="27"/>
    </row>
    <row r="252" spans="1:12" x14ac:dyDescent="0.25">
      <c r="A252" s="2"/>
      <c r="C252" s="5"/>
      <c r="E252" s="2"/>
      <c r="F252" s="15"/>
      <c r="G252" s="28"/>
      <c r="H252" s="28"/>
      <c r="I252" s="23"/>
      <c r="J252" s="23"/>
      <c r="K252" s="28"/>
      <c r="L252" s="27"/>
    </row>
    <row r="253" spans="1:12" x14ac:dyDescent="0.25">
      <c r="A253" s="2"/>
      <c r="C253" s="5"/>
      <c r="E253" s="2"/>
      <c r="F253" s="15"/>
      <c r="G253" s="28"/>
      <c r="H253" s="28"/>
      <c r="I253" s="23"/>
      <c r="J253" s="23"/>
      <c r="K253" s="28"/>
      <c r="L253" s="27"/>
    </row>
    <row r="254" spans="1:12" x14ac:dyDescent="0.25">
      <c r="A254" s="87" t="s">
        <v>178</v>
      </c>
      <c r="B254" s="87"/>
      <c r="C254" s="87"/>
      <c r="D254" s="87"/>
      <c r="E254" s="87"/>
      <c r="F254" s="87"/>
      <c r="G254" s="87"/>
      <c r="H254" s="87"/>
      <c r="I254" s="87"/>
      <c r="J254" s="93"/>
      <c r="K254" s="87"/>
      <c r="L254" s="87"/>
    </row>
    <row r="255" spans="1:12" x14ac:dyDescent="0.25">
      <c r="A255" s="10" t="s">
        <v>182</v>
      </c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</row>
    <row r="257" spans="1:12" x14ac:dyDescent="0.25">
      <c r="A257" s="3"/>
      <c r="B257" s="3"/>
      <c r="C257" s="3"/>
      <c r="D257" s="3"/>
      <c r="E257" s="87">
        <v>2022</v>
      </c>
      <c r="F257" s="87"/>
      <c r="G257" s="87"/>
      <c r="H257" s="8"/>
      <c r="I257" s="87">
        <v>2023</v>
      </c>
      <c r="J257" s="87"/>
      <c r="K257" s="87"/>
      <c r="L257" s="8"/>
    </row>
    <row r="258" spans="1:12" ht="37.5" x14ac:dyDescent="0.25">
      <c r="A258" s="6" t="s">
        <v>2</v>
      </c>
      <c r="B258" s="5"/>
      <c r="C258" s="7" t="s">
        <v>3</v>
      </c>
      <c r="D258" s="5"/>
      <c r="E258" s="89" t="s">
        <v>5</v>
      </c>
      <c r="F258" s="89"/>
      <c r="G258" s="89"/>
      <c r="H258" s="20"/>
      <c r="I258" s="89" t="s">
        <v>6</v>
      </c>
      <c r="J258" s="89"/>
      <c r="K258" s="89"/>
      <c r="L258" s="6" t="s">
        <v>27</v>
      </c>
    </row>
    <row r="259" spans="1:12" x14ac:dyDescent="0.25">
      <c r="E259" s="2" t="s">
        <v>8</v>
      </c>
      <c r="F259" s="2" t="s">
        <v>9</v>
      </c>
      <c r="G259" s="2" t="s">
        <v>10</v>
      </c>
      <c r="H259" s="2"/>
      <c r="I259" s="2" t="s">
        <v>11</v>
      </c>
      <c r="J259" s="2" t="s">
        <v>12</v>
      </c>
      <c r="K259" s="2" t="s">
        <v>13</v>
      </c>
      <c r="L259" s="2" t="s">
        <v>109</v>
      </c>
    </row>
    <row r="260" spans="1:12" x14ac:dyDescent="0.25">
      <c r="E260" s="2"/>
      <c r="F260" s="2"/>
      <c r="G260" s="2"/>
      <c r="H260" s="2"/>
      <c r="I260" s="2"/>
      <c r="J260" s="2"/>
      <c r="K260" s="2"/>
      <c r="L260" s="2"/>
    </row>
    <row r="261" spans="1:12" x14ac:dyDescent="0.25">
      <c r="E261" s="21" t="s">
        <v>4</v>
      </c>
      <c r="F261" s="21"/>
      <c r="G261" s="21" t="s">
        <v>19</v>
      </c>
      <c r="H261" s="21"/>
      <c r="I261" s="21"/>
      <c r="J261" s="21"/>
      <c r="K261" s="21" t="s">
        <v>19</v>
      </c>
      <c r="L261" s="2"/>
    </row>
    <row r="263" spans="1:12" ht="37.5" x14ac:dyDescent="0.25">
      <c r="A263" s="29">
        <v>50</v>
      </c>
      <c r="C263" s="5" t="s">
        <v>92</v>
      </c>
      <c r="E263" s="2" t="s">
        <v>83</v>
      </c>
      <c r="F263" s="71"/>
      <c r="G263" s="65">
        <f>K123</f>
        <v>0</v>
      </c>
      <c r="H263" s="65"/>
      <c r="I263" s="72"/>
      <c r="J263" s="72"/>
      <c r="K263" s="65">
        <v>0</v>
      </c>
      <c r="L263" s="66">
        <f>K263-G263</f>
        <v>0</v>
      </c>
    </row>
    <row r="264" spans="1:12" ht="25" x14ac:dyDescent="0.25">
      <c r="A264" s="29">
        <v>51</v>
      </c>
      <c r="C264" s="5" t="s">
        <v>80</v>
      </c>
      <c r="E264" s="2" t="s">
        <v>93</v>
      </c>
      <c r="F264" s="71"/>
      <c r="G264" s="65">
        <f>K124</f>
        <v>8.769801039999999</v>
      </c>
      <c r="H264" s="65"/>
      <c r="I264" s="72"/>
      <c r="J264" s="72"/>
      <c r="K264" s="65">
        <v>-6.1126680466973013</v>
      </c>
      <c r="L264" s="66">
        <f t="shared" si="52"/>
        <v>-14.8824690866973</v>
      </c>
    </row>
    <row r="265" spans="1:12" ht="25" x14ac:dyDescent="0.25">
      <c r="A265" s="37">
        <v>52</v>
      </c>
      <c r="B265" s="23"/>
      <c r="C265" s="38" t="s">
        <v>94</v>
      </c>
      <c r="D265" s="23"/>
      <c r="E265" s="18" t="s">
        <v>95</v>
      </c>
      <c r="F265" s="72"/>
      <c r="G265" s="65">
        <f>K125</f>
        <v>0</v>
      </c>
      <c r="H265" s="66"/>
      <c r="I265" s="72"/>
      <c r="J265" s="72"/>
      <c r="K265" s="66">
        <v>0</v>
      </c>
      <c r="L265" s="66">
        <f t="shared" si="52"/>
        <v>0</v>
      </c>
    </row>
    <row r="266" spans="1:12" x14ac:dyDescent="0.25">
      <c r="A266" s="37">
        <v>53</v>
      </c>
      <c r="B266" s="23"/>
      <c r="C266" s="38" t="s">
        <v>84</v>
      </c>
      <c r="D266" s="23"/>
      <c r="E266" s="18" t="s">
        <v>95</v>
      </c>
      <c r="F266" s="72"/>
      <c r="G266" s="65">
        <f>K126</f>
        <v>-2.01582895</v>
      </c>
      <c r="H266" s="66"/>
      <c r="I266" s="72"/>
      <c r="J266" s="72"/>
      <c r="K266" s="66">
        <v>1.1738915798336</v>
      </c>
      <c r="L266" s="66">
        <f t="shared" si="52"/>
        <v>3.1897205298336</v>
      </c>
    </row>
    <row r="267" spans="1:12" x14ac:dyDescent="0.25">
      <c r="A267" s="29">
        <v>54</v>
      </c>
      <c r="C267" s="5" t="s">
        <v>96</v>
      </c>
      <c r="E267" s="2" t="s">
        <v>95</v>
      </c>
      <c r="F267" s="71"/>
      <c r="G267" s="65">
        <f>K127</f>
        <v>-2.9220399548134903</v>
      </c>
      <c r="H267" s="65"/>
      <c r="I267" s="72"/>
      <c r="J267" s="72"/>
      <c r="K267" s="65">
        <v>-2.89131583129085</v>
      </c>
      <c r="L267" s="66">
        <f t="shared" si="52"/>
        <v>3.0724123522640312E-2</v>
      </c>
    </row>
    <row r="268" spans="1:12" x14ac:dyDescent="0.25">
      <c r="A268" s="37">
        <v>55</v>
      </c>
      <c r="C268" s="5" t="s">
        <v>97</v>
      </c>
      <c r="E268" s="2" t="s">
        <v>95</v>
      </c>
      <c r="F268" s="71"/>
      <c r="G268" s="65">
        <v>-8.0867999999999995E-2</v>
      </c>
      <c r="H268" s="65"/>
      <c r="I268" s="72"/>
      <c r="J268" s="72"/>
      <c r="K268" s="65"/>
      <c r="L268" s="66"/>
    </row>
    <row r="269" spans="1:12" x14ac:dyDescent="0.25">
      <c r="A269" s="29">
        <v>56</v>
      </c>
      <c r="C269" s="5" t="s">
        <v>88</v>
      </c>
      <c r="E269" s="2" t="s">
        <v>95</v>
      </c>
      <c r="F269" s="71"/>
      <c r="G269" s="65">
        <f t="shared" ref="G269:G272" si="53">K129</f>
        <v>0.761992</v>
      </c>
      <c r="H269" s="65"/>
      <c r="I269" s="72"/>
      <c r="J269" s="72"/>
      <c r="K269" s="65">
        <v>0.42</v>
      </c>
      <c r="L269" s="66">
        <f t="shared" si="52"/>
        <v>-0.34199200000000002</v>
      </c>
    </row>
    <row r="270" spans="1:12" x14ac:dyDescent="0.25">
      <c r="A270" s="37">
        <v>57</v>
      </c>
      <c r="C270" s="5" t="s">
        <v>89</v>
      </c>
      <c r="E270" s="2" t="s">
        <v>95</v>
      </c>
      <c r="F270" s="71"/>
      <c r="G270" s="65">
        <f t="shared" si="53"/>
        <v>1.9856803000000001</v>
      </c>
      <c r="H270" s="65"/>
      <c r="I270" s="72"/>
      <c r="J270" s="72"/>
      <c r="K270" s="65">
        <v>0</v>
      </c>
      <c r="L270" s="66">
        <f t="shared" si="52"/>
        <v>-1.9856803000000001</v>
      </c>
    </row>
    <row r="271" spans="1:12" ht="50" x14ac:dyDescent="0.25">
      <c r="A271" s="29">
        <v>58</v>
      </c>
      <c r="C271" s="5" t="s">
        <v>158</v>
      </c>
      <c r="E271" s="2" t="s">
        <v>15</v>
      </c>
      <c r="F271" s="71"/>
      <c r="G271" s="65">
        <f t="shared" si="53"/>
        <v>-17.399253730000002</v>
      </c>
      <c r="H271" s="65"/>
      <c r="I271" s="72"/>
      <c r="J271" s="72"/>
      <c r="K271" s="65">
        <f>-16.43352</f>
        <v>-16.433520000000001</v>
      </c>
      <c r="L271" s="66">
        <f t="shared" si="52"/>
        <v>0.96573373000000018</v>
      </c>
    </row>
    <row r="272" spans="1:12" x14ac:dyDescent="0.25">
      <c r="A272" s="37">
        <v>59</v>
      </c>
      <c r="C272" s="5" t="s">
        <v>100</v>
      </c>
      <c r="E272" s="2" t="s">
        <v>15</v>
      </c>
      <c r="F272" s="71"/>
      <c r="G272" s="65">
        <f t="shared" si="53"/>
        <v>8.9332866438496392</v>
      </c>
      <c r="H272" s="65"/>
      <c r="I272" s="72"/>
      <c r="J272" s="72"/>
      <c r="K272" s="65">
        <v>0</v>
      </c>
      <c r="L272" s="66">
        <f t="shared" si="52"/>
        <v>-8.9332866438496392</v>
      </c>
    </row>
    <row r="273" spans="1:12" x14ac:dyDescent="0.25">
      <c r="A273" s="29">
        <v>60</v>
      </c>
      <c r="C273" s="1" t="s">
        <v>19</v>
      </c>
      <c r="E273" s="15"/>
      <c r="F273" s="71"/>
      <c r="G273" s="67">
        <f>SUM(G234:G248)+SUM(G264:G272)</f>
        <v>-20.531682313382305</v>
      </c>
      <c r="H273" s="66"/>
      <c r="I273" s="72"/>
      <c r="J273" s="72"/>
      <c r="K273" s="67">
        <f>SUM(K234:K248)+SUM(K264:K272)</f>
        <v>-65.788440488039413</v>
      </c>
      <c r="L273" s="67">
        <f>SUM(L234:L248)+SUM(L264:L272)</f>
        <v>-45.337626174657096</v>
      </c>
    </row>
    <row r="274" spans="1:12" x14ac:dyDescent="0.25">
      <c r="A274" s="2"/>
      <c r="E274" s="15"/>
      <c r="F274" s="71"/>
      <c r="G274" s="66"/>
      <c r="H274" s="66"/>
      <c r="I274" s="72"/>
      <c r="J274" s="72"/>
      <c r="K274" s="66"/>
      <c r="L274" s="66"/>
    </row>
    <row r="275" spans="1:12" ht="13" thickBot="1" x14ac:dyDescent="0.3">
      <c r="A275" s="2">
        <v>61</v>
      </c>
      <c r="C275" s="1" t="s">
        <v>101</v>
      </c>
      <c r="E275" s="15"/>
      <c r="F275" s="71"/>
      <c r="G275" s="70">
        <f>G215+G273</f>
        <v>6164.5421092700008</v>
      </c>
      <c r="H275" s="66"/>
      <c r="I275" s="72"/>
      <c r="J275" s="72"/>
      <c r="K275" s="70">
        <f>K215+K273</f>
        <v>5664.54444703227</v>
      </c>
      <c r="L275" s="70">
        <f>K275-G275</f>
        <v>-499.99766223773076</v>
      </c>
    </row>
    <row r="276" spans="1:12" ht="13" thickTop="1" x14ac:dyDescent="0.25">
      <c r="F276" s="73"/>
      <c r="G276" s="73"/>
      <c r="H276" s="73"/>
      <c r="I276" s="73"/>
      <c r="J276" s="73"/>
      <c r="K276" s="73"/>
      <c r="L276" s="73"/>
    </row>
    <row r="277" spans="1:12" x14ac:dyDescent="0.25">
      <c r="A277" s="8" t="s">
        <v>102</v>
      </c>
      <c r="F277" s="73"/>
      <c r="G277" s="73"/>
      <c r="H277" s="73"/>
      <c r="I277" s="73"/>
      <c r="J277" s="73"/>
      <c r="K277" s="73"/>
      <c r="L277" s="73"/>
    </row>
    <row r="278" spans="1:12" x14ac:dyDescent="0.25">
      <c r="A278" s="26" t="s">
        <v>103</v>
      </c>
      <c r="B278" s="92" t="s">
        <v>104</v>
      </c>
      <c r="C278" s="92"/>
      <c r="F278" s="73"/>
      <c r="G278" s="73"/>
      <c r="H278" s="73"/>
      <c r="I278" s="73"/>
      <c r="J278" s="73"/>
      <c r="K278" s="73"/>
      <c r="L278" s="73"/>
    </row>
    <row r="279" spans="1:12" x14ac:dyDescent="0.25">
      <c r="A279" s="26" t="s">
        <v>105</v>
      </c>
      <c r="B279" s="92" t="s">
        <v>106</v>
      </c>
      <c r="C279" s="92"/>
    </row>
  </sheetData>
  <mergeCells count="44">
    <mergeCell ref="E10:G10"/>
    <mergeCell ref="I10:K10"/>
    <mergeCell ref="E47:G47"/>
    <mergeCell ref="I47:K47"/>
    <mergeCell ref="E187:G187"/>
    <mergeCell ref="I187:K187"/>
    <mergeCell ref="E117:G117"/>
    <mergeCell ref="I117:K117"/>
    <mergeCell ref="E118:G118"/>
    <mergeCell ref="A184:L184"/>
    <mergeCell ref="E149:G149"/>
    <mergeCell ref="I149:K149"/>
    <mergeCell ref="E150:G150"/>
    <mergeCell ref="I150:K150"/>
    <mergeCell ref="A6:L6"/>
    <mergeCell ref="A44:L44"/>
    <mergeCell ref="A83:L83"/>
    <mergeCell ref="A114:L114"/>
    <mergeCell ref="A146:L146"/>
    <mergeCell ref="I118:K118"/>
    <mergeCell ref="B138:C138"/>
    <mergeCell ref="B139:C139"/>
    <mergeCell ref="E48:G48"/>
    <mergeCell ref="I48:K48"/>
    <mergeCell ref="E86:G86"/>
    <mergeCell ref="I86:K86"/>
    <mergeCell ref="E87:G87"/>
    <mergeCell ref="I87:K87"/>
    <mergeCell ref="E9:G9"/>
    <mergeCell ref="I9:K9"/>
    <mergeCell ref="B279:C279"/>
    <mergeCell ref="E188:G188"/>
    <mergeCell ref="I188:K188"/>
    <mergeCell ref="E226:G226"/>
    <mergeCell ref="I226:K226"/>
    <mergeCell ref="E227:G227"/>
    <mergeCell ref="I227:K227"/>
    <mergeCell ref="A223:L223"/>
    <mergeCell ref="E257:G257"/>
    <mergeCell ref="I257:K257"/>
    <mergeCell ref="E258:G258"/>
    <mergeCell ref="I258:K258"/>
    <mergeCell ref="B278:C278"/>
    <mergeCell ref="A254:L254"/>
  </mergeCells>
  <pageMargins left="0.7" right="0.7" top="0.75" bottom="0.75" header="0.3" footer="0.3"/>
  <pageSetup firstPageNumber="9" orientation="landscape" useFirstPageNumber="1" r:id="rId1"/>
  <headerFooter>
    <oddHeader>&amp;R&amp;"Arial,Regular"&amp;10Filed: 2023-03-08
EB-2022-0200
Exhibit I.3.3-STAFF-95
Attachment 1</oddHead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8DA3B-73C0-4CEF-8961-82FC87125D95}">
  <sheetPr>
    <tabColor rgb="FF92D050"/>
  </sheetPr>
  <dimension ref="A6:G72"/>
  <sheetViews>
    <sheetView tabSelected="1" view="pageLayout" zoomScaleNormal="100" workbookViewId="0">
      <selection activeCell="G22" sqref="G22"/>
    </sheetView>
  </sheetViews>
  <sheetFormatPr defaultColWidth="101.1796875" defaultRowHeight="12.5" x14ac:dyDescent="0.25"/>
  <cols>
    <col min="1" max="1" width="5.7265625" style="1" bestFit="1" customWidth="1"/>
    <col min="2" max="2" width="1.26953125" style="1" customWidth="1"/>
    <col min="3" max="3" width="34.54296875" style="1" customWidth="1"/>
    <col min="4" max="4" width="1.26953125" style="1" customWidth="1"/>
    <col min="5" max="7" width="14" style="1" customWidth="1"/>
    <col min="8" max="16384" width="101.1796875" style="1"/>
  </cols>
  <sheetData>
    <row r="6" spans="1:7" x14ac:dyDescent="0.25">
      <c r="A6" s="87" t="s">
        <v>22</v>
      </c>
      <c r="B6" s="87"/>
      <c r="C6" s="87"/>
      <c r="D6" s="87"/>
      <c r="E6" s="87"/>
      <c r="F6" s="87"/>
      <c r="G6" s="87"/>
    </row>
    <row r="7" spans="1:7" s="9" customFormat="1" x14ac:dyDescent="0.25">
      <c r="A7" s="10" t="s">
        <v>23</v>
      </c>
      <c r="B7" s="10"/>
      <c r="C7" s="10"/>
      <c r="D7" s="10"/>
      <c r="E7" s="10"/>
      <c r="F7" s="10"/>
      <c r="G7" s="10"/>
    </row>
    <row r="9" spans="1:7" s="3" customFormat="1" x14ac:dyDescent="0.25">
      <c r="E9" s="8">
        <v>2021</v>
      </c>
      <c r="F9" s="8">
        <v>2022</v>
      </c>
      <c r="G9" s="8"/>
    </row>
    <row r="10" spans="1:7" s="5" customFormat="1" ht="37.5" x14ac:dyDescent="0.25">
      <c r="A10" s="6" t="s">
        <v>2</v>
      </c>
      <c r="C10" s="7" t="s">
        <v>3</v>
      </c>
      <c r="E10" s="6" t="s">
        <v>5</v>
      </c>
      <c r="F10" s="6" t="s">
        <v>5</v>
      </c>
      <c r="G10" s="6" t="s">
        <v>24</v>
      </c>
    </row>
    <row r="11" spans="1:7" x14ac:dyDescent="0.25">
      <c r="E11" s="2" t="s">
        <v>8</v>
      </c>
      <c r="F11" s="2" t="s">
        <v>9</v>
      </c>
      <c r="G11" s="2" t="s">
        <v>25</v>
      </c>
    </row>
    <row r="12" spans="1:7" x14ac:dyDescent="0.25">
      <c r="E12" s="25"/>
      <c r="F12" s="25"/>
      <c r="G12" s="25"/>
    </row>
    <row r="13" spans="1:7" x14ac:dyDescent="0.25">
      <c r="A13" s="2">
        <v>1</v>
      </c>
      <c r="C13" s="1" t="s">
        <v>14</v>
      </c>
      <c r="E13" s="61">
        <v>4480.57</v>
      </c>
      <c r="F13" s="61">
        <v>6164.5421092700008</v>
      </c>
      <c r="G13" s="61">
        <f>F13-E13</f>
        <v>1683.9721092700011</v>
      </c>
    </row>
    <row r="14" spans="1:7" x14ac:dyDescent="0.25">
      <c r="A14" s="2">
        <v>2</v>
      </c>
      <c r="C14" s="1" t="s">
        <v>16</v>
      </c>
      <c r="E14" s="61">
        <v>142.59719171309609</v>
      </c>
      <c r="F14" s="61">
        <v>145.62686934923127</v>
      </c>
      <c r="G14" s="64">
        <f>F14-E14</f>
        <v>3.029677636135176</v>
      </c>
    </row>
    <row r="15" spans="1:7" x14ac:dyDescent="0.25">
      <c r="A15" s="2">
        <v>3</v>
      </c>
      <c r="C15" s="1" t="s">
        <v>17</v>
      </c>
      <c r="E15" s="61">
        <v>6.1304364092782482</v>
      </c>
      <c r="F15" s="61">
        <v>6.9881574144729308</v>
      </c>
      <c r="G15" s="65">
        <f>F15-E15</f>
        <v>0.85772100519468264</v>
      </c>
    </row>
    <row r="16" spans="1:7" x14ac:dyDescent="0.25">
      <c r="A16" s="2">
        <v>4</v>
      </c>
      <c r="C16" s="1" t="s">
        <v>18</v>
      </c>
      <c r="E16" s="61">
        <v>49.9547933769</v>
      </c>
      <c r="F16" s="61">
        <v>51.524941283980006</v>
      </c>
      <c r="G16" s="61">
        <f>F16-E16</f>
        <v>1.5701479070800062</v>
      </c>
    </row>
    <row r="17" spans="1:7" ht="13" thickBot="1" x14ac:dyDescent="0.3">
      <c r="A17" s="2">
        <v>5</v>
      </c>
      <c r="C17" s="1" t="s">
        <v>19</v>
      </c>
      <c r="E17" s="62">
        <f>SUM(E13:E16)</f>
        <v>4679.2524214992745</v>
      </c>
      <c r="F17" s="62">
        <f>SUM(F13:F16)</f>
        <v>6368.6820773176851</v>
      </c>
      <c r="G17" s="62">
        <f>SUM(G13:G16)</f>
        <v>1689.4296558184108</v>
      </c>
    </row>
    <row r="18" spans="1:7" ht="13" thickTop="1" x14ac:dyDescent="0.25"/>
    <row r="19" spans="1:7" x14ac:dyDescent="0.25">
      <c r="A19" s="3"/>
    </row>
    <row r="20" spans="1:7" x14ac:dyDescent="0.25">
      <c r="A20" s="24"/>
    </row>
    <row r="21" spans="1:7" x14ac:dyDescent="0.25">
      <c r="F21" s="25"/>
    </row>
    <row r="22" spans="1:7" x14ac:dyDescent="0.25">
      <c r="F22" s="25"/>
    </row>
    <row r="58" spans="1:7" x14ac:dyDescent="0.25">
      <c r="A58" s="10"/>
    </row>
    <row r="59" spans="1:7" x14ac:dyDescent="0.25">
      <c r="A59" s="87" t="s">
        <v>22</v>
      </c>
      <c r="B59" s="87"/>
      <c r="C59" s="87"/>
      <c r="D59" s="87"/>
      <c r="E59" s="87"/>
      <c r="F59" s="87"/>
      <c r="G59" s="87"/>
    </row>
    <row r="60" spans="1:7" x14ac:dyDescent="0.25">
      <c r="A60" s="87" t="s">
        <v>26</v>
      </c>
      <c r="B60" s="87"/>
      <c r="C60" s="87"/>
      <c r="D60" s="87"/>
      <c r="E60" s="87"/>
      <c r="F60" s="87"/>
      <c r="G60" s="87"/>
    </row>
    <row r="62" spans="1:7" x14ac:dyDescent="0.25">
      <c r="A62" s="3"/>
      <c r="B62" s="3"/>
      <c r="C62" s="3"/>
      <c r="D62" s="3"/>
      <c r="E62" s="8">
        <v>2022</v>
      </c>
      <c r="F62" s="8">
        <v>2023</v>
      </c>
      <c r="G62" s="8"/>
    </row>
    <row r="63" spans="1:7" ht="37.5" x14ac:dyDescent="0.25">
      <c r="A63" s="6" t="s">
        <v>2</v>
      </c>
      <c r="B63" s="5"/>
      <c r="C63" s="7" t="s">
        <v>3</v>
      </c>
      <c r="D63" s="5"/>
      <c r="E63" s="6" t="s">
        <v>5</v>
      </c>
      <c r="F63" s="6" t="s">
        <v>6</v>
      </c>
      <c r="G63" s="6" t="s">
        <v>27</v>
      </c>
    </row>
    <row r="64" spans="1:7" x14ac:dyDescent="0.25">
      <c r="E64" s="2" t="s">
        <v>8</v>
      </c>
      <c r="F64" s="2" t="s">
        <v>9</v>
      </c>
      <c r="G64" s="2" t="s">
        <v>25</v>
      </c>
    </row>
    <row r="66" spans="1:7" x14ac:dyDescent="0.25">
      <c r="A66" s="2">
        <v>1</v>
      </c>
      <c r="C66" s="1" t="s">
        <v>14</v>
      </c>
      <c r="E66" s="61">
        <v>6164.5421092700008</v>
      </c>
      <c r="F66" s="61">
        <v>5664.54444703227</v>
      </c>
      <c r="G66" s="61">
        <f>F66-E66</f>
        <v>-499.99766223773076</v>
      </c>
    </row>
    <row r="67" spans="1:7" x14ac:dyDescent="0.25">
      <c r="A67" s="2">
        <v>2</v>
      </c>
      <c r="C67" s="1" t="s">
        <v>16</v>
      </c>
      <c r="E67" s="61">
        <v>145.62686934923127</v>
      </c>
      <c r="F67" s="61">
        <v>139.12334121911923</v>
      </c>
      <c r="G67" s="61">
        <f>F67-E67</f>
        <v>-6.5035281301120449</v>
      </c>
    </row>
    <row r="68" spans="1:7" x14ac:dyDescent="0.25">
      <c r="A68" s="2">
        <v>3</v>
      </c>
      <c r="C68" s="1" t="s">
        <v>17</v>
      </c>
      <c r="E68" s="61">
        <v>6.9881574144729308</v>
      </c>
      <c r="F68" s="61">
        <v>5.9859878948681509</v>
      </c>
      <c r="G68" s="61">
        <f>F68-E68</f>
        <v>-1.00216951960478</v>
      </c>
    </row>
    <row r="69" spans="1:7" x14ac:dyDescent="0.25">
      <c r="A69" s="2">
        <v>4</v>
      </c>
      <c r="C69" s="1" t="s">
        <v>18</v>
      </c>
      <c r="E69" s="61">
        <v>51.524941283980006</v>
      </c>
      <c r="F69" s="61">
        <v>63.235055146277404</v>
      </c>
      <c r="G69" s="61">
        <f>F69-E69</f>
        <v>11.710113862297398</v>
      </c>
    </row>
    <row r="70" spans="1:7" ht="13" thickBot="1" x14ac:dyDescent="0.3">
      <c r="A70" s="2">
        <v>5</v>
      </c>
      <c r="C70" s="1" t="s">
        <v>19</v>
      </c>
      <c r="E70" s="62">
        <f>SUM(E66:E69)</f>
        <v>6368.6820773176851</v>
      </c>
      <c r="F70" s="62">
        <f>SUM(F66:F69)</f>
        <v>5872.8888312925355</v>
      </c>
      <c r="G70" s="62">
        <f>SUM(G66:G69)</f>
        <v>-495.79324602515015</v>
      </c>
    </row>
    <row r="71" spans="1:7" ht="13" thickTop="1" x14ac:dyDescent="0.25"/>
    <row r="72" spans="1:7" x14ac:dyDescent="0.25">
      <c r="A72" s="3"/>
    </row>
  </sheetData>
  <mergeCells count="3">
    <mergeCell ref="A6:G6"/>
    <mergeCell ref="A60:G60"/>
    <mergeCell ref="A59:G59"/>
  </mergeCells>
  <pageMargins left="0.7" right="0.7" top="0.75" bottom="0.75" header="0.3" footer="0.3"/>
  <pageSetup orientation="portrait" r:id="rId1"/>
  <headerFooter>
    <oddHeader>&amp;R&amp;"Arial,Regular"&amp;10Filed: 2023-03-08
EB-2022-0200
Exhibit I.3.3-STAFF-95
Attachment 1</oddHeader>
  </headerFooter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B4F49-C547-493A-A729-700DC02CF854}">
  <sheetPr>
    <tabColor rgb="FF92D050"/>
  </sheetPr>
  <dimension ref="A6:J18"/>
  <sheetViews>
    <sheetView tabSelected="1" view="pageLayout" zoomScaleNormal="100" workbookViewId="0">
      <selection activeCell="G22" sqref="G22"/>
    </sheetView>
  </sheetViews>
  <sheetFormatPr defaultRowHeight="14.5" x14ac:dyDescent="0.35"/>
  <cols>
    <col min="1" max="1" width="4.7265625" customWidth="1"/>
    <col min="2" max="2" width="1.7265625" customWidth="1"/>
    <col min="3" max="3" width="27" customWidth="1"/>
    <col min="4" max="4" width="1.7265625" customWidth="1"/>
    <col min="5" max="10" width="8.26953125" customWidth="1"/>
  </cols>
  <sheetData>
    <row r="6" spans="1:10" s="1" customFormat="1" ht="12.5" x14ac:dyDescent="0.25">
      <c r="A6" s="87" t="s">
        <v>28</v>
      </c>
      <c r="B6" s="87"/>
      <c r="C6" s="87"/>
      <c r="D6" s="87"/>
      <c r="E6" s="87"/>
      <c r="F6" s="87"/>
      <c r="G6" s="87"/>
      <c r="H6" s="87"/>
      <c r="I6" s="87"/>
      <c r="J6" s="87"/>
    </row>
    <row r="7" spans="1:10" s="9" customFormat="1" ht="12.5" x14ac:dyDescent="0.25">
      <c r="A7" s="10" t="s">
        <v>29</v>
      </c>
      <c r="B7" s="10"/>
      <c r="C7" s="10"/>
      <c r="D7" s="10"/>
      <c r="E7" s="10"/>
      <c r="F7" s="10"/>
      <c r="G7" s="10"/>
      <c r="H7" s="10"/>
      <c r="I7" s="10"/>
      <c r="J7" s="10"/>
    </row>
    <row r="8" spans="1:10" s="1" customFormat="1" ht="12.5" x14ac:dyDescent="0.25"/>
    <row r="9" spans="1:10" s="3" customFormat="1" ht="12.5" x14ac:dyDescent="0.25">
      <c r="E9" s="8">
        <v>2019</v>
      </c>
      <c r="F9" s="8">
        <v>2020</v>
      </c>
      <c r="G9" s="8">
        <v>2021</v>
      </c>
      <c r="H9" s="8">
        <v>2022</v>
      </c>
      <c r="I9" s="8">
        <v>2023</v>
      </c>
      <c r="J9" s="8">
        <v>2024</v>
      </c>
    </row>
    <row r="10" spans="1:10" s="5" customFormat="1" ht="25" x14ac:dyDescent="0.25">
      <c r="A10" s="6" t="s">
        <v>2</v>
      </c>
      <c r="C10" s="7" t="s">
        <v>3</v>
      </c>
      <c r="E10" s="6" t="s">
        <v>5</v>
      </c>
      <c r="F10" s="6" t="s">
        <v>5</v>
      </c>
      <c r="G10" s="6" t="s">
        <v>5</v>
      </c>
      <c r="H10" s="6" t="s">
        <v>5</v>
      </c>
      <c r="I10" s="6" t="s">
        <v>6</v>
      </c>
      <c r="J10" s="6" t="s">
        <v>7</v>
      </c>
    </row>
    <row r="11" spans="1:10" s="1" customFormat="1" ht="12.5" x14ac:dyDescent="0.25">
      <c r="E11" s="2" t="s">
        <v>8</v>
      </c>
      <c r="F11" s="2" t="s">
        <v>9</v>
      </c>
      <c r="G11" s="2" t="s">
        <v>10</v>
      </c>
      <c r="H11" s="2" t="s">
        <v>11</v>
      </c>
      <c r="I11" s="2" t="s">
        <v>12</v>
      </c>
      <c r="J11" s="2" t="s">
        <v>13</v>
      </c>
    </row>
    <row r="12" spans="1:10" s="1" customFormat="1" ht="12.5" x14ac:dyDescent="0.25">
      <c r="A12" s="2"/>
      <c r="C12" s="3"/>
      <c r="E12" s="4"/>
      <c r="F12" s="4"/>
      <c r="G12" s="4"/>
      <c r="H12" s="4"/>
      <c r="I12" s="4"/>
      <c r="J12" s="4"/>
    </row>
    <row r="13" spans="1:10" s="1" customFormat="1" ht="12.5" x14ac:dyDescent="0.25">
      <c r="A13" s="2">
        <v>1</v>
      </c>
      <c r="C13" s="1" t="s">
        <v>30</v>
      </c>
      <c r="E13" s="28">
        <v>2833.99</v>
      </c>
      <c r="F13" s="28">
        <v>2497.5</v>
      </c>
      <c r="G13" s="28">
        <v>2688.33</v>
      </c>
      <c r="H13" s="28">
        <v>3685.4803307000002</v>
      </c>
      <c r="I13" s="28">
        <v>3418.9431954888246</v>
      </c>
      <c r="J13" s="28">
        <v>3397.1000862052379</v>
      </c>
    </row>
    <row r="14" spans="1:10" s="1" customFormat="1" ht="12.5" x14ac:dyDescent="0.25">
      <c r="A14" s="2">
        <v>2</v>
      </c>
      <c r="C14" s="1" t="s">
        <v>31</v>
      </c>
      <c r="E14" s="28">
        <v>1525.48</v>
      </c>
      <c r="F14" s="28">
        <v>1341</v>
      </c>
      <c r="G14" s="28">
        <v>1453.5400000000002</v>
      </c>
      <c r="H14" s="28">
        <v>2058.7667879571618</v>
      </c>
      <c r="I14" s="28">
        <v>1919.8558481495297</v>
      </c>
      <c r="J14" s="28">
        <v>2057.0920386480689</v>
      </c>
    </row>
    <row r="15" spans="1:10" s="1" customFormat="1" ht="12.5" x14ac:dyDescent="0.25">
      <c r="A15" s="2">
        <v>3</v>
      </c>
      <c r="C15" s="5" t="s">
        <v>32</v>
      </c>
      <c r="E15" s="42">
        <f t="shared" ref="E15:J15" si="0">E13+E14</f>
        <v>4359.4699999999993</v>
      </c>
      <c r="F15" s="42">
        <f t="shared" si="0"/>
        <v>3838.5</v>
      </c>
      <c r="G15" s="42">
        <f t="shared" si="0"/>
        <v>4141.87</v>
      </c>
      <c r="H15" s="42">
        <f t="shared" si="0"/>
        <v>5744.247118657162</v>
      </c>
      <c r="I15" s="42">
        <f t="shared" si="0"/>
        <v>5338.7990436383543</v>
      </c>
      <c r="J15" s="42">
        <f t="shared" si="0"/>
        <v>5454.1921248533072</v>
      </c>
    </row>
    <row r="16" spans="1:10" s="1" customFormat="1" ht="12.5" x14ac:dyDescent="0.25">
      <c r="A16" s="2"/>
      <c r="E16" s="28"/>
      <c r="F16" s="28"/>
      <c r="G16" s="28"/>
      <c r="H16" s="28"/>
      <c r="I16" s="28"/>
      <c r="J16" s="28"/>
    </row>
    <row r="17" spans="1:10" s="1" customFormat="1" ht="25.5" thickBot="1" x14ac:dyDescent="0.3">
      <c r="A17" s="2">
        <v>4</v>
      </c>
      <c r="C17" s="5" t="s">
        <v>33</v>
      </c>
      <c r="E17" s="34">
        <v>-193.8</v>
      </c>
      <c r="F17" s="34">
        <f>F15-E15</f>
        <v>-520.96999999999935</v>
      </c>
      <c r="G17" s="34">
        <f t="shared" ref="G17:J17" si="1">G15-F15</f>
        <v>303.36999999999989</v>
      </c>
      <c r="H17" s="34">
        <f t="shared" si="1"/>
        <v>1602.3771186571621</v>
      </c>
      <c r="I17" s="34">
        <f t="shared" si="1"/>
        <v>-405.44807501880769</v>
      </c>
      <c r="J17" s="34">
        <f t="shared" si="1"/>
        <v>115.39308121495287</v>
      </c>
    </row>
    <row r="18" spans="1:10" ht="15" thickTop="1" x14ac:dyDescent="0.35"/>
  </sheetData>
  <mergeCells count="1">
    <mergeCell ref="A6:J6"/>
  </mergeCells>
  <pageMargins left="0.7" right="0.7" top="0.75" bottom="0.75" header="0.3" footer="0.3"/>
  <pageSetup orientation="portrait" r:id="rId1"/>
  <headerFooter>
    <oddHeader>&amp;R&amp;"Arial,Regular"&amp;10Filed: 2023-03-08
EB-2022-0200
Exhibit I.3.3-STAFF-95
Attachment 1</oddHeader>
  </headerFooter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894CB-F1F4-45C0-9FE7-B1A7A59729D5}">
  <sheetPr>
    <tabColor rgb="FF92D050"/>
  </sheetPr>
  <dimension ref="A6:J18"/>
  <sheetViews>
    <sheetView tabSelected="1" view="pageLayout" zoomScaleNormal="120" workbookViewId="0">
      <selection activeCell="G22" sqref="G22"/>
    </sheetView>
  </sheetViews>
  <sheetFormatPr defaultRowHeight="14.5" x14ac:dyDescent="0.35"/>
  <cols>
    <col min="1" max="1" width="4.7265625" customWidth="1"/>
    <col min="2" max="2" width="1.7265625" customWidth="1"/>
    <col min="3" max="3" width="27" customWidth="1"/>
    <col min="4" max="4" width="1.7265625" customWidth="1"/>
    <col min="5" max="10" width="8.1796875" customWidth="1"/>
  </cols>
  <sheetData>
    <row r="6" spans="1:10" x14ac:dyDescent="0.35">
      <c r="A6" s="87" t="s">
        <v>34</v>
      </c>
      <c r="B6" s="87"/>
      <c r="C6" s="87"/>
      <c r="D6" s="87"/>
      <c r="E6" s="87"/>
      <c r="F6" s="87"/>
      <c r="G6" s="87"/>
      <c r="H6" s="87"/>
      <c r="I6" s="87"/>
      <c r="J6" s="87"/>
    </row>
    <row r="7" spans="1:10" x14ac:dyDescent="0.35">
      <c r="A7" s="10" t="s">
        <v>35</v>
      </c>
      <c r="B7" s="10"/>
      <c r="C7" s="10"/>
      <c r="D7" s="10"/>
      <c r="E7" s="10"/>
      <c r="F7" s="10"/>
      <c r="G7" s="10"/>
      <c r="H7" s="10"/>
      <c r="I7" s="10"/>
      <c r="J7" s="10"/>
    </row>
    <row r="8" spans="1:10" x14ac:dyDescent="0.3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x14ac:dyDescent="0.35">
      <c r="A9" s="3"/>
      <c r="B9" s="3"/>
      <c r="C9" s="3"/>
      <c r="D9" s="3"/>
      <c r="E9" s="8">
        <v>2019</v>
      </c>
      <c r="F9" s="8">
        <v>2020</v>
      </c>
      <c r="G9" s="8">
        <v>2021</v>
      </c>
      <c r="H9" s="8">
        <v>2022</v>
      </c>
      <c r="I9" s="8">
        <v>2023</v>
      </c>
      <c r="J9" s="8">
        <v>2024</v>
      </c>
    </row>
    <row r="10" spans="1:10" ht="30.75" customHeight="1" x14ac:dyDescent="0.35">
      <c r="A10" s="6" t="s">
        <v>2</v>
      </c>
      <c r="B10" s="5"/>
      <c r="C10" s="7" t="s">
        <v>3</v>
      </c>
      <c r="D10" s="5"/>
      <c r="E10" s="6" t="s">
        <v>5</v>
      </c>
      <c r="F10" s="6" t="s">
        <v>5</v>
      </c>
      <c r="G10" s="6" t="s">
        <v>5</v>
      </c>
      <c r="H10" s="6" t="s">
        <v>5</v>
      </c>
      <c r="I10" s="6" t="s">
        <v>6</v>
      </c>
      <c r="J10" s="6" t="s">
        <v>7</v>
      </c>
    </row>
    <row r="11" spans="1:10" x14ac:dyDescent="0.35">
      <c r="A11" s="1"/>
      <c r="B11" s="1"/>
      <c r="C11" s="1"/>
      <c r="D11" s="1"/>
      <c r="E11" s="2" t="s">
        <v>8</v>
      </c>
      <c r="F11" s="2" t="s">
        <v>9</v>
      </c>
      <c r="G11" s="2" t="s">
        <v>10</v>
      </c>
      <c r="H11" s="2" t="s">
        <v>11</v>
      </c>
      <c r="I11" s="2" t="s">
        <v>12</v>
      </c>
      <c r="J11" s="2" t="s">
        <v>13</v>
      </c>
    </row>
    <row r="12" spans="1:10" x14ac:dyDescent="0.35">
      <c r="A12" s="2"/>
      <c r="B12" s="1"/>
      <c r="C12" s="3"/>
      <c r="D12" s="1"/>
      <c r="E12" s="4"/>
      <c r="F12" s="4"/>
      <c r="G12" s="4"/>
      <c r="H12" s="4"/>
      <c r="I12" s="4"/>
      <c r="J12" s="4"/>
    </row>
    <row r="13" spans="1:10" x14ac:dyDescent="0.35">
      <c r="A13" s="2">
        <v>1</v>
      </c>
      <c r="B13" s="1"/>
      <c r="C13" s="1" t="s">
        <v>30</v>
      </c>
      <c r="D13" s="1"/>
      <c r="E13" s="61">
        <v>107.82000000000001</v>
      </c>
      <c r="F13" s="61">
        <v>98.699999999999989</v>
      </c>
      <c r="G13" s="61">
        <v>118.63000000000001</v>
      </c>
      <c r="H13" s="61">
        <v>162.25994533032917</v>
      </c>
      <c r="I13" s="61">
        <v>140.67150858599965</v>
      </c>
      <c r="J13" s="61">
        <v>140.60461448099952</v>
      </c>
    </row>
    <row r="14" spans="1:10" x14ac:dyDescent="0.35">
      <c r="A14" s="2">
        <v>2</v>
      </c>
      <c r="B14" s="1"/>
      <c r="C14" s="1" t="s">
        <v>31</v>
      </c>
      <c r="D14" s="1"/>
      <c r="E14" s="61">
        <v>208.92</v>
      </c>
      <c r="F14" s="61">
        <v>212.9</v>
      </c>
      <c r="G14" s="61">
        <v>236.77999999999997</v>
      </c>
      <c r="H14" s="61">
        <v>278.5667275958923</v>
      </c>
      <c r="I14" s="61">
        <v>250.86233529595572</v>
      </c>
      <c r="J14" s="61">
        <v>256.81761665424074</v>
      </c>
    </row>
    <row r="15" spans="1:10" x14ac:dyDescent="0.35">
      <c r="A15" s="2">
        <v>3</v>
      </c>
      <c r="B15" s="1"/>
      <c r="C15" s="5" t="s">
        <v>36</v>
      </c>
      <c r="D15" s="1"/>
      <c r="E15" s="63">
        <f t="shared" ref="E15:J15" si="0">E13+E14</f>
        <v>316.74</v>
      </c>
      <c r="F15" s="63">
        <f t="shared" si="0"/>
        <v>311.60000000000002</v>
      </c>
      <c r="G15" s="63">
        <f t="shared" si="0"/>
        <v>355.40999999999997</v>
      </c>
      <c r="H15" s="63">
        <f t="shared" si="0"/>
        <v>440.82667292622148</v>
      </c>
      <c r="I15" s="63">
        <f t="shared" si="0"/>
        <v>391.53384388195536</v>
      </c>
      <c r="J15" s="63">
        <f t="shared" si="0"/>
        <v>397.42223113524028</v>
      </c>
    </row>
    <row r="16" spans="1:10" x14ac:dyDescent="0.35">
      <c r="A16" s="2"/>
      <c r="B16" s="1"/>
      <c r="C16" s="1"/>
      <c r="D16" s="1"/>
      <c r="E16" s="61"/>
      <c r="F16" s="61"/>
      <c r="G16" s="61"/>
      <c r="H16" s="61"/>
      <c r="I16" s="61"/>
      <c r="J16" s="61"/>
    </row>
    <row r="17" spans="1:10" ht="26.5" thickBot="1" x14ac:dyDescent="0.4">
      <c r="A17" s="2">
        <v>4</v>
      </c>
      <c r="B17" s="1"/>
      <c r="C17" s="5" t="s">
        <v>33</v>
      </c>
      <c r="D17" s="1"/>
      <c r="E17" s="62">
        <v>-11.4</v>
      </c>
      <c r="F17" s="62">
        <f>F15-E15</f>
        <v>-5.1399999999999864</v>
      </c>
      <c r="G17" s="62">
        <f t="shared" ref="G17:J17" si="1">G15-F15</f>
        <v>43.809999999999945</v>
      </c>
      <c r="H17" s="62">
        <f t="shared" si="1"/>
        <v>85.416672926221509</v>
      </c>
      <c r="I17" s="62">
        <f t="shared" si="1"/>
        <v>-49.292829044266114</v>
      </c>
      <c r="J17" s="62">
        <f t="shared" si="1"/>
        <v>5.8883872532849182</v>
      </c>
    </row>
    <row r="18" spans="1:10" ht="15" thickTop="1" x14ac:dyDescent="0.35"/>
  </sheetData>
  <mergeCells count="1">
    <mergeCell ref="A6:J6"/>
  </mergeCells>
  <pageMargins left="0.7" right="0.7" top="0.75" bottom="0.75" header="0.3" footer="0.3"/>
  <pageSetup orientation="portrait" r:id="rId1"/>
  <headerFooter>
    <oddHeader>&amp;R&amp;"Arial,Regular"&amp;10Filed: 2023-03-08
EB-2022-0200
Exhibit I.3.3-STAFF-95
Attachment 1</oddHeader>
  </headerFooter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5CF32-E60D-4505-B8DE-DFB22C0AA70E}">
  <sheetPr>
    <tabColor rgb="FF92D050"/>
  </sheetPr>
  <dimension ref="A6:L136"/>
  <sheetViews>
    <sheetView tabSelected="1" view="pageLayout" topLeftCell="A106" zoomScale="90" zoomScaleNormal="100" zoomScalePageLayoutView="90" workbookViewId="0">
      <selection activeCell="G22" sqref="G22"/>
    </sheetView>
  </sheetViews>
  <sheetFormatPr defaultColWidth="101.1796875" defaultRowHeight="12.5" x14ac:dyDescent="0.25"/>
  <cols>
    <col min="1" max="1" width="5.7265625" style="1" bestFit="1" customWidth="1"/>
    <col min="2" max="2" width="1.26953125" style="1" customWidth="1"/>
    <col min="3" max="3" width="34.54296875" style="1" customWidth="1"/>
    <col min="4" max="4" width="1.26953125" style="1" customWidth="1"/>
    <col min="5" max="5" width="8.81640625" style="2" customWidth="1"/>
    <col min="6" max="6" width="1.26953125" style="1" customWidth="1"/>
    <col min="7" max="7" width="11.54296875" style="1" customWidth="1"/>
    <col min="8" max="9" width="10.1796875" style="1" customWidth="1"/>
    <col min="10" max="12" width="10.1796875" style="23" customWidth="1"/>
    <col min="13" max="16384" width="101.1796875" style="1"/>
  </cols>
  <sheetData>
    <row r="6" spans="1:12" x14ac:dyDescent="0.25">
      <c r="A6" s="87" t="s">
        <v>37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</row>
    <row r="7" spans="1:12" s="9" customFormat="1" x14ac:dyDescent="0.25">
      <c r="A7" s="10" t="s">
        <v>38</v>
      </c>
      <c r="B7" s="10"/>
      <c r="C7" s="10"/>
      <c r="D7" s="10"/>
      <c r="E7" s="10"/>
      <c r="F7" s="10"/>
      <c r="G7" s="10"/>
      <c r="H7" s="10"/>
      <c r="I7" s="10"/>
      <c r="J7" s="35"/>
      <c r="K7" s="35"/>
      <c r="L7" s="35"/>
    </row>
    <row r="9" spans="1:12" s="3" customFormat="1" x14ac:dyDescent="0.25">
      <c r="E9" s="8"/>
      <c r="G9" s="8">
        <v>2019</v>
      </c>
      <c r="H9" s="8">
        <v>2020</v>
      </c>
      <c r="I9" s="8">
        <v>2021</v>
      </c>
      <c r="J9" s="17">
        <v>2022</v>
      </c>
      <c r="K9" s="17">
        <v>2023</v>
      </c>
      <c r="L9" s="17">
        <v>2024</v>
      </c>
    </row>
    <row r="10" spans="1:12" s="5" customFormat="1" ht="25" x14ac:dyDescent="0.25">
      <c r="A10" s="6" t="s">
        <v>2</v>
      </c>
      <c r="C10" s="7" t="s">
        <v>3</v>
      </c>
      <c r="E10" s="6" t="s">
        <v>4</v>
      </c>
      <c r="G10" s="6" t="s">
        <v>5</v>
      </c>
      <c r="H10" s="6" t="s">
        <v>5</v>
      </c>
      <c r="I10" s="6" t="s">
        <v>5</v>
      </c>
      <c r="J10" s="40" t="s">
        <v>5</v>
      </c>
      <c r="K10" s="40" t="s">
        <v>6</v>
      </c>
      <c r="L10" s="40" t="s">
        <v>7</v>
      </c>
    </row>
    <row r="11" spans="1:12" x14ac:dyDescent="0.25">
      <c r="G11" s="2" t="s">
        <v>8</v>
      </c>
      <c r="H11" s="2" t="s">
        <v>9</v>
      </c>
      <c r="I11" s="2" t="s">
        <v>10</v>
      </c>
      <c r="J11" s="18" t="s">
        <v>11</v>
      </c>
      <c r="K11" s="18" t="s">
        <v>12</v>
      </c>
      <c r="L11" s="18" t="s">
        <v>13</v>
      </c>
    </row>
    <row r="12" spans="1:12" x14ac:dyDescent="0.25">
      <c r="G12" s="2"/>
      <c r="H12" s="2"/>
      <c r="I12" s="2"/>
      <c r="J12" s="18"/>
      <c r="K12" s="18"/>
      <c r="L12" s="18"/>
    </row>
    <row r="13" spans="1:12" x14ac:dyDescent="0.25">
      <c r="C13" s="3" t="s">
        <v>39</v>
      </c>
      <c r="G13" s="2"/>
      <c r="H13" s="2"/>
      <c r="I13" s="2"/>
      <c r="J13" s="18"/>
      <c r="K13" s="18"/>
      <c r="L13" s="18"/>
    </row>
    <row r="15" spans="1:12" x14ac:dyDescent="0.25">
      <c r="A15" s="2">
        <v>1</v>
      </c>
      <c r="C15" s="1" t="s">
        <v>40</v>
      </c>
      <c r="E15" s="2" t="s">
        <v>15</v>
      </c>
      <c r="G15" s="66">
        <v>1824.78</v>
      </c>
      <c r="H15" s="66">
        <v>1646.6000000000001</v>
      </c>
      <c r="I15" s="66">
        <v>1768.25</v>
      </c>
      <c r="J15" s="66">
        <v>2376.1259281100006</v>
      </c>
      <c r="K15" s="66">
        <v>2212.3169692945703</v>
      </c>
      <c r="L15" s="66">
        <v>2206.385142558207</v>
      </c>
    </row>
    <row r="16" spans="1:12" x14ac:dyDescent="0.25">
      <c r="A16" s="2">
        <v>2</v>
      </c>
      <c r="C16" s="1" t="s">
        <v>41</v>
      </c>
      <c r="E16" s="2" t="s">
        <v>15</v>
      </c>
      <c r="G16" s="66">
        <v>1009.21</v>
      </c>
      <c r="H16" s="66">
        <v>850.9</v>
      </c>
      <c r="I16" s="66">
        <v>920.08</v>
      </c>
      <c r="J16" s="66">
        <v>1309.3593964099998</v>
      </c>
      <c r="K16" s="66">
        <v>1206.6262261942543</v>
      </c>
      <c r="L16" s="66">
        <v>1190.7149436470309</v>
      </c>
    </row>
    <row r="17" spans="1:12" x14ac:dyDescent="0.25">
      <c r="A17" s="2">
        <v>3</v>
      </c>
      <c r="C17" s="1" t="s">
        <v>42</v>
      </c>
      <c r="E17" s="2" t="s">
        <v>15</v>
      </c>
      <c r="G17" s="66">
        <v>0</v>
      </c>
      <c r="H17" s="66">
        <v>0</v>
      </c>
      <c r="I17" s="66">
        <v>0</v>
      </c>
      <c r="J17" s="66">
        <v>-4.9938199999999995E-3</v>
      </c>
      <c r="K17" s="66">
        <v>0</v>
      </c>
      <c r="L17" s="66">
        <v>0</v>
      </c>
    </row>
    <row r="18" spans="1:12" x14ac:dyDescent="0.25">
      <c r="A18" s="2">
        <v>4</v>
      </c>
      <c r="C18" s="1" t="s">
        <v>43</v>
      </c>
      <c r="G18" s="67">
        <f t="shared" ref="G18:L18" si="0">SUM(G15:G17)</f>
        <v>2833.99</v>
      </c>
      <c r="H18" s="67">
        <f t="shared" si="0"/>
        <v>2497.5</v>
      </c>
      <c r="I18" s="67">
        <f t="shared" si="0"/>
        <v>2688.33</v>
      </c>
      <c r="J18" s="67">
        <f t="shared" si="0"/>
        <v>3685.4803307000002</v>
      </c>
      <c r="K18" s="67">
        <f t="shared" si="0"/>
        <v>3418.9431954888246</v>
      </c>
      <c r="L18" s="67">
        <f t="shared" si="0"/>
        <v>3397.1000862052379</v>
      </c>
    </row>
    <row r="19" spans="1:12" x14ac:dyDescent="0.25">
      <c r="A19" s="2"/>
      <c r="G19" s="66"/>
      <c r="H19" s="66"/>
      <c r="I19" s="66"/>
      <c r="J19" s="66"/>
      <c r="K19" s="66"/>
      <c r="L19" s="66"/>
    </row>
    <row r="20" spans="1:12" x14ac:dyDescent="0.25">
      <c r="A20" s="2">
        <v>5</v>
      </c>
      <c r="C20" s="1" t="s">
        <v>44</v>
      </c>
      <c r="E20" s="2" t="s">
        <v>15</v>
      </c>
      <c r="G20" s="66">
        <v>884.86</v>
      </c>
      <c r="H20" s="66">
        <v>792.4</v>
      </c>
      <c r="I20" s="66">
        <v>871.35</v>
      </c>
      <c r="J20" s="66">
        <v>1252.7693454527791</v>
      </c>
      <c r="K20" s="66">
        <v>1130.0025830303621</v>
      </c>
      <c r="L20" s="66">
        <v>1242.213488999731</v>
      </c>
    </row>
    <row r="21" spans="1:12" x14ac:dyDescent="0.25">
      <c r="A21" s="2">
        <v>6</v>
      </c>
      <c r="C21" s="1" t="s">
        <v>45</v>
      </c>
      <c r="E21" s="2" t="s">
        <v>15</v>
      </c>
      <c r="G21" s="66">
        <v>166.53</v>
      </c>
      <c r="H21" s="66">
        <v>134.80000000000001</v>
      </c>
      <c r="I21" s="66">
        <v>144.22</v>
      </c>
      <c r="J21" s="66">
        <v>223.19608852527503</v>
      </c>
      <c r="K21" s="66">
        <v>218.60097832725029</v>
      </c>
      <c r="L21" s="66">
        <v>248.25581890987101</v>
      </c>
    </row>
    <row r="22" spans="1:12" x14ac:dyDescent="0.25">
      <c r="A22" s="2">
        <v>7</v>
      </c>
      <c r="C22" s="1" t="s">
        <v>46</v>
      </c>
      <c r="E22" s="2" t="s">
        <v>15</v>
      </c>
      <c r="G22" s="66">
        <v>401.59</v>
      </c>
      <c r="H22" s="66">
        <v>354.8</v>
      </c>
      <c r="I22" s="66">
        <v>377.08</v>
      </c>
      <c r="J22" s="66">
        <v>501.53400147729286</v>
      </c>
      <c r="K22" s="66">
        <v>481.48694895071441</v>
      </c>
      <c r="L22" s="66">
        <v>484.23410344603502</v>
      </c>
    </row>
    <row r="23" spans="1:12" x14ac:dyDescent="0.25">
      <c r="A23" s="2">
        <v>8</v>
      </c>
      <c r="C23" s="1" t="s">
        <v>47</v>
      </c>
      <c r="E23" s="2" t="s">
        <v>15</v>
      </c>
      <c r="G23" s="66">
        <v>72.5</v>
      </c>
      <c r="H23" s="66">
        <v>59</v>
      </c>
      <c r="I23" s="66">
        <v>60.89</v>
      </c>
      <c r="J23" s="66">
        <v>81.267352501814798</v>
      </c>
      <c r="K23" s="66">
        <v>89.765337841203021</v>
      </c>
      <c r="L23" s="66">
        <v>82.388627292431693</v>
      </c>
    </row>
    <row r="24" spans="1:12" x14ac:dyDescent="0.25">
      <c r="A24" s="2">
        <v>9</v>
      </c>
      <c r="C24" s="1" t="s">
        <v>48</v>
      </c>
      <c r="G24" s="67">
        <f t="shared" ref="G24:L24" si="1">SUM(G20:G23)</f>
        <v>1525.48</v>
      </c>
      <c r="H24" s="67">
        <f t="shared" si="1"/>
        <v>1341</v>
      </c>
      <c r="I24" s="67">
        <f t="shared" si="1"/>
        <v>1453.5400000000002</v>
      </c>
      <c r="J24" s="67">
        <f t="shared" si="1"/>
        <v>2058.7667879571618</v>
      </c>
      <c r="K24" s="67">
        <f t="shared" si="1"/>
        <v>1919.8558481495297</v>
      </c>
      <c r="L24" s="67">
        <f t="shared" si="1"/>
        <v>2057.0920386480689</v>
      </c>
    </row>
    <row r="25" spans="1:12" x14ac:dyDescent="0.25">
      <c r="A25" s="2"/>
      <c r="G25" s="66"/>
      <c r="H25" s="66"/>
      <c r="I25" s="66"/>
      <c r="J25" s="66"/>
      <c r="K25" s="66"/>
      <c r="L25" s="66"/>
    </row>
    <row r="26" spans="1:12" x14ac:dyDescent="0.25">
      <c r="A26" s="2">
        <v>10</v>
      </c>
      <c r="C26" s="1" t="s">
        <v>49</v>
      </c>
      <c r="G26" s="67">
        <f t="shared" ref="G26:L26" si="2">G18+G24</f>
        <v>4359.4699999999993</v>
      </c>
      <c r="H26" s="67">
        <f t="shared" si="2"/>
        <v>3838.5</v>
      </c>
      <c r="I26" s="67">
        <f t="shared" si="2"/>
        <v>4141.87</v>
      </c>
      <c r="J26" s="67">
        <f t="shared" si="2"/>
        <v>5744.247118657162</v>
      </c>
      <c r="K26" s="67">
        <f t="shared" si="2"/>
        <v>5338.7990436383543</v>
      </c>
      <c r="L26" s="67">
        <f t="shared" si="2"/>
        <v>5454.1921248533072</v>
      </c>
    </row>
    <row r="27" spans="1:12" x14ac:dyDescent="0.25">
      <c r="A27" s="2"/>
      <c r="G27" s="68"/>
      <c r="H27" s="68"/>
      <c r="I27" s="68"/>
      <c r="J27" s="66"/>
      <c r="K27" s="66"/>
      <c r="L27" s="66"/>
    </row>
    <row r="28" spans="1:12" x14ac:dyDescent="0.25">
      <c r="A28" s="2"/>
      <c r="C28" s="3" t="s">
        <v>50</v>
      </c>
      <c r="G28" s="68"/>
      <c r="H28" s="68"/>
      <c r="I28" s="68"/>
      <c r="J28" s="66"/>
      <c r="K28" s="66"/>
      <c r="L28" s="66"/>
    </row>
    <row r="29" spans="1:12" x14ac:dyDescent="0.25">
      <c r="A29" s="2"/>
      <c r="G29" s="68"/>
      <c r="H29" s="68"/>
      <c r="I29" s="68"/>
      <c r="J29" s="66"/>
      <c r="K29" s="66"/>
      <c r="L29" s="66"/>
    </row>
    <row r="30" spans="1:12" x14ac:dyDescent="0.25">
      <c r="A30" s="2">
        <v>11</v>
      </c>
      <c r="C30" s="1" t="s">
        <v>51</v>
      </c>
      <c r="E30" s="2" t="s">
        <v>15</v>
      </c>
      <c r="G30" s="66">
        <v>3.1</v>
      </c>
      <c r="H30" s="66">
        <v>3</v>
      </c>
      <c r="I30" s="66">
        <v>4.66</v>
      </c>
      <c r="J30" s="66">
        <v>6.563454670000004</v>
      </c>
      <c r="K30" s="66">
        <v>5.6798209999999978</v>
      </c>
      <c r="L30" s="66">
        <v>5.5874920999999995</v>
      </c>
    </row>
    <row r="31" spans="1:12" x14ac:dyDescent="0.25">
      <c r="A31" s="2">
        <v>12</v>
      </c>
      <c r="C31" s="1" t="s">
        <v>52</v>
      </c>
      <c r="E31" s="2" t="s">
        <v>15</v>
      </c>
      <c r="G31" s="66">
        <v>42.160000000000004</v>
      </c>
      <c r="H31" s="66">
        <v>45.9</v>
      </c>
      <c r="I31" s="66">
        <v>57.04</v>
      </c>
      <c r="J31" s="66">
        <v>80.937192790000239</v>
      </c>
      <c r="K31" s="66">
        <v>68.309018769999639</v>
      </c>
      <c r="L31" s="66">
        <v>68.051276869999512</v>
      </c>
    </row>
    <row r="32" spans="1:12" x14ac:dyDescent="0.25">
      <c r="A32" s="2">
        <v>13</v>
      </c>
      <c r="C32" s="1" t="s">
        <v>53</v>
      </c>
      <c r="E32" s="2" t="s">
        <v>15</v>
      </c>
      <c r="G32" s="66">
        <v>9.1</v>
      </c>
      <c r="H32" s="66">
        <v>7.8</v>
      </c>
      <c r="I32" s="66">
        <v>8.3490000000000002</v>
      </c>
      <c r="J32" s="66">
        <v>10.086781139999996</v>
      </c>
      <c r="K32" s="66">
        <v>9.5548360099999972</v>
      </c>
      <c r="L32" s="66">
        <v>9.4936963300000112</v>
      </c>
    </row>
    <row r="33" spans="1:12" x14ac:dyDescent="0.25">
      <c r="A33" s="2">
        <v>14</v>
      </c>
      <c r="C33" s="1" t="s">
        <v>54</v>
      </c>
      <c r="E33" s="2" t="s">
        <v>15</v>
      </c>
      <c r="G33" s="66">
        <v>11.3</v>
      </c>
      <c r="H33" s="66">
        <v>11.4</v>
      </c>
      <c r="I33" s="66">
        <v>11.87</v>
      </c>
      <c r="J33" s="66">
        <v>12.192489169816</v>
      </c>
      <c r="K33" s="66">
        <v>12.486256920000001</v>
      </c>
      <c r="L33" s="66">
        <v>12.486256920000001</v>
      </c>
    </row>
    <row r="34" spans="1:12" x14ac:dyDescent="0.25">
      <c r="A34" s="2">
        <v>15</v>
      </c>
      <c r="C34" s="1" t="s">
        <v>55</v>
      </c>
      <c r="E34" s="2" t="s">
        <v>15</v>
      </c>
      <c r="G34" s="66">
        <v>2.1999999999999997</v>
      </c>
      <c r="H34" s="66">
        <v>2</v>
      </c>
      <c r="I34" s="66">
        <v>2.2000000000000002</v>
      </c>
      <c r="J34" s="66">
        <v>2.5160115799999998</v>
      </c>
      <c r="K34" s="66">
        <v>2.4645248899999976</v>
      </c>
      <c r="L34" s="66">
        <v>2.311151113904109</v>
      </c>
    </row>
    <row r="35" spans="1:12" x14ac:dyDescent="0.25">
      <c r="A35" s="2">
        <v>16</v>
      </c>
      <c r="C35" s="1" t="s">
        <v>56</v>
      </c>
      <c r="E35" s="2" t="s">
        <v>15</v>
      </c>
      <c r="G35" s="66">
        <v>1.8</v>
      </c>
      <c r="H35" s="66">
        <v>1.6</v>
      </c>
      <c r="I35" s="66">
        <v>1.9</v>
      </c>
      <c r="J35" s="66">
        <v>2.24766052916398</v>
      </c>
      <c r="K35" s="66">
        <v>1.7721008200000004</v>
      </c>
      <c r="L35" s="66">
        <v>1.80206402</v>
      </c>
    </row>
    <row r="36" spans="1:12" x14ac:dyDescent="0.25">
      <c r="A36" s="2">
        <v>17</v>
      </c>
      <c r="C36" s="1" t="s">
        <v>57</v>
      </c>
      <c r="E36" s="2" t="s">
        <v>15</v>
      </c>
      <c r="G36" s="66">
        <v>7.76</v>
      </c>
      <c r="H36" s="66">
        <v>1.4</v>
      </c>
      <c r="I36" s="66">
        <v>2.2799999999999998</v>
      </c>
      <c r="J36" s="66">
        <v>4.8305297399999958</v>
      </c>
      <c r="K36" s="66">
        <v>2.2688905099999994</v>
      </c>
      <c r="L36" s="66">
        <v>2.2646182610958898</v>
      </c>
    </row>
    <row r="37" spans="1:12" x14ac:dyDescent="0.25">
      <c r="A37" s="2">
        <v>18</v>
      </c>
      <c r="C37" s="1" t="s">
        <v>58</v>
      </c>
      <c r="E37" s="2" t="s">
        <v>15</v>
      </c>
      <c r="G37" s="66">
        <v>30.3</v>
      </c>
      <c r="H37" s="66">
        <v>25.5</v>
      </c>
      <c r="I37" s="66">
        <v>30.248999999999999</v>
      </c>
      <c r="J37" s="66">
        <v>42.80645570814896</v>
      </c>
      <c r="K37" s="66">
        <v>38.136059666000001</v>
      </c>
      <c r="L37" s="66">
        <v>38.608058866</v>
      </c>
    </row>
    <row r="38" spans="1:12" x14ac:dyDescent="0.25">
      <c r="A38" s="2">
        <v>19</v>
      </c>
      <c r="C38" s="1" t="s">
        <v>59</v>
      </c>
      <c r="E38" s="2" t="s">
        <v>15</v>
      </c>
      <c r="G38" s="66">
        <v>0.1</v>
      </c>
      <c r="H38" s="66">
        <v>0.1</v>
      </c>
      <c r="I38" s="66">
        <v>0.06</v>
      </c>
      <c r="J38" s="66">
        <v>6.2210533200000001E-2</v>
      </c>
      <c r="K38" s="66">
        <v>0</v>
      </c>
      <c r="L38" s="66">
        <v>0</v>
      </c>
    </row>
    <row r="39" spans="1:12" x14ac:dyDescent="0.25">
      <c r="A39" s="2">
        <v>20</v>
      </c>
      <c r="C39" s="1" t="s">
        <v>60</v>
      </c>
      <c r="E39" s="2" t="s">
        <v>15</v>
      </c>
      <c r="G39" s="66">
        <v>0</v>
      </c>
      <c r="H39" s="66">
        <v>0</v>
      </c>
      <c r="I39" s="66">
        <v>0.02</v>
      </c>
      <c r="J39" s="66">
        <v>1.715947E-2</v>
      </c>
      <c r="K39" s="66">
        <v>0</v>
      </c>
      <c r="L39" s="66">
        <v>0</v>
      </c>
    </row>
    <row r="40" spans="1:12" x14ac:dyDescent="0.25">
      <c r="A40" s="2">
        <v>21</v>
      </c>
      <c r="C40" s="1" t="s">
        <v>43</v>
      </c>
      <c r="G40" s="67">
        <f t="shared" ref="G40:L40" si="3">SUM(G30:G39)</f>
        <v>107.82000000000001</v>
      </c>
      <c r="H40" s="67">
        <f t="shared" si="3"/>
        <v>98.699999999999989</v>
      </c>
      <c r="I40" s="67">
        <f t="shared" si="3"/>
        <v>118.62800000000001</v>
      </c>
      <c r="J40" s="67">
        <f t="shared" si="3"/>
        <v>162.25994533032917</v>
      </c>
      <c r="K40" s="67">
        <f t="shared" si="3"/>
        <v>140.67150858599965</v>
      </c>
      <c r="L40" s="67">
        <f t="shared" si="3"/>
        <v>140.60461448099952</v>
      </c>
    </row>
    <row r="41" spans="1:12" x14ac:dyDescent="0.25">
      <c r="G41" s="25"/>
      <c r="H41" s="25"/>
      <c r="I41" s="25"/>
      <c r="J41" s="31"/>
      <c r="K41" s="31"/>
      <c r="L41" s="31"/>
    </row>
    <row r="42" spans="1:12" x14ac:dyDescent="0.25">
      <c r="G42" s="25"/>
      <c r="H42" s="25"/>
      <c r="I42" s="25"/>
      <c r="J42" s="31"/>
      <c r="K42" s="31"/>
      <c r="L42" s="31"/>
    </row>
    <row r="43" spans="1:12" x14ac:dyDescent="0.25">
      <c r="G43" s="25"/>
      <c r="H43" s="25"/>
      <c r="I43" s="25"/>
      <c r="J43" s="31"/>
      <c r="K43" s="31"/>
      <c r="L43" s="31"/>
    </row>
    <row r="44" spans="1:12" x14ac:dyDescent="0.25">
      <c r="G44" s="25"/>
      <c r="H44" s="25"/>
      <c r="I44" s="25"/>
      <c r="J44" s="31"/>
      <c r="K44" s="31"/>
      <c r="L44" s="31"/>
    </row>
    <row r="45" spans="1:12" x14ac:dyDescent="0.25">
      <c r="G45" s="25"/>
      <c r="H45" s="25"/>
      <c r="I45" s="25"/>
      <c r="J45" s="31"/>
      <c r="K45" s="31"/>
      <c r="L45" s="31"/>
    </row>
    <row r="46" spans="1:12" s="9" customFormat="1" x14ac:dyDescent="0.25">
      <c r="A46" s="87" t="s">
        <v>61</v>
      </c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</row>
    <row r="47" spans="1:12" s="9" customFormat="1" x14ac:dyDescent="0.25">
      <c r="A47" s="10" t="s">
        <v>62</v>
      </c>
      <c r="B47" s="10"/>
      <c r="C47" s="10"/>
      <c r="D47" s="10"/>
      <c r="E47" s="10"/>
      <c r="F47" s="10"/>
      <c r="G47" s="54"/>
      <c r="H47" s="54"/>
      <c r="I47" s="54"/>
      <c r="J47" s="58"/>
      <c r="K47" s="58"/>
      <c r="L47" s="58"/>
    </row>
    <row r="48" spans="1:12" x14ac:dyDescent="0.25">
      <c r="G48" s="25"/>
      <c r="H48" s="25"/>
      <c r="I48" s="25"/>
      <c r="J48" s="31"/>
      <c r="K48" s="31"/>
      <c r="L48" s="31"/>
    </row>
    <row r="49" spans="1:12" s="3" customFormat="1" x14ac:dyDescent="0.25">
      <c r="E49" s="8"/>
      <c r="G49" s="8">
        <v>2019</v>
      </c>
      <c r="H49" s="8">
        <v>2020</v>
      </c>
      <c r="I49" s="8">
        <v>2021</v>
      </c>
      <c r="J49" s="17">
        <v>2022</v>
      </c>
      <c r="K49" s="17">
        <v>2023</v>
      </c>
      <c r="L49" s="17">
        <v>2024</v>
      </c>
    </row>
    <row r="50" spans="1:12" s="5" customFormat="1" ht="25" x14ac:dyDescent="0.25">
      <c r="A50" s="6" t="s">
        <v>2</v>
      </c>
      <c r="C50" s="7" t="s">
        <v>3</v>
      </c>
      <c r="E50" s="6" t="s">
        <v>4</v>
      </c>
      <c r="G50" s="55" t="s">
        <v>5</v>
      </c>
      <c r="H50" s="55" t="s">
        <v>5</v>
      </c>
      <c r="I50" s="55" t="s">
        <v>5</v>
      </c>
      <c r="J50" s="59" t="s">
        <v>5</v>
      </c>
      <c r="K50" s="59" t="s">
        <v>6</v>
      </c>
      <c r="L50" s="59" t="s">
        <v>7</v>
      </c>
    </row>
    <row r="51" spans="1:12" x14ac:dyDescent="0.25">
      <c r="G51" s="28" t="s">
        <v>8</v>
      </c>
      <c r="H51" s="28" t="s">
        <v>9</v>
      </c>
      <c r="I51" s="28" t="s">
        <v>10</v>
      </c>
      <c r="J51" s="27" t="s">
        <v>11</v>
      </c>
      <c r="K51" s="27" t="s">
        <v>12</v>
      </c>
      <c r="L51" s="27" t="s">
        <v>13</v>
      </c>
    </row>
    <row r="52" spans="1:12" x14ac:dyDescent="0.25">
      <c r="G52" s="28"/>
      <c r="H52" s="28"/>
      <c r="I52" s="28"/>
      <c r="J52" s="27"/>
      <c r="K52" s="27"/>
      <c r="L52" s="27"/>
    </row>
    <row r="53" spans="1:12" x14ac:dyDescent="0.25">
      <c r="A53" s="2">
        <v>22</v>
      </c>
      <c r="C53" s="1" t="s">
        <v>63</v>
      </c>
      <c r="E53" s="2" t="s">
        <v>15</v>
      </c>
      <c r="G53" s="66">
        <v>37.76</v>
      </c>
      <c r="H53" s="66">
        <v>38</v>
      </c>
      <c r="I53" s="66">
        <v>40.83</v>
      </c>
      <c r="J53" s="66">
        <v>51.652036531898901</v>
      </c>
      <c r="K53" s="66">
        <v>47.816311239999905</v>
      </c>
      <c r="L53" s="66">
        <v>49.619698319999898</v>
      </c>
    </row>
    <row r="54" spans="1:12" x14ac:dyDescent="0.25">
      <c r="A54" s="2">
        <v>23</v>
      </c>
      <c r="C54" s="1" t="s">
        <v>64</v>
      </c>
      <c r="E54" s="2" t="s">
        <v>15</v>
      </c>
      <c r="G54" s="66">
        <v>18.560000000000002</v>
      </c>
      <c r="H54" s="66">
        <v>21.8</v>
      </c>
      <c r="I54" s="66">
        <v>27.87</v>
      </c>
      <c r="J54" s="66">
        <v>38.220802836578201</v>
      </c>
      <c r="K54" s="66">
        <v>36.062794670000002</v>
      </c>
      <c r="L54" s="66">
        <v>37.789274519999999</v>
      </c>
    </row>
    <row r="55" spans="1:12" x14ac:dyDescent="0.25">
      <c r="A55" s="2">
        <v>24</v>
      </c>
      <c r="C55" s="1" t="s">
        <v>65</v>
      </c>
      <c r="E55" s="2" t="s">
        <v>15</v>
      </c>
      <c r="G55" s="66">
        <v>5.36</v>
      </c>
      <c r="H55" s="66">
        <v>3.4</v>
      </c>
      <c r="I55" s="66">
        <v>4.04</v>
      </c>
      <c r="J55" s="66">
        <v>6.6821230256352004</v>
      </c>
      <c r="K55" s="66">
        <v>5.1626512399999998</v>
      </c>
      <c r="L55" s="66">
        <v>5.4394231399999997</v>
      </c>
    </row>
    <row r="56" spans="1:12" x14ac:dyDescent="0.25">
      <c r="A56" s="2">
        <v>25</v>
      </c>
      <c r="C56" s="1" t="s">
        <v>66</v>
      </c>
      <c r="E56" s="2" t="s">
        <v>15</v>
      </c>
      <c r="G56" s="66">
        <v>6.0000000000000005E-2</v>
      </c>
      <c r="H56" s="66">
        <v>0.1</v>
      </c>
      <c r="I56" s="66">
        <v>7.0000000000000007E-2</v>
      </c>
      <c r="J56" s="66">
        <v>0.1084669462064</v>
      </c>
      <c r="K56" s="66">
        <v>9.6135469999999987E-2</v>
      </c>
      <c r="L56" s="66">
        <v>0</v>
      </c>
    </row>
    <row r="57" spans="1:12" x14ac:dyDescent="0.25">
      <c r="A57" s="2">
        <v>26</v>
      </c>
      <c r="C57" s="1" t="s">
        <v>67</v>
      </c>
      <c r="E57" s="2" t="s">
        <v>15</v>
      </c>
      <c r="G57" s="66">
        <v>30.86</v>
      </c>
      <c r="H57" s="66">
        <v>33.1</v>
      </c>
      <c r="I57" s="66">
        <v>33.479999999999997</v>
      </c>
      <c r="J57" s="66">
        <v>37.982383509674747</v>
      </c>
      <c r="K57" s="66">
        <v>39.573151019999905</v>
      </c>
      <c r="L57" s="66">
        <v>40.661331398284901</v>
      </c>
    </row>
    <row r="58" spans="1:12" x14ac:dyDescent="0.25">
      <c r="A58" s="2">
        <v>27</v>
      </c>
      <c r="C58" s="1" t="s">
        <v>51</v>
      </c>
      <c r="E58" s="2" t="s">
        <v>15</v>
      </c>
      <c r="G58" s="66">
        <v>10.7</v>
      </c>
      <c r="H58" s="66">
        <v>11.3</v>
      </c>
      <c r="I58" s="66">
        <v>11.49</v>
      </c>
      <c r="J58" s="66">
        <v>11.85352082</v>
      </c>
      <c r="K58" s="66">
        <v>11.43382291</v>
      </c>
      <c r="L58" s="66">
        <v>11.827382349999999</v>
      </c>
    </row>
    <row r="59" spans="1:12" x14ac:dyDescent="0.25">
      <c r="A59" s="2">
        <v>28</v>
      </c>
      <c r="C59" s="1" t="s">
        <v>68</v>
      </c>
      <c r="E59" s="2" t="s">
        <v>15</v>
      </c>
      <c r="G59" s="66">
        <v>12.66</v>
      </c>
      <c r="H59" s="66">
        <v>13.6</v>
      </c>
      <c r="I59" s="66">
        <v>13.88</v>
      </c>
      <c r="J59" s="66">
        <v>14.30461783</v>
      </c>
      <c r="K59" s="66">
        <v>14.385587169999999</v>
      </c>
      <c r="L59" s="66">
        <v>14.394347489999999</v>
      </c>
    </row>
    <row r="60" spans="1:12" x14ac:dyDescent="0.25">
      <c r="A60" s="2">
        <v>29</v>
      </c>
      <c r="C60" s="1" t="s">
        <v>69</v>
      </c>
      <c r="E60" s="2" t="s">
        <v>15</v>
      </c>
      <c r="G60" s="66">
        <v>71.559999999999988</v>
      </c>
      <c r="H60" s="66">
        <v>74.100000000000009</v>
      </c>
      <c r="I60" s="66">
        <v>76.05</v>
      </c>
      <c r="J60" s="66">
        <v>82.106187670743097</v>
      </c>
      <c r="K60" s="66">
        <v>79.299712299999698</v>
      </c>
      <c r="L60" s="66">
        <v>79.826643039999695</v>
      </c>
    </row>
    <row r="61" spans="1:12" x14ac:dyDescent="0.25">
      <c r="A61" s="2">
        <v>30</v>
      </c>
      <c r="C61" s="1" t="s">
        <v>70</v>
      </c>
      <c r="E61" s="2" t="s">
        <v>15</v>
      </c>
      <c r="G61" s="66">
        <v>6.9</v>
      </c>
      <c r="H61" s="66">
        <v>7.1999999999999993</v>
      </c>
      <c r="I61" s="66">
        <v>7.2</v>
      </c>
      <c r="J61" s="66">
        <v>7.52596036</v>
      </c>
      <c r="K61" s="66">
        <v>7.8137611799999993</v>
      </c>
      <c r="L61" s="66">
        <v>7.8140159599999999</v>
      </c>
    </row>
    <row r="62" spans="1:12" x14ac:dyDescent="0.25">
      <c r="A62" s="2">
        <v>31</v>
      </c>
      <c r="C62" s="1" t="s">
        <v>71</v>
      </c>
      <c r="E62" s="2" t="s">
        <v>15</v>
      </c>
      <c r="G62" s="66">
        <v>3.5</v>
      </c>
      <c r="H62" s="66">
        <v>2.5</v>
      </c>
      <c r="I62" s="66">
        <v>3.08</v>
      </c>
      <c r="J62" s="66">
        <v>3.2124145846127998</v>
      </c>
      <c r="K62" s="66">
        <v>3.1855249200000002</v>
      </c>
      <c r="L62" s="66">
        <v>3.2517915700000004</v>
      </c>
    </row>
    <row r="63" spans="1:12" x14ac:dyDescent="0.25">
      <c r="A63" s="2">
        <v>32</v>
      </c>
      <c r="C63" s="1" t="s">
        <v>72</v>
      </c>
      <c r="E63" s="2" t="s">
        <v>15</v>
      </c>
      <c r="G63" s="66">
        <v>11</v>
      </c>
      <c r="H63" s="66">
        <v>7.8</v>
      </c>
      <c r="I63" s="66">
        <v>18.79</v>
      </c>
      <c r="J63" s="66">
        <v>24.918213480542988</v>
      </c>
      <c r="K63" s="66">
        <v>6.0328831759561989</v>
      </c>
      <c r="L63" s="66">
        <v>6.1937088659562001</v>
      </c>
    </row>
    <row r="64" spans="1:12" x14ac:dyDescent="0.25">
      <c r="A64" s="2">
        <v>33</v>
      </c>
      <c r="C64" s="1" t="s">
        <v>73</v>
      </c>
      <c r="E64" s="2" t="s">
        <v>15</v>
      </c>
      <c r="G64" s="66">
        <v>0</v>
      </c>
      <c r="H64" s="66">
        <v>0</v>
      </c>
      <c r="I64" s="66">
        <v>0</v>
      </c>
      <c r="J64" s="66">
        <v>0</v>
      </c>
      <c r="K64" s="66">
        <v>0</v>
      </c>
      <c r="L64" s="66">
        <v>0</v>
      </c>
    </row>
    <row r="65" spans="1:12" x14ac:dyDescent="0.25">
      <c r="A65" s="2">
        <v>34</v>
      </c>
      <c r="C65" s="1" t="s">
        <v>48</v>
      </c>
      <c r="G65" s="67">
        <f t="shared" ref="G65:L65" si="4">SUM(G53:G64)</f>
        <v>208.92</v>
      </c>
      <c r="H65" s="67">
        <f t="shared" si="4"/>
        <v>212.9</v>
      </c>
      <c r="I65" s="67">
        <f t="shared" si="4"/>
        <v>236.77999999999997</v>
      </c>
      <c r="J65" s="67">
        <f t="shared" si="4"/>
        <v>278.5667275958923</v>
      </c>
      <c r="K65" s="67">
        <f t="shared" si="4"/>
        <v>250.86233529595572</v>
      </c>
      <c r="L65" s="67">
        <f t="shared" si="4"/>
        <v>256.81761665424074</v>
      </c>
    </row>
    <row r="66" spans="1:12" x14ac:dyDescent="0.25">
      <c r="A66" s="2"/>
      <c r="G66" s="66"/>
      <c r="H66" s="66"/>
      <c r="I66" s="66"/>
      <c r="J66" s="66"/>
      <c r="K66" s="66"/>
      <c r="L66" s="66"/>
    </row>
    <row r="67" spans="1:12" x14ac:dyDescent="0.25">
      <c r="A67" s="2">
        <v>35</v>
      </c>
      <c r="C67" s="1" t="s">
        <v>74</v>
      </c>
      <c r="G67" s="67">
        <f>G40+G65</f>
        <v>316.74</v>
      </c>
      <c r="H67" s="67">
        <f t="shared" ref="H67:L67" si="5">H40+H65</f>
        <v>311.60000000000002</v>
      </c>
      <c r="I67" s="67">
        <f t="shared" si="5"/>
        <v>355.40800000000002</v>
      </c>
      <c r="J67" s="67">
        <f t="shared" si="5"/>
        <v>440.82667292622148</v>
      </c>
      <c r="K67" s="67">
        <f t="shared" si="5"/>
        <v>391.53384388195536</v>
      </c>
      <c r="L67" s="67">
        <f t="shared" si="5"/>
        <v>397.42223113524028</v>
      </c>
    </row>
    <row r="68" spans="1:12" x14ac:dyDescent="0.25">
      <c r="A68" s="2"/>
      <c r="G68" s="66"/>
      <c r="H68" s="66"/>
      <c r="I68" s="66"/>
      <c r="J68" s="66"/>
      <c r="K68" s="66"/>
      <c r="L68" s="66"/>
    </row>
    <row r="69" spans="1:12" x14ac:dyDescent="0.25">
      <c r="A69" s="2">
        <v>36</v>
      </c>
      <c r="C69" s="1" t="s">
        <v>75</v>
      </c>
      <c r="G69" s="67">
        <f>G26+G67</f>
        <v>4676.2099999999991</v>
      </c>
      <c r="H69" s="67">
        <f t="shared" ref="H69:L69" si="6">H26+H67</f>
        <v>4150.1000000000004</v>
      </c>
      <c r="I69" s="67">
        <f t="shared" si="6"/>
        <v>4497.2780000000002</v>
      </c>
      <c r="J69" s="67">
        <f t="shared" si="6"/>
        <v>6185.0737915833834</v>
      </c>
      <c r="K69" s="67">
        <f t="shared" si="6"/>
        <v>5730.3328875203097</v>
      </c>
      <c r="L69" s="67">
        <f t="shared" si="6"/>
        <v>5851.6143559885477</v>
      </c>
    </row>
    <row r="70" spans="1:12" x14ac:dyDescent="0.25">
      <c r="A70" s="2"/>
      <c r="G70" s="11"/>
      <c r="H70" s="11"/>
      <c r="I70" s="11"/>
      <c r="J70" s="11"/>
      <c r="K70" s="11"/>
      <c r="L70" s="11"/>
    </row>
    <row r="71" spans="1:12" x14ac:dyDescent="0.25">
      <c r="A71" s="2"/>
      <c r="G71" s="4"/>
      <c r="H71" s="4"/>
      <c r="I71" s="4"/>
      <c r="J71" s="11"/>
      <c r="K71" s="11"/>
      <c r="L71" s="11"/>
    </row>
    <row r="72" spans="1:12" x14ac:dyDescent="0.25">
      <c r="A72" s="2"/>
      <c r="G72" s="4"/>
      <c r="H72" s="4"/>
      <c r="I72" s="4"/>
      <c r="J72" s="11"/>
      <c r="K72" s="11"/>
      <c r="L72" s="11"/>
    </row>
    <row r="73" spans="1:12" x14ac:dyDescent="0.25">
      <c r="A73" s="2"/>
      <c r="G73" s="4"/>
      <c r="H73" s="4"/>
      <c r="I73" s="4"/>
      <c r="J73" s="11"/>
      <c r="K73" s="11"/>
      <c r="L73" s="11"/>
    </row>
    <row r="74" spans="1:12" x14ac:dyDescent="0.25">
      <c r="A74" s="2"/>
      <c r="G74" s="4"/>
      <c r="H74" s="4"/>
      <c r="I74" s="4"/>
      <c r="J74" s="11"/>
      <c r="K74" s="11"/>
      <c r="L74" s="11"/>
    </row>
    <row r="75" spans="1:12" x14ac:dyDescent="0.25">
      <c r="A75" s="2"/>
      <c r="G75" s="4"/>
      <c r="H75" s="4"/>
      <c r="I75" s="4"/>
      <c r="J75" s="11"/>
      <c r="K75" s="11"/>
      <c r="L75" s="11"/>
    </row>
    <row r="76" spans="1:12" x14ac:dyDescent="0.25">
      <c r="A76" s="2"/>
      <c r="G76" s="4"/>
      <c r="H76" s="4"/>
      <c r="I76" s="4"/>
      <c r="J76" s="11"/>
      <c r="K76" s="11"/>
      <c r="L76" s="11"/>
    </row>
    <row r="77" spans="1:12" x14ac:dyDescent="0.25">
      <c r="A77" s="2"/>
      <c r="G77" s="4"/>
      <c r="H77" s="4"/>
      <c r="I77" s="4"/>
      <c r="J77" s="11"/>
      <c r="K77" s="11"/>
      <c r="L77" s="11"/>
    </row>
    <row r="78" spans="1:12" x14ac:dyDescent="0.25">
      <c r="A78" s="2"/>
      <c r="G78" s="4"/>
      <c r="H78" s="4"/>
      <c r="I78" s="4"/>
      <c r="J78" s="11"/>
      <c r="K78" s="11"/>
      <c r="L78" s="11"/>
    </row>
    <row r="79" spans="1:12" x14ac:dyDescent="0.25">
      <c r="A79" s="2"/>
      <c r="G79" s="4"/>
      <c r="H79" s="4"/>
      <c r="I79" s="4"/>
      <c r="J79" s="11"/>
      <c r="K79" s="11"/>
      <c r="L79" s="11"/>
    </row>
    <row r="80" spans="1:12" x14ac:dyDescent="0.25">
      <c r="A80" s="2"/>
      <c r="G80" s="4"/>
      <c r="H80" s="4"/>
      <c r="I80" s="4"/>
      <c r="J80" s="11"/>
      <c r="K80" s="11"/>
      <c r="L80" s="11"/>
    </row>
    <row r="86" spans="1:12" x14ac:dyDescent="0.25">
      <c r="A86" s="87" t="s">
        <v>37</v>
      </c>
      <c r="B86" s="87"/>
      <c r="C86" s="87"/>
      <c r="D86" s="87"/>
      <c r="E86" s="87"/>
      <c r="F86" s="87"/>
      <c r="G86" s="87"/>
      <c r="H86" s="87"/>
      <c r="I86" s="87"/>
      <c r="J86" s="87"/>
      <c r="K86" s="87"/>
      <c r="L86" s="87"/>
    </row>
    <row r="87" spans="1:12" x14ac:dyDescent="0.25">
      <c r="A87" s="10" t="s">
        <v>62</v>
      </c>
      <c r="B87" s="10"/>
      <c r="C87" s="10"/>
      <c r="D87" s="10"/>
      <c r="E87" s="10"/>
      <c r="F87" s="10"/>
      <c r="G87" s="10"/>
      <c r="H87" s="10"/>
      <c r="I87" s="10"/>
      <c r="J87" s="35"/>
      <c r="K87" s="35"/>
      <c r="L87" s="35"/>
    </row>
    <row r="89" spans="1:12" x14ac:dyDescent="0.25">
      <c r="A89" s="3"/>
      <c r="B89" s="3"/>
      <c r="C89" s="3"/>
      <c r="D89" s="3"/>
      <c r="E89" s="8"/>
      <c r="F89" s="3"/>
      <c r="G89" s="8">
        <v>2019</v>
      </c>
      <c r="H89" s="8">
        <v>2020</v>
      </c>
      <c r="I89" s="8">
        <v>2021</v>
      </c>
      <c r="J89" s="17">
        <v>2022</v>
      </c>
      <c r="K89" s="17">
        <v>2023</v>
      </c>
      <c r="L89" s="17">
        <v>2024</v>
      </c>
    </row>
    <row r="90" spans="1:12" ht="25" x14ac:dyDescent="0.25">
      <c r="A90" s="6" t="s">
        <v>2</v>
      </c>
      <c r="B90" s="5"/>
      <c r="C90" s="7" t="s">
        <v>3</v>
      </c>
      <c r="D90" s="5"/>
      <c r="E90" s="6" t="s">
        <v>4</v>
      </c>
      <c r="F90" s="5"/>
      <c r="G90" s="6" t="s">
        <v>5</v>
      </c>
      <c r="H90" s="6" t="s">
        <v>5</v>
      </c>
      <c r="I90" s="6" t="s">
        <v>5</v>
      </c>
      <c r="J90" s="40" t="s">
        <v>5</v>
      </c>
      <c r="K90" s="40" t="s">
        <v>6</v>
      </c>
      <c r="L90" s="40" t="s">
        <v>7</v>
      </c>
    </row>
    <row r="91" spans="1:12" x14ac:dyDescent="0.25">
      <c r="G91" s="2" t="s">
        <v>8</v>
      </c>
      <c r="H91" s="2" t="s">
        <v>9</v>
      </c>
      <c r="I91" s="2" t="s">
        <v>10</v>
      </c>
      <c r="J91" s="18" t="s">
        <v>11</v>
      </c>
      <c r="K91" s="18" t="s">
        <v>12</v>
      </c>
      <c r="L91" s="18" t="s">
        <v>13</v>
      </c>
    </row>
    <row r="92" spans="1:12" x14ac:dyDescent="0.25">
      <c r="G92" s="2"/>
      <c r="H92" s="2"/>
      <c r="I92" s="2"/>
      <c r="J92" s="18"/>
      <c r="K92" s="18"/>
      <c r="L92" s="18"/>
    </row>
    <row r="93" spans="1:12" x14ac:dyDescent="0.25">
      <c r="C93" s="3" t="s">
        <v>76</v>
      </c>
      <c r="G93" s="2"/>
      <c r="H93" s="2"/>
      <c r="I93" s="2"/>
      <c r="J93" s="18"/>
      <c r="K93" s="18"/>
      <c r="L93" s="18"/>
    </row>
    <row r="94" spans="1:12" x14ac:dyDescent="0.25">
      <c r="G94" s="2"/>
      <c r="H94" s="2"/>
      <c r="I94" s="2"/>
      <c r="J94" s="18"/>
      <c r="K94" s="18"/>
      <c r="L94" s="18"/>
    </row>
    <row r="95" spans="1:12" x14ac:dyDescent="0.25">
      <c r="A95" s="2">
        <v>37</v>
      </c>
      <c r="C95" s="1" t="s">
        <v>77</v>
      </c>
      <c r="E95" s="2" t="s">
        <v>15</v>
      </c>
      <c r="G95" s="65">
        <v>-24.075991999999999</v>
      </c>
      <c r="H95" s="65">
        <v>-13.4</v>
      </c>
      <c r="I95" s="65">
        <v>-18</v>
      </c>
      <c r="J95" s="66">
        <v>-29.935051439999999</v>
      </c>
      <c r="K95" s="66">
        <v>-27.492018000000002</v>
      </c>
      <c r="L95" s="66">
        <v>0</v>
      </c>
    </row>
    <row r="96" spans="1:12" x14ac:dyDescent="0.25">
      <c r="A96" s="2">
        <v>38</v>
      </c>
      <c r="C96" s="1" t="s">
        <v>78</v>
      </c>
      <c r="E96" s="2" t="s">
        <v>15</v>
      </c>
      <c r="G96" s="65">
        <v>4.4874279999999995</v>
      </c>
      <c r="H96" s="65">
        <v>0</v>
      </c>
      <c r="I96" s="65">
        <v>0</v>
      </c>
      <c r="J96" s="66">
        <v>0</v>
      </c>
      <c r="K96" s="66">
        <v>0</v>
      </c>
      <c r="L96" s="66">
        <v>0</v>
      </c>
    </row>
    <row r="97" spans="1:12" x14ac:dyDescent="0.25">
      <c r="A97" s="2">
        <v>39</v>
      </c>
      <c r="C97" s="1" t="s">
        <v>79</v>
      </c>
      <c r="E97" s="2" t="s">
        <v>15</v>
      </c>
      <c r="G97" s="65">
        <v>1.1000000000000001</v>
      </c>
      <c r="H97" s="65">
        <v>-14</v>
      </c>
      <c r="I97" s="65">
        <v>-16.2</v>
      </c>
      <c r="J97" s="66">
        <v>-2.8256231000000001</v>
      </c>
      <c r="K97" s="66">
        <v>-33.392699999999998</v>
      </c>
      <c r="L97" s="66">
        <v>0</v>
      </c>
    </row>
    <row r="98" spans="1:12" ht="25" x14ac:dyDescent="0.25">
      <c r="A98" s="2">
        <v>40</v>
      </c>
      <c r="C98" s="5" t="s">
        <v>80</v>
      </c>
      <c r="E98" s="2" t="s">
        <v>81</v>
      </c>
      <c r="G98" s="65">
        <v>-8.5795052199999944</v>
      </c>
      <c r="H98" s="65">
        <v>-4.5999999999999996</v>
      </c>
      <c r="I98" s="65">
        <v>15.4</v>
      </c>
      <c r="J98" s="66">
        <v>6.89466365875953</v>
      </c>
      <c r="K98" s="66">
        <v>0</v>
      </c>
      <c r="L98" s="66">
        <v>0</v>
      </c>
    </row>
    <row r="99" spans="1:12" x14ac:dyDescent="0.25">
      <c r="A99" s="2">
        <v>41</v>
      </c>
      <c r="C99" s="1" t="s">
        <v>82</v>
      </c>
      <c r="E99" s="2" t="s">
        <v>83</v>
      </c>
      <c r="G99" s="65">
        <v>2.1530999999999998</v>
      </c>
      <c r="H99" s="65">
        <v>2.1</v>
      </c>
      <c r="I99" s="65">
        <v>2</v>
      </c>
      <c r="J99" s="66">
        <v>1.1825000000000001</v>
      </c>
      <c r="K99" s="66">
        <v>0</v>
      </c>
      <c r="L99" s="66">
        <v>0</v>
      </c>
    </row>
    <row r="100" spans="1:12" x14ac:dyDescent="0.25">
      <c r="A100" s="2">
        <v>42</v>
      </c>
      <c r="C100" s="5" t="s">
        <v>84</v>
      </c>
      <c r="E100" s="2" t="s">
        <v>83</v>
      </c>
      <c r="G100" s="65">
        <v>0</v>
      </c>
      <c r="H100" s="65">
        <v>-0.3</v>
      </c>
      <c r="I100" s="65">
        <v>0.2</v>
      </c>
      <c r="J100" s="66">
        <v>-6.8851893400000002</v>
      </c>
      <c r="K100" s="66">
        <v>6.9398898101151296</v>
      </c>
      <c r="L100" s="66">
        <v>0</v>
      </c>
    </row>
    <row r="101" spans="1:12" x14ac:dyDescent="0.25">
      <c r="A101" s="2">
        <v>43</v>
      </c>
      <c r="C101" s="1" t="s">
        <v>85</v>
      </c>
      <c r="E101" s="2" t="s">
        <v>83</v>
      </c>
      <c r="G101" s="65">
        <v>-1.7</v>
      </c>
      <c r="H101" s="65">
        <v>0</v>
      </c>
      <c r="I101" s="65">
        <v>0</v>
      </c>
      <c r="J101" s="66">
        <v>0</v>
      </c>
      <c r="K101" s="66">
        <v>0</v>
      </c>
      <c r="L101" s="66">
        <v>0</v>
      </c>
    </row>
    <row r="102" spans="1:12" ht="25" x14ac:dyDescent="0.25">
      <c r="A102" s="2">
        <v>44</v>
      </c>
      <c r="C102" s="5" t="s">
        <v>86</v>
      </c>
      <c r="E102" s="2" t="s">
        <v>83</v>
      </c>
      <c r="G102" s="65">
        <v>1.7</v>
      </c>
      <c r="H102" s="65">
        <v>0</v>
      </c>
      <c r="I102" s="65">
        <v>0</v>
      </c>
      <c r="J102" s="66">
        <v>0</v>
      </c>
      <c r="K102" s="66">
        <v>0</v>
      </c>
      <c r="L102" s="66">
        <v>0</v>
      </c>
    </row>
    <row r="103" spans="1:12" x14ac:dyDescent="0.25">
      <c r="A103" s="2">
        <v>45</v>
      </c>
      <c r="C103" s="5" t="s">
        <v>87</v>
      </c>
      <c r="E103" s="2" t="s">
        <v>83</v>
      </c>
      <c r="G103" s="65">
        <v>12</v>
      </c>
      <c r="H103" s="65">
        <v>12</v>
      </c>
      <c r="I103" s="65">
        <v>12</v>
      </c>
      <c r="J103" s="66">
        <v>12.000000000418014</v>
      </c>
      <c r="K103" s="66">
        <v>12.000000000000012</v>
      </c>
      <c r="L103" s="66">
        <v>0</v>
      </c>
    </row>
    <row r="104" spans="1:12" x14ac:dyDescent="0.25">
      <c r="A104" s="2">
        <v>46</v>
      </c>
      <c r="C104" s="5" t="s">
        <v>88</v>
      </c>
      <c r="E104" s="2" t="s">
        <v>83</v>
      </c>
      <c r="G104" s="65">
        <v>3.7328E-2</v>
      </c>
      <c r="H104" s="65">
        <v>0</v>
      </c>
      <c r="I104" s="65">
        <v>0</v>
      </c>
      <c r="J104" s="66">
        <v>6.3227000000000005E-2</v>
      </c>
      <c r="K104" s="66">
        <v>0</v>
      </c>
      <c r="L104" s="66">
        <v>0</v>
      </c>
    </row>
    <row r="105" spans="1:12" x14ac:dyDescent="0.25">
      <c r="A105" s="2">
        <v>47</v>
      </c>
      <c r="C105" s="5" t="s">
        <v>89</v>
      </c>
      <c r="E105" s="2" t="s">
        <v>83</v>
      </c>
      <c r="G105" s="65">
        <v>0.13</v>
      </c>
      <c r="H105" s="65">
        <v>0.6</v>
      </c>
      <c r="I105" s="65">
        <v>0.7</v>
      </c>
      <c r="J105" s="66">
        <v>0.86912155840399996</v>
      </c>
      <c r="K105" s="66">
        <v>0</v>
      </c>
      <c r="L105" s="66">
        <v>0</v>
      </c>
    </row>
    <row r="106" spans="1:12" ht="25" x14ac:dyDescent="0.25">
      <c r="A106" s="2">
        <v>48</v>
      </c>
      <c r="C106" s="5" t="s">
        <v>90</v>
      </c>
      <c r="E106" s="2" t="s">
        <v>83</v>
      </c>
      <c r="G106" s="65">
        <v>0.18290000000000001</v>
      </c>
      <c r="H106" s="65">
        <v>0.2</v>
      </c>
      <c r="I106" s="65">
        <v>0.1</v>
      </c>
      <c r="J106" s="66">
        <v>7.1900000000000006E-2</v>
      </c>
      <c r="K106" s="66">
        <v>0</v>
      </c>
      <c r="L106" s="66">
        <v>0</v>
      </c>
    </row>
    <row r="107" spans="1:12" ht="25" x14ac:dyDescent="0.25">
      <c r="A107" s="2">
        <v>49</v>
      </c>
      <c r="C107" s="5" t="s">
        <v>91</v>
      </c>
      <c r="E107" s="2" t="s">
        <v>83</v>
      </c>
      <c r="G107" s="65">
        <v>-3.8632548099999999</v>
      </c>
      <c r="H107" s="65">
        <v>-3.9</v>
      </c>
      <c r="I107" s="65">
        <v>0</v>
      </c>
      <c r="J107" s="66">
        <v>0</v>
      </c>
      <c r="K107" s="66">
        <v>0</v>
      </c>
      <c r="L107" s="66">
        <v>0</v>
      </c>
    </row>
    <row r="108" spans="1:12" ht="25" x14ac:dyDescent="0.25">
      <c r="A108" s="2">
        <v>50</v>
      </c>
      <c r="C108" s="5" t="s">
        <v>92</v>
      </c>
      <c r="E108" s="2" t="s">
        <v>83</v>
      </c>
      <c r="G108" s="65">
        <v>0</v>
      </c>
      <c r="H108" s="65">
        <v>3.9</v>
      </c>
      <c r="I108" s="65">
        <v>0</v>
      </c>
      <c r="J108" s="66">
        <v>0</v>
      </c>
      <c r="K108" s="66">
        <v>0</v>
      </c>
      <c r="L108" s="66">
        <v>0</v>
      </c>
    </row>
    <row r="109" spans="1:12" ht="25" x14ac:dyDescent="0.25">
      <c r="A109" s="2">
        <v>51</v>
      </c>
      <c r="C109" s="5" t="s">
        <v>80</v>
      </c>
      <c r="E109" s="2" t="s">
        <v>93</v>
      </c>
      <c r="G109" s="65">
        <v>-4.675935</v>
      </c>
      <c r="H109" s="65">
        <v>7.2</v>
      </c>
      <c r="I109" s="65">
        <v>19.04</v>
      </c>
      <c r="J109" s="66">
        <v>8.769801039999999</v>
      </c>
      <c r="K109" s="66">
        <v>-6.1126680466973013</v>
      </c>
      <c r="L109" s="66">
        <v>0</v>
      </c>
    </row>
    <row r="110" spans="1:12" x14ac:dyDescent="0.25">
      <c r="A110" s="2">
        <v>52</v>
      </c>
      <c r="C110" s="5" t="s">
        <v>94</v>
      </c>
      <c r="E110" s="2" t="s">
        <v>95</v>
      </c>
      <c r="G110" s="65">
        <v>0.28803200000000001</v>
      </c>
      <c r="H110" s="65">
        <v>0</v>
      </c>
      <c r="I110" s="65">
        <v>0</v>
      </c>
      <c r="J110" s="66">
        <v>0</v>
      </c>
      <c r="K110" s="66">
        <v>0</v>
      </c>
      <c r="L110" s="66">
        <v>0</v>
      </c>
    </row>
    <row r="111" spans="1:12" x14ac:dyDescent="0.25">
      <c r="A111" s="2">
        <v>53</v>
      </c>
      <c r="C111" s="5" t="s">
        <v>84</v>
      </c>
      <c r="E111" s="2" t="s">
        <v>95</v>
      </c>
      <c r="G111" s="65">
        <v>-6.9537152000000004</v>
      </c>
      <c r="H111" s="65">
        <v>-5.6</v>
      </c>
      <c r="I111" s="65">
        <v>-13.96</v>
      </c>
      <c r="J111" s="66">
        <v>-2.01582895</v>
      </c>
      <c r="K111" s="66">
        <v>1.1738915798336</v>
      </c>
      <c r="L111" s="66">
        <v>0</v>
      </c>
    </row>
    <row r="112" spans="1:12" x14ac:dyDescent="0.25">
      <c r="A112" s="2">
        <v>54</v>
      </c>
      <c r="C112" s="5" t="s">
        <v>96</v>
      </c>
      <c r="E112" s="2" t="s">
        <v>95</v>
      </c>
      <c r="G112" s="65">
        <v>-1.006</v>
      </c>
      <c r="H112" s="65">
        <v>-1.1000000000000001</v>
      </c>
      <c r="I112" s="65">
        <v>-4.4000000000000004</v>
      </c>
      <c r="J112" s="66">
        <v>-2.9220399548134903</v>
      </c>
      <c r="K112" s="66">
        <v>-2.89131583129085</v>
      </c>
      <c r="L112" s="66">
        <v>0</v>
      </c>
    </row>
    <row r="113" spans="1:12" x14ac:dyDescent="0.25">
      <c r="A113" s="2">
        <v>55</v>
      </c>
      <c r="C113" s="1" t="s">
        <v>97</v>
      </c>
      <c r="E113" s="2" t="s">
        <v>95</v>
      </c>
      <c r="G113" s="65"/>
      <c r="H113" s="65"/>
      <c r="I113" s="65"/>
      <c r="J113" s="65">
        <v>-8.0867999999999995E-2</v>
      </c>
      <c r="K113" s="65"/>
      <c r="L113" s="65"/>
    </row>
    <row r="114" spans="1:12" x14ac:dyDescent="0.25">
      <c r="A114" s="2">
        <v>56</v>
      </c>
      <c r="C114" s="5" t="s">
        <v>88</v>
      </c>
      <c r="E114" s="2" t="s">
        <v>95</v>
      </c>
      <c r="G114" s="65">
        <v>0.44</v>
      </c>
      <c r="H114" s="65">
        <v>1.4</v>
      </c>
      <c r="I114" s="65">
        <v>0.7</v>
      </c>
      <c r="J114" s="66">
        <v>0.761992</v>
      </c>
      <c r="K114" s="66">
        <v>0.42</v>
      </c>
      <c r="L114" s="66">
        <v>0</v>
      </c>
    </row>
    <row r="115" spans="1:12" x14ac:dyDescent="0.25">
      <c r="A115" s="2"/>
      <c r="C115" s="5"/>
      <c r="G115" s="28"/>
      <c r="H115" s="28"/>
      <c r="I115" s="28"/>
      <c r="J115" s="11"/>
      <c r="K115" s="11"/>
      <c r="L115" s="11"/>
    </row>
    <row r="116" spans="1:12" x14ac:dyDescent="0.25">
      <c r="A116" s="2"/>
      <c r="C116" s="5"/>
      <c r="G116" s="28"/>
      <c r="H116" s="28"/>
      <c r="I116" s="28"/>
      <c r="J116" s="11"/>
      <c r="K116" s="11"/>
      <c r="L116" s="11"/>
    </row>
    <row r="117" spans="1:12" x14ac:dyDescent="0.25">
      <c r="A117" s="2"/>
      <c r="C117" s="5"/>
      <c r="G117" s="28"/>
      <c r="H117" s="28"/>
      <c r="I117" s="28"/>
      <c r="J117" s="11"/>
      <c r="K117" s="11"/>
      <c r="L117" s="11"/>
    </row>
    <row r="118" spans="1:12" x14ac:dyDescent="0.25">
      <c r="A118" s="2"/>
      <c r="C118" s="5"/>
      <c r="G118" s="28"/>
      <c r="H118" s="28"/>
      <c r="I118" s="28"/>
      <c r="J118" s="11"/>
      <c r="K118" s="11"/>
      <c r="L118" s="11"/>
    </row>
    <row r="119" spans="1:12" x14ac:dyDescent="0.25">
      <c r="A119" s="2"/>
      <c r="C119" s="5"/>
      <c r="G119" s="28"/>
      <c r="H119" s="28"/>
      <c r="I119" s="28"/>
      <c r="J119" s="11"/>
      <c r="K119" s="11"/>
      <c r="L119" s="11"/>
    </row>
    <row r="120" spans="1:12" x14ac:dyDescent="0.25">
      <c r="A120" s="87" t="s">
        <v>98</v>
      </c>
      <c r="B120" s="87"/>
      <c r="C120" s="87"/>
      <c r="D120" s="87"/>
      <c r="E120" s="87"/>
      <c r="F120" s="87"/>
      <c r="G120" s="87"/>
      <c r="H120" s="87"/>
      <c r="I120" s="87"/>
      <c r="J120" s="87"/>
      <c r="K120" s="87"/>
      <c r="L120" s="87"/>
    </row>
    <row r="121" spans="1:12" x14ac:dyDescent="0.25">
      <c r="A121" s="10" t="s">
        <v>62</v>
      </c>
      <c r="B121" s="10"/>
      <c r="C121" s="10"/>
      <c r="D121" s="10"/>
      <c r="E121" s="10"/>
      <c r="F121" s="10"/>
      <c r="G121" s="10"/>
      <c r="H121" s="10"/>
      <c r="I121" s="10"/>
      <c r="J121" s="35"/>
      <c r="K121" s="35"/>
      <c r="L121" s="35"/>
    </row>
    <row r="123" spans="1:12" x14ac:dyDescent="0.25">
      <c r="A123" s="3"/>
      <c r="B123" s="3"/>
      <c r="C123" s="3"/>
      <c r="D123" s="3"/>
      <c r="E123" s="8"/>
      <c r="F123" s="3"/>
      <c r="G123" s="8">
        <v>2019</v>
      </c>
      <c r="H123" s="8">
        <v>2020</v>
      </c>
      <c r="I123" s="8">
        <v>2021</v>
      </c>
      <c r="J123" s="17">
        <v>2022</v>
      </c>
      <c r="K123" s="17">
        <v>2023</v>
      </c>
      <c r="L123" s="17">
        <v>2024</v>
      </c>
    </row>
    <row r="124" spans="1:12" ht="25" x14ac:dyDescent="0.25">
      <c r="A124" s="6" t="s">
        <v>2</v>
      </c>
      <c r="B124" s="5"/>
      <c r="C124" s="7" t="s">
        <v>3</v>
      </c>
      <c r="D124" s="5"/>
      <c r="E124" s="6" t="s">
        <v>4</v>
      </c>
      <c r="F124" s="5"/>
      <c r="G124" s="6" t="s">
        <v>5</v>
      </c>
      <c r="H124" s="6" t="s">
        <v>5</v>
      </c>
      <c r="I124" s="6" t="s">
        <v>5</v>
      </c>
      <c r="J124" s="40" t="s">
        <v>5</v>
      </c>
      <c r="K124" s="40" t="s">
        <v>6</v>
      </c>
      <c r="L124" s="40" t="s">
        <v>7</v>
      </c>
    </row>
    <row r="125" spans="1:12" x14ac:dyDescent="0.25">
      <c r="G125" s="2" t="s">
        <v>8</v>
      </c>
      <c r="H125" s="2" t="s">
        <v>9</v>
      </c>
      <c r="I125" s="2" t="s">
        <v>10</v>
      </c>
      <c r="J125" s="18" t="s">
        <v>11</v>
      </c>
      <c r="K125" s="18" t="s">
        <v>12</v>
      </c>
      <c r="L125" s="18" t="s">
        <v>13</v>
      </c>
    </row>
    <row r="126" spans="1:12" x14ac:dyDescent="0.25">
      <c r="G126" s="2"/>
      <c r="H126" s="2"/>
      <c r="I126" s="2"/>
      <c r="J126" s="18"/>
      <c r="K126" s="18"/>
      <c r="L126" s="18"/>
    </row>
    <row r="127" spans="1:12" x14ac:dyDescent="0.25">
      <c r="A127" s="2">
        <v>57</v>
      </c>
      <c r="C127" s="5" t="s">
        <v>89</v>
      </c>
      <c r="E127" s="2" t="s">
        <v>95</v>
      </c>
      <c r="G127" s="65">
        <v>0.447743251065852</v>
      </c>
      <c r="H127" s="65">
        <v>1.2</v>
      </c>
      <c r="I127" s="65">
        <v>1.5</v>
      </c>
      <c r="J127" s="66">
        <v>1.9856803000000001</v>
      </c>
      <c r="K127" s="66">
        <v>0</v>
      </c>
      <c r="L127" s="66">
        <v>0</v>
      </c>
    </row>
    <row r="128" spans="1:12" ht="37.5" x14ac:dyDescent="0.25">
      <c r="A128" s="2">
        <v>58</v>
      </c>
      <c r="C128" s="5" t="s">
        <v>99</v>
      </c>
      <c r="E128" s="2" t="s">
        <v>15</v>
      </c>
      <c r="G128" s="65">
        <v>-17.416001059999999</v>
      </c>
      <c r="H128" s="65">
        <v>-17.7</v>
      </c>
      <c r="I128" s="65">
        <v>-17.16</v>
      </c>
      <c r="J128" s="66">
        <v>-17.399253730000002</v>
      </c>
      <c r="K128" s="66">
        <v>-16.433520000000001</v>
      </c>
      <c r="L128" s="66">
        <v>0</v>
      </c>
    </row>
    <row r="129" spans="1:12" x14ac:dyDescent="0.25">
      <c r="A129" s="2">
        <v>59</v>
      </c>
      <c r="C129" s="5" t="s">
        <v>100</v>
      </c>
      <c r="E129" s="2" t="s">
        <v>15</v>
      </c>
      <c r="G129" s="65">
        <v>0.54741563999990872</v>
      </c>
      <c r="H129" s="65">
        <v>0.7</v>
      </c>
      <c r="I129" s="65">
        <v>1.4</v>
      </c>
      <c r="J129" s="66">
        <v>8.9332866438496392</v>
      </c>
      <c r="K129" s="66">
        <v>0</v>
      </c>
      <c r="L129" s="66">
        <v>0</v>
      </c>
    </row>
    <row r="130" spans="1:12" x14ac:dyDescent="0.25">
      <c r="A130" s="2">
        <v>60</v>
      </c>
      <c r="C130" s="1" t="s">
        <v>19</v>
      </c>
      <c r="G130" s="67">
        <f t="shared" ref="G130:I130" si="7">SUM(G95:G114)+SUM(G127:G129)</f>
        <v>-44.756456398934233</v>
      </c>
      <c r="H130" s="67">
        <f t="shared" si="7"/>
        <v>-31.299999999999997</v>
      </c>
      <c r="I130" s="67">
        <f t="shared" si="7"/>
        <v>-16.680000000000007</v>
      </c>
      <c r="J130" s="67">
        <f>SUM(J95:J114)+SUM(J127:J129)</f>
        <v>-20.531682313382305</v>
      </c>
      <c r="K130" s="67">
        <f t="shared" ref="K130:L130" si="8">SUM(K95:K114)+SUM(K127:K129)</f>
        <v>-65.788440488039413</v>
      </c>
      <c r="L130" s="67">
        <f t="shared" si="8"/>
        <v>0</v>
      </c>
    </row>
    <row r="131" spans="1:12" x14ac:dyDescent="0.25">
      <c r="A131" s="2"/>
      <c r="G131" s="68"/>
      <c r="H131" s="68"/>
      <c r="I131" s="68"/>
      <c r="J131" s="66"/>
      <c r="K131" s="66"/>
      <c r="L131" s="66"/>
    </row>
    <row r="132" spans="1:12" ht="13" thickBot="1" x14ac:dyDescent="0.3">
      <c r="A132" s="2">
        <v>61</v>
      </c>
      <c r="C132" s="1" t="s">
        <v>101</v>
      </c>
      <c r="G132" s="69">
        <f t="shared" ref="G132:L132" si="9">G69+G130</f>
        <v>4631.4535436010647</v>
      </c>
      <c r="H132" s="69">
        <f t="shared" si="9"/>
        <v>4118.8</v>
      </c>
      <c r="I132" s="69">
        <f t="shared" si="9"/>
        <v>4480.598</v>
      </c>
      <c r="J132" s="70">
        <f t="shared" si="9"/>
        <v>6164.5421092700008</v>
      </c>
      <c r="K132" s="70">
        <f t="shared" si="9"/>
        <v>5664.54444703227</v>
      </c>
      <c r="L132" s="70">
        <f t="shared" si="9"/>
        <v>5851.6143559885477</v>
      </c>
    </row>
    <row r="133" spans="1:12" ht="13" thickTop="1" x14ac:dyDescent="0.25"/>
    <row r="134" spans="1:12" x14ac:dyDescent="0.25">
      <c r="A134" s="8" t="s">
        <v>102</v>
      </c>
      <c r="G134" s="4"/>
      <c r="H134" s="4"/>
      <c r="I134" s="4"/>
      <c r="J134" s="11"/>
      <c r="K134" s="11"/>
      <c r="L134" s="11"/>
    </row>
    <row r="135" spans="1:12" ht="15" customHeight="1" x14ac:dyDescent="0.25">
      <c r="A135" s="26" t="s">
        <v>103</v>
      </c>
      <c r="B135" s="88" t="s">
        <v>104</v>
      </c>
      <c r="C135" s="88"/>
      <c r="D135" s="5"/>
      <c r="E135" s="5"/>
      <c r="F135" s="5"/>
      <c r="G135" s="5"/>
      <c r="H135" s="5"/>
      <c r="I135" s="5"/>
      <c r="J135" s="5"/>
      <c r="K135" s="5"/>
      <c r="L135" s="5"/>
    </row>
    <row r="136" spans="1:12" ht="15" customHeight="1" x14ac:dyDescent="0.25">
      <c r="A136" s="26" t="s">
        <v>105</v>
      </c>
      <c r="B136" s="88" t="s">
        <v>106</v>
      </c>
      <c r="C136" s="88"/>
      <c r="D136" s="5"/>
      <c r="E136" s="5"/>
      <c r="F136" s="5"/>
      <c r="G136" s="5"/>
      <c r="H136" s="5"/>
      <c r="I136" s="5"/>
      <c r="J136" s="5"/>
      <c r="K136" s="5"/>
      <c r="L136" s="5"/>
    </row>
  </sheetData>
  <mergeCells count="6">
    <mergeCell ref="B135:C135"/>
    <mergeCell ref="B136:C136"/>
    <mergeCell ref="A6:L6"/>
    <mergeCell ref="A46:L46"/>
    <mergeCell ref="A86:L86"/>
    <mergeCell ref="A120:L120"/>
  </mergeCells>
  <pageMargins left="0.7" right="0.7" top="0.75" bottom="0.75" header="0.3" footer="0.3"/>
  <pageSetup firstPageNumber="4" orientation="landscape" useFirstPageNumber="1" r:id="rId1"/>
  <headerFooter>
    <oddHeader>&amp;R&amp;"Arial,Regular"&amp;10Filed: 2023-03-08
EB-2022-0200
Exhibit I.3.3-STAFF-95
Attachment 1</oddHeader>
  </headerFooter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A1F0F-DD16-4D5F-95A1-61DDF670F3D1}">
  <sheetPr>
    <tabColor rgb="FF92D050"/>
  </sheetPr>
  <dimension ref="A1:L279"/>
  <sheetViews>
    <sheetView tabSelected="1" view="pageLayout" topLeftCell="A266" zoomScale="90" zoomScaleNormal="100" zoomScalePageLayoutView="90" workbookViewId="0">
      <selection activeCell="G22" sqref="G22"/>
    </sheetView>
  </sheetViews>
  <sheetFormatPr defaultColWidth="101.1796875" defaultRowHeight="12.5" x14ac:dyDescent="0.25"/>
  <cols>
    <col min="1" max="1" width="5.7265625" style="1" bestFit="1" customWidth="1"/>
    <col min="2" max="2" width="1.26953125" style="1" customWidth="1"/>
    <col min="3" max="3" width="29.81640625" style="1" customWidth="1"/>
    <col min="4" max="4" width="1.26953125" style="1" customWidth="1"/>
    <col min="5" max="7" width="11.453125" style="1" customWidth="1"/>
    <col min="8" max="8" width="1.1796875" style="1" customWidth="1"/>
    <col min="9" max="11" width="11.453125" style="1" customWidth="1"/>
    <col min="12" max="12" width="13.7265625" style="1" customWidth="1"/>
    <col min="13" max="16384" width="101.1796875" style="1"/>
  </cols>
  <sheetData>
    <row r="1" spans="1:12" x14ac:dyDescent="0.25">
      <c r="A1" s="19"/>
    </row>
    <row r="2" spans="1:12" x14ac:dyDescent="0.25">
      <c r="A2" s="19"/>
    </row>
    <row r="6" spans="1:12" x14ac:dyDescent="0.25">
      <c r="A6" s="87" t="s">
        <v>107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</row>
    <row r="7" spans="1:12" s="9" customFormat="1" x14ac:dyDescent="0.25">
      <c r="A7" s="10" t="s">
        <v>108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9" spans="1:12" s="3" customFormat="1" ht="15" customHeight="1" x14ac:dyDescent="0.25">
      <c r="E9" s="87">
        <v>2021</v>
      </c>
      <c r="F9" s="87"/>
      <c r="G9" s="87"/>
      <c r="H9" s="8"/>
      <c r="I9" s="87">
        <v>2022</v>
      </c>
      <c r="J9" s="87"/>
      <c r="K9" s="87"/>
      <c r="L9" s="8"/>
    </row>
    <row r="10" spans="1:12" s="5" customFormat="1" ht="37.5" x14ac:dyDescent="0.25">
      <c r="A10" s="6" t="s">
        <v>2</v>
      </c>
      <c r="C10" s="7" t="s">
        <v>3</v>
      </c>
      <c r="E10" s="89" t="s">
        <v>5</v>
      </c>
      <c r="F10" s="89"/>
      <c r="G10" s="89"/>
      <c r="H10" s="20"/>
      <c r="I10" s="89" t="s">
        <v>5</v>
      </c>
      <c r="J10" s="89"/>
      <c r="K10" s="89"/>
      <c r="L10" s="6" t="s">
        <v>24</v>
      </c>
    </row>
    <row r="11" spans="1:12" x14ac:dyDescent="0.25">
      <c r="E11" s="2" t="s">
        <v>8</v>
      </c>
      <c r="F11" s="2" t="s">
        <v>9</v>
      </c>
      <c r="G11" s="2" t="s">
        <v>10</v>
      </c>
      <c r="H11" s="2"/>
      <c r="I11" s="2" t="s">
        <v>11</v>
      </c>
      <c r="J11" s="2" t="s">
        <v>12</v>
      </c>
      <c r="K11" s="2" t="s">
        <v>13</v>
      </c>
      <c r="L11" s="2" t="s">
        <v>109</v>
      </c>
    </row>
    <row r="12" spans="1:12" x14ac:dyDescent="0.25">
      <c r="E12" s="2"/>
      <c r="F12" s="2"/>
      <c r="G12" s="2"/>
      <c r="H12" s="2"/>
      <c r="I12" s="2"/>
      <c r="J12" s="2"/>
      <c r="K12" s="2"/>
      <c r="L12" s="2"/>
    </row>
    <row r="13" spans="1:12" x14ac:dyDescent="0.25">
      <c r="E13" s="21" t="s">
        <v>110</v>
      </c>
      <c r="F13" s="21" t="s">
        <v>111</v>
      </c>
      <c r="G13" s="21" t="s">
        <v>19</v>
      </c>
      <c r="H13" s="21"/>
      <c r="I13" s="21" t="s">
        <v>110</v>
      </c>
      <c r="J13" s="21" t="s">
        <v>111</v>
      </c>
      <c r="K13" s="21" t="s">
        <v>19</v>
      </c>
      <c r="L13" s="2"/>
    </row>
    <row r="15" spans="1:12" x14ac:dyDescent="0.25">
      <c r="C15" s="3" t="s">
        <v>39</v>
      </c>
      <c r="L15" s="4"/>
    </row>
    <row r="16" spans="1:12" x14ac:dyDescent="0.25">
      <c r="E16" s="4"/>
      <c r="F16" s="4"/>
      <c r="G16" s="4"/>
      <c r="H16" s="4"/>
      <c r="I16" s="4"/>
      <c r="J16" s="4"/>
      <c r="K16" s="4"/>
      <c r="L16" s="4"/>
    </row>
    <row r="17" spans="1:12" x14ac:dyDescent="0.25">
      <c r="A17" s="2">
        <v>1</v>
      </c>
      <c r="C17" s="1" t="s">
        <v>40</v>
      </c>
      <c r="E17" s="66">
        <v>1749.74</v>
      </c>
      <c r="F17" s="66">
        <v>18.52</v>
      </c>
      <c r="G17" s="66">
        <f>E17+F17-0.01</f>
        <v>1768.25</v>
      </c>
      <c r="H17" s="66"/>
      <c r="I17" s="66">
        <v>2358.5385691600009</v>
      </c>
      <c r="J17" s="66">
        <v>17.587358950000002</v>
      </c>
      <c r="K17" s="66">
        <f>I17+J17</f>
        <v>2376.125928110001</v>
      </c>
      <c r="L17" s="66">
        <f>K17-G17</f>
        <v>607.87592811000104</v>
      </c>
    </row>
    <row r="18" spans="1:12" x14ac:dyDescent="0.25">
      <c r="A18" s="2">
        <v>2</v>
      </c>
      <c r="C18" s="1" t="s">
        <v>41</v>
      </c>
      <c r="E18" s="66">
        <v>775.83</v>
      </c>
      <c r="F18" s="66">
        <v>144.25</v>
      </c>
      <c r="G18" s="66">
        <f>E18+F18</f>
        <v>920.08</v>
      </c>
      <c r="H18" s="66"/>
      <c r="I18" s="66">
        <v>1145.4263617699996</v>
      </c>
      <c r="J18" s="66">
        <v>163.93303464000005</v>
      </c>
      <c r="K18" s="66">
        <f>I18+J18</f>
        <v>1309.3593964099996</v>
      </c>
      <c r="L18" s="66">
        <f>K18-G18</f>
        <v>389.27939640999955</v>
      </c>
    </row>
    <row r="19" spans="1:12" x14ac:dyDescent="0.25">
      <c r="A19" s="2">
        <v>3</v>
      </c>
      <c r="C19" s="1" t="s">
        <v>42</v>
      </c>
      <c r="E19" s="66">
        <v>0.01</v>
      </c>
      <c r="F19" s="66">
        <v>0</v>
      </c>
      <c r="G19" s="66">
        <f>E19+F19</f>
        <v>0.01</v>
      </c>
      <c r="H19" s="66"/>
      <c r="I19" s="66">
        <v>-4.9938199999999995E-3</v>
      </c>
      <c r="J19" s="66">
        <v>0</v>
      </c>
      <c r="K19" s="66">
        <f>I19+J19</f>
        <v>-4.9938199999999995E-3</v>
      </c>
      <c r="L19" s="66">
        <f>K19-G19</f>
        <v>-1.499382E-2</v>
      </c>
    </row>
    <row r="20" spans="1:12" x14ac:dyDescent="0.25">
      <c r="A20" s="2">
        <v>4</v>
      </c>
      <c r="C20" s="1" t="s">
        <v>43</v>
      </c>
      <c r="E20" s="67">
        <f t="shared" ref="E20:G20" si="0">SUM(E17:E19)</f>
        <v>2525.5800000000004</v>
      </c>
      <c r="F20" s="67">
        <f t="shared" si="0"/>
        <v>162.77000000000001</v>
      </c>
      <c r="G20" s="67">
        <f t="shared" si="0"/>
        <v>2688.34</v>
      </c>
      <c r="H20" s="66"/>
      <c r="I20" s="67">
        <f t="shared" ref="I20:L20" si="1">SUM(I17:I19)</f>
        <v>3503.9599371100003</v>
      </c>
      <c r="J20" s="67">
        <f t="shared" si="1"/>
        <v>181.52039359000005</v>
      </c>
      <c r="K20" s="67">
        <f t="shared" si="1"/>
        <v>3685.4803307000006</v>
      </c>
      <c r="L20" s="67">
        <f t="shared" si="1"/>
        <v>997.14033070000062</v>
      </c>
    </row>
    <row r="21" spans="1:12" x14ac:dyDescent="0.25">
      <c r="A21" s="2"/>
      <c r="E21" s="68"/>
      <c r="F21" s="68"/>
      <c r="G21" s="68"/>
      <c r="H21" s="68"/>
      <c r="I21" s="68"/>
      <c r="J21" s="68"/>
      <c r="K21" s="68"/>
      <c r="L21" s="68"/>
    </row>
    <row r="22" spans="1:12" x14ac:dyDescent="0.25">
      <c r="A22" s="2">
        <v>5</v>
      </c>
      <c r="C22" s="1" t="s">
        <v>44</v>
      </c>
      <c r="E22" s="66">
        <v>853.06</v>
      </c>
      <c r="F22" s="66">
        <v>18.29</v>
      </c>
      <c r="G22" s="66">
        <f>E22+F22</f>
        <v>871.34999999999991</v>
      </c>
      <c r="H22" s="66"/>
      <c r="I22" s="66">
        <v>1232.639560152779</v>
      </c>
      <c r="J22" s="66">
        <v>20.129785300000002</v>
      </c>
      <c r="K22" s="66">
        <f>I22+J22</f>
        <v>1252.7693454527791</v>
      </c>
      <c r="L22" s="66">
        <f>K22-G22</f>
        <v>381.41934545277923</v>
      </c>
    </row>
    <row r="23" spans="1:12" x14ac:dyDescent="0.25">
      <c r="A23" s="2">
        <v>6</v>
      </c>
      <c r="C23" s="1" t="s">
        <v>45</v>
      </c>
      <c r="E23" s="66">
        <v>109.24</v>
      </c>
      <c r="F23" s="66">
        <v>34.979999999999997</v>
      </c>
      <c r="G23" s="66">
        <f t="shared" ref="G23:G25" si="2">E23+F23</f>
        <v>144.22</v>
      </c>
      <c r="H23" s="66"/>
      <c r="I23" s="66">
        <v>180.28146005527503</v>
      </c>
      <c r="J23" s="66">
        <v>42.914628469999997</v>
      </c>
      <c r="K23" s="66">
        <f t="shared" ref="K23:K25" si="3">I23+J23</f>
        <v>223.19608852527503</v>
      </c>
      <c r="L23" s="66">
        <f>K23-G23</f>
        <v>78.976088525275031</v>
      </c>
    </row>
    <row r="24" spans="1:12" x14ac:dyDescent="0.25">
      <c r="A24" s="2">
        <v>7</v>
      </c>
      <c r="C24" s="1" t="s">
        <v>46</v>
      </c>
      <c r="E24" s="66">
        <v>364.25</v>
      </c>
      <c r="F24" s="66">
        <v>12.83</v>
      </c>
      <c r="G24" s="66">
        <f t="shared" si="2"/>
        <v>377.08</v>
      </c>
      <c r="H24" s="66"/>
      <c r="I24" s="66">
        <v>487.13565051272502</v>
      </c>
      <c r="J24" s="66">
        <v>14.39835096456784</v>
      </c>
      <c r="K24" s="66">
        <f t="shared" si="3"/>
        <v>501.53400147729286</v>
      </c>
      <c r="L24" s="66">
        <f>K24-G24</f>
        <v>124.45400147729288</v>
      </c>
    </row>
    <row r="25" spans="1:12" x14ac:dyDescent="0.25">
      <c r="A25" s="2">
        <v>8</v>
      </c>
      <c r="C25" s="1" t="s">
        <v>47</v>
      </c>
      <c r="E25" s="66">
        <v>40.9</v>
      </c>
      <c r="F25" s="66">
        <v>19.989999999999998</v>
      </c>
      <c r="G25" s="66">
        <f t="shared" si="2"/>
        <v>60.89</v>
      </c>
      <c r="H25" s="66"/>
      <c r="I25" s="66">
        <v>58.523974478685794</v>
      </c>
      <c r="J25" s="66">
        <v>22.743378023129001</v>
      </c>
      <c r="K25" s="66">
        <f t="shared" si="3"/>
        <v>81.267352501814798</v>
      </c>
      <c r="L25" s="66">
        <f>K25-G25</f>
        <v>20.377352501814798</v>
      </c>
    </row>
    <row r="26" spans="1:12" x14ac:dyDescent="0.25">
      <c r="A26" s="2">
        <v>9</v>
      </c>
      <c r="C26" s="1" t="s">
        <v>48</v>
      </c>
      <c r="E26" s="67">
        <f t="shared" ref="E26:G26" si="4">SUM(E22:E25)</f>
        <v>1367.45</v>
      </c>
      <c r="F26" s="67">
        <f t="shared" si="4"/>
        <v>86.089999999999989</v>
      </c>
      <c r="G26" s="67">
        <f t="shared" si="4"/>
        <v>1453.54</v>
      </c>
      <c r="H26" s="66"/>
      <c r="I26" s="67">
        <f t="shared" ref="I26:L26" si="5">SUM(I22:I25)</f>
        <v>1958.5806451994649</v>
      </c>
      <c r="J26" s="67">
        <f t="shared" si="5"/>
        <v>100.18614275769684</v>
      </c>
      <c r="K26" s="67">
        <f t="shared" si="5"/>
        <v>2058.7667879571618</v>
      </c>
      <c r="L26" s="67">
        <f t="shared" si="5"/>
        <v>605.22678795716195</v>
      </c>
    </row>
    <row r="27" spans="1:12" x14ac:dyDescent="0.25">
      <c r="A27" s="2"/>
      <c r="E27" s="66"/>
      <c r="F27" s="66"/>
      <c r="G27" s="66"/>
      <c r="H27" s="66"/>
      <c r="I27" s="66"/>
      <c r="J27" s="66"/>
      <c r="K27" s="66"/>
      <c r="L27" s="66"/>
    </row>
    <row r="28" spans="1:12" x14ac:dyDescent="0.25">
      <c r="A28" s="2">
        <v>10</v>
      </c>
      <c r="C28" s="1" t="s">
        <v>49</v>
      </c>
      <c r="E28" s="67">
        <f t="shared" ref="E28:G28" si="6">E20+E26</f>
        <v>3893.0300000000007</v>
      </c>
      <c r="F28" s="67">
        <f t="shared" si="6"/>
        <v>248.86</v>
      </c>
      <c r="G28" s="67">
        <f t="shared" si="6"/>
        <v>4141.88</v>
      </c>
      <c r="H28" s="66"/>
      <c r="I28" s="67">
        <f t="shared" ref="I28:L28" si="7">I20+I26</f>
        <v>5462.5405823094652</v>
      </c>
      <c r="J28" s="67">
        <f t="shared" si="7"/>
        <v>281.7065363476969</v>
      </c>
      <c r="K28" s="67">
        <f t="shared" si="7"/>
        <v>5744.247118657162</v>
      </c>
      <c r="L28" s="67">
        <f t="shared" si="7"/>
        <v>1602.3671186571626</v>
      </c>
    </row>
    <row r="29" spans="1:12" x14ac:dyDescent="0.25">
      <c r="A29" s="2"/>
      <c r="E29" s="66"/>
      <c r="F29" s="66"/>
      <c r="G29" s="66"/>
      <c r="H29" s="66"/>
      <c r="I29" s="66"/>
      <c r="J29" s="66"/>
      <c r="K29" s="66"/>
      <c r="L29" s="66"/>
    </row>
    <row r="30" spans="1:12" x14ac:dyDescent="0.25">
      <c r="A30" s="2"/>
      <c r="C30" s="3" t="s">
        <v>50</v>
      </c>
      <c r="E30" s="71"/>
      <c r="F30" s="71"/>
      <c r="G30" s="71"/>
      <c r="H30" s="71"/>
      <c r="I30" s="71"/>
      <c r="J30" s="71"/>
      <c r="K30" s="71"/>
      <c r="L30" s="71"/>
    </row>
    <row r="31" spans="1:12" x14ac:dyDescent="0.25">
      <c r="A31" s="2"/>
      <c r="E31" s="71"/>
      <c r="F31" s="71"/>
      <c r="G31" s="71"/>
      <c r="H31" s="71"/>
      <c r="I31" s="71"/>
      <c r="J31" s="71"/>
      <c r="K31" s="71"/>
      <c r="L31" s="71"/>
    </row>
    <row r="32" spans="1:12" x14ac:dyDescent="0.25">
      <c r="A32" s="2">
        <v>11</v>
      </c>
      <c r="C32" s="1" t="s">
        <v>51</v>
      </c>
      <c r="E32" s="66">
        <v>2.9</v>
      </c>
      <c r="F32" s="66">
        <v>1.8</v>
      </c>
      <c r="G32" s="66">
        <f t="shared" ref="G32:G37" si="8">E32+F32</f>
        <v>4.7</v>
      </c>
      <c r="H32" s="66"/>
      <c r="I32" s="66">
        <v>4.2727060200000038</v>
      </c>
      <c r="J32" s="66">
        <v>2.2907486499999994</v>
      </c>
      <c r="K32" s="66">
        <f t="shared" ref="K32:K37" si="9">I32+J32</f>
        <v>6.5634546700000032</v>
      </c>
      <c r="L32" s="66">
        <f t="shared" ref="L32:L37" si="10">K32-G32</f>
        <v>1.863454670000003</v>
      </c>
    </row>
    <row r="33" spans="1:12" x14ac:dyDescent="0.25">
      <c r="A33" s="2">
        <v>12</v>
      </c>
      <c r="C33" s="1" t="s">
        <v>52</v>
      </c>
      <c r="E33" s="66">
        <v>16.600000000000001</v>
      </c>
      <c r="F33" s="66">
        <v>40.4</v>
      </c>
      <c r="G33" s="66">
        <f t="shared" si="8"/>
        <v>57</v>
      </c>
      <c r="H33" s="66"/>
      <c r="I33" s="66">
        <v>33.803907740000021</v>
      </c>
      <c r="J33" s="66">
        <v>47.133285050000218</v>
      </c>
      <c r="K33" s="66">
        <f t="shared" si="9"/>
        <v>80.937192790000239</v>
      </c>
      <c r="L33" s="66">
        <f t="shared" si="10"/>
        <v>23.937192790000239</v>
      </c>
    </row>
    <row r="34" spans="1:12" x14ac:dyDescent="0.25">
      <c r="A34" s="2">
        <v>13</v>
      </c>
      <c r="C34" s="1" t="s">
        <v>53</v>
      </c>
      <c r="E34" s="66">
        <v>0.2</v>
      </c>
      <c r="F34" s="66">
        <v>8.1399999999999988</v>
      </c>
      <c r="G34" s="66">
        <f t="shared" si="8"/>
        <v>8.3399999999999981</v>
      </c>
      <c r="H34" s="66"/>
      <c r="I34" s="66">
        <v>0.2985041400000002</v>
      </c>
      <c r="J34" s="66">
        <v>9.7882769999999937</v>
      </c>
      <c r="K34" s="66">
        <f t="shared" si="9"/>
        <v>10.086781139999994</v>
      </c>
      <c r="L34" s="66">
        <f t="shared" si="10"/>
        <v>1.746781139999996</v>
      </c>
    </row>
    <row r="35" spans="1:12" x14ac:dyDescent="0.25">
      <c r="A35" s="2">
        <v>14</v>
      </c>
      <c r="C35" s="1" t="s">
        <v>54</v>
      </c>
      <c r="E35" s="66">
        <v>0</v>
      </c>
      <c r="F35" s="66">
        <v>11.9</v>
      </c>
      <c r="G35" s="66">
        <f t="shared" si="8"/>
        <v>11.9</v>
      </c>
      <c r="H35" s="66"/>
      <c r="I35" s="66">
        <v>0</v>
      </c>
      <c r="J35" s="66">
        <v>12.192489169816</v>
      </c>
      <c r="K35" s="66">
        <f t="shared" si="9"/>
        <v>12.192489169816</v>
      </c>
      <c r="L35" s="66">
        <f t="shared" si="10"/>
        <v>0.29248916981599926</v>
      </c>
    </row>
    <row r="36" spans="1:12" x14ac:dyDescent="0.25">
      <c r="A36" s="2">
        <v>15</v>
      </c>
      <c r="C36" s="1" t="s">
        <v>55</v>
      </c>
      <c r="E36" s="66">
        <v>0.6</v>
      </c>
      <c r="F36" s="66">
        <v>1.6</v>
      </c>
      <c r="G36" s="66">
        <f t="shared" si="8"/>
        <v>2.2000000000000002</v>
      </c>
      <c r="H36" s="66"/>
      <c r="I36" s="66">
        <v>0.94241244999999962</v>
      </c>
      <c r="J36" s="66">
        <v>1.5735991299999998</v>
      </c>
      <c r="K36" s="66">
        <f t="shared" si="9"/>
        <v>2.5160115799999994</v>
      </c>
      <c r="L36" s="66">
        <f t="shared" si="10"/>
        <v>0.31601157999999918</v>
      </c>
    </row>
    <row r="37" spans="1:12" x14ac:dyDescent="0.25">
      <c r="A37" s="2">
        <v>16</v>
      </c>
      <c r="C37" s="1" t="s">
        <v>56</v>
      </c>
      <c r="E37" s="66">
        <v>0</v>
      </c>
      <c r="F37" s="66">
        <v>1.9</v>
      </c>
      <c r="G37" s="66">
        <f t="shared" si="8"/>
        <v>1.9</v>
      </c>
      <c r="H37" s="66"/>
      <c r="I37" s="66">
        <v>0.42255256916397999</v>
      </c>
      <c r="J37" s="66">
        <v>1.8251079600000002</v>
      </c>
      <c r="K37" s="66">
        <f t="shared" si="9"/>
        <v>2.24766052916398</v>
      </c>
      <c r="L37" s="66">
        <f t="shared" si="10"/>
        <v>0.34766052916398005</v>
      </c>
    </row>
    <row r="38" spans="1:12" x14ac:dyDescent="0.25">
      <c r="A38" s="2"/>
      <c r="E38" s="28"/>
      <c r="F38" s="28"/>
      <c r="G38" s="28"/>
      <c r="H38" s="28"/>
      <c r="I38" s="28"/>
      <c r="J38" s="28"/>
      <c r="K38" s="28"/>
      <c r="L38" s="28"/>
    </row>
    <row r="39" spans="1:12" x14ac:dyDescent="0.25">
      <c r="A39" s="2"/>
      <c r="E39" s="28"/>
      <c r="F39" s="28"/>
      <c r="G39" s="28"/>
      <c r="H39" s="28"/>
      <c r="I39" s="28"/>
      <c r="J39" s="28"/>
      <c r="K39" s="28"/>
      <c r="L39" s="28"/>
    </row>
    <row r="40" spans="1:12" x14ac:dyDescent="0.25">
      <c r="A40" s="2"/>
      <c r="E40" s="28"/>
      <c r="F40" s="28"/>
      <c r="G40" s="28"/>
      <c r="H40" s="28"/>
      <c r="I40" s="28"/>
      <c r="J40" s="28"/>
      <c r="K40" s="28"/>
      <c r="L40" s="28"/>
    </row>
    <row r="41" spans="1:12" x14ac:dyDescent="0.25">
      <c r="A41" s="2"/>
      <c r="E41" s="28"/>
      <c r="F41" s="28"/>
      <c r="G41" s="28"/>
      <c r="H41" s="28"/>
      <c r="I41" s="28"/>
      <c r="J41" s="28"/>
      <c r="K41" s="28"/>
      <c r="L41" s="28"/>
    </row>
    <row r="42" spans="1:12" x14ac:dyDescent="0.25">
      <c r="A42" s="2"/>
      <c r="E42" s="28"/>
      <c r="F42" s="28"/>
      <c r="G42" s="28"/>
      <c r="H42" s="28"/>
      <c r="I42" s="28"/>
      <c r="J42" s="28"/>
      <c r="K42" s="28"/>
      <c r="L42" s="28"/>
    </row>
    <row r="43" spans="1:12" x14ac:dyDescent="0.25">
      <c r="A43" s="2"/>
      <c r="E43" s="28"/>
      <c r="F43" s="28"/>
      <c r="G43" s="28"/>
      <c r="H43" s="28"/>
      <c r="I43" s="28"/>
      <c r="J43" s="28"/>
      <c r="K43" s="28"/>
      <c r="L43" s="28"/>
    </row>
    <row r="44" spans="1:12" s="9" customFormat="1" x14ac:dyDescent="0.25">
      <c r="A44" s="87" t="s">
        <v>107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</row>
    <row r="45" spans="1:12" s="9" customFormat="1" x14ac:dyDescent="0.25">
      <c r="A45" s="10" t="s">
        <v>112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</row>
    <row r="47" spans="1:12" s="3" customFormat="1" ht="15" customHeight="1" x14ac:dyDescent="0.25">
      <c r="E47" s="87">
        <v>2021</v>
      </c>
      <c r="F47" s="87"/>
      <c r="G47" s="87"/>
      <c r="H47" s="8"/>
      <c r="I47" s="87">
        <v>2022</v>
      </c>
      <c r="J47" s="87"/>
      <c r="K47" s="87"/>
      <c r="L47" s="8"/>
    </row>
    <row r="48" spans="1:12" s="5" customFormat="1" ht="37.5" x14ac:dyDescent="0.25">
      <c r="A48" s="6" t="s">
        <v>2</v>
      </c>
      <c r="C48" s="7" t="s">
        <v>3</v>
      </c>
      <c r="E48" s="89" t="s">
        <v>5</v>
      </c>
      <c r="F48" s="89"/>
      <c r="G48" s="89"/>
      <c r="H48" s="20"/>
      <c r="I48" s="89" t="s">
        <v>5</v>
      </c>
      <c r="J48" s="89"/>
      <c r="K48" s="89"/>
      <c r="L48" s="6" t="s">
        <v>24</v>
      </c>
    </row>
    <row r="49" spans="1:12" x14ac:dyDescent="0.25">
      <c r="E49" s="28" t="s">
        <v>8</v>
      </c>
      <c r="F49" s="28" t="s">
        <v>9</v>
      </c>
      <c r="G49" s="28" t="s">
        <v>10</v>
      </c>
      <c r="H49" s="28"/>
      <c r="I49" s="28" t="s">
        <v>11</v>
      </c>
      <c r="J49" s="28" t="s">
        <v>12</v>
      </c>
      <c r="K49" s="28" t="s">
        <v>13</v>
      </c>
      <c r="L49" s="28" t="s">
        <v>109</v>
      </c>
    </row>
    <row r="50" spans="1:12" x14ac:dyDescent="0.25">
      <c r="E50" s="28"/>
      <c r="F50" s="28"/>
      <c r="G50" s="28"/>
      <c r="H50" s="28"/>
      <c r="I50" s="28"/>
      <c r="J50" s="28"/>
      <c r="K50" s="28"/>
      <c r="L50" s="28"/>
    </row>
    <row r="51" spans="1:12" x14ac:dyDescent="0.25">
      <c r="E51" s="36" t="s">
        <v>110</v>
      </c>
      <c r="F51" s="36" t="s">
        <v>111</v>
      </c>
      <c r="G51" s="36" t="s">
        <v>19</v>
      </c>
      <c r="H51" s="36"/>
      <c r="I51" s="36" t="s">
        <v>110</v>
      </c>
      <c r="J51" s="36" t="s">
        <v>111</v>
      </c>
      <c r="K51" s="36" t="s">
        <v>19</v>
      </c>
      <c r="L51" s="28"/>
    </row>
    <row r="52" spans="1:12" x14ac:dyDescent="0.25">
      <c r="A52" s="2"/>
      <c r="E52" s="28"/>
      <c r="F52" s="28"/>
      <c r="G52" s="28"/>
      <c r="H52" s="28"/>
      <c r="I52" s="28"/>
      <c r="J52" s="28"/>
      <c r="K52" s="28"/>
      <c r="L52" s="28"/>
    </row>
    <row r="53" spans="1:12" x14ac:dyDescent="0.25">
      <c r="A53" s="2">
        <v>17</v>
      </c>
      <c r="C53" s="1" t="s">
        <v>57</v>
      </c>
      <c r="E53" s="66">
        <v>1.1000000000000001</v>
      </c>
      <c r="F53" s="66">
        <v>1.2</v>
      </c>
      <c r="G53" s="66">
        <f>E53+F53</f>
        <v>2.2999999999999998</v>
      </c>
      <c r="H53" s="66"/>
      <c r="I53" s="66">
        <v>2.1058364499999955</v>
      </c>
      <c r="J53" s="66">
        <v>2.7246932899999998</v>
      </c>
      <c r="K53" s="66">
        <f>I53+J53</f>
        <v>4.8305297399999958</v>
      </c>
      <c r="L53" s="66">
        <f>K53-G53</f>
        <v>2.530529739999996</v>
      </c>
    </row>
    <row r="54" spans="1:12" x14ac:dyDescent="0.25">
      <c r="A54" s="2">
        <v>18</v>
      </c>
      <c r="C54" s="1" t="s">
        <v>58</v>
      </c>
      <c r="E54" s="66">
        <v>27.8</v>
      </c>
      <c r="F54" s="66">
        <v>2.4</v>
      </c>
      <c r="G54" s="66">
        <f t="shared" ref="G54:G56" si="11">E54+F54</f>
        <v>30.2</v>
      </c>
      <c r="H54" s="66"/>
      <c r="I54" s="66">
        <v>40.256823702730415</v>
      </c>
      <c r="J54" s="66">
        <v>2.5496320054185411</v>
      </c>
      <c r="K54" s="66">
        <f>I54+J54</f>
        <v>42.80645570814896</v>
      </c>
      <c r="L54" s="66">
        <f>K54-G54</f>
        <v>12.60645570814896</v>
      </c>
    </row>
    <row r="55" spans="1:12" x14ac:dyDescent="0.25">
      <c r="A55" s="2">
        <v>19</v>
      </c>
      <c r="C55" s="1" t="s">
        <v>59</v>
      </c>
      <c r="E55" s="66">
        <v>0</v>
      </c>
      <c r="F55" s="66">
        <v>0.1</v>
      </c>
      <c r="G55" s="66">
        <f t="shared" si="11"/>
        <v>0.1</v>
      </c>
      <c r="H55" s="66"/>
      <c r="I55" s="66">
        <v>0</v>
      </c>
      <c r="J55" s="66">
        <v>6.2210533200000001E-2</v>
      </c>
      <c r="K55" s="66">
        <f t="shared" ref="K55:K56" si="12">I55+J55</f>
        <v>6.2210533200000001E-2</v>
      </c>
      <c r="L55" s="66">
        <f>K55-G55</f>
        <v>-3.7789466800000004E-2</v>
      </c>
    </row>
    <row r="56" spans="1:12" x14ac:dyDescent="0.25">
      <c r="A56" s="2">
        <v>20</v>
      </c>
      <c r="C56" s="1" t="s">
        <v>60</v>
      </c>
      <c r="E56" s="66">
        <v>0</v>
      </c>
      <c r="F56" s="66">
        <v>0</v>
      </c>
      <c r="G56" s="66">
        <f t="shared" si="11"/>
        <v>0</v>
      </c>
      <c r="H56" s="66"/>
      <c r="I56" s="66">
        <v>0</v>
      </c>
      <c r="J56" s="66">
        <v>1.715947E-2</v>
      </c>
      <c r="K56" s="66">
        <f t="shared" si="12"/>
        <v>1.715947E-2</v>
      </c>
      <c r="L56" s="66">
        <f>K56-G56</f>
        <v>1.715947E-2</v>
      </c>
    </row>
    <row r="57" spans="1:12" x14ac:dyDescent="0.25">
      <c r="A57" s="2">
        <v>21</v>
      </c>
      <c r="C57" s="1" t="s">
        <v>43</v>
      </c>
      <c r="E57" s="67">
        <f>SUM(E53:E56)+SUM(E32:E37)</f>
        <v>49.2</v>
      </c>
      <c r="F57" s="67">
        <f>SUM(F53:F56)+SUM(F32:F37)</f>
        <v>69.44</v>
      </c>
      <c r="G57" s="67">
        <f>SUM(G53:G56)+SUM(G32:G37)</f>
        <v>118.64000000000001</v>
      </c>
      <c r="H57" s="66"/>
      <c r="I57" s="67">
        <f>SUM(I53:I56)+SUM(I32:I37)</f>
        <v>82.102743071894423</v>
      </c>
      <c r="J57" s="67">
        <f>SUM(J53:J56)+SUM(J32:J37)</f>
        <v>80.157202258434751</v>
      </c>
      <c r="K57" s="67">
        <f>SUM(K53:K56)+SUM(K32:K37)</f>
        <v>162.25994533032917</v>
      </c>
      <c r="L57" s="67">
        <f>SUM(L53:L56)+SUM(L32:L37)</f>
        <v>43.619945330329173</v>
      </c>
    </row>
    <row r="58" spans="1:12" x14ac:dyDescent="0.25">
      <c r="A58" s="2"/>
      <c r="E58" s="68"/>
      <c r="F58" s="71"/>
      <c r="G58" s="71"/>
      <c r="H58" s="71"/>
      <c r="I58" s="71"/>
      <c r="J58" s="71"/>
      <c r="K58" s="71"/>
      <c r="L58" s="71"/>
    </row>
    <row r="59" spans="1:12" x14ac:dyDescent="0.25">
      <c r="A59" s="2">
        <v>22</v>
      </c>
      <c r="C59" s="1" t="s">
        <v>63</v>
      </c>
      <c r="E59" s="66">
        <v>11.99</v>
      </c>
      <c r="F59" s="66">
        <v>28.84</v>
      </c>
      <c r="G59" s="66">
        <f t="shared" ref="G59:G70" si="13">E59+F59</f>
        <v>40.83</v>
      </c>
      <c r="H59" s="66"/>
      <c r="I59" s="66">
        <v>21.1662972918989</v>
      </c>
      <c r="J59" s="66">
        <v>30.485739239999997</v>
      </c>
      <c r="K59" s="66">
        <f t="shared" ref="K59:K70" si="14">I59+J59</f>
        <v>51.652036531898901</v>
      </c>
      <c r="L59" s="66">
        <f t="shared" ref="L59:L70" si="15">K59-G59</f>
        <v>10.822036531898902</v>
      </c>
    </row>
    <row r="60" spans="1:12" x14ac:dyDescent="0.25">
      <c r="A60" s="2">
        <v>23</v>
      </c>
      <c r="C60" s="1" t="s">
        <v>64</v>
      </c>
      <c r="E60" s="66">
        <v>6.7</v>
      </c>
      <c r="F60" s="66">
        <v>21.2</v>
      </c>
      <c r="G60" s="66">
        <f t="shared" si="13"/>
        <v>27.9</v>
      </c>
      <c r="H60" s="66"/>
      <c r="I60" s="66">
        <v>13.728682766578199</v>
      </c>
      <c r="J60" s="66">
        <v>24.492120069999999</v>
      </c>
      <c r="K60" s="66">
        <f t="shared" si="14"/>
        <v>38.220802836578201</v>
      </c>
      <c r="L60" s="66">
        <f t="shared" si="15"/>
        <v>10.320802836578203</v>
      </c>
    </row>
    <row r="61" spans="1:12" x14ac:dyDescent="0.25">
      <c r="A61" s="2">
        <v>24</v>
      </c>
      <c r="C61" s="1" t="s">
        <v>65</v>
      </c>
      <c r="E61" s="66">
        <v>3</v>
      </c>
      <c r="F61" s="66">
        <v>1</v>
      </c>
      <c r="G61" s="66">
        <f t="shared" si="13"/>
        <v>4</v>
      </c>
      <c r="H61" s="66"/>
      <c r="I61" s="66">
        <v>5.4022439556352007</v>
      </c>
      <c r="J61" s="66">
        <v>1.27987907</v>
      </c>
      <c r="K61" s="66">
        <f t="shared" si="14"/>
        <v>6.6821230256352004</v>
      </c>
      <c r="L61" s="66">
        <f t="shared" si="15"/>
        <v>2.6821230256352004</v>
      </c>
    </row>
    <row r="62" spans="1:12" x14ac:dyDescent="0.25">
      <c r="A62" s="2">
        <v>25</v>
      </c>
      <c r="C62" s="1" t="s">
        <v>66</v>
      </c>
      <c r="E62" s="66">
        <v>0.1</v>
      </c>
      <c r="F62" s="66">
        <v>0</v>
      </c>
      <c r="G62" s="66">
        <f t="shared" si="13"/>
        <v>0.1</v>
      </c>
      <c r="H62" s="66"/>
      <c r="I62" s="66">
        <v>0.1084669462064</v>
      </c>
      <c r="J62" s="66">
        <v>0</v>
      </c>
      <c r="K62" s="66">
        <f t="shared" si="14"/>
        <v>0.1084669462064</v>
      </c>
      <c r="L62" s="66">
        <f t="shared" si="15"/>
        <v>8.4669462063999973E-3</v>
      </c>
    </row>
    <row r="63" spans="1:12" x14ac:dyDescent="0.25">
      <c r="A63" s="2">
        <v>26</v>
      </c>
      <c r="C63" s="1" t="s">
        <v>67</v>
      </c>
      <c r="E63" s="66">
        <v>2.9</v>
      </c>
      <c r="F63" s="66">
        <v>30.6</v>
      </c>
      <c r="G63" s="66">
        <f t="shared" si="13"/>
        <v>33.5</v>
      </c>
      <c r="H63" s="66"/>
      <c r="I63" s="66">
        <v>4.1999324695367006</v>
      </c>
      <c r="J63" s="66">
        <v>33.782451040138049</v>
      </c>
      <c r="K63" s="66">
        <f t="shared" si="14"/>
        <v>37.982383509674747</v>
      </c>
      <c r="L63" s="66">
        <f t="shared" si="15"/>
        <v>4.4823835096747473</v>
      </c>
    </row>
    <row r="64" spans="1:12" x14ac:dyDescent="0.25">
      <c r="A64" s="2">
        <v>27</v>
      </c>
      <c r="C64" s="1" t="s">
        <v>51</v>
      </c>
      <c r="E64" s="66">
        <v>0</v>
      </c>
      <c r="F64" s="66">
        <v>11.5</v>
      </c>
      <c r="G64" s="66">
        <f t="shared" si="13"/>
        <v>11.5</v>
      </c>
      <c r="H64" s="66"/>
      <c r="I64" s="66">
        <v>0</v>
      </c>
      <c r="J64" s="66">
        <v>11.85352082</v>
      </c>
      <c r="K64" s="66">
        <f t="shared" si="14"/>
        <v>11.85352082</v>
      </c>
      <c r="L64" s="66">
        <f t="shared" si="15"/>
        <v>0.35352081999999996</v>
      </c>
    </row>
    <row r="65" spans="1:12" x14ac:dyDescent="0.25">
      <c r="A65" s="2">
        <v>28</v>
      </c>
      <c r="C65" s="1" t="s">
        <v>68</v>
      </c>
      <c r="E65" s="66">
        <v>0</v>
      </c>
      <c r="F65" s="66">
        <v>13.9</v>
      </c>
      <c r="G65" s="66">
        <f t="shared" si="13"/>
        <v>13.9</v>
      </c>
      <c r="H65" s="66"/>
      <c r="I65" s="66">
        <v>0</v>
      </c>
      <c r="J65" s="66">
        <v>14.30461783</v>
      </c>
      <c r="K65" s="66">
        <f t="shared" si="14"/>
        <v>14.30461783</v>
      </c>
      <c r="L65" s="66">
        <f t="shared" si="15"/>
        <v>0.4046178299999994</v>
      </c>
    </row>
    <row r="66" spans="1:12" x14ac:dyDescent="0.25">
      <c r="A66" s="2">
        <v>29</v>
      </c>
      <c r="C66" s="1" t="s">
        <v>69</v>
      </c>
      <c r="E66" s="66">
        <v>0</v>
      </c>
      <c r="F66" s="66">
        <v>76.05</v>
      </c>
      <c r="G66" s="66">
        <f t="shared" si="13"/>
        <v>76.05</v>
      </c>
      <c r="H66" s="66"/>
      <c r="I66" s="66">
        <v>0</v>
      </c>
      <c r="J66" s="66">
        <v>82.106187670743097</v>
      </c>
      <c r="K66" s="66">
        <f t="shared" si="14"/>
        <v>82.106187670743097</v>
      </c>
      <c r="L66" s="66">
        <f t="shared" si="15"/>
        <v>6.0561876707430997</v>
      </c>
    </row>
    <row r="67" spans="1:12" x14ac:dyDescent="0.25">
      <c r="A67" s="2">
        <v>30</v>
      </c>
      <c r="C67" s="1" t="s">
        <v>70</v>
      </c>
      <c r="E67" s="66">
        <v>0</v>
      </c>
      <c r="F67" s="66">
        <v>7.2</v>
      </c>
      <c r="G67" s="66">
        <f t="shared" si="13"/>
        <v>7.2</v>
      </c>
      <c r="H67" s="66"/>
      <c r="I67" s="66">
        <v>0</v>
      </c>
      <c r="J67" s="66">
        <v>7.52596036</v>
      </c>
      <c r="K67" s="66">
        <f t="shared" si="14"/>
        <v>7.52596036</v>
      </c>
      <c r="L67" s="66">
        <f t="shared" si="15"/>
        <v>0.32596035999999984</v>
      </c>
    </row>
    <row r="68" spans="1:12" x14ac:dyDescent="0.25">
      <c r="A68" s="2">
        <v>31</v>
      </c>
      <c r="C68" s="1" t="s">
        <v>71</v>
      </c>
      <c r="E68" s="66">
        <v>0.8</v>
      </c>
      <c r="F68" s="66">
        <v>2.2999999999999998</v>
      </c>
      <c r="G68" s="66">
        <f t="shared" si="13"/>
        <v>3.0999999999999996</v>
      </c>
      <c r="H68" s="66"/>
      <c r="I68" s="66">
        <v>0.71572262461280012</v>
      </c>
      <c r="J68" s="66">
        <v>2.4966919600000002</v>
      </c>
      <c r="K68" s="66">
        <f t="shared" si="14"/>
        <v>3.2124145846128003</v>
      </c>
      <c r="L68" s="66">
        <f t="shared" si="15"/>
        <v>0.11241458461280063</v>
      </c>
    </row>
    <row r="69" spans="1:12" x14ac:dyDescent="0.25">
      <c r="A69" s="2">
        <v>32</v>
      </c>
      <c r="C69" s="1" t="s">
        <v>72</v>
      </c>
      <c r="E69" s="66">
        <v>15.6</v>
      </c>
      <c r="F69" s="66">
        <v>3.1</v>
      </c>
      <c r="G69" s="66">
        <f>E69+F69+0.1</f>
        <v>18.8</v>
      </c>
      <c r="H69" s="66"/>
      <c r="I69" s="66">
        <v>21.209193690543</v>
      </c>
      <c r="J69" s="66">
        <v>3.7090197899999899</v>
      </c>
      <c r="K69" s="66">
        <f t="shared" si="14"/>
        <v>24.918213480542988</v>
      </c>
      <c r="L69" s="66">
        <f t="shared" si="15"/>
        <v>6.1182134805429875</v>
      </c>
    </row>
    <row r="70" spans="1:12" x14ac:dyDescent="0.25">
      <c r="A70" s="2">
        <v>33</v>
      </c>
      <c r="C70" s="1" t="s">
        <v>73</v>
      </c>
      <c r="E70" s="66">
        <v>0</v>
      </c>
      <c r="F70" s="66">
        <v>0</v>
      </c>
      <c r="G70" s="66">
        <f t="shared" si="13"/>
        <v>0</v>
      </c>
      <c r="H70" s="66"/>
      <c r="I70" s="66">
        <v>0</v>
      </c>
      <c r="J70" s="66">
        <v>0</v>
      </c>
      <c r="K70" s="66">
        <f t="shared" si="14"/>
        <v>0</v>
      </c>
      <c r="L70" s="66">
        <f t="shared" si="15"/>
        <v>0</v>
      </c>
    </row>
    <row r="71" spans="1:12" x14ac:dyDescent="0.25">
      <c r="A71" s="2"/>
      <c r="E71" s="66"/>
      <c r="F71" s="66"/>
      <c r="G71" s="66"/>
      <c r="H71" s="66"/>
      <c r="I71" s="66"/>
      <c r="J71" s="66"/>
      <c r="K71" s="66"/>
      <c r="L71" s="66"/>
    </row>
    <row r="72" spans="1:12" x14ac:dyDescent="0.25">
      <c r="A72" s="2">
        <v>34</v>
      </c>
      <c r="C72" s="1" t="s">
        <v>48</v>
      </c>
      <c r="E72" s="67">
        <f t="shared" ref="E72:K72" si="16">SUM(E59:E70)</f>
        <v>41.09</v>
      </c>
      <c r="F72" s="67">
        <f t="shared" si="16"/>
        <v>195.69</v>
      </c>
      <c r="G72" s="67">
        <f>SUM(G59:G70)-0.1</f>
        <v>236.77999999999997</v>
      </c>
      <c r="H72" s="66"/>
      <c r="I72" s="67">
        <f t="shared" si="16"/>
        <v>66.530539745011197</v>
      </c>
      <c r="J72" s="67">
        <f t="shared" si="16"/>
        <v>212.03618785088111</v>
      </c>
      <c r="K72" s="67">
        <f t="shared" si="16"/>
        <v>278.5667275958923</v>
      </c>
      <c r="L72" s="67">
        <f>K72-G72</f>
        <v>41.78672759589233</v>
      </c>
    </row>
    <row r="73" spans="1:12" x14ac:dyDescent="0.25">
      <c r="A73" s="2"/>
      <c r="E73" s="66"/>
      <c r="F73" s="72"/>
      <c r="G73" s="72"/>
      <c r="H73" s="72"/>
      <c r="I73" s="72"/>
      <c r="J73" s="72"/>
      <c r="K73" s="72"/>
      <c r="L73" s="72"/>
    </row>
    <row r="74" spans="1:12" x14ac:dyDescent="0.25">
      <c r="A74" s="2">
        <v>35</v>
      </c>
      <c r="C74" s="1" t="s">
        <v>74</v>
      </c>
      <c r="E74" s="67">
        <f t="shared" ref="E74:K74" si="17">E57+E72</f>
        <v>90.29</v>
      </c>
      <c r="F74" s="67">
        <f t="shared" si="17"/>
        <v>265.13</v>
      </c>
      <c r="G74" s="67">
        <f t="shared" si="17"/>
        <v>355.41999999999996</v>
      </c>
      <c r="H74" s="66"/>
      <c r="I74" s="67">
        <f t="shared" si="17"/>
        <v>148.63328281690562</v>
      </c>
      <c r="J74" s="67">
        <f t="shared" si="17"/>
        <v>292.19339010931583</v>
      </c>
      <c r="K74" s="67">
        <f t="shared" si="17"/>
        <v>440.82667292622148</v>
      </c>
      <c r="L74" s="67">
        <f>K74-G74</f>
        <v>85.406672926221518</v>
      </c>
    </row>
    <row r="75" spans="1:12" x14ac:dyDescent="0.25">
      <c r="A75" s="2"/>
      <c r="E75" s="66"/>
      <c r="F75" s="72"/>
      <c r="G75" s="72"/>
      <c r="H75" s="72"/>
      <c r="I75" s="72"/>
      <c r="J75" s="72"/>
      <c r="K75" s="72"/>
      <c r="L75" s="72"/>
    </row>
    <row r="76" spans="1:12" x14ac:dyDescent="0.25">
      <c r="A76" s="2">
        <v>36</v>
      </c>
      <c r="C76" s="1" t="s">
        <v>75</v>
      </c>
      <c r="E76" s="67">
        <f>E28+E74</f>
        <v>3983.3200000000006</v>
      </c>
      <c r="F76" s="67">
        <f>F28+F74</f>
        <v>513.99</v>
      </c>
      <c r="G76" s="67">
        <f>G28+G74</f>
        <v>4497.3</v>
      </c>
      <c r="H76" s="66"/>
      <c r="I76" s="67">
        <f>I28+I74</f>
        <v>5611.1738651263704</v>
      </c>
      <c r="J76" s="67">
        <f>J28+J74</f>
        <v>573.89992645701273</v>
      </c>
      <c r="K76" s="67">
        <f>K28+K74</f>
        <v>6185.0737915833834</v>
      </c>
      <c r="L76" s="67">
        <f>L28+L74</f>
        <v>1687.7737915833841</v>
      </c>
    </row>
    <row r="77" spans="1:12" x14ac:dyDescent="0.25">
      <c r="A77" s="2"/>
      <c r="E77" s="4"/>
      <c r="F77" s="4"/>
      <c r="G77" s="4"/>
      <c r="H77" s="4"/>
      <c r="I77" s="4"/>
      <c r="J77" s="4"/>
      <c r="K77" s="4"/>
      <c r="L77" s="4"/>
    </row>
    <row r="78" spans="1:12" x14ac:dyDescent="0.25">
      <c r="A78" s="2"/>
      <c r="E78" s="4"/>
      <c r="F78" s="4"/>
      <c r="G78" s="4"/>
      <c r="H78" s="4"/>
      <c r="I78" s="4"/>
      <c r="J78" s="4"/>
      <c r="K78" s="4"/>
      <c r="L78" s="4"/>
    </row>
    <row r="79" spans="1:12" x14ac:dyDescent="0.25">
      <c r="A79" s="2"/>
      <c r="E79" s="4"/>
      <c r="F79" s="4"/>
      <c r="G79" s="4"/>
      <c r="H79" s="4"/>
      <c r="I79" s="4"/>
      <c r="J79" s="4"/>
      <c r="K79" s="4"/>
      <c r="L79" s="4"/>
    </row>
    <row r="80" spans="1:12" x14ac:dyDescent="0.25">
      <c r="A80" s="2"/>
      <c r="E80" s="4"/>
      <c r="F80" s="4"/>
      <c r="G80" s="4"/>
      <c r="H80" s="4"/>
      <c r="I80" s="4"/>
      <c r="J80" s="4"/>
      <c r="K80" s="4"/>
      <c r="L80" s="4"/>
    </row>
    <row r="81" spans="1:12" x14ac:dyDescent="0.25">
      <c r="A81" s="2"/>
      <c r="E81" s="4"/>
      <c r="F81" s="4"/>
      <c r="G81" s="4"/>
      <c r="H81" s="4"/>
      <c r="I81" s="4"/>
      <c r="J81" s="4"/>
      <c r="K81" s="4"/>
      <c r="L81" s="4"/>
    </row>
    <row r="82" spans="1:12" s="9" customFormat="1" x14ac:dyDescent="0.25">
      <c r="A82" s="87" t="s">
        <v>107</v>
      </c>
      <c r="B82" s="87"/>
      <c r="C82" s="87"/>
      <c r="D82" s="87"/>
      <c r="E82" s="87"/>
      <c r="F82" s="87"/>
      <c r="G82" s="87"/>
      <c r="H82" s="87"/>
      <c r="I82" s="87"/>
      <c r="J82" s="87"/>
      <c r="K82" s="87"/>
      <c r="L82" s="87"/>
    </row>
    <row r="83" spans="1:12" s="9" customFormat="1" x14ac:dyDescent="0.25">
      <c r="A83" s="10" t="s">
        <v>112</v>
      </c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</row>
    <row r="85" spans="1:12" s="3" customFormat="1" ht="15" customHeight="1" x14ac:dyDescent="0.25">
      <c r="E85" s="87">
        <v>2021</v>
      </c>
      <c r="F85" s="87"/>
      <c r="G85" s="87"/>
      <c r="H85" s="8"/>
      <c r="I85" s="87">
        <v>2022</v>
      </c>
      <c r="J85" s="87"/>
      <c r="K85" s="87"/>
      <c r="L85" s="8"/>
    </row>
    <row r="86" spans="1:12" s="5" customFormat="1" ht="37.5" x14ac:dyDescent="0.25">
      <c r="A86" s="6" t="s">
        <v>2</v>
      </c>
      <c r="C86" s="7" t="s">
        <v>3</v>
      </c>
      <c r="E86" s="89" t="s">
        <v>5</v>
      </c>
      <c r="F86" s="89"/>
      <c r="G86" s="89"/>
      <c r="H86" s="20"/>
      <c r="I86" s="89" t="s">
        <v>5</v>
      </c>
      <c r="J86" s="89"/>
      <c r="K86" s="89"/>
      <c r="L86" s="6" t="s">
        <v>24</v>
      </c>
    </row>
    <row r="87" spans="1:12" x14ac:dyDescent="0.25">
      <c r="E87" s="2" t="s">
        <v>8</v>
      </c>
      <c r="F87" s="2" t="s">
        <v>9</v>
      </c>
      <c r="G87" s="2" t="s">
        <v>10</v>
      </c>
      <c r="H87" s="2"/>
      <c r="I87" s="2" t="s">
        <v>11</v>
      </c>
      <c r="J87" s="2" t="s">
        <v>12</v>
      </c>
      <c r="K87" s="2" t="s">
        <v>13</v>
      </c>
      <c r="L87" s="2" t="s">
        <v>109</v>
      </c>
    </row>
    <row r="88" spans="1:12" x14ac:dyDescent="0.25">
      <c r="E88" s="2"/>
      <c r="F88" s="2"/>
      <c r="G88" s="2"/>
      <c r="H88" s="2"/>
      <c r="I88" s="2"/>
      <c r="J88" s="2"/>
      <c r="K88" s="2"/>
      <c r="L88" s="2"/>
    </row>
    <row r="89" spans="1:12" x14ac:dyDescent="0.25">
      <c r="E89" s="21" t="s">
        <v>4</v>
      </c>
      <c r="F89" s="21"/>
      <c r="G89" s="21" t="s">
        <v>19</v>
      </c>
      <c r="H89" s="21"/>
      <c r="I89" s="21"/>
      <c r="J89" s="21"/>
      <c r="K89" s="21" t="s">
        <v>19</v>
      </c>
      <c r="L89" s="2"/>
    </row>
    <row r="91" spans="1:12" x14ac:dyDescent="0.25">
      <c r="A91" s="2"/>
      <c r="C91" s="3" t="s">
        <v>76</v>
      </c>
      <c r="E91" s="4"/>
      <c r="F91" s="4"/>
      <c r="G91" s="4"/>
      <c r="H91" s="4"/>
      <c r="I91" s="4"/>
      <c r="J91" s="4"/>
      <c r="K91" s="4"/>
      <c r="L91" s="4"/>
    </row>
    <row r="93" spans="1:12" x14ac:dyDescent="0.25">
      <c r="A93" s="29">
        <v>37</v>
      </c>
      <c r="C93" s="5" t="s">
        <v>77</v>
      </c>
      <c r="E93" s="2" t="s">
        <v>15</v>
      </c>
      <c r="F93" s="71"/>
      <c r="G93" s="65">
        <v>-18</v>
      </c>
      <c r="H93" s="65"/>
      <c r="I93" s="72"/>
      <c r="J93" s="72"/>
      <c r="K93" s="65">
        <v>-29.935051439999999</v>
      </c>
      <c r="L93" s="66">
        <f>K93-G93</f>
        <v>-11.935051439999999</v>
      </c>
    </row>
    <row r="94" spans="1:12" ht="25" x14ac:dyDescent="0.25">
      <c r="A94" s="37">
        <v>38</v>
      </c>
      <c r="B94" s="23"/>
      <c r="C94" s="38" t="s">
        <v>78</v>
      </c>
      <c r="D94" s="23"/>
      <c r="E94" s="18" t="s">
        <v>15</v>
      </c>
      <c r="F94" s="72"/>
      <c r="G94" s="66">
        <v>0</v>
      </c>
      <c r="H94" s="66"/>
      <c r="I94" s="72"/>
      <c r="J94" s="72"/>
      <c r="K94" s="65">
        <v>0</v>
      </c>
      <c r="L94" s="66">
        <f t="shared" ref="L94:L130" si="18">K94-G94</f>
        <v>0</v>
      </c>
    </row>
    <row r="95" spans="1:12" x14ac:dyDescent="0.25">
      <c r="A95" s="37">
        <v>39</v>
      </c>
      <c r="B95" s="23"/>
      <c r="C95" s="38" t="s">
        <v>79</v>
      </c>
      <c r="D95" s="23"/>
      <c r="E95" s="18" t="s">
        <v>15</v>
      </c>
      <c r="F95" s="72"/>
      <c r="G95" s="66">
        <v>-16.2</v>
      </c>
      <c r="H95" s="66"/>
      <c r="I95" s="72"/>
      <c r="J95" s="72"/>
      <c r="K95" s="65">
        <v>-2.8256231000000001</v>
      </c>
      <c r="L95" s="66">
        <f t="shared" si="18"/>
        <v>13.3743769</v>
      </c>
    </row>
    <row r="96" spans="1:12" ht="25" x14ac:dyDescent="0.25">
      <c r="A96" s="37">
        <v>40</v>
      </c>
      <c r="B96" s="23"/>
      <c r="C96" s="38" t="s">
        <v>80</v>
      </c>
      <c r="D96" s="23"/>
      <c r="E96" s="18" t="s">
        <v>81</v>
      </c>
      <c r="F96" s="72"/>
      <c r="G96" s="66">
        <v>15.4</v>
      </c>
      <c r="H96" s="66"/>
      <c r="I96" s="72"/>
      <c r="J96" s="72"/>
      <c r="K96" s="65">
        <v>6.89466365875953</v>
      </c>
      <c r="L96" s="66">
        <f t="shared" si="18"/>
        <v>-8.5053363412404703</v>
      </c>
    </row>
    <row r="97" spans="1:12" x14ac:dyDescent="0.25">
      <c r="A97" s="37">
        <v>41</v>
      </c>
      <c r="B97" s="23"/>
      <c r="C97" s="38" t="s">
        <v>82</v>
      </c>
      <c r="D97" s="23"/>
      <c r="E97" s="18" t="s">
        <v>83</v>
      </c>
      <c r="F97" s="72"/>
      <c r="G97" s="66">
        <v>2</v>
      </c>
      <c r="H97" s="66"/>
      <c r="I97" s="72"/>
      <c r="J97" s="72"/>
      <c r="K97" s="65">
        <v>1.1825000000000001</v>
      </c>
      <c r="L97" s="66">
        <f t="shared" si="18"/>
        <v>-0.81749999999999989</v>
      </c>
    </row>
    <row r="98" spans="1:12" x14ac:dyDescent="0.25">
      <c r="A98" s="37">
        <v>42</v>
      </c>
      <c r="B98" s="23"/>
      <c r="C98" s="38" t="s">
        <v>84</v>
      </c>
      <c r="D98" s="23"/>
      <c r="E98" s="18" t="s">
        <v>83</v>
      </c>
      <c r="F98" s="72"/>
      <c r="G98" s="66">
        <v>0.2</v>
      </c>
      <c r="H98" s="66"/>
      <c r="I98" s="72"/>
      <c r="J98" s="72"/>
      <c r="K98" s="65">
        <v>-6.8851893400000002</v>
      </c>
      <c r="L98" s="66">
        <f t="shared" si="18"/>
        <v>-7.0851893400000003</v>
      </c>
    </row>
    <row r="99" spans="1:12" ht="25" x14ac:dyDescent="0.25">
      <c r="A99" s="37">
        <v>43</v>
      </c>
      <c r="B99" s="23"/>
      <c r="C99" s="38" t="s">
        <v>85</v>
      </c>
      <c r="D99" s="23"/>
      <c r="E99" s="18" t="s">
        <v>83</v>
      </c>
      <c r="F99" s="72"/>
      <c r="G99" s="66">
        <v>0</v>
      </c>
      <c r="H99" s="66"/>
      <c r="I99" s="72"/>
      <c r="J99" s="72"/>
      <c r="K99" s="65">
        <v>0</v>
      </c>
      <c r="L99" s="66">
        <f t="shared" si="18"/>
        <v>0</v>
      </c>
    </row>
    <row r="100" spans="1:12" ht="25" x14ac:dyDescent="0.25">
      <c r="A100" s="37">
        <v>44</v>
      </c>
      <c r="B100" s="23"/>
      <c r="C100" s="38" t="s">
        <v>86</v>
      </c>
      <c r="D100" s="23"/>
      <c r="E100" s="18" t="s">
        <v>83</v>
      </c>
      <c r="F100" s="72"/>
      <c r="G100" s="66">
        <v>0</v>
      </c>
      <c r="H100" s="66"/>
      <c r="I100" s="72"/>
      <c r="J100" s="72"/>
      <c r="K100" s="65">
        <v>0</v>
      </c>
      <c r="L100" s="66">
        <f t="shared" si="18"/>
        <v>0</v>
      </c>
    </row>
    <row r="101" spans="1:12" x14ac:dyDescent="0.25">
      <c r="A101" s="37">
        <v>45</v>
      </c>
      <c r="B101" s="23"/>
      <c r="C101" s="38" t="s">
        <v>87</v>
      </c>
      <c r="D101" s="23"/>
      <c r="E101" s="18" t="s">
        <v>83</v>
      </c>
      <c r="F101" s="72"/>
      <c r="G101" s="66">
        <v>12</v>
      </c>
      <c r="H101" s="66"/>
      <c r="I101" s="72"/>
      <c r="J101" s="72"/>
      <c r="K101" s="65">
        <v>12.000000000418014</v>
      </c>
      <c r="L101" s="66">
        <f t="shared" si="18"/>
        <v>4.1801406780450634E-10</v>
      </c>
    </row>
    <row r="102" spans="1:12" x14ac:dyDescent="0.25">
      <c r="A102" s="37">
        <v>46</v>
      </c>
      <c r="B102" s="23"/>
      <c r="C102" s="38" t="s">
        <v>88</v>
      </c>
      <c r="D102" s="23"/>
      <c r="E102" s="18" t="s">
        <v>83</v>
      </c>
      <c r="F102" s="72"/>
      <c r="G102" s="66">
        <v>0</v>
      </c>
      <c r="H102" s="66"/>
      <c r="I102" s="72"/>
      <c r="J102" s="72"/>
      <c r="K102" s="65">
        <v>6.3227000000000005E-2</v>
      </c>
      <c r="L102" s="66">
        <f t="shared" si="18"/>
        <v>6.3227000000000005E-2</v>
      </c>
    </row>
    <row r="103" spans="1:12" x14ac:dyDescent="0.25">
      <c r="A103" s="37">
        <v>47</v>
      </c>
      <c r="B103" s="23"/>
      <c r="C103" s="38" t="s">
        <v>89</v>
      </c>
      <c r="D103" s="23"/>
      <c r="E103" s="18" t="s">
        <v>83</v>
      </c>
      <c r="F103" s="72"/>
      <c r="G103" s="66">
        <v>0.7</v>
      </c>
      <c r="H103" s="66"/>
      <c r="I103" s="72"/>
      <c r="J103" s="72"/>
      <c r="K103" s="65">
        <v>0.86912155840399996</v>
      </c>
      <c r="L103" s="66">
        <f t="shared" si="18"/>
        <v>0.16912155840400001</v>
      </c>
    </row>
    <row r="104" spans="1:12" ht="25" x14ac:dyDescent="0.25">
      <c r="A104" s="37">
        <v>48</v>
      </c>
      <c r="B104" s="23"/>
      <c r="C104" s="38" t="s">
        <v>90</v>
      </c>
      <c r="D104" s="23"/>
      <c r="E104" s="18" t="s">
        <v>83</v>
      </c>
      <c r="F104" s="72"/>
      <c r="G104" s="66">
        <v>0.1</v>
      </c>
      <c r="H104" s="66"/>
      <c r="I104" s="72"/>
      <c r="J104" s="72"/>
      <c r="K104" s="65">
        <v>7.1900000000000006E-2</v>
      </c>
      <c r="L104" s="66">
        <f t="shared" si="18"/>
        <v>-2.81E-2</v>
      </c>
    </row>
    <row r="105" spans="1:12" ht="25" x14ac:dyDescent="0.25">
      <c r="A105" s="37">
        <v>49</v>
      </c>
      <c r="B105" s="23"/>
      <c r="C105" s="38" t="s">
        <v>91</v>
      </c>
      <c r="D105" s="23"/>
      <c r="E105" s="18" t="s">
        <v>83</v>
      </c>
      <c r="F105" s="72"/>
      <c r="G105" s="66">
        <v>0</v>
      </c>
      <c r="H105" s="66"/>
      <c r="I105" s="72"/>
      <c r="J105" s="72"/>
      <c r="K105" s="65">
        <v>0</v>
      </c>
      <c r="L105" s="66">
        <f t="shared" si="18"/>
        <v>0</v>
      </c>
    </row>
    <row r="106" spans="1:12" ht="25" x14ac:dyDescent="0.25">
      <c r="A106" s="37">
        <v>50</v>
      </c>
      <c r="B106" s="23"/>
      <c r="C106" s="38" t="s">
        <v>92</v>
      </c>
      <c r="D106" s="23"/>
      <c r="E106" s="18" t="s">
        <v>83</v>
      </c>
      <c r="F106" s="72"/>
      <c r="G106" s="66">
        <v>0</v>
      </c>
      <c r="H106" s="66"/>
      <c r="I106" s="72"/>
      <c r="J106" s="72"/>
      <c r="K106" s="65">
        <v>0</v>
      </c>
      <c r="L106" s="66">
        <f t="shared" si="18"/>
        <v>0</v>
      </c>
    </row>
    <row r="107" spans="1:12" x14ac:dyDescent="0.25">
      <c r="A107" s="18"/>
      <c r="B107" s="23"/>
      <c r="C107" s="38"/>
      <c r="D107" s="23"/>
      <c r="E107" s="18"/>
      <c r="F107" s="23"/>
      <c r="G107" s="27"/>
      <c r="H107" s="27"/>
      <c r="I107" s="23"/>
      <c r="J107" s="23"/>
      <c r="K107" s="27"/>
      <c r="L107" s="27"/>
    </row>
    <row r="108" spans="1:12" x14ac:dyDescent="0.25">
      <c r="A108" s="18"/>
      <c r="B108" s="23"/>
      <c r="C108" s="38"/>
      <c r="D108" s="23"/>
      <c r="E108" s="18"/>
      <c r="F108" s="23"/>
      <c r="G108" s="27"/>
      <c r="H108" s="27"/>
      <c r="I108" s="23"/>
      <c r="J108" s="23"/>
      <c r="K108" s="27"/>
      <c r="L108" s="27"/>
    </row>
    <row r="109" spans="1:12" x14ac:dyDescent="0.25">
      <c r="A109" s="18"/>
      <c r="B109" s="23"/>
      <c r="C109" s="38"/>
      <c r="D109" s="23"/>
      <c r="E109" s="18"/>
      <c r="F109" s="23"/>
      <c r="G109" s="27"/>
      <c r="H109" s="27"/>
      <c r="I109" s="23"/>
      <c r="J109" s="23"/>
      <c r="K109" s="27"/>
      <c r="L109" s="27"/>
    </row>
    <row r="110" spans="1:12" x14ac:dyDescent="0.25">
      <c r="A110" s="18"/>
      <c r="B110" s="23"/>
      <c r="C110" s="38"/>
      <c r="D110" s="23"/>
      <c r="E110" s="18"/>
      <c r="F110" s="23"/>
      <c r="G110" s="27"/>
      <c r="H110" s="27"/>
      <c r="I110" s="23"/>
      <c r="J110" s="23"/>
      <c r="K110" s="27"/>
      <c r="L110" s="27"/>
    </row>
    <row r="111" spans="1:12" x14ac:dyDescent="0.25">
      <c r="A111" s="18"/>
      <c r="B111" s="23"/>
      <c r="C111" s="38"/>
      <c r="D111" s="23"/>
      <c r="E111" s="18"/>
      <c r="F111" s="23"/>
      <c r="G111" s="27"/>
      <c r="H111" s="27"/>
      <c r="I111" s="23"/>
      <c r="J111" s="23"/>
      <c r="K111" s="27"/>
      <c r="L111" s="27"/>
    </row>
    <row r="112" spans="1:12" x14ac:dyDescent="0.25">
      <c r="A112" s="18"/>
      <c r="B112" s="23"/>
      <c r="C112" s="38"/>
      <c r="D112" s="23"/>
      <c r="E112" s="18"/>
      <c r="F112" s="23"/>
      <c r="G112" s="27"/>
      <c r="H112" s="27"/>
      <c r="I112" s="23"/>
      <c r="J112" s="23"/>
      <c r="K112" s="27"/>
      <c r="L112" s="27"/>
    </row>
    <row r="113" spans="1:12" x14ac:dyDescent="0.25">
      <c r="A113" s="87" t="s">
        <v>107</v>
      </c>
      <c r="B113" s="90"/>
      <c r="C113" s="90"/>
      <c r="D113" s="90"/>
      <c r="E113" s="90"/>
      <c r="F113" s="90"/>
      <c r="G113" s="90"/>
      <c r="H113" s="90"/>
      <c r="I113" s="90"/>
      <c r="J113" s="90"/>
      <c r="K113" s="90"/>
      <c r="L113" s="90"/>
    </row>
    <row r="114" spans="1:12" x14ac:dyDescent="0.25">
      <c r="A114" s="35" t="s">
        <v>112</v>
      </c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</row>
    <row r="115" spans="1:12" x14ac:dyDescent="0.25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</row>
    <row r="116" spans="1:12" ht="15" customHeight="1" x14ac:dyDescent="0.25">
      <c r="A116" s="39"/>
      <c r="B116" s="39"/>
      <c r="C116" s="39"/>
      <c r="D116" s="39"/>
      <c r="E116" s="90">
        <v>2021</v>
      </c>
      <c r="F116" s="90"/>
      <c r="G116" s="90"/>
      <c r="H116" s="17"/>
      <c r="I116" s="90">
        <v>2022</v>
      </c>
      <c r="J116" s="90"/>
      <c r="K116" s="90"/>
      <c r="L116" s="17"/>
    </row>
    <row r="117" spans="1:12" ht="38.25" customHeight="1" x14ac:dyDescent="0.25">
      <c r="A117" s="40" t="s">
        <v>2</v>
      </c>
      <c r="B117" s="38"/>
      <c r="C117" s="41" t="s">
        <v>3</v>
      </c>
      <c r="D117" s="38"/>
      <c r="E117" s="91" t="s">
        <v>5</v>
      </c>
      <c r="F117" s="91"/>
      <c r="G117" s="91"/>
      <c r="H117" s="53"/>
      <c r="I117" s="91" t="s">
        <v>5</v>
      </c>
      <c r="J117" s="91"/>
      <c r="K117" s="91"/>
      <c r="L117" s="40" t="s">
        <v>24</v>
      </c>
    </row>
    <row r="118" spans="1:12" x14ac:dyDescent="0.25">
      <c r="A118" s="23"/>
      <c r="B118" s="23"/>
      <c r="C118" s="23"/>
      <c r="D118" s="23"/>
      <c r="E118" s="18" t="s">
        <v>8</v>
      </c>
      <c r="F118" s="18" t="s">
        <v>9</v>
      </c>
      <c r="G118" s="18" t="s">
        <v>10</v>
      </c>
      <c r="H118" s="18"/>
      <c r="I118" s="18" t="s">
        <v>11</v>
      </c>
      <c r="J118" s="18" t="s">
        <v>12</v>
      </c>
      <c r="K118" s="18" t="s">
        <v>13</v>
      </c>
      <c r="L118" s="18" t="s">
        <v>109</v>
      </c>
    </row>
    <row r="119" spans="1:12" x14ac:dyDescent="0.25">
      <c r="A119" s="23"/>
      <c r="B119" s="23"/>
      <c r="C119" s="23"/>
      <c r="D119" s="23"/>
      <c r="E119" s="18"/>
      <c r="F119" s="18"/>
      <c r="G119" s="18"/>
      <c r="H119" s="18"/>
      <c r="I119" s="18"/>
      <c r="J119" s="18"/>
      <c r="K119" s="18"/>
      <c r="L119" s="18"/>
    </row>
    <row r="120" spans="1:12" x14ac:dyDescent="0.25">
      <c r="E120" s="21" t="s">
        <v>4</v>
      </c>
      <c r="F120" s="21"/>
      <c r="G120" s="21" t="s">
        <v>19</v>
      </c>
      <c r="H120" s="21"/>
      <c r="I120" s="21"/>
      <c r="J120" s="21"/>
      <c r="K120" s="21" t="s">
        <v>19</v>
      </c>
      <c r="L120" s="2"/>
    </row>
    <row r="122" spans="1:12" ht="25" x14ac:dyDescent="0.25">
      <c r="A122" s="37">
        <v>51</v>
      </c>
      <c r="B122" s="23"/>
      <c r="C122" s="38" t="s">
        <v>80</v>
      </c>
      <c r="D122" s="23"/>
      <c r="E122" s="18" t="s">
        <v>93</v>
      </c>
      <c r="F122" s="23"/>
      <c r="G122" s="66">
        <v>19.04</v>
      </c>
      <c r="H122" s="66"/>
      <c r="I122" s="72"/>
      <c r="J122" s="72"/>
      <c r="K122" s="66">
        <v>8.769801039999999</v>
      </c>
      <c r="L122" s="66">
        <f t="shared" si="18"/>
        <v>-10.27019896</v>
      </c>
    </row>
    <row r="123" spans="1:12" x14ac:dyDescent="0.25">
      <c r="A123" s="37">
        <v>52</v>
      </c>
      <c r="B123" s="23"/>
      <c r="C123" s="38" t="s">
        <v>94</v>
      </c>
      <c r="D123" s="23"/>
      <c r="E123" s="18" t="s">
        <v>95</v>
      </c>
      <c r="F123" s="23"/>
      <c r="G123" s="66">
        <v>0</v>
      </c>
      <c r="H123" s="66"/>
      <c r="I123" s="72"/>
      <c r="J123" s="72"/>
      <c r="K123" s="66">
        <v>0</v>
      </c>
      <c r="L123" s="66">
        <f t="shared" si="18"/>
        <v>0</v>
      </c>
    </row>
    <row r="124" spans="1:12" x14ac:dyDescent="0.25">
      <c r="A124" s="29">
        <v>53</v>
      </c>
      <c r="C124" s="5" t="s">
        <v>84</v>
      </c>
      <c r="E124" s="2" t="s">
        <v>95</v>
      </c>
      <c r="F124" s="15"/>
      <c r="G124" s="65">
        <v>-13.96</v>
      </c>
      <c r="H124" s="65"/>
      <c r="I124" s="72"/>
      <c r="J124" s="72"/>
      <c r="K124" s="66">
        <v>-2.01582895</v>
      </c>
      <c r="L124" s="66">
        <f t="shared" si="18"/>
        <v>11.944171050000001</v>
      </c>
    </row>
    <row r="125" spans="1:12" x14ac:dyDescent="0.25">
      <c r="A125" s="29">
        <v>54</v>
      </c>
      <c r="C125" s="5" t="s">
        <v>96</v>
      </c>
      <c r="E125" s="2" t="s">
        <v>95</v>
      </c>
      <c r="F125" s="15"/>
      <c r="G125" s="65">
        <v>-4.4000000000000004</v>
      </c>
      <c r="H125" s="65"/>
      <c r="I125" s="72"/>
      <c r="J125" s="72"/>
      <c r="K125" s="66">
        <v>-2.9220399548134903</v>
      </c>
      <c r="L125" s="66">
        <f t="shared" si="18"/>
        <v>1.47796004518651</v>
      </c>
    </row>
    <row r="126" spans="1:12" x14ac:dyDescent="0.25">
      <c r="A126" s="29">
        <v>55</v>
      </c>
      <c r="C126" s="5" t="s">
        <v>97</v>
      </c>
      <c r="E126" s="2" t="s">
        <v>95</v>
      </c>
      <c r="F126" s="15"/>
      <c r="G126" s="65">
        <v>0</v>
      </c>
      <c r="H126" s="65"/>
      <c r="I126" s="72"/>
      <c r="J126" s="72"/>
      <c r="K126" s="66">
        <v>-8.0867999999999995E-2</v>
      </c>
      <c r="L126" s="66">
        <f t="shared" si="18"/>
        <v>-8.0867999999999995E-2</v>
      </c>
    </row>
    <row r="127" spans="1:12" x14ac:dyDescent="0.25">
      <c r="A127" s="29">
        <v>56</v>
      </c>
      <c r="C127" s="5" t="s">
        <v>88</v>
      </c>
      <c r="E127" s="2" t="s">
        <v>95</v>
      </c>
      <c r="F127" s="15"/>
      <c r="G127" s="65">
        <v>0.7</v>
      </c>
      <c r="H127" s="65"/>
      <c r="I127" s="72"/>
      <c r="J127" s="72"/>
      <c r="K127" s="66">
        <v>0.761992</v>
      </c>
      <c r="L127" s="66">
        <f t="shared" si="18"/>
        <v>6.1992000000000047E-2</v>
      </c>
    </row>
    <row r="128" spans="1:12" x14ac:dyDescent="0.25">
      <c r="A128" s="29">
        <v>57</v>
      </c>
      <c r="C128" s="5" t="s">
        <v>89</v>
      </c>
      <c r="E128" s="2" t="s">
        <v>95</v>
      </c>
      <c r="F128" s="15"/>
      <c r="G128" s="65">
        <v>1.5</v>
      </c>
      <c r="H128" s="65"/>
      <c r="I128" s="72"/>
      <c r="J128" s="72"/>
      <c r="K128" s="66">
        <v>1.9856803000000001</v>
      </c>
      <c r="L128" s="66">
        <f t="shared" si="18"/>
        <v>0.48568030000000006</v>
      </c>
    </row>
    <row r="129" spans="1:12" ht="37.5" x14ac:dyDescent="0.25">
      <c r="A129" s="29">
        <v>58</v>
      </c>
      <c r="C129" s="5" t="s">
        <v>99</v>
      </c>
      <c r="E129" s="2" t="s">
        <v>15</v>
      </c>
      <c r="F129" s="15"/>
      <c r="G129" s="65">
        <v>-17.16</v>
      </c>
      <c r="H129" s="65"/>
      <c r="I129" s="72"/>
      <c r="J129" s="72"/>
      <c r="K129" s="66">
        <v>-17.399253730000002</v>
      </c>
      <c r="L129" s="66">
        <f t="shared" si="18"/>
        <v>-0.2392537300000015</v>
      </c>
    </row>
    <row r="130" spans="1:12" x14ac:dyDescent="0.25">
      <c r="A130" s="29">
        <v>59</v>
      </c>
      <c r="C130" s="5" t="s">
        <v>100</v>
      </c>
      <c r="E130" s="2" t="s">
        <v>15</v>
      </c>
      <c r="F130" s="15"/>
      <c r="G130" s="65">
        <v>1.4</v>
      </c>
      <c r="H130" s="65"/>
      <c r="I130" s="72"/>
      <c r="J130" s="72"/>
      <c r="K130" s="66">
        <v>8.9332866438496392</v>
      </c>
      <c r="L130" s="66">
        <f t="shared" si="18"/>
        <v>7.5332866438496389</v>
      </c>
    </row>
    <row r="131" spans="1:12" x14ac:dyDescent="0.25">
      <c r="A131" s="29">
        <v>60</v>
      </c>
      <c r="C131" s="1" t="s">
        <v>19</v>
      </c>
      <c r="E131" s="15"/>
      <c r="F131" s="15"/>
      <c r="G131" s="67">
        <f>SUM(G93:G107)+SUM(G122:G130)</f>
        <v>-16.680000000000007</v>
      </c>
      <c r="H131" s="66"/>
      <c r="I131" s="72"/>
      <c r="J131" s="72"/>
      <c r="K131" s="67">
        <f>SUM(K93:K107)+SUM(K122:K130)</f>
        <v>-20.531682313382305</v>
      </c>
      <c r="L131" s="67">
        <f>SUM(L93:L107)+SUM(L122:L130)</f>
        <v>-3.8516823133823088</v>
      </c>
    </row>
    <row r="132" spans="1:12" x14ac:dyDescent="0.25">
      <c r="A132" s="29"/>
      <c r="E132" s="15"/>
      <c r="F132" s="15"/>
      <c r="G132" s="66"/>
      <c r="H132" s="66"/>
      <c r="I132" s="72"/>
      <c r="J132" s="72"/>
      <c r="K132" s="66"/>
      <c r="L132" s="66"/>
    </row>
    <row r="133" spans="1:12" ht="13" thickBot="1" x14ac:dyDescent="0.3">
      <c r="A133" s="29">
        <v>61</v>
      </c>
      <c r="C133" s="1" t="s">
        <v>101</v>
      </c>
      <c r="E133" s="15"/>
      <c r="F133" s="15"/>
      <c r="G133" s="70">
        <f>G76+G131</f>
        <v>4480.62</v>
      </c>
      <c r="H133" s="66"/>
      <c r="I133" s="72"/>
      <c r="J133" s="72"/>
      <c r="K133" s="70">
        <f>K76+K131</f>
        <v>6164.5421092700008</v>
      </c>
      <c r="L133" s="70">
        <f>K133-G133+0.1</f>
        <v>1684.0221092700008</v>
      </c>
    </row>
    <row r="134" spans="1:12" ht="13" thickTop="1" x14ac:dyDescent="0.25">
      <c r="G134" s="73"/>
      <c r="H134" s="73"/>
      <c r="I134" s="73"/>
      <c r="J134" s="73"/>
      <c r="K134" s="73"/>
      <c r="L134" s="73"/>
    </row>
    <row r="135" spans="1:12" x14ac:dyDescent="0.25">
      <c r="A135" s="8" t="s">
        <v>102</v>
      </c>
      <c r="G135" s="73"/>
      <c r="H135" s="73"/>
      <c r="I135" s="73"/>
      <c r="J135" s="73"/>
      <c r="K135" s="73"/>
      <c r="L135" s="73"/>
    </row>
    <row r="136" spans="1:12" x14ac:dyDescent="0.25">
      <c r="A136" s="26" t="s">
        <v>103</v>
      </c>
      <c r="B136" s="5"/>
      <c r="C136" s="5" t="s">
        <v>104</v>
      </c>
      <c r="G136" s="73"/>
      <c r="H136" s="73"/>
      <c r="I136" s="73"/>
      <c r="J136" s="73"/>
      <c r="K136" s="73"/>
      <c r="L136" s="73"/>
    </row>
    <row r="137" spans="1:12" x14ac:dyDescent="0.25">
      <c r="A137" s="26" t="s">
        <v>105</v>
      </c>
      <c r="B137" s="5"/>
      <c r="C137" s="5" t="s">
        <v>106</v>
      </c>
    </row>
    <row r="144" spans="1:12" x14ac:dyDescent="0.25">
      <c r="A144" s="19"/>
    </row>
    <row r="148" spans="1:12" x14ac:dyDescent="0.25">
      <c r="A148" s="87" t="s">
        <v>107</v>
      </c>
      <c r="B148" s="87"/>
      <c r="C148" s="87"/>
      <c r="D148" s="87"/>
      <c r="E148" s="87"/>
      <c r="F148" s="87"/>
      <c r="G148" s="87"/>
      <c r="H148" s="87"/>
      <c r="I148" s="87"/>
      <c r="J148" s="87"/>
      <c r="K148" s="87"/>
      <c r="L148" s="87"/>
    </row>
    <row r="149" spans="1:12" x14ac:dyDescent="0.25">
      <c r="A149" s="10" t="s">
        <v>113</v>
      </c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</row>
    <row r="151" spans="1:12" x14ac:dyDescent="0.25">
      <c r="A151" s="3"/>
      <c r="B151" s="3"/>
      <c r="C151" s="3"/>
      <c r="D151" s="3"/>
      <c r="E151" s="87">
        <v>2022</v>
      </c>
      <c r="F151" s="87"/>
      <c r="G151" s="87"/>
      <c r="H151" s="8"/>
      <c r="I151" s="87">
        <v>2023</v>
      </c>
      <c r="J151" s="87"/>
      <c r="K151" s="87"/>
      <c r="L151" s="8"/>
    </row>
    <row r="152" spans="1:12" ht="37.5" x14ac:dyDescent="0.25">
      <c r="A152" s="6" t="s">
        <v>2</v>
      </c>
      <c r="B152" s="5"/>
      <c r="C152" s="7" t="s">
        <v>3</v>
      </c>
      <c r="D152" s="5"/>
      <c r="E152" s="89" t="s">
        <v>5</v>
      </c>
      <c r="F152" s="89"/>
      <c r="G152" s="89"/>
      <c r="H152" s="20"/>
      <c r="I152" s="89" t="s">
        <v>6</v>
      </c>
      <c r="J152" s="89"/>
      <c r="K152" s="89"/>
      <c r="L152" s="6" t="s">
        <v>27</v>
      </c>
    </row>
    <row r="153" spans="1:12" x14ac:dyDescent="0.25">
      <c r="E153" s="2" t="s">
        <v>8</v>
      </c>
      <c r="F153" s="2" t="s">
        <v>9</v>
      </c>
      <c r="G153" s="2" t="s">
        <v>10</v>
      </c>
      <c r="H153" s="2"/>
      <c r="I153" s="2" t="s">
        <v>11</v>
      </c>
      <c r="J153" s="2" t="s">
        <v>12</v>
      </c>
      <c r="K153" s="2" t="s">
        <v>13</v>
      </c>
      <c r="L153" s="2" t="s">
        <v>109</v>
      </c>
    </row>
    <row r="154" spans="1:12" x14ac:dyDescent="0.25">
      <c r="E154" s="2"/>
      <c r="F154" s="2"/>
      <c r="G154" s="2"/>
      <c r="H154" s="2"/>
      <c r="I154" s="2"/>
      <c r="J154" s="2"/>
      <c r="K154" s="2"/>
      <c r="L154" s="2"/>
    </row>
    <row r="155" spans="1:12" x14ac:dyDescent="0.25">
      <c r="E155" s="21" t="s">
        <v>110</v>
      </c>
      <c r="F155" s="21" t="s">
        <v>111</v>
      </c>
      <c r="G155" s="21" t="s">
        <v>19</v>
      </c>
      <c r="H155" s="21"/>
      <c r="I155" s="21" t="s">
        <v>110</v>
      </c>
      <c r="J155" s="21" t="s">
        <v>111</v>
      </c>
      <c r="K155" s="21" t="s">
        <v>19</v>
      </c>
      <c r="L155" s="2"/>
    </row>
    <row r="157" spans="1:12" x14ac:dyDescent="0.25">
      <c r="C157" s="3" t="s">
        <v>39</v>
      </c>
      <c r="L157" s="4"/>
    </row>
    <row r="158" spans="1:12" x14ac:dyDescent="0.25">
      <c r="E158" s="4"/>
      <c r="F158" s="4"/>
      <c r="G158" s="4"/>
      <c r="H158" s="4"/>
      <c r="I158" s="4"/>
      <c r="J158" s="4"/>
      <c r="K158" s="4"/>
      <c r="L158" s="4"/>
    </row>
    <row r="159" spans="1:12" x14ac:dyDescent="0.25">
      <c r="A159" s="2">
        <v>1</v>
      </c>
      <c r="C159" s="1" t="s">
        <v>40</v>
      </c>
      <c r="E159" s="66">
        <f>I17</f>
        <v>2358.5385691600009</v>
      </c>
      <c r="F159" s="66">
        <f>J17</f>
        <v>17.587358950000002</v>
      </c>
      <c r="G159" s="66">
        <f>E159+F159</f>
        <v>2376.125928110001</v>
      </c>
      <c r="H159" s="66"/>
      <c r="I159" s="66">
        <v>2193.2532272574963</v>
      </c>
      <c r="J159" s="66">
        <v>19.063742037074004</v>
      </c>
      <c r="K159" s="66">
        <f>I159+J159</f>
        <v>2212.3169692945703</v>
      </c>
      <c r="L159" s="66">
        <f>K159-G159</f>
        <v>-163.80895881543074</v>
      </c>
    </row>
    <row r="160" spans="1:12" x14ac:dyDescent="0.25">
      <c r="A160" s="2">
        <v>2</v>
      </c>
      <c r="C160" s="1" t="s">
        <v>41</v>
      </c>
      <c r="E160" s="66">
        <f t="shared" ref="E160:F160" si="19">I18</f>
        <v>1145.4263617699996</v>
      </c>
      <c r="F160" s="66">
        <f t="shared" si="19"/>
        <v>163.93303464000005</v>
      </c>
      <c r="G160" s="66">
        <f t="shared" ref="G160:G161" si="20">E160+F160</f>
        <v>1309.3593964099996</v>
      </c>
      <c r="H160" s="66"/>
      <c r="I160" s="66">
        <v>1043.3305558086704</v>
      </c>
      <c r="J160" s="66">
        <v>163.295670385584</v>
      </c>
      <c r="K160" s="66">
        <f>I160+J160</f>
        <v>1206.6262261942543</v>
      </c>
      <c r="L160" s="66">
        <f>K160-G160</f>
        <v>-102.7331702157453</v>
      </c>
    </row>
    <row r="161" spans="1:12" x14ac:dyDescent="0.25">
      <c r="A161" s="2">
        <v>3</v>
      </c>
      <c r="C161" s="1" t="s">
        <v>42</v>
      </c>
      <c r="E161" s="66">
        <f t="shared" ref="E161:F161" si="21">I19</f>
        <v>-4.9938199999999995E-3</v>
      </c>
      <c r="F161" s="66">
        <f t="shared" si="21"/>
        <v>0</v>
      </c>
      <c r="G161" s="66">
        <f t="shared" si="20"/>
        <v>-4.9938199999999995E-3</v>
      </c>
      <c r="H161" s="66"/>
      <c r="I161" s="66">
        <v>0</v>
      </c>
      <c r="J161" s="66">
        <v>0</v>
      </c>
      <c r="K161" s="66">
        <f>I161+J161</f>
        <v>0</v>
      </c>
      <c r="L161" s="66">
        <f>K161-G161</f>
        <v>4.9938199999999995E-3</v>
      </c>
    </row>
    <row r="162" spans="1:12" x14ac:dyDescent="0.25">
      <c r="A162" s="2">
        <v>4</v>
      </c>
      <c r="C162" s="1" t="s">
        <v>43</v>
      </c>
      <c r="E162" s="67">
        <f t="shared" ref="E162:L162" si="22">SUM(E159:E161)</f>
        <v>3503.9599371100003</v>
      </c>
      <c r="F162" s="67">
        <f t="shared" si="22"/>
        <v>181.52039359000005</v>
      </c>
      <c r="G162" s="67">
        <f t="shared" si="22"/>
        <v>3685.4803307000006</v>
      </c>
      <c r="H162" s="66"/>
      <c r="I162" s="67">
        <f t="shared" si="22"/>
        <v>3236.5837830661667</v>
      </c>
      <c r="J162" s="67">
        <f t="shared" si="22"/>
        <v>182.35941242265801</v>
      </c>
      <c r="K162" s="67">
        <f t="shared" si="22"/>
        <v>3418.9431954888246</v>
      </c>
      <c r="L162" s="67">
        <f t="shared" si="22"/>
        <v>-266.53713521117606</v>
      </c>
    </row>
    <row r="163" spans="1:12" x14ac:dyDescent="0.25">
      <c r="A163" s="2"/>
      <c r="E163" s="68"/>
      <c r="F163" s="68"/>
      <c r="G163" s="68"/>
      <c r="H163" s="68"/>
      <c r="I163" s="68"/>
      <c r="J163" s="68"/>
      <c r="K163" s="68"/>
      <c r="L163" s="68"/>
    </row>
    <row r="164" spans="1:12" x14ac:dyDescent="0.25">
      <c r="A164" s="2">
        <v>5</v>
      </c>
      <c r="C164" s="1" t="s">
        <v>44</v>
      </c>
      <c r="E164" s="66">
        <f t="shared" ref="E164:F167" si="23">I22</f>
        <v>1232.639560152779</v>
      </c>
      <c r="F164" s="66">
        <f t="shared" si="23"/>
        <v>20.129785300000002</v>
      </c>
      <c r="G164" s="66">
        <f>E164+F164</f>
        <v>1252.7693454527791</v>
      </c>
      <c r="H164" s="66"/>
      <c r="I164" s="66">
        <v>1109.5264137582092</v>
      </c>
      <c r="J164" s="66">
        <v>20.476169272153001</v>
      </c>
      <c r="K164" s="66">
        <f>I164+J164</f>
        <v>1130.0025830303621</v>
      </c>
      <c r="L164" s="66">
        <f>K164-G164</f>
        <v>-122.76676242241706</v>
      </c>
    </row>
    <row r="165" spans="1:12" x14ac:dyDescent="0.25">
      <c r="A165" s="2">
        <v>6</v>
      </c>
      <c r="C165" s="1" t="s">
        <v>45</v>
      </c>
      <c r="E165" s="66">
        <f t="shared" si="23"/>
        <v>180.28146005527503</v>
      </c>
      <c r="F165" s="66">
        <f t="shared" si="23"/>
        <v>42.914628469999997</v>
      </c>
      <c r="G165" s="66">
        <f t="shared" ref="G165:G167" si="24">E165+F165</f>
        <v>223.19608852527503</v>
      </c>
      <c r="H165" s="66"/>
      <c r="I165" s="66">
        <v>173.9469815758363</v>
      </c>
      <c r="J165" s="66">
        <v>44.653996751413999</v>
      </c>
      <c r="K165" s="66">
        <f t="shared" ref="K165:K167" si="25">I165+J165</f>
        <v>218.60097832725029</v>
      </c>
      <c r="L165" s="66">
        <f>K165-G165</f>
        <v>-4.5951101980247415</v>
      </c>
    </row>
    <row r="166" spans="1:12" x14ac:dyDescent="0.25">
      <c r="A166" s="2">
        <v>7</v>
      </c>
      <c r="C166" s="1" t="s">
        <v>46</v>
      </c>
      <c r="E166" s="66">
        <f t="shared" si="23"/>
        <v>487.13565051272502</v>
      </c>
      <c r="F166" s="66">
        <f t="shared" si="23"/>
        <v>14.39835096456784</v>
      </c>
      <c r="G166" s="66">
        <f t="shared" si="24"/>
        <v>501.53400147729286</v>
      </c>
      <c r="H166" s="66"/>
      <c r="I166" s="66">
        <v>467.45736914925141</v>
      </c>
      <c r="J166" s="66">
        <v>14.029579801463003</v>
      </c>
      <c r="K166" s="66">
        <f t="shared" si="25"/>
        <v>481.48694895071441</v>
      </c>
      <c r="L166" s="66">
        <f>K166-G166</f>
        <v>-20.047052526578454</v>
      </c>
    </row>
    <row r="167" spans="1:12" x14ac:dyDescent="0.25">
      <c r="A167" s="2">
        <v>8</v>
      </c>
      <c r="C167" s="1" t="s">
        <v>47</v>
      </c>
      <c r="E167" s="66">
        <f t="shared" si="23"/>
        <v>58.523974478685794</v>
      </c>
      <c r="F167" s="66">
        <f t="shared" si="23"/>
        <v>22.743378023129001</v>
      </c>
      <c r="G167" s="66">
        <f t="shared" si="24"/>
        <v>81.267352501814798</v>
      </c>
      <c r="H167" s="66"/>
      <c r="I167" s="66">
        <v>65.854881438103988</v>
      </c>
      <c r="J167" s="66">
        <v>23.910456403099033</v>
      </c>
      <c r="K167" s="66">
        <f t="shared" si="25"/>
        <v>89.765337841203021</v>
      </c>
      <c r="L167" s="66">
        <f>K167-G167</f>
        <v>8.4979853393882223</v>
      </c>
    </row>
    <row r="168" spans="1:12" x14ac:dyDescent="0.25">
      <c r="A168" s="2">
        <v>9</v>
      </c>
      <c r="C168" s="1" t="s">
        <v>48</v>
      </c>
      <c r="E168" s="67">
        <f t="shared" ref="E168:L168" si="26">SUM(E164:E167)</f>
        <v>1958.5806451994649</v>
      </c>
      <c r="F168" s="67">
        <f t="shared" si="26"/>
        <v>100.18614275769684</v>
      </c>
      <c r="G168" s="67">
        <f t="shared" si="26"/>
        <v>2058.7667879571618</v>
      </c>
      <c r="H168" s="66"/>
      <c r="I168" s="67">
        <f t="shared" si="26"/>
        <v>1816.7856459214011</v>
      </c>
      <c r="J168" s="67">
        <f t="shared" si="26"/>
        <v>103.07020222812903</v>
      </c>
      <c r="K168" s="67">
        <f t="shared" si="26"/>
        <v>1919.8558481495297</v>
      </c>
      <c r="L168" s="67">
        <f t="shared" si="26"/>
        <v>-138.91093980763202</v>
      </c>
    </row>
    <row r="169" spans="1:12" x14ac:dyDescent="0.25">
      <c r="A169" s="2"/>
      <c r="E169" s="66"/>
      <c r="F169" s="66"/>
      <c r="G169" s="66"/>
      <c r="H169" s="66"/>
      <c r="I169" s="66"/>
      <c r="J169" s="66"/>
      <c r="K169" s="66"/>
      <c r="L169" s="66"/>
    </row>
    <row r="170" spans="1:12" x14ac:dyDescent="0.25">
      <c r="A170" s="2">
        <v>10</v>
      </c>
      <c r="C170" s="1" t="s">
        <v>49</v>
      </c>
      <c r="E170" s="67">
        <f t="shared" ref="E170:L170" si="27">E162+E168</f>
        <v>5462.5405823094652</v>
      </c>
      <c r="F170" s="67">
        <f t="shared" si="27"/>
        <v>281.7065363476969</v>
      </c>
      <c r="G170" s="67">
        <f t="shared" si="27"/>
        <v>5744.247118657162</v>
      </c>
      <c r="H170" s="66"/>
      <c r="I170" s="67">
        <f t="shared" si="27"/>
        <v>5053.3694289875675</v>
      </c>
      <c r="J170" s="67">
        <f t="shared" si="27"/>
        <v>285.42961465078702</v>
      </c>
      <c r="K170" s="67">
        <f t="shared" si="27"/>
        <v>5338.7990436383543</v>
      </c>
      <c r="L170" s="67">
        <f t="shared" si="27"/>
        <v>-405.44807501880808</v>
      </c>
    </row>
    <row r="171" spans="1:12" x14ac:dyDescent="0.25">
      <c r="A171" s="2"/>
      <c r="E171" s="66"/>
      <c r="F171" s="66"/>
      <c r="G171" s="66"/>
      <c r="H171" s="66"/>
      <c r="I171" s="66"/>
      <c r="J171" s="66"/>
      <c r="K171" s="66"/>
      <c r="L171" s="66"/>
    </row>
    <row r="172" spans="1:12" x14ac:dyDescent="0.25">
      <c r="A172" s="2"/>
      <c r="C172" s="3" t="s">
        <v>50</v>
      </c>
      <c r="E172" s="71"/>
      <c r="F172" s="71"/>
      <c r="G172" s="71"/>
      <c r="H172" s="71"/>
      <c r="I172" s="71"/>
      <c r="J172" s="71"/>
      <c r="K172" s="71"/>
      <c r="L172" s="71"/>
    </row>
    <row r="173" spans="1:12" x14ac:dyDescent="0.25">
      <c r="A173" s="2"/>
      <c r="E173" s="71"/>
      <c r="F173" s="71"/>
      <c r="G173" s="71"/>
      <c r="H173" s="71"/>
      <c r="I173" s="71"/>
      <c r="J173" s="71"/>
      <c r="K173" s="71"/>
      <c r="L173" s="71"/>
    </row>
    <row r="174" spans="1:12" x14ac:dyDescent="0.25">
      <c r="A174" s="2">
        <v>11</v>
      </c>
      <c r="C174" s="1" t="s">
        <v>51</v>
      </c>
      <c r="E174" s="66">
        <f t="shared" ref="E174:F178" si="28">I32</f>
        <v>4.2727060200000038</v>
      </c>
      <c r="F174" s="66">
        <f t="shared" si="28"/>
        <v>2.2907486499999994</v>
      </c>
      <c r="G174" s="66">
        <f t="shared" ref="G174:G179" si="29">E174+F174</f>
        <v>6.5634546700000032</v>
      </c>
      <c r="H174" s="66"/>
      <c r="I174" s="66">
        <v>4.2657422099999982</v>
      </c>
      <c r="J174" s="66">
        <v>1.4140787899999996</v>
      </c>
      <c r="K174" s="66">
        <f t="shared" ref="K174:K179" si="30">I174+J174</f>
        <v>5.6798209999999978</v>
      </c>
      <c r="L174" s="66">
        <f t="shared" ref="L174:L179" si="31">K174-G174</f>
        <v>-0.88363367000000537</v>
      </c>
    </row>
    <row r="175" spans="1:12" x14ac:dyDescent="0.25">
      <c r="A175" s="2">
        <v>12</v>
      </c>
      <c r="C175" s="1" t="s">
        <v>52</v>
      </c>
      <c r="E175" s="66">
        <f t="shared" si="28"/>
        <v>33.803907740000021</v>
      </c>
      <c r="F175" s="66">
        <f t="shared" si="28"/>
        <v>47.133285050000218</v>
      </c>
      <c r="G175" s="66">
        <f t="shared" si="29"/>
        <v>80.937192790000239</v>
      </c>
      <c r="H175" s="66"/>
      <c r="I175" s="66">
        <v>26.440637750000015</v>
      </c>
      <c r="J175" s="66">
        <v>41.868381019999539</v>
      </c>
      <c r="K175" s="66">
        <f t="shared" si="30"/>
        <v>68.309018769999554</v>
      </c>
      <c r="L175" s="66">
        <f t="shared" si="31"/>
        <v>-12.628174020000685</v>
      </c>
    </row>
    <row r="176" spans="1:12" x14ac:dyDescent="0.25">
      <c r="A176" s="2">
        <v>13</v>
      </c>
      <c r="C176" s="1" t="s">
        <v>53</v>
      </c>
      <c r="E176" s="66">
        <f t="shared" si="28"/>
        <v>0.2985041400000002</v>
      </c>
      <c r="F176" s="66">
        <f t="shared" si="28"/>
        <v>9.7882769999999937</v>
      </c>
      <c r="G176" s="66">
        <f t="shared" si="29"/>
        <v>10.086781139999994</v>
      </c>
      <c r="H176" s="66"/>
      <c r="I176" s="66">
        <v>0.41788979999999964</v>
      </c>
      <c r="J176" s="66">
        <v>9.1369462099999978</v>
      </c>
      <c r="K176" s="66">
        <f t="shared" si="30"/>
        <v>9.5548360099999972</v>
      </c>
      <c r="L176" s="66">
        <f t="shared" si="31"/>
        <v>-0.53194512999999688</v>
      </c>
    </row>
    <row r="177" spans="1:12" x14ac:dyDescent="0.25">
      <c r="A177" s="2">
        <v>14</v>
      </c>
      <c r="C177" s="1" t="s">
        <v>54</v>
      </c>
      <c r="E177" s="66">
        <f t="shared" si="28"/>
        <v>0</v>
      </c>
      <c r="F177" s="66">
        <f t="shared" si="28"/>
        <v>12.192489169816</v>
      </c>
      <c r="G177" s="66">
        <f t="shared" si="29"/>
        <v>12.192489169816</v>
      </c>
      <c r="H177" s="66"/>
      <c r="I177" s="66">
        <v>0</v>
      </c>
      <c r="J177" s="66">
        <v>12.486256920000001</v>
      </c>
      <c r="K177" s="66">
        <f t="shared" si="30"/>
        <v>12.486256920000001</v>
      </c>
      <c r="L177" s="66">
        <f t="shared" si="31"/>
        <v>0.29376775018400103</v>
      </c>
    </row>
    <row r="178" spans="1:12" x14ac:dyDescent="0.25">
      <c r="A178" s="2">
        <v>15</v>
      </c>
      <c r="C178" s="1" t="s">
        <v>55</v>
      </c>
      <c r="E178" s="66">
        <f t="shared" si="28"/>
        <v>0.94241244999999962</v>
      </c>
      <c r="F178" s="66">
        <f t="shared" si="28"/>
        <v>1.5735991299999998</v>
      </c>
      <c r="G178" s="66">
        <f t="shared" si="29"/>
        <v>2.5160115799999994</v>
      </c>
      <c r="H178" s="66"/>
      <c r="I178" s="66">
        <v>1.1561080299999973</v>
      </c>
      <c r="J178" s="66">
        <v>1.3084168599999995</v>
      </c>
      <c r="K178" s="66">
        <f t="shared" si="30"/>
        <v>2.4645248899999967</v>
      </c>
      <c r="L178" s="66">
        <f t="shared" si="31"/>
        <v>-5.1486690000002611E-2</v>
      </c>
    </row>
    <row r="179" spans="1:12" x14ac:dyDescent="0.25">
      <c r="A179" s="2">
        <v>16</v>
      </c>
      <c r="C179" s="1" t="s">
        <v>56</v>
      </c>
      <c r="E179" s="66">
        <f t="shared" ref="E179" si="32">I37</f>
        <v>0.42255256916397999</v>
      </c>
      <c r="F179" s="66">
        <f t="shared" ref="F179" si="33">J37</f>
        <v>1.8251079600000002</v>
      </c>
      <c r="G179" s="66">
        <f t="shared" si="29"/>
        <v>2.24766052916398</v>
      </c>
      <c r="H179" s="66"/>
      <c r="I179" s="66">
        <v>0.1696031800000003</v>
      </c>
      <c r="J179" s="66">
        <v>1.6024976400000002</v>
      </c>
      <c r="K179" s="66">
        <f t="shared" si="30"/>
        <v>1.7721008200000004</v>
      </c>
      <c r="L179" s="66">
        <f t="shared" si="31"/>
        <v>-0.4755597091639796</v>
      </c>
    </row>
    <row r="180" spans="1:12" x14ac:dyDescent="0.25">
      <c r="A180" s="2"/>
      <c r="E180" s="28"/>
      <c r="F180" s="28"/>
      <c r="G180" s="28"/>
      <c r="H180" s="28"/>
      <c r="I180" s="28"/>
      <c r="J180" s="28"/>
      <c r="K180" s="28"/>
      <c r="L180" s="28"/>
    </row>
    <row r="181" spans="1:12" x14ac:dyDescent="0.25">
      <c r="A181" s="2"/>
      <c r="E181" s="28"/>
      <c r="F181" s="28"/>
      <c r="G181" s="28"/>
      <c r="H181" s="28"/>
      <c r="I181" s="28"/>
      <c r="J181" s="28"/>
      <c r="K181" s="28"/>
      <c r="L181" s="28"/>
    </row>
    <row r="182" spans="1:12" x14ac:dyDescent="0.25">
      <c r="A182" s="2"/>
      <c r="E182" s="28"/>
      <c r="F182" s="28"/>
      <c r="G182" s="28"/>
      <c r="H182" s="28"/>
      <c r="I182" s="28"/>
      <c r="J182" s="28"/>
      <c r="K182" s="28"/>
      <c r="L182" s="28"/>
    </row>
    <row r="183" spans="1:12" x14ac:dyDescent="0.25">
      <c r="A183" s="2"/>
      <c r="E183" s="28"/>
      <c r="F183" s="28"/>
      <c r="G183" s="28"/>
      <c r="H183" s="28"/>
      <c r="I183" s="28"/>
      <c r="J183" s="28"/>
      <c r="K183" s="28"/>
      <c r="L183" s="28"/>
    </row>
    <row r="184" spans="1:12" x14ac:dyDescent="0.25">
      <c r="A184" s="2"/>
      <c r="E184" s="28"/>
      <c r="F184" s="28"/>
      <c r="G184" s="28"/>
      <c r="H184" s="28"/>
      <c r="I184" s="28"/>
      <c r="J184" s="28"/>
      <c r="K184" s="28"/>
      <c r="L184" s="28"/>
    </row>
    <row r="185" spans="1:12" x14ac:dyDescent="0.25">
      <c r="A185" s="2"/>
      <c r="E185" s="28"/>
      <c r="F185" s="28"/>
      <c r="G185" s="28"/>
      <c r="H185" s="28"/>
      <c r="I185" s="28"/>
      <c r="J185" s="28"/>
      <c r="K185" s="28"/>
      <c r="L185" s="28"/>
    </row>
    <row r="186" spans="1:12" x14ac:dyDescent="0.25">
      <c r="A186" s="87" t="s">
        <v>107</v>
      </c>
      <c r="B186" s="87"/>
      <c r="C186" s="87"/>
      <c r="D186" s="87"/>
      <c r="E186" s="87"/>
      <c r="F186" s="87"/>
      <c r="G186" s="87"/>
      <c r="H186" s="87"/>
      <c r="I186" s="87"/>
      <c r="J186" s="87"/>
      <c r="K186" s="87"/>
      <c r="L186" s="87"/>
    </row>
    <row r="187" spans="1:12" x14ac:dyDescent="0.25">
      <c r="A187" s="10" t="s">
        <v>114</v>
      </c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</row>
    <row r="189" spans="1:12" x14ac:dyDescent="0.25">
      <c r="A189" s="3"/>
      <c r="B189" s="3"/>
      <c r="C189" s="3"/>
      <c r="D189" s="3"/>
      <c r="E189" s="87">
        <v>2022</v>
      </c>
      <c r="F189" s="87"/>
      <c r="G189" s="87"/>
      <c r="H189" s="8"/>
      <c r="I189" s="87">
        <v>2023</v>
      </c>
      <c r="J189" s="87"/>
      <c r="K189" s="87"/>
      <c r="L189" s="8"/>
    </row>
    <row r="190" spans="1:12" ht="37.5" x14ac:dyDescent="0.25">
      <c r="A190" s="6" t="s">
        <v>2</v>
      </c>
      <c r="B190" s="5"/>
      <c r="C190" s="7" t="s">
        <v>3</v>
      </c>
      <c r="D190" s="5"/>
      <c r="E190" s="89" t="s">
        <v>5</v>
      </c>
      <c r="F190" s="89"/>
      <c r="G190" s="89"/>
      <c r="H190" s="20"/>
      <c r="I190" s="89" t="s">
        <v>6</v>
      </c>
      <c r="J190" s="89"/>
      <c r="K190" s="89"/>
      <c r="L190" s="6" t="s">
        <v>27</v>
      </c>
    </row>
    <row r="191" spans="1:12" x14ac:dyDescent="0.25">
      <c r="E191" s="28" t="s">
        <v>8</v>
      </c>
      <c r="F191" s="28" t="s">
        <v>9</v>
      </c>
      <c r="G191" s="28" t="s">
        <v>10</v>
      </c>
      <c r="H191" s="28"/>
      <c r="I191" s="28" t="s">
        <v>11</v>
      </c>
      <c r="J191" s="28" t="s">
        <v>12</v>
      </c>
      <c r="K191" s="28" t="s">
        <v>13</v>
      </c>
      <c r="L191" s="28" t="s">
        <v>109</v>
      </c>
    </row>
    <row r="192" spans="1:12" x14ac:dyDescent="0.25">
      <c r="E192" s="28"/>
      <c r="F192" s="28"/>
      <c r="G192" s="28"/>
      <c r="H192" s="28"/>
      <c r="I192" s="28"/>
      <c r="J192" s="28"/>
      <c r="K192" s="28"/>
      <c r="L192" s="28"/>
    </row>
    <row r="193" spans="1:12" x14ac:dyDescent="0.25">
      <c r="E193" s="36" t="s">
        <v>110</v>
      </c>
      <c r="F193" s="36" t="s">
        <v>111</v>
      </c>
      <c r="G193" s="36" t="s">
        <v>19</v>
      </c>
      <c r="H193" s="36"/>
      <c r="I193" s="36" t="s">
        <v>110</v>
      </c>
      <c r="J193" s="36" t="s">
        <v>111</v>
      </c>
      <c r="K193" s="36" t="s">
        <v>19</v>
      </c>
      <c r="L193" s="28"/>
    </row>
    <row r="194" spans="1:12" x14ac:dyDescent="0.25">
      <c r="A194" s="2"/>
      <c r="E194" s="28"/>
      <c r="F194" s="28"/>
      <c r="G194" s="28"/>
      <c r="H194" s="28"/>
      <c r="I194" s="28"/>
      <c r="J194" s="28"/>
      <c r="K194" s="28"/>
      <c r="L194" s="28"/>
    </row>
    <row r="195" spans="1:12" x14ac:dyDescent="0.25">
      <c r="A195" s="2">
        <v>17</v>
      </c>
      <c r="C195" s="1" t="s">
        <v>57</v>
      </c>
      <c r="E195" s="66">
        <f t="shared" ref="E195:F198" si="34">I53</f>
        <v>2.1058364499999955</v>
      </c>
      <c r="F195" s="66">
        <f t="shared" si="34"/>
        <v>2.7246932899999998</v>
      </c>
      <c r="G195" s="66">
        <f>E195+F195</f>
        <v>4.8305297399999958</v>
      </c>
      <c r="H195" s="66"/>
      <c r="I195" s="66">
        <v>1.2050810300000003</v>
      </c>
      <c r="J195" s="66">
        <v>1.0638094799999989</v>
      </c>
      <c r="K195" s="66">
        <f>I195+J195</f>
        <v>2.2688905099999994</v>
      </c>
      <c r="L195" s="66">
        <f>K195-G195</f>
        <v>-2.5616392299999964</v>
      </c>
    </row>
    <row r="196" spans="1:12" x14ac:dyDescent="0.25">
      <c r="A196" s="2">
        <v>18</v>
      </c>
      <c r="C196" s="1" t="s">
        <v>58</v>
      </c>
      <c r="E196" s="66">
        <f t="shared" si="34"/>
        <v>40.256823702730415</v>
      </c>
      <c r="F196" s="66">
        <f t="shared" si="34"/>
        <v>2.5496320054185411</v>
      </c>
      <c r="G196" s="66">
        <f t="shared" ref="G196:G198" si="35">E196+F196</f>
        <v>42.80645570814896</v>
      </c>
      <c r="H196" s="66"/>
      <c r="I196" s="66">
        <v>36.468693576000007</v>
      </c>
      <c r="J196" s="66">
        <v>1.6673660899999954</v>
      </c>
      <c r="K196" s="66">
        <f>I196+J196</f>
        <v>38.136059666000001</v>
      </c>
      <c r="L196" s="66">
        <f>K196-G196</f>
        <v>-4.6703960421489583</v>
      </c>
    </row>
    <row r="197" spans="1:12" x14ac:dyDescent="0.25">
      <c r="A197" s="2">
        <v>19</v>
      </c>
      <c r="C197" s="1" t="s">
        <v>59</v>
      </c>
      <c r="E197" s="66">
        <f t="shared" si="34"/>
        <v>0</v>
      </c>
      <c r="F197" s="66">
        <f t="shared" si="34"/>
        <v>6.2210533200000001E-2</v>
      </c>
      <c r="G197" s="66">
        <f t="shared" si="35"/>
        <v>6.2210533200000001E-2</v>
      </c>
      <c r="H197" s="66"/>
      <c r="I197" s="66">
        <v>0</v>
      </c>
      <c r="J197" s="66">
        <v>0</v>
      </c>
      <c r="K197" s="66">
        <f t="shared" ref="K197:K198" si="36">I197+J197</f>
        <v>0</v>
      </c>
      <c r="L197" s="66">
        <f>K197-G197</f>
        <v>-6.2210533200000001E-2</v>
      </c>
    </row>
    <row r="198" spans="1:12" x14ac:dyDescent="0.25">
      <c r="A198" s="2">
        <v>20</v>
      </c>
      <c r="C198" s="1" t="s">
        <v>60</v>
      </c>
      <c r="E198" s="66">
        <f t="shared" si="34"/>
        <v>0</v>
      </c>
      <c r="F198" s="66">
        <f t="shared" si="34"/>
        <v>1.715947E-2</v>
      </c>
      <c r="G198" s="66">
        <f t="shared" si="35"/>
        <v>1.715947E-2</v>
      </c>
      <c r="H198" s="66"/>
      <c r="I198" s="66">
        <v>0</v>
      </c>
      <c r="J198" s="66">
        <v>0</v>
      </c>
      <c r="K198" s="66">
        <f t="shared" si="36"/>
        <v>0</v>
      </c>
      <c r="L198" s="66">
        <f>K198-G198</f>
        <v>-1.715947E-2</v>
      </c>
    </row>
    <row r="199" spans="1:12" x14ac:dyDescent="0.25">
      <c r="A199" s="2">
        <v>21</v>
      </c>
      <c r="C199" s="1" t="s">
        <v>43</v>
      </c>
      <c r="E199" s="67">
        <f>SUM(E195:E198)+SUM(E174:E179)</f>
        <v>82.102743071894423</v>
      </c>
      <c r="F199" s="67">
        <f>SUM(F195:F198)+SUM(F174:F179)</f>
        <v>80.157202258434751</v>
      </c>
      <c r="G199" s="67">
        <f>SUM(G195:G198)+SUM(G174:G179)</f>
        <v>162.25994533032917</v>
      </c>
      <c r="H199" s="66"/>
      <c r="I199" s="67">
        <f>SUM(I195:I198)+SUM(I174:I179)</f>
        <v>70.123755576000022</v>
      </c>
      <c r="J199" s="67">
        <f>SUM(J195:J198)+SUM(J174:J179)</f>
        <v>70.547753009999511</v>
      </c>
      <c r="K199" s="67">
        <f>SUM(K195:K198)+SUM(K174:K179)</f>
        <v>140.67150858599956</v>
      </c>
      <c r="L199" s="67">
        <f>SUM(L195:L198)+SUM(L174:L179)</f>
        <v>-21.588436744329623</v>
      </c>
    </row>
    <row r="200" spans="1:12" x14ac:dyDescent="0.25">
      <c r="A200" s="2"/>
      <c r="E200" s="68"/>
      <c r="F200" s="71"/>
      <c r="G200" s="71"/>
      <c r="H200" s="71"/>
      <c r="I200" s="71"/>
      <c r="J200" s="71"/>
      <c r="K200" s="71"/>
      <c r="L200" s="71"/>
    </row>
    <row r="201" spans="1:12" x14ac:dyDescent="0.25">
      <c r="A201" s="2">
        <v>22</v>
      </c>
      <c r="C201" s="1" t="s">
        <v>63</v>
      </c>
      <c r="E201" s="66">
        <f t="shared" ref="E201:E212" si="37">I59</f>
        <v>21.1662972918989</v>
      </c>
      <c r="F201" s="66">
        <f t="shared" ref="F201:F212" si="38">J59</f>
        <v>30.485739239999997</v>
      </c>
      <c r="G201" s="66">
        <f t="shared" ref="G201:G212" si="39">E201+F201</f>
        <v>51.652036531898901</v>
      </c>
      <c r="H201" s="66"/>
      <c r="I201" s="66">
        <v>16.72364185</v>
      </c>
      <c r="J201" s="66">
        <v>31.092669389999902</v>
      </c>
      <c r="K201" s="66">
        <f t="shared" ref="K201:K212" si="40">I201+J201</f>
        <v>47.816311239999905</v>
      </c>
      <c r="L201" s="66">
        <f t="shared" ref="L201:L212" si="41">K201-G201</f>
        <v>-3.8357252918989957</v>
      </c>
    </row>
    <row r="202" spans="1:12" x14ac:dyDescent="0.25">
      <c r="A202" s="2">
        <v>23</v>
      </c>
      <c r="C202" s="1" t="s">
        <v>64</v>
      </c>
      <c r="E202" s="66">
        <f t="shared" si="37"/>
        <v>13.728682766578199</v>
      </c>
      <c r="F202" s="66">
        <f t="shared" si="38"/>
        <v>24.492120069999999</v>
      </c>
      <c r="G202" s="66">
        <f t="shared" si="39"/>
        <v>38.220802836578201</v>
      </c>
      <c r="H202" s="66"/>
      <c r="I202" s="66">
        <v>10.458089280000001</v>
      </c>
      <c r="J202" s="66">
        <v>25.604705389999999</v>
      </c>
      <c r="K202" s="66">
        <f t="shared" si="40"/>
        <v>36.062794670000002</v>
      </c>
      <c r="L202" s="66">
        <f t="shared" si="41"/>
        <v>-2.1580081665781989</v>
      </c>
    </row>
    <row r="203" spans="1:12" x14ac:dyDescent="0.25">
      <c r="A203" s="2">
        <v>24</v>
      </c>
      <c r="C203" s="1" t="s">
        <v>65</v>
      </c>
      <c r="E203" s="66">
        <f t="shared" si="37"/>
        <v>5.4022439556352007</v>
      </c>
      <c r="F203" s="66">
        <f t="shared" si="38"/>
        <v>1.27987907</v>
      </c>
      <c r="G203" s="66">
        <f t="shared" si="39"/>
        <v>6.6821230256352004</v>
      </c>
      <c r="H203" s="66"/>
      <c r="I203" s="66">
        <v>3.9001887200000001</v>
      </c>
      <c r="J203" s="66">
        <v>1.2624625199999999</v>
      </c>
      <c r="K203" s="66">
        <f t="shared" si="40"/>
        <v>5.1626512399999998</v>
      </c>
      <c r="L203" s="66">
        <f t="shared" si="41"/>
        <v>-1.5194717856352007</v>
      </c>
    </row>
    <row r="204" spans="1:12" x14ac:dyDescent="0.25">
      <c r="A204" s="2">
        <v>25</v>
      </c>
      <c r="C204" s="1" t="s">
        <v>66</v>
      </c>
      <c r="E204" s="66">
        <f t="shared" si="37"/>
        <v>0.1084669462064</v>
      </c>
      <c r="F204" s="66">
        <f t="shared" si="38"/>
        <v>0</v>
      </c>
      <c r="G204" s="66">
        <f t="shared" si="39"/>
        <v>0.1084669462064</v>
      </c>
      <c r="H204" s="66"/>
      <c r="I204" s="66">
        <v>9.6135469999999987E-2</v>
      </c>
      <c r="J204" s="66">
        <v>0</v>
      </c>
      <c r="K204" s="66">
        <f t="shared" si="40"/>
        <v>9.6135469999999987E-2</v>
      </c>
      <c r="L204" s="66">
        <f t="shared" si="41"/>
        <v>-1.2331476206400016E-2</v>
      </c>
    </row>
    <row r="205" spans="1:12" x14ac:dyDescent="0.25">
      <c r="A205" s="2">
        <v>26</v>
      </c>
      <c r="C205" s="1" t="s">
        <v>67</v>
      </c>
      <c r="E205" s="66">
        <f t="shared" si="37"/>
        <v>4.1999324695367006</v>
      </c>
      <c r="F205" s="66">
        <f t="shared" si="38"/>
        <v>33.782451040138049</v>
      </c>
      <c r="G205" s="66">
        <f t="shared" si="39"/>
        <v>37.982383509674747</v>
      </c>
      <c r="H205" s="66"/>
      <c r="I205" s="66">
        <v>4.9056313499999993</v>
      </c>
      <c r="J205" s="66">
        <v>34.667519669999905</v>
      </c>
      <c r="K205" s="66">
        <f t="shared" si="40"/>
        <v>39.573151019999905</v>
      </c>
      <c r="L205" s="66">
        <f t="shared" si="41"/>
        <v>1.5907675103251577</v>
      </c>
    </row>
    <row r="206" spans="1:12" x14ac:dyDescent="0.25">
      <c r="A206" s="2">
        <v>27</v>
      </c>
      <c r="C206" s="1" t="s">
        <v>51</v>
      </c>
      <c r="E206" s="66">
        <f t="shared" si="37"/>
        <v>0</v>
      </c>
      <c r="F206" s="66">
        <f t="shared" si="38"/>
        <v>11.85352082</v>
      </c>
      <c r="G206" s="66">
        <f t="shared" si="39"/>
        <v>11.85352082</v>
      </c>
      <c r="H206" s="66"/>
      <c r="I206" s="66">
        <v>0</v>
      </c>
      <c r="J206" s="66">
        <v>11.43382291</v>
      </c>
      <c r="K206" s="66">
        <f t="shared" si="40"/>
        <v>11.43382291</v>
      </c>
      <c r="L206" s="66">
        <f t="shared" si="41"/>
        <v>-0.41969791000000001</v>
      </c>
    </row>
    <row r="207" spans="1:12" x14ac:dyDescent="0.25">
      <c r="A207" s="2">
        <v>28</v>
      </c>
      <c r="C207" s="1" t="s">
        <v>68</v>
      </c>
      <c r="E207" s="66">
        <f t="shared" si="37"/>
        <v>0</v>
      </c>
      <c r="F207" s="66">
        <f t="shared" si="38"/>
        <v>14.30461783</v>
      </c>
      <c r="G207" s="66">
        <f t="shared" si="39"/>
        <v>14.30461783</v>
      </c>
      <c r="H207" s="66"/>
      <c r="I207" s="66">
        <v>0</v>
      </c>
      <c r="J207" s="66">
        <v>14.385587169999999</v>
      </c>
      <c r="K207" s="66">
        <f t="shared" si="40"/>
        <v>14.385587169999999</v>
      </c>
      <c r="L207" s="66">
        <f t="shared" si="41"/>
        <v>8.0969339999999335E-2</v>
      </c>
    </row>
    <row r="208" spans="1:12" x14ac:dyDescent="0.25">
      <c r="A208" s="2">
        <v>29</v>
      </c>
      <c r="C208" s="1" t="s">
        <v>69</v>
      </c>
      <c r="E208" s="66">
        <f t="shared" si="37"/>
        <v>0</v>
      </c>
      <c r="F208" s="66">
        <f t="shared" si="38"/>
        <v>82.106187670743097</v>
      </c>
      <c r="G208" s="66">
        <f t="shared" si="39"/>
        <v>82.106187670743097</v>
      </c>
      <c r="H208" s="66"/>
      <c r="I208" s="66">
        <v>0</v>
      </c>
      <c r="J208" s="66">
        <v>79.299712299999698</v>
      </c>
      <c r="K208" s="66">
        <f t="shared" si="40"/>
        <v>79.299712299999698</v>
      </c>
      <c r="L208" s="66">
        <f t="shared" si="41"/>
        <v>-2.8064753707433994</v>
      </c>
    </row>
    <row r="209" spans="1:12" x14ac:dyDescent="0.25">
      <c r="A209" s="2">
        <v>30</v>
      </c>
      <c r="C209" s="1" t="s">
        <v>70</v>
      </c>
      <c r="E209" s="66">
        <f t="shared" si="37"/>
        <v>0</v>
      </c>
      <c r="F209" s="66">
        <f t="shared" si="38"/>
        <v>7.52596036</v>
      </c>
      <c r="G209" s="66">
        <f t="shared" si="39"/>
        <v>7.52596036</v>
      </c>
      <c r="H209" s="66"/>
      <c r="I209" s="66">
        <v>0</v>
      </c>
      <c r="J209" s="66">
        <v>7.8137611799999993</v>
      </c>
      <c r="K209" s="66">
        <f t="shared" si="40"/>
        <v>7.8137611799999993</v>
      </c>
      <c r="L209" s="66">
        <f t="shared" si="41"/>
        <v>0.28780081999999929</v>
      </c>
    </row>
    <row r="210" spans="1:12" x14ac:dyDescent="0.25">
      <c r="A210" s="2">
        <v>31</v>
      </c>
      <c r="C210" s="1" t="s">
        <v>71</v>
      </c>
      <c r="E210" s="66">
        <f t="shared" si="37"/>
        <v>0.71572262461280012</v>
      </c>
      <c r="F210" s="66">
        <f t="shared" si="38"/>
        <v>2.4966919600000002</v>
      </c>
      <c r="G210" s="66">
        <f t="shared" si="39"/>
        <v>3.2124145846128003</v>
      </c>
      <c r="H210" s="66"/>
      <c r="I210" s="66">
        <v>0.65540916999999999</v>
      </c>
      <c r="J210" s="66">
        <v>2.5301157500000002</v>
      </c>
      <c r="K210" s="66">
        <f t="shared" si="40"/>
        <v>3.1855249200000002</v>
      </c>
      <c r="L210" s="66">
        <f t="shared" si="41"/>
        <v>-2.6889664612800068E-2</v>
      </c>
    </row>
    <row r="211" spans="1:12" x14ac:dyDescent="0.25">
      <c r="A211" s="2">
        <v>32</v>
      </c>
      <c r="C211" s="1" t="s">
        <v>72</v>
      </c>
      <c r="E211" s="66">
        <f t="shared" si="37"/>
        <v>21.209193690543</v>
      </c>
      <c r="F211" s="66">
        <f t="shared" si="38"/>
        <v>3.7090197899999899</v>
      </c>
      <c r="G211" s="66">
        <f t="shared" si="39"/>
        <v>24.918213480542988</v>
      </c>
      <c r="H211" s="66"/>
      <c r="I211" s="66">
        <v>1.9530261099999999</v>
      </c>
      <c r="J211" s="66">
        <v>4.0798570659561992</v>
      </c>
      <c r="K211" s="66">
        <f t="shared" si="40"/>
        <v>6.0328831759561989</v>
      </c>
      <c r="L211" s="66">
        <f t="shared" si="41"/>
        <v>-18.885330304586788</v>
      </c>
    </row>
    <row r="212" spans="1:12" x14ac:dyDescent="0.25">
      <c r="A212" s="2">
        <v>33</v>
      </c>
      <c r="C212" s="1" t="s">
        <v>73</v>
      </c>
      <c r="E212" s="66">
        <f t="shared" si="37"/>
        <v>0</v>
      </c>
      <c r="F212" s="66">
        <f t="shared" si="38"/>
        <v>0</v>
      </c>
      <c r="G212" s="66">
        <f t="shared" si="39"/>
        <v>0</v>
      </c>
      <c r="H212" s="66"/>
      <c r="I212" s="66">
        <v>0</v>
      </c>
      <c r="J212" s="66">
        <v>0</v>
      </c>
      <c r="K212" s="66">
        <f t="shared" si="40"/>
        <v>0</v>
      </c>
      <c r="L212" s="66">
        <f t="shared" si="41"/>
        <v>0</v>
      </c>
    </row>
    <row r="213" spans="1:12" x14ac:dyDescent="0.25">
      <c r="A213" s="2"/>
      <c r="E213" s="66"/>
      <c r="F213" s="66"/>
      <c r="G213" s="66"/>
      <c r="H213" s="66"/>
      <c r="I213" s="66"/>
      <c r="J213" s="66"/>
      <c r="K213" s="66"/>
      <c r="L213" s="66"/>
    </row>
    <row r="214" spans="1:12" x14ac:dyDescent="0.25">
      <c r="A214" s="2">
        <v>34</v>
      </c>
      <c r="C214" s="1" t="s">
        <v>48</v>
      </c>
      <c r="E214" s="67">
        <f t="shared" ref="E214:K214" si="42">SUM(E201:E212)</f>
        <v>66.530539745011197</v>
      </c>
      <c r="F214" s="67">
        <f t="shared" si="42"/>
        <v>212.03618785088111</v>
      </c>
      <c r="G214" s="67">
        <f t="shared" si="42"/>
        <v>278.5667275958923</v>
      </c>
      <c r="H214" s="66"/>
      <c r="I214" s="67">
        <f t="shared" si="42"/>
        <v>38.692121950000001</v>
      </c>
      <c r="J214" s="67">
        <f t="shared" si="42"/>
        <v>212.17021334595569</v>
      </c>
      <c r="K214" s="67">
        <f t="shared" si="42"/>
        <v>250.86233529595572</v>
      </c>
      <c r="L214" s="67">
        <f>K214-G214</f>
        <v>-27.704392299936586</v>
      </c>
    </row>
    <row r="215" spans="1:12" x14ac:dyDescent="0.25">
      <c r="A215" s="2"/>
      <c r="E215" s="66"/>
      <c r="F215" s="72"/>
      <c r="G215" s="72"/>
      <c r="H215" s="72"/>
      <c r="I215" s="72"/>
      <c r="J215" s="72"/>
      <c r="K215" s="72"/>
      <c r="L215" s="72"/>
    </row>
    <row r="216" spans="1:12" x14ac:dyDescent="0.25">
      <c r="A216" s="2">
        <v>35</v>
      </c>
      <c r="C216" s="1" t="s">
        <v>74</v>
      </c>
      <c r="E216" s="67">
        <f t="shared" ref="E216:K216" si="43">E199+E214</f>
        <v>148.63328281690562</v>
      </c>
      <c r="F216" s="67">
        <f t="shared" si="43"/>
        <v>292.19339010931583</v>
      </c>
      <c r="G216" s="67">
        <f t="shared" si="43"/>
        <v>440.82667292622148</v>
      </c>
      <c r="H216" s="66"/>
      <c r="I216" s="67">
        <f t="shared" si="43"/>
        <v>108.81587752600002</v>
      </c>
      <c r="J216" s="67">
        <f t="shared" si="43"/>
        <v>282.71796635595518</v>
      </c>
      <c r="K216" s="67">
        <f t="shared" si="43"/>
        <v>391.53384388195525</v>
      </c>
      <c r="L216" s="67">
        <f>K216-G216</f>
        <v>-49.292829044266227</v>
      </c>
    </row>
    <row r="217" spans="1:12" x14ac:dyDescent="0.25">
      <c r="A217" s="2"/>
      <c r="E217" s="66"/>
      <c r="F217" s="72"/>
      <c r="G217" s="72"/>
      <c r="H217" s="72"/>
      <c r="I217" s="72"/>
      <c r="J217" s="72"/>
      <c r="K217" s="72"/>
      <c r="L217" s="72"/>
    </row>
    <row r="218" spans="1:12" x14ac:dyDescent="0.25">
      <c r="A218" s="2">
        <v>36</v>
      </c>
      <c r="C218" s="1" t="s">
        <v>75</v>
      </c>
      <c r="E218" s="67">
        <f>E170+E216</f>
        <v>5611.1738651263704</v>
      </c>
      <c r="F218" s="67">
        <f>F170+F216</f>
        <v>573.89992645701273</v>
      </c>
      <c r="G218" s="67">
        <f>G170+G216</f>
        <v>6185.0737915833834</v>
      </c>
      <c r="H218" s="66"/>
      <c r="I218" s="67">
        <f>I170+I216</f>
        <v>5162.1853065135674</v>
      </c>
      <c r="J218" s="67">
        <f>J170+J216</f>
        <v>568.14758100674226</v>
      </c>
      <c r="K218" s="67">
        <f>K170+K216</f>
        <v>5730.3328875203097</v>
      </c>
      <c r="L218" s="67">
        <f>L170+L216</f>
        <v>-454.74090406307431</v>
      </c>
    </row>
    <row r="219" spans="1:12" x14ac:dyDescent="0.25">
      <c r="A219" s="2"/>
      <c r="E219" s="4"/>
      <c r="F219" s="4"/>
      <c r="G219" s="4"/>
      <c r="H219" s="4"/>
      <c r="I219" s="4"/>
      <c r="J219" s="4"/>
      <c r="K219" s="4"/>
      <c r="L219" s="4"/>
    </row>
    <row r="220" spans="1:12" x14ac:dyDescent="0.25">
      <c r="A220" s="2"/>
      <c r="E220" s="4"/>
      <c r="F220" s="4"/>
      <c r="G220" s="4"/>
      <c r="H220" s="4"/>
      <c r="I220" s="4"/>
      <c r="J220" s="4"/>
      <c r="K220" s="4"/>
      <c r="L220" s="4"/>
    </row>
    <row r="221" spans="1:12" x14ac:dyDescent="0.25">
      <c r="A221" s="2"/>
      <c r="E221" s="4"/>
      <c r="F221" s="4"/>
      <c r="G221" s="4"/>
      <c r="H221" s="4"/>
      <c r="I221" s="4"/>
      <c r="J221" s="4"/>
      <c r="K221" s="4"/>
      <c r="L221" s="4"/>
    </row>
    <row r="222" spans="1:12" x14ac:dyDescent="0.25">
      <c r="A222" s="2"/>
      <c r="E222" s="4"/>
      <c r="F222" s="4"/>
      <c r="G222" s="4"/>
      <c r="H222" s="4"/>
      <c r="I222" s="4"/>
      <c r="J222" s="4"/>
      <c r="K222" s="4"/>
      <c r="L222" s="4"/>
    </row>
    <row r="223" spans="1:12" x14ac:dyDescent="0.25">
      <c r="A223" s="2"/>
      <c r="E223" s="4"/>
      <c r="F223" s="4"/>
      <c r="G223" s="4"/>
      <c r="H223" s="4"/>
      <c r="I223" s="4"/>
      <c r="J223" s="4"/>
      <c r="K223" s="4"/>
      <c r="L223" s="4"/>
    </row>
    <row r="224" spans="1:12" x14ac:dyDescent="0.25">
      <c r="A224" s="87" t="s">
        <v>107</v>
      </c>
      <c r="B224" s="87"/>
      <c r="C224" s="87"/>
      <c r="D224" s="87"/>
      <c r="E224" s="87"/>
      <c r="F224" s="87"/>
      <c r="G224" s="87"/>
      <c r="H224" s="87"/>
      <c r="I224" s="87"/>
      <c r="J224" s="87"/>
      <c r="K224" s="87"/>
      <c r="L224" s="87"/>
    </row>
    <row r="225" spans="1:12" x14ac:dyDescent="0.25">
      <c r="A225" s="10" t="s">
        <v>114</v>
      </c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</row>
    <row r="227" spans="1:12" x14ac:dyDescent="0.25">
      <c r="A227" s="3"/>
      <c r="B227" s="3"/>
      <c r="C227" s="3"/>
      <c r="D227" s="3"/>
      <c r="E227" s="87">
        <v>2022</v>
      </c>
      <c r="F227" s="87"/>
      <c r="G227" s="87"/>
      <c r="H227" s="8"/>
      <c r="I227" s="87">
        <v>2023</v>
      </c>
      <c r="J227" s="87"/>
      <c r="K227" s="87"/>
      <c r="L227" s="8"/>
    </row>
    <row r="228" spans="1:12" ht="37.5" x14ac:dyDescent="0.25">
      <c r="A228" s="6" t="s">
        <v>2</v>
      </c>
      <c r="B228" s="5"/>
      <c r="C228" s="7" t="s">
        <v>3</v>
      </c>
      <c r="D228" s="5"/>
      <c r="E228" s="89" t="s">
        <v>5</v>
      </c>
      <c r="F228" s="89"/>
      <c r="G228" s="89"/>
      <c r="H228" s="20"/>
      <c r="I228" s="89" t="s">
        <v>6</v>
      </c>
      <c r="J228" s="89"/>
      <c r="K228" s="89"/>
      <c r="L228" s="6" t="s">
        <v>27</v>
      </c>
    </row>
    <row r="229" spans="1:12" x14ac:dyDescent="0.25">
      <c r="E229" s="2" t="s">
        <v>8</v>
      </c>
      <c r="F229" s="2" t="s">
        <v>9</v>
      </c>
      <c r="G229" s="2" t="s">
        <v>10</v>
      </c>
      <c r="H229" s="2"/>
      <c r="I229" s="2" t="s">
        <v>11</v>
      </c>
      <c r="J229" s="2" t="s">
        <v>12</v>
      </c>
      <c r="K229" s="2" t="s">
        <v>13</v>
      </c>
      <c r="L229" s="2" t="s">
        <v>109</v>
      </c>
    </row>
    <row r="230" spans="1:12" x14ac:dyDescent="0.25">
      <c r="E230" s="2"/>
      <c r="F230" s="2"/>
      <c r="G230" s="2"/>
      <c r="H230" s="2"/>
      <c r="I230" s="2"/>
      <c r="J230" s="2"/>
      <c r="K230" s="2"/>
      <c r="L230" s="2"/>
    </row>
    <row r="231" spans="1:12" x14ac:dyDescent="0.25">
      <c r="E231" s="21" t="s">
        <v>4</v>
      </c>
      <c r="F231" s="21"/>
      <c r="G231" s="21" t="s">
        <v>19</v>
      </c>
      <c r="H231" s="21"/>
      <c r="I231" s="21"/>
      <c r="J231" s="21"/>
      <c r="K231" s="21" t="s">
        <v>19</v>
      </c>
      <c r="L231" s="2"/>
    </row>
    <row r="233" spans="1:12" x14ac:dyDescent="0.25">
      <c r="A233" s="2"/>
      <c r="C233" s="3" t="s">
        <v>76</v>
      </c>
      <c r="E233" s="4"/>
      <c r="F233" s="4"/>
      <c r="G233" s="4"/>
      <c r="H233" s="4"/>
      <c r="I233" s="4"/>
      <c r="J233" s="4"/>
      <c r="K233" s="4"/>
      <c r="L233" s="4"/>
    </row>
    <row r="235" spans="1:12" x14ac:dyDescent="0.25">
      <c r="A235" s="29">
        <v>37</v>
      </c>
      <c r="C235" s="5" t="s">
        <v>77</v>
      </c>
      <c r="E235" s="2" t="s">
        <v>15</v>
      </c>
      <c r="F235" s="71"/>
      <c r="G235" s="65">
        <f t="shared" ref="G235:G248" si="44">K93</f>
        <v>-29.935051439999999</v>
      </c>
      <c r="H235" s="65"/>
      <c r="I235" s="72"/>
      <c r="J235" s="72"/>
      <c r="K235" s="66">
        <v>-27.492018000000002</v>
      </c>
      <c r="L235" s="66">
        <f>K235-G235</f>
        <v>2.4430334399999971</v>
      </c>
    </row>
    <row r="236" spans="1:12" ht="25" x14ac:dyDescent="0.25">
      <c r="A236" s="37">
        <v>38</v>
      </c>
      <c r="B236" s="23"/>
      <c r="C236" s="38" t="s">
        <v>78</v>
      </c>
      <c r="D236" s="23"/>
      <c r="E236" s="18" t="s">
        <v>15</v>
      </c>
      <c r="F236" s="72"/>
      <c r="G236" s="65">
        <f t="shared" si="44"/>
        <v>0</v>
      </c>
      <c r="H236" s="66"/>
      <c r="I236" s="72"/>
      <c r="J236" s="72"/>
      <c r="K236" s="66">
        <v>0</v>
      </c>
      <c r="L236" s="66">
        <f t="shared" ref="L236:L272" si="45">K236-G236</f>
        <v>0</v>
      </c>
    </row>
    <row r="237" spans="1:12" x14ac:dyDescent="0.25">
      <c r="A237" s="37">
        <v>39</v>
      </c>
      <c r="B237" s="23"/>
      <c r="C237" s="38" t="s">
        <v>79</v>
      </c>
      <c r="D237" s="23"/>
      <c r="E237" s="18" t="s">
        <v>15</v>
      </c>
      <c r="F237" s="72"/>
      <c r="G237" s="65">
        <f t="shared" si="44"/>
        <v>-2.8256231000000001</v>
      </c>
      <c r="H237" s="66"/>
      <c r="I237" s="72"/>
      <c r="J237" s="72"/>
      <c r="K237" s="66">
        <v>-33.392699999999998</v>
      </c>
      <c r="L237" s="66">
        <f t="shared" si="45"/>
        <v>-30.567076899999996</v>
      </c>
    </row>
    <row r="238" spans="1:12" ht="25" x14ac:dyDescent="0.25">
      <c r="A238" s="37">
        <v>40</v>
      </c>
      <c r="B238" s="23"/>
      <c r="C238" s="38" t="s">
        <v>80</v>
      </c>
      <c r="D238" s="23"/>
      <c r="E238" s="18" t="s">
        <v>81</v>
      </c>
      <c r="F238" s="72"/>
      <c r="G238" s="65">
        <f t="shared" si="44"/>
        <v>6.89466365875953</v>
      </c>
      <c r="H238" s="66"/>
      <c r="I238" s="72"/>
      <c r="J238" s="72"/>
      <c r="K238" s="66">
        <v>0</v>
      </c>
      <c r="L238" s="66">
        <f t="shared" si="45"/>
        <v>-6.89466365875953</v>
      </c>
    </row>
    <row r="239" spans="1:12" x14ac:dyDescent="0.25">
      <c r="A239" s="37">
        <v>41</v>
      </c>
      <c r="B239" s="23"/>
      <c r="C239" s="38" t="s">
        <v>82</v>
      </c>
      <c r="D239" s="23"/>
      <c r="E239" s="18" t="s">
        <v>83</v>
      </c>
      <c r="F239" s="72"/>
      <c r="G239" s="65">
        <f t="shared" si="44"/>
        <v>1.1825000000000001</v>
      </c>
      <c r="H239" s="66"/>
      <c r="I239" s="72"/>
      <c r="J239" s="72"/>
      <c r="K239" s="66">
        <v>0</v>
      </c>
      <c r="L239" s="66">
        <f t="shared" si="45"/>
        <v>-1.1825000000000001</v>
      </c>
    </row>
    <row r="240" spans="1:12" x14ac:dyDescent="0.25">
      <c r="A240" s="37">
        <v>42</v>
      </c>
      <c r="B240" s="23"/>
      <c r="C240" s="38" t="s">
        <v>84</v>
      </c>
      <c r="D240" s="23"/>
      <c r="E240" s="18" t="s">
        <v>83</v>
      </c>
      <c r="F240" s="72"/>
      <c r="G240" s="65">
        <f t="shared" si="44"/>
        <v>-6.8851893400000002</v>
      </c>
      <c r="H240" s="66"/>
      <c r="I240" s="72"/>
      <c r="J240" s="72"/>
      <c r="K240" s="66">
        <v>6.9398898101151296</v>
      </c>
      <c r="L240" s="66">
        <f t="shared" si="45"/>
        <v>13.82507915011513</v>
      </c>
    </row>
    <row r="241" spans="1:12" ht="25" x14ac:dyDescent="0.25">
      <c r="A241" s="37">
        <v>43</v>
      </c>
      <c r="B241" s="23"/>
      <c r="C241" s="38" t="s">
        <v>85</v>
      </c>
      <c r="D241" s="23"/>
      <c r="E241" s="18" t="s">
        <v>83</v>
      </c>
      <c r="F241" s="72"/>
      <c r="G241" s="65">
        <f t="shared" si="44"/>
        <v>0</v>
      </c>
      <c r="H241" s="66"/>
      <c r="I241" s="72"/>
      <c r="J241" s="72"/>
      <c r="K241" s="66">
        <v>0</v>
      </c>
      <c r="L241" s="66">
        <f t="shared" si="45"/>
        <v>0</v>
      </c>
    </row>
    <row r="242" spans="1:12" ht="25" x14ac:dyDescent="0.25">
      <c r="A242" s="37">
        <v>44</v>
      </c>
      <c r="B242" s="23"/>
      <c r="C242" s="38" t="s">
        <v>86</v>
      </c>
      <c r="D242" s="23"/>
      <c r="E242" s="18" t="s">
        <v>83</v>
      </c>
      <c r="F242" s="72"/>
      <c r="G242" s="65">
        <f t="shared" si="44"/>
        <v>0</v>
      </c>
      <c r="H242" s="66"/>
      <c r="I242" s="72"/>
      <c r="J242" s="72"/>
      <c r="K242" s="66">
        <v>0</v>
      </c>
      <c r="L242" s="66">
        <f t="shared" si="45"/>
        <v>0</v>
      </c>
    </row>
    <row r="243" spans="1:12" x14ac:dyDescent="0.25">
      <c r="A243" s="37">
        <v>45</v>
      </c>
      <c r="B243" s="23"/>
      <c r="C243" s="38" t="s">
        <v>87</v>
      </c>
      <c r="D243" s="23"/>
      <c r="E243" s="18" t="s">
        <v>83</v>
      </c>
      <c r="F243" s="72"/>
      <c r="G243" s="65">
        <f t="shared" si="44"/>
        <v>12.000000000418014</v>
      </c>
      <c r="H243" s="66"/>
      <c r="I243" s="72"/>
      <c r="J243" s="72"/>
      <c r="K243" s="66">
        <v>12.000000000000014</v>
      </c>
      <c r="L243" s="66">
        <f t="shared" si="45"/>
        <v>-4.1799985694979114E-10</v>
      </c>
    </row>
    <row r="244" spans="1:12" x14ac:dyDescent="0.25">
      <c r="A244" s="37">
        <v>46</v>
      </c>
      <c r="B244" s="23"/>
      <c r="C244" s="38" t="s">
        <v>88</v>
      </c>
      <c r="D244" s="23"/>
      <c r="E244" s="18" t="s">
        <v>83</v>
      </c>
      <c r="F244" s="72"/>
      <c r="G244" s="65">
        <f t="shared" si="44"/>
        <v>6.3227000000000005E-2</v>
      </c>
      <c r="H244" s="66"/>
      <c r="I244" s="72"/>
      <c r="J244" s="72"/>
      <c r="K244" s="66">
        <v>0</v>
      </c>
      <c r="L244" s="66">
        <f t="shared" si="45"/>
        <v>-6.3227000000000005E-2</v>
      </c>
    </row>
    <row r="245" spans="1:12" x14ac:dyDescent="0.25">
      <c r="A245" s="37">
        <v>47</v>
      </c>
      <c r="B245" s="23"/>
      <c r="C245" s="38" t="s">
        <v>89</v>
      </c>
      <c r="D245" s="23"/>
      <c r="E245" s="18" t="s">
        <v>83</v>
      </c>
      <c r="F245" s="72"/>
      <c r="G245" s="65">
        <f t="shared" si="44"/>
        <v>0.86912155840399996</v>
      </c>
      <c r="H245" s="66"/>
      <c r="I245" s="72"/>
      <c r="J245" s="72"/>
      <c r="K245" s="66">
        <v>0</v>
      </c>
      <c r="L245" s="66">
        <f t="shared" si="45"/>
        <v>-0.86912155840399996</v>
      </c>
    </row>
    <row r="246" spans="1:12" ht="25" x14ac:dyDescent="0.25">
      <c r="A246" s="37">
        <v>48</v>
      </c>
      <c r="B246" s="23"/>
      <c r="C246" s="38" t="s">
        <v>90</v>
      </c>
      <c r="D246" s="23"/>
      <c r="E246" s="18" t="s">
        <v>83</v>
      </c>
      <c r="F246" s="72"/>
      <c r="G246" s="65">
        <f t="shared" si="44"/>
        <v>7.1900000000000006E-2</v>
      </c>
      <c r="H246" s="66"/>
      <c r="I246" s="72"/>
      <c r="J246" s="72"/>
      <c r="K246" s="66">
        <v>0</v>
      </c>
      <c r="L246" s="66">
        <f t="shared" si="45"/>
        <v>-7.1900000000000006E-2</v>
      </c>
    </row>
    <row r="247" spans="1:12" ht="25" x14ac:dyDescent="0.25">
      <c r="A247" s="29">
        <v>49</v>
      </c>
      <c r="C247" s="5" t="s">
        <v>91</v>
      </c>
      <c r="E247" s="2" t="s">
        <v>83</v>
      </c>
      <c r="F247" s="71"/>
      <c r="G247" s="65">
        <f t="shared" si="44"/>
        <v>0</v>
      </c>
      <c r="H247" s="65"/>
      <c r="I247" s="72"/>
      <c r="J247" s="72"/>
      <c r="K247" s="65">
        <v>0</v>
      </c>
      <c r="L247" s="66">
        <f t="shared" si="45"/>
        <v>0</v>
      </c>
    </row>
    <row r="248" spans="1:12" ht="25" x14ac:dyDescent="0.25">
      <c r="A248" s="29">
        <v>50</v>
      </c>
      <c r="C248" s="5" t="s">
        <v>92</v>
      </c>
      <c r="E248" s="2" t="s">
        <v>83</v>
      </c>
      <c r="F248" s="71"/>
      <c r="G248" s="65">
        <f t="shared" si="44"/>
        <v>0</v>
      </c>
      <c r="H248" s="65"/>
      <c r="I248" s="72"/>
      <c r="J248" s="72"/>
      <c r="K248" s="65">
        <v>0</v>
      </c>
      <c r="L248" s="66">
        <f t="shared" si="45"/>
        <v>0</v>
      </c>
    </row>
    <row r="249" spans="1:12" x14ac:dyDescent="0.25">
      <c r="A249" s="2"/>
      <c r="C249" s="5"/>
      <c r="E249" s="2"/>
      <c r="F249" s="15"/>
      <c r="G249" s="28"/>
      <c r="H249" s="28"/>
      <c r="I249" s="23"/>
      <c r="J249" s="23"/>
      <c r="K249" s="28"/>
      <c r="L249" s="27"/>
    </row>
    <row r="250" spans="1:12" x14ac:dyDescent="0.25">
      <c r="A250" s="2"/>
      <c r="C250" s="5"/>
      <c r="E250" s="2"/>
      <c r="F250" s="15"/>
      <c r="G250" s="28"/>
      <c r="H250" s="28"/>
      <c r="I250" s="23"/>
      <c r="J250" s="23"/>
      <c r="K250" s="28"/>
      <c r="L250" s="27"/>
    </row>
    <row r="251" spans="1:12" x14ac:dyDescent="0.25">
      <c r="A251" s="2"/>
      <c r="C251" s="5"/>
      <c r="E251" s="2"/>
      <c r="F251" s="15"/>
      <c r="G251" s="28"/>
      <c r="H251" s="28"/>
      <c r="I251" s="23"/>
      <c r="J251" s="23"/>
      <c r="K251" s="28"/>
      <c r="L251" s="27"/>
    </row>
    <row r="252" spans="1:12" x14ac:dyDescent="0.25">
      <c r="A252" s="2"/>
      <c r="C252" s="5"/>
      <c r="E252" s="2"/>
      <c r="F252" s="15"/>
      <c r="G252" s="28"/>
      <c r="H252" s="28"/>
      <c r="I252" s="23"/>
      <c r="J252" s="23"/>
      <c r="K252" s="28"/>
      <c r="L252" s="27"/>
    </row>
    <row r="253" spans="1:12" x14ac:dyDescent="0.25">
      <c r="A253" s="2"/>
      <c r="C253" s="5"/>
      <c r="E253" s="2"/>
      <c r="F253" s="15"/>
      <c r="G253" s="28"/>
      <c r="H253" s="28"/>
      <c r="I253" s="23"/>
      <c r="J253" s="23"/>
      <c r="K253" s="28"/>
      <c r="L253" s="27"/>
    </row>
    <row r="254" spans="1:12" x14ac:dyDescent="0.25">
      <c r="A254" s="2"/>
      <c r="C254" s="5"/>
      <c r="E254" s="2"/>
      <c r="F254" s="15"/>
      <c r="G254" s="28"/>
      <c r="H254" s="28"/>
      <c r="I254" s="23"/>
      <c r="J254" s="23"/>
      <c r="K254" s="28"/>
      <c r="L254" s="27"/>
    </row>
    <row r="255" spans="1:12" x14ac:dyDescent="0.25">
      <c r="A255" s="87" t="s">
        <v>107</v>
      </c>
      <c r="B255" s="87"/>
      <c r="C255" s="87"/>
      <c r="D255" s="87"/>
      <c r="E255" s="87"/>
      <c r="F255" s="87"/>
      <c r="G255" s="87"/>
      <c r="H255" s="87"/>
      <c r="I255" s="87"/>
      <c r="J255" s="87"/>
      <c r="K255" s="87"/>
      <c r="L255" s="87"/>
    </row>
    <row r="256" spans="1:12" x14ac:dyDescent="0.25">
      <c r="A256" s="10" t="s">
        <v>114</v>
      </c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</row>
    <row r="258" spans="1:12" x14ac:dyDescent="0.25">
      <c r="A258" s="3"/>
      <c r="B258" s="3"/>
      <c r="C258" s="3"/>
      <c r="D258" s="3"/>
      <c r="E258" s="87">
        <v>2022</v>
      </c>
      <c r="F258" s="87"/>
      <c r="G258" s="87"/>
      <c r="H258" s="8"/>
      <c r="I258" s="87">
        <v>2023</v>
      </c>
      <c r="J258" s="87"/>
      <c r="K258" s="87"/>
      <c r="L258" s="8"/>
    </row>
    <row r="259" spans="1:12" ht="37.5" x14ac:dyDescent="0.25">
      <c r="A259" s="6" t="s">
        <v>2</v>
      </c>
      <c r="B259" s="5"/>
      <c r="C259" s="7" t="s">
        <v>3</v>
      </c>
      <c r="D259" s="5"/>
      <c r="E259" s="89" t="s">
        <v>5</v>
      </c>
      <c r="F259" s="89"/>
      <c r="G259" s="89"/>
      <c r="H259" s="20"/>
      <c r="I259" s="89" t="s">
        <v>6</v>
      </c>
      <c r="J259" s="89"/>
      <c r="K259" s="89"/>
      <c r="L259" s="6" t="s">
        <v>27</v>
      </c>
    </row>
    <row r="260" spans="1:12" x14ac:dyDescent="0.25">
      <c r="E260" s="2" t="s">
        <v>8</v>
      </c>
      <c r="F260" s="2" t="s">
        <v>9</v>
      </c>
      <c r="G260" s="2" t="s">
        <v>10</v>
      </c>
      <c r="H260" s="2"/>
      <c r="I260" s="2" t="s">
        <v>11</v>
      </c>
      <c r="J260" s="2" t="s">
        <v>12</v>
      </c>
      <c r="K260" s="2" t="s">
        <v>13</v>
      </c>
      <c r="L260" s="2" t="s">
        <v>109</v>
      </c>
    </row>
    <row r="261" spans="1:12" x14ac:dyDescent="0.25">
      <c r="E261" s="2"/>
      <c r="F261" s="2"/>
      <c r="G261" s="2"/>
      <c r="H261" s="2"/>
      <c r="I261" s="2"/>
      <c r="J261" s="2"/>
      <c r="K261" s="2"/>
      <c r="L261" s="2"/>
    </row>
    <row r="262" spans="1:12" x14ac:dyDescent="0.25">
      <c r="E262" s="21" t="s">
        <v>4</v>
      </c>
      <c r="F262" s="21"/>
      <c r="G262" s="21" t="s">
        <v>19</v>
      </c>
      <c r="H262" s="21"/>
      <c r="I262" s="21"/>
      <c r="J262" s="21"/>
      <c r="K262" s="21" t="s">
        <v>19</v>
      </c>
      <c r="L262" s="2"/>
    </row>
    <row r="264" spans="1:12" ht="25" x14ac:dyDescent="0.25">
      <c r="A264" s="29">
        <v>51</v>
      </c>
      <c r="C264" s="5" t="s">
        <v>80</v>
      </c>
      <c r="E264" s="2" t="s">
        <v>93</v>
      </c>
      <c r="F264" s="71"/>
      <c r="G264" s="65">
        <f>K122</f>
        <v>8.769801039999999</v>
      </c>
      <c r="H264" s="65"/>
      <c r="I264" s="72"/>
      <c r="J264" s="72"/>
      <c r="K264" s="65">
        <v>-6.1126680466973013</v>
      </c>
      <c r="L264" s="66">
        <f t="shared" si="45"/>
        <v>-14.8824690866973</v>
      </c>
    </row>
    <row r="265" spans="1:12" x14ac:dyDescent="0.25">
      <c r="A265" s="37">
        <v>52</v>
      </c>
      <c r="B265" s="23"/>
      <c r="C265" s="38" t="s">
        <v>94</v>
      </c>
      <c r="D265" s="23"/>
      <c r="E265" s="18" t="s">
        <v>95</v>
      </c>
      <c r="F265" s="72"/>
      <c r="G265" s="65">
        <f>K123</f>
        <v>0</v>
      </c>
      <c r="H265" s="66"/>
      <c r="I265" s="72"/>
      <c r="J265" s="72"/>
      <c r="K265" s="66">
        <v>0</v>
      </c>
      <c r="L265" s="66">
        <f t="shared" si="45"/>
        <v>0</v>
      </c>
    </row>
    <row r="266" spans="1:12" x14ac:dyDescent="0.25">
      <c r="A266" s="37">
        <v>53</v>
      </c>
      <c r="B266" s="23"/>
      <c r="C266" s="38" t="s">
        <v>84</v>
      </c>
      <c r="D266" s="23"/>
      <c r="E266" s="18" t="s">
        <v>95</v>
      </c>
      <c r="F266" s="72"/>
      <c r="G266" s="65">
        <f>K124</f>
        <v>-2.01582895</v>
      </c>
      <c r="H266" s="66"/>
      <c r="I266" s="72"/>
      <c r="J266" s="72"/>
      <c r="K266" s="66">
        <v>1.1738915798336</v>
      </c>
      <c r="L266" s="66">
        <f t="shared" si="45"/>
        <v>3.1897205298336</v>
      </c>
    </row>
    <row r="267" spans="1:12" x14ac:dyDescent="0.25">
      <c r="A267" s="29">
        <v>54</v>
      </c>
      <c r="C267" s="5" t="s">
        <v>96</v>
      </c>
      <c r="E267" s="2" t="s">
        <v>95</v>
      </c>
      <c r="F267" s="71"/>
      <c r="G267" s="65">
        <f>K125</f>
        <v>-2.9220399548134903</v>
      </c>
      <c r="H267" s="65"/>
      <c r="I267" s="72"/>
      <c r="J267" s="72"/>
      <c r="K267" s="65">
        <v>-2.89131583129085</v>
      </c>
      <c r="L267" s="66">
        <f t="shared" si="45"/>
        <v>3.0724123522640312E-2</v>
      </c>
    </row>
    <row r="268" spans="1:12" x14ac:dyDescent="0.25">
      <c r="A268" s="37">
        <v>55</v>
      </c>
      <c r="C268" s="5" t="str">
        <f>C126</f>
        <v>Union Parkway Obligation</v>
      </c>
      <c r="E268" s="2" t="s">
        <v>95</v>
      </c>
      <c r="F268" s="71"/>
      <c r="G268" s="65">
        <f>K126</f>
        <v>-8.0867999999999995E-2</v>
      </c>
      <c r="H268" s="65"/>
      <c r="I268" s="72"/>
      <c r="J268" s="72"/>
      <c r="K268" s="65">
        <v>0</v>
      </c>
      <c r="L268" s="66">
        <f t="shared" si="45"/>
        <v>8.0867999999999995E-2</v>
      </c>
    </row>
    <row r="269" spans="1:12" x14ac:dyDescent="0.25">
      <c r="A269" s="29">
        <v>56</v>
      </c>
      <c r="C269" s="5" t="s">
        <v>88</v>
      </c>
      <c r="E269" s="2" t="s">
        <v>95</v>
      </c>
      <c r="F269" s="71"/>
      <c r="G269" s="65">
        <f t="shared" ref="G269:G272" si="46">K127</f>
        <v>0.761992</v>
      </c>
      <c r="H269" s="65"/>
      <c r="I269" s="72"/>
      <c r="J269" s="72"/>
      <c r="K269" s="65">
        <v>0.42</v>
      </c>
      <c r="L269" s="66">
        <f t="shared" si="45"/>
        <v>-0.34199200000000002</v>
      </c>
    </row>
    <row r="270" spans="1:12" x14ac:dyDescent="0.25">
      <c r="A270" s="37">
        <v>57</v>
      </c>
      <c r="C270" s="5" t="s">
        <v>89</v>
      </c>
      <c r="E270" s="2" t="s">
        <v>95</v>
      </c>
      <c r="F270" s="71"/>
      <c r="G270" s="65">
        <f t="shared" si="46"/>
        <v>1.9856803000000001</v>
      </c>
      <c r="H270" s="65"/>
      <c r="I270" s="72"/>
      <c r="J270" s="72"/>
      <c r="K270" s="65">
        <v>0</v>
      </c>
      <c r="L270" s="66">
        <f t="shared" si="45"/>
        <v>-1.9856803000000001</v>
      </c>
    </row>
    <row r="271" spans="1:12" ht="37.5" x14ac:dyDescent="0.25">
      <c r="A271" s="29">
        <v>58</v>
      </c>
      <c r="C271" s="5" t="s">
        <v>99</v>
      </c>
      <c r="E271" s="2" t="s">
        <v>15</v>
      </c>
      <c r="F271" s="71"/>
      <c r="G271" s="65">
        <f t="shared" si="46"/>
        <v>-17.399253730000002</v>
      </c>
      <c r="H271" s="65"/>
      <c r="I271" s="72"/>
      <c r="J271" s="72"/>
      <c r="K271" s="65">
        <v>-16.433520000000001</v>
      </c>
      <c r="L271" s="66">
        <f t="shared" si="45"/>
        <v>0.96573373000000018</v>
      </c>
    </row>
    <row r="272" spans="1:12" x14ac:dyDescent="0.25">
      <c r="A272" s="37">
        <v>59</v>
      </c>
      <c r="C272" s="5" t="s">
        <v>100</v>
      </c>
      <c r="E272" s="2" t="s">
        <v>15</v>
      </c>
      <c r="F272" s="71"/>
      <c r="G272" s="65">
        <f t="shared" si="46"/>
        <v>8.9332866438496392</v>
      </c>
      <c r="H272" s="65"/>
      <c r="I272" s="72"/>
      <c r="J272" s="72"/>
      <c r="K272" s="65">
        <v>0</v>
      </c>
      <c r="L272" s="66">
        <f t="shared" si="45"/>
        <v>-8.9332866438496392</v>
      </c>
    </row>
    <row r="273" spans="1:12" x14ac:dyDescent="0.25">
      <c r="A273" s="29">
        <v>60</v>
      </c>
      <c r="C273" s="1" t="s">
        <v>19</v>
      </c>
      <c r="E273" s="15"/>
      <c r="F273" s="71"/>
      <c r="G273" s="67">
        <f>SUM(G235:G250)+SUM(G264:G272)</f>
        <v>-20.531682313382305</v>
      </c>
      <c r="H273" s="66"/>
      <c r="I273" s="72"/>
      <c r="J273" s="72"/>
      <c r="K273" s="67">
        <f>SUM(K235:K250)+SUM(K264:K272)</f>
        <v>-65.788440488039413</v>
      </c>
      <c r="L273" s="67">
        <f>SUM(L235:L250)+SUM(L264:L272)</f>
        <v>-45.256758174657094</v>
      </c>
    </row>
    <row r="274" spans="1:12" x14ac:dyDescent="0.25">
      <c r="A274" s="29"/>
      <c r="E274" s="15"/>
      <c r="F274" s="71"/>
      <c r="G274" s="66"/>
      <c r="H274" s="66"/>
      <c r="I274" s="72"/>
      <c r="J274" s="72"/>
      <c r="K274" s="66"/>
      <c r="L274" s="66"/>
    </row>
    <row r="275" spans="1:12" ht="13" thickBot="1" x14ac:dyDescent="0.3">
      <c r="A275" s="29">
        <v>61</v>
      </c>
      <c r="C275" s="1" t="s">
        <v>101</v>
      </c>
      <c r="E275" s="15"/>
      <c r="F275" s="71"/>
      <c r="G275" s="70">
        <f>G218+G273</f>
        <v>6164.5421092700008</v>
      </c>
      <c r="H275" s="66"/>
      <c r="I275" s="72"/>
      <c r="J275" s="72"/>
      <c r="K275" s="70">
        <f>K218+K273</f>
        <v>5664.54444703227</v>
      </c>
      <c r="L275" s="70">
        <f>K275-G275</f>
        <v>-499.99766223773076</v>
      </c>
    </row>
    <row r="276" spans="1:12" ht="13" thickTop="1" x14ac:dyDescent="0.25"/>
    <row r="277" spans="1:12" x14ac:dyDescent="0.25">
      <c r="A277" s="8" t="s">
        <v>102</v>
      </c>
    </row>
    <row r="278" spans="1:12" x14ac:dyDescent="0.25">
      <c r="A278" s="26" t="s">
        <v>103</v>
      </c>
      <c r="B278" s="5"/>
      <c r="C278" s="5" t="s">
        <v>104</v>
      </c>
    </row>
    <row r="279" spans="1:12" x14ac:dyDescent="0.25">
      <c r="A279" s="26" t="s">
        <v>105</v>
      </c>
      <c r="B279" s="5"/>
      <c r="C279" s="5" t="s">
        <v>106</v>
      </c>
    </row>
  </sheetData>
  <mergeCells count="40">
    <mergeCell ref="E259:G259"/>
    <mergeCell ref="I259:K259"/>
    <mergeCell ref="A6:L6"/>
    <mergeCell ref="A44:L44"/>
    <mergeCell ref="A82:L82"/>
    <mergeCell ref="A113:L113"/>
    <mergeCell ref="A148:L148"/>
    <mergeCell ref="A186:L186"/>
    <mergeCell ref="A224:L224"/>
    <mergeCell ref="A255:L255"/>
    <mergeCell ref="E227:G227"/>
    <mergeCell ref="I227:K227"/>
    <mergeCell ref="E228:G228"/>
    <mergeCell ref="I228:K228"/>
    <mergeCell ref="E258:G258"/>
    <mergeCell ref="I258:K258"/>
    <mergeCell ref="E152:G152"/>
    <mergeCell ref="I152:K152"/>
    <mergeCell ref="E189:G189"/>
    <mergeCell ref="I189:K189"/>
    <mergeCell ref="E190:G190"/>
    <mergeCell ref="I190:K190"/>
    <mergeCell ref="E116:G116"/>
    <mergeCell ref="I116:K116"/>
    <mergeCell ref="E117:G117"/>
    <mergeCell ref="I117:K117"/>
    <mergeCell ref="E151:G151"/>
    <mergeCell ref="I151:K151"/>
    <mergeCell ref="E48:G48"/>
    <mergeCell ref="I48:K48"/>
    <mergeCell ref="E85:G85"/>
    <mergeCell ref="I85:K85"/>
    <mergeCell ref="E86:G86"/>
    <mergeCell ref="I86:K86"/>
    <mergeCell ref="E9:G9"/>
    <mergeCell ref="I9:K9"/>
    <mergeCell ref="E10:G10"/>
    <mergeCell ref="I10:K10"/>
    <mergeCell ref="E47:G47"/>
    <mergeCell ref="I47:K47"/>
  </mergeCells>
  <pageMargins left="0.7" right="0.7" top="0.75" bottom="0.75" header="0.3" footer="0.3"/>
  <pageSetup firstPageNumber="9" orientation="landscape" useFirstPageNumber="1" r:id="rId1"/>
  <headerFooter>
    <oddHeader>&amp;R&amp;"Arial,Regular"&amp;10Filed: 2023-03-08
EB-2022-0200
Exhibit I.3.3-STAFF-95
Attachment 1</oddHeader>
  </headerFooter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D301A-93D7-49C9-99F3-888DCC96BCB4}">
  <sheetPr>
    <tabColor rgb="FF92D050"/>
  </sheetPr>
  <dimension ref="A6:J67"/>
  <sheetViews>
    <sheetView tabSelected="1" view="pageLayout" zoomScale="90" zoomScaleNormal="100" zoomScalePageLayoutView="90" workbookViewId="0">
      <selection activeCell="G22" sqref="G22"/>
    </sheetView>
  </sheetViews>
  <sheetFormatPr defaultColWidth="101.1796875" defaultRowHeight="12.5" x14ac:dyDescent="0.25"/>
  <cols>
    <col min="1" max="1" width="4.7265625" style="1" customWidth="1"/>
    <col min="2" max="2" width="1.7265625" style="1" customWidth="1"/>
    <col min="3" max="3" width="21.54296875" style="1" customWidth="1"/>
    <col min="4" max="4" width="1.7265625" style="1" customWidth="1"/>
    <col min="5" max="7" width="11.453125" style="1" customWidth="1"/>
    <col min="8" max="8" width="13.453125" style="1" bestFit="1" customWidth="1"/>
    <col min="9" max="10" width="11.453125" style="1" customWidth="1"/>
    <col min="11" max="16384" width="101.1796875" style="1"/>
  </cols>
  <sheetData>
    <row r="6" spans="1:10" x14ac:dyDescent="0.25">
      <c r="A6" s="87" t="s">
        <v>115</v>
      </c>
      <c r="B6" s="87"/>
      <c r="C6" s="87"/>
      <c r="D6" s="87"/>
      <c r="E6" s="87"/>
      <c r="F6" s="87"/>
      <c r="G6" s="87"/>
      <c r="H6" s="87"/>
      <c r="I6" s="87"/>
      <c r="J6" s="87"/>
    </row>
    <row r="7" spans="1:10" s="9" customFormat="1" x14ac:dyDescent="0.25">
      <c r="A7" s="10" t="s">
        <v>116</v>
      </c>
      <c r="B7" s="10"/>
      <c r="C7" s="10"/>
      <c r="D7" s="10"/>
      <c r="E7" s="10"/>
      <c r="F7" s="10"/>
      <c r="G7" s="10"/>
      <c r="H7" s="10"/>
      <c r="I7" s="10"/>
      <c r="J7" s="10"/>
    </row>
    <row r="9" spans="1:10" s="3" customFormat="1" x14ac:dyDescent="0.25">
      <c r="E9" s="8">
        <v>2019</v>
      </c>
      <c r="F9" s="8">
        <v>2020</v>
      </c>
      <c r="G9" s="8">
        <v>2021</v>
      </c>
      <c r="H9" s="8">
        <v>2022</v>
      </c>
      <c r="I9" s="8">
        <v>2023</v>
      </c>
      <c r="J9" s="8">
        <v>2024</v>
      </c>
    </row>
    <row r="10" spans="1:10" s="5" customFormat="1" ht="25" x14ac:dyDescent="0.25">
      <c r="A10" s="6" t="s">
        <v>2</v>
      </c>
      <c r="C10" s="7" t="s">
        <v>117</v>
      </c>
      <c r="E10" s="6" t="s">
        <v>5</v>
      </c>
      <c r="F10" s="6" t="s">
        <v>5</v>
      </c>
      <c r="G10" s="6" t="s">
        <v>5</v>
      </c>
      <c r="H10" s="6" t="s">
        <v>5</v>
      </c>
      <c r="I10" s="6" t="s">
        <v>6</v>
      </c>
      <c r="J10" s="6" t="s">
        <v>7</v>
      </c>
    </row>
    <row r="11" spans="1:10" x14ac:dyDescent="0.25">
      <c r="E11" s="2" t="s">
        <v>8</v>
      </c>
      <c r="F11" s="2" t="s">
        <v>9</v>
      </c>
      <c r="G11" s="2" t="s">
        <v>10</v>
      </c>
      <c r="H11" s="2" t="s">
        <v>11</v>
      </c>
      <c r="I11" s="2" t="s">
        <v>12</v>
      </c>
      <c r="J11" s="2" t="s">
        <v>13</v>
      </c>
    </row>
    <row r="12" spans="1:10" x14ac:dyDescent="0.25">
      <c r="A12" s="2"/>
      <c r="E12" s="4"/>
      <c r="F12" s="4"/>
      <c r="G12" s="4"/>
      <c r="H12" s="4"/>
      <c r="I12" s="4"/>
      <c r="J12" s="4"/>
    </row>
    <row r="13" spans="1:10" x14ac:dyDescent="0.25">
      <c r="A13" s="2">
        <v>1</v>
      </c>
      <c r="C13" s="1" t="s">
        <v>30</v>
      </c>
      <c r="E13" s="75">
        <v>9982112</v>
      </c>
      <c r="F13" s="75">
        <v>9840293</v>
      </c>
      <c r="G13" s="75">
        <v>9723254</v>
      </c>
      <c r="H13" s="75">
        <v>9695972.8506580573</v>
      </c>
      <c r="I13" s="75">
        <v>9932581.3556775525</v>
      </c>
      <c r="J13" s="75">
        <v>9796721</v>
      </c>
    </row>
    <row r="14" spans="1:10" x14ac:dyDescent="0.25">
      <c r="A14" s="2">
        <v>2</v>
      </c>
      <c r="C14" s="1" t="s">
        <v>31</v>
      </c>
      <c r="E14" s="75">
        <v>5882739</v>
      </c>
      <c r="F14" s="75">
        <v>5802909</v>
      </c>
      <c r="G14" s="75">
        <v>5592281</v>
      </c>
      <c r="H14" s="75">
        <v>5717162.0493507441</v>
      </c>
      <c r="I14" s="75">
        <v>5688104.424390574</v>
      </c>
      <c r="J14" s="75">
        <v>5891487</v>
      </c>
    </row>
    <row r="15" spans="1:10" x14ac:dyDescent="0.25">
      <c r="A15" s="2"/>
      <c r="E15" s="75"/>
      <c r="F15" s="75"/>
      <c r="G15" s="75"/>
      <c r="H15" s="75"/>
      <c r="I15" s="75"/>
      <c r="J15" s="75"/>
    </row>
    <row r="16" spans="1:10" ht="25" x14ac:dyDescent="0.25">
      <c r="A16" s="2">
        <v>3</v>
      </c>
      <c r="C16" s="5" t="s">
        <v>118</v>
      </c>
      <c r="E16" s="76">
        <f t="shared" ref="E16:J16" si="0">E13+E14</f>
        <v>15864851</v>
      </c>
      <c r="F16" s="76">
        <f t="shared" si="0"/>
        <v>15643202</v>
      </c>
      <c r="G16" s="76">
        <f t="shared" si="0"/>
        <v>15315535</v>
      </c>
      <c r="H16" s="76">
        <f t="shared" si="0"/>
        <v>15413134.900008801</v>
      </c>
      <c r="I16" s="76">
        <f t="shared" si="0"/>
        <v>15620685.780068126</v>
      </c>
      <c r="J16" s="76">
        <f t="shared" si="0"/>
        <v>15688208</v>
      </c>
    </row>
    <row r="17" spans="1:10" x14ac:dyDescent="0.25">
      <c r="A17" s="2"/>
      <c r="E17" s="75"/>
      <c r="F17" s="75"/>
      <c r="G17" s="75"/>
      <c r="H17" s="75"/>
      <c r="I17" s="75"/>
      <c r="J17" s="75"/>
    </row>
    <row r="18" spans="1:10" ht="25.5" thickBot="1" x14ac:dyDescent="0.3">
      <c r="A18" s="2">
        <v>4</v>
      </c>
      <c r="C18" s="5" t="s">
        <v>119</v>
      </c>
      <c r="E18" s="77">
        <v>197643</v>
      </c>
      <c r="F18" s="77">
        <f>F16-E16</f>
        <v>-221649</v>
      </c>
      <c r="G18" s="77">
        <f t="shared" ref="G18:J18" si="1">G16-F16</f>
        <v>-327667</v>
      </c>
      <c r="H18" s="77">
        <f t="shared" si="1"/>
        <v>97599.900008801371</v>
      </c>
      <c r="I18" s="77">
        <f t="shared" si="1"/>
        <v>207550.8800593242</v>
      </c>
      <c r="J18" s="77">
        <f t="shared" si="1"/>
        <v>67522.219931874424</v>
      </c>
    </row>
    <row r="19" spans="1:10" ht="13" thickTop="1" x14ac:dyDescent="0.25">
      <c r="A19" s="2"/>
      <c r="E19" s="4"/>
      <c r="F19" s="4"/>
      <c r="G19" s="4"/>
      <c r="H19" s="4"/>
      <c r="I19" s="4"/>
      <c r="J19" s="4"/>
    </row>
    <row r="20" spans="1:10" x14ac:dyDescent="0.25">
      <c r="A20" s="2"/>
      <c r="E20" s="4"/>
      <c r="F20" s="4"/>
      <c r="G20" s="4"/>
      <c r="H20" s="4"/>
      <c r="I20" s="4"/>
      <c r="J20" s="4"/>
    </row>
    <row r="21" spans="1:10" x14ac:dyDescent="0.25">
      <c r="A21" s="2"/>
      <c r="E21" s="4"/>
      <c r="F21" s="4"/>
      <c r="G21" s="4"/>
      <c r="H21" s="4"/>
      <c r="I21" s="4"/>
      <c r="J21" s="4"/>
    </row>
    <row r="22" spans="1:10" x14ac:dyDescent="0.25">
      <c r="A22" s="2"/>
      <c r="E22" s="4"/>
      <c r="F22" s="4"/>
      <c r="G22" s="4"/>
      <c r="H22" s="4"/>
      <c r="I22" s="4"/>
      <c r="J22" s="4"/>
    </row>
    <row r="23" spans="1:10" x14ac:dyDescent="0.25">
      <c r="A23" s="2"/>
      <c r="E23" s="4"/>
      <c r="F23" s="4"/>
      <c r="G23" s="4"/>
      <c r="H23" s="4"/>
      <c r="I23" s="4"/>
      <c r="J23" s="4"/>
    </row>
    <row r="24" spans="1:10" x14ac:dyDescent="0.25">
      <c r="A24" s="2"/>
      <c r="E24" s="4"/>
      <c r="F24" s="4"/>
      <c r="G24" s="4"/>
      <c r="H24" s="4"/>
      <c r="I24" s="4"/>
      <c r="J24" s="4"/>
    </row>
    <row r="25" spans="1:10" x14ac:dyDescent="0.25">
      <c r="A25" s="2"/>
      <c r="E25" s="4"/>
      <c r="F25" s="4"/>
      <c r="G25" s="4"/>
      <c r="H25" s="4"/>
      <c r="I25" s="4"/>
      <c r="J25" s="4"/>
    </row>
    <row r="26" spans="1:10" x14ac:dyDescent="0.25">
      <c r="A26" s="2"/>
      <c r="E26" s="4"/>
      <c r="F26" s="4"/>
      <c r="G26" s="4"/>
      <c r="H26" s="4"/>
      <c r="I26" s="4"/>
      <c r="J26" s="4"/>
    </row>
    <row r="27" spans="1:10" x14ac:dyDescent="0.25">
      <c r="A27" s="2"/>
      <c r="E27" s="4"/>
      <c r="F27" s="4"/>
      <c r="G27" s="4"/>
      <c r="H27" s="4"/>
      <c r="I27" s="4"/>
      <c r="J27" s="4"/>
    </row>
    <row r="28" spans="1:10" x14ac:dyDescent="0.25">
      <c r="A28" s="2"/>
      <c r="E28" s="4"/>
      <c r="F28" s="4"/>
      <c r="G28" s="4"/>
      <c r="H28" s="4"/>
      <c r="I28" s="4"/>
      <c r="J28" s="4"/>
    </row>
    <row r="29" spans="1:10" x14ac:dyDescent="0.25">
      <c r="A29" s="2"/>
      <c r="E29" s="4"/>
      <c r="F29" s="4"/>
      <c r="G29" s="4"/>
      <c r="H29" s="4"/>
      <c r="I29" s="4"/>
      <c r="J29" s="4"/>
    </row>
    <row r="36" spans="1:10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</row>
    <row r="38" spans="1:10" x14ac:dyDescent="0.25">
      <c r="A38" s="3"/>
      <c r="B38" s="3"/>
      <c r="C38" s="3"/>
      <c r="D38" s="3"/>
      <c r="E38" s="8"/>
      <c r="F38" s="8"/>
      <c r="G38" s="8"/>
      <c r="H38" s="8"/>
      <c r="I38" s="8"/>
      <c r="J38" s="8"/>
    </row>
    <row r="39" spans="1:10" x14ac:dyDescent="0.25">
      <c r="A39" s="20"/>
      <c r="B39" s="5"/>
      <c r="C39" s="5"/>
      <c r="D39" s="5"/>
      <c r="E39" s="20"/>
      <c r="F39" s="20"/>
      <c r="G39" s="20"/>
      <c r="H39" s="20"/>
      <c r="I39" s="20"/>
      <c r="J39" s="20"/>
    </row>
    <row r="40" spans="1:10" x14ac:dyDescent="0.25">
      <c r="E40" s="2"/>
      <c r="F40" s="2"/>
      <c r="G40" s="2"/>
      <c r="H40" s="2"/>
      <c r="I40" s="2"/>
      <c r="J40" s="2"/>
    </row>
    <row r="41" spans="1:10" x14ac:dyDescent="0.25">
      <c r="E41" s="2"/>
      <c r="F41" s="2"/>
      <c r="G41" s="2"/>
      <c r="H41" s="2"/>
      <c r="I41" s="2"/>
      <c r="J41" s="2"/>
    </row>
    <row r="42" spans="1:10" x14ac:dyDescent="0.25">
      <c r="A42" s="2"/>
      <c r="C42" s="3"/>
    </row>
    <row r="43" spans="1:10" x14ac:dyDescent="0.25">
      <c r="A43" s="2"/>
    </row>
    <row r="44" spans="1:10" x14ac:dyDescent="0.25">
      <c r="A44" s="2"/>
      <c r="E44" s="4"/>
      <c r="F44" s="4"/>
      <c r="G44" s="11"/>
      <c r="H44" s="4"/>
      <c r="I44" s="4"/>
      <c r="J44" s="4"/>
    </row>
    <row r="45" spans="1:10" x14ac:dyDescent="0.25">
      <c r="A45" s="2"/>
      <c r="E45" s="4"/>
      <c r="F45" s="4"/>
      <c r="G45" s="11"/>
      <c r="H45" s="4"/>
      <c r="I45" s="4"/>
      <c r="J45" s="4"/>
    </row>
    <row r="46" spans="1:10" x14ac:dyDescent="0.25">
      <c r="A46" s="2"/>
      <c r="E46" s="4"/>
      <c r="F46" s="4"/>
      <c r="G46" s="11"/>
      <c r="H46" s="4"/>
      <c r="I46" s="4"/>
      <c r="J46" s="4"/>
    </row>
    <row r="47" spans="1:10" x14ac:dyDescent="0.25">
      <c r="A47" s="2"/>
      <c r="E47" s="4"/>
      <c r="F47" s="4"/>
      <c r="G47" s="4"/>
      <c r="H47" s="4"/>
      <c r="I47" s="4"/>
      <c r="J47" s="4"/>
    </row>
    <row r="48" spans="1:10" x14ac:dyDescent="0.25">
      <c r="A48" s="2"/>
      <c r="E48" s="12"/>
      <c r="F48" s="12"/>
      <c r="G48" s="12"/>
      <c r="H48" s="12"/>
      <c r="I48" s="12"/>
      <c r="J48" s="12"/>
    </row>
    <row r="49" spans="1:10" x14ac:dyDescent="0.25">
      <c r="A49" s="2"/>
      <c r="C49" s="3"/>
    </row>
    <row r="50" spans="1:10" x14ac:dyDescent="0.25">
      <c r="A50" s="2"/>
      <c r="C50" s="3"/>
    </row>
    <row r="51" spans="1:10" x14ac:dyDescent="0.25">
      <c r="A51" s="2"/>
      <c r="E51" s="11"/>
      <c r="F51" s="11"/>
      <c r="G51" s="11"/>
      <c r="H51" s="11"/>
      <c r="I51" s="11"/>
      <c r="J51" s="11"/>
    </row>
    <row r="52" spans="1:10" x14ac:dyDescent="0.25">
      <c r="A52" s="2"/>
      <c r="E52" s="11"/>
      <c r="F52" s="11"/>
      <c r="G52" s="11"/>
      <c r="H52" s="11"/>
      <c r="I52" s="11"/>
      <c r="J52" s="11"/>
    </row>
    <row r="53" spans="1:10" x14ac:dyDescent="0.25">
      <c r="A53" s="2"/>
      <c r="E53" s="11"/>
      <c r="F53" s="11"/>
      <c r="G53" s="11"/>
      <c r="H53" s="11"/>
      <c r="I53" s="11"/>
      <c r="J53" s="11"/>
    </row>
    <row r="54" spans="1:10" x14ac:dyDescent="0.25">
      <c r="A54" s="2"/>
      <c r="E54" s="11"/>
      <c r="F54" s="11"/>
      <c r="G54" s="11"/>
      <c r="H54" s="11"/>
      <c r="I54" s="11"/>
      <c r="J54" s="11"/>
    </row>
    <row r="55" spans="1:10" x14ac:dyDescent="0.25">
      <c r="A55" s="2"/>
      <c r="E55" s="11"/>
      <c r="F55" s="11"/>
      <c r="G55" s="11"/>
      <c r="H55" s="11"/>
      <c r="I55" s="11"/>
      <c r="J55" s="11"/>
    </row>
    <row r="56" spans="1:10" x14ac:dyDescent="0.25">
      <c r="A56" s="2"/>
      <c r="E56" s="11"/>
      <c r="F56" s="11"/>
      <c r="G56" s="11"/>
      <c r="H56" s="11"/>
      <c r="I56" s="11"/>
      <c r="J56" s="11"/>
    </row>
    <row r="57" spans="1:10" x14ac:dyDescent="0.25">
      <c r="A57" s="2"/>
      <c r="E57" s="11"/>
      <c r="F57" s="11"/>
      <c r="G57" s="11"/>
      <c r="H57" s="11"/>
      <c r="I57" s="11"/>
      <c r="J57" s="11"/>
    </row>
    <row r="58" spans="1:10" x14ac:dyDescent="0.25">
      <c r="A58" s="2"/>
      <c r="E58" s="11"/>
      <c r="F58" s="11"/>
      <c r="G58" s="11"/>
      <c r="H58" s="11"/>
      <c r="I58" s="11"/>
      <c r="J58" s="11"/>
    </row>
    <row r="59" spans="1:10" x14ac:dyDescent="0.25">
      <c r="A59" s="2"/>
      <c r="E59" s="11"/>
      <c r="F59" s="11"/>
      <c r="G59" s="11"/>
      <c r="H59" s="11"/>
      <c r="I59" s="11"/>
      <c r="J59" s="11"/>
    </row>
    <row r="60" spans="1:10" x14ac:dyDescent="0.25">
      <c r="A60" s="2"/>
      <c r="E60" s="11"/>
      <c r="F60" s="11"/>
      <c r="G60" s="11"/>
      <c r="H60" s="11"/>
      <c r="I60" s="11"/>
      <c r="J60" s="11"/>
    </row>
    <row r="61" spans="1:10" x14ac:dyDescent="0.25">
      <c r="A61" s="2"/>
      <c r="E61" s="11"/>
      <c r="F61" s="11"/>
      <c r="G61" s="11"/>
      <c r="H61" s="11"/>
      <c r="I61" s="11"/>
      <c r="J61" s="11"/>
    </row>
    <row r="62" spans="1:10" x14ac:dyDescent="0.25">
      <c r="A62" s="2"/>
      <c r="E62" s="11"/>
      <c r="F62" s="11"/>
      <c r="G62" s="11"/>
      <c r="H62" s="11"/>
      <c r="I62" s="11"/>
      <c r="J62" s="11"/>
    </row>
    <row r="63" spans="1:10" x14ac:dyDescent="0.25">
      <c r="A63" s="2"/>
      <c r="E63" s="4"/>
      <c r="F63" s="4"/>
      <c r="G63" s="4"/>
      <c r="H63" s="4"/>
      <c r="I63" s="4"/>
      <c r="J63" s="4"/>
    </row>
    <row r="64" spans="1:10" x14ac:dyDescent="0.25">
      <c r="A64" s="2"/>
      <c r="G64" s="12"/>
    </row>
    <row r="65" spans="1:10" x14ac:dyDescent="0.25">
      <c r="A65" s="2"/>
      <c r="E65" s="4"/>
      <c r="F65" s="4"/>
      <c r="G65" s="4"/>
      <c r="H65" s="4"/>
      <c r="I65" s="4"/>
      <c r="J65" s="4"/>
    </row>
    <row r="66" spans="1:10" x14ac:dyDescent="0.25">
      <c r="E66" s="12"/>
      <c r="F66" s="12"/>
      <c r="G66" s="12"/>
      <c r="H66" s="12"/>
      <c r="I66" s="12"/>
      <c r="J66" s="12"/>
    </row>
    <row r="67" spans="1:10" x14ac:dyDescent="0.25">
      <c r="E67" s="13"/>
      <c r="F67" s="13"/>
      <c r="G67" s="13"/>
      <c r="H67" s="13"/>
      <c r="I67" s="13"/>
      <c r="J67" s="13"/>
    </row>
  </sheetData>
  <mergeCells count="1">
    <mergeCell ref="A6:J6"/>
  </mergeCells>
  <pageMargins left="0.7" right="0.7" top="0.75" bottom="0.75" header="0.3" footer="0.3"/>
  <pageSetup paperSize="5" orientation="landscape" r:id="rId1"/>
  <headerFooter>
    <oddHeader>&amp;R&amp;"Arial,Regular"&amp;10Filed: 2023-03-08
EB-2022-0200
Exhibit I.3.3-STAFF-95
Attachment 1</oddHeader>
  </headerFooter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400AF-32F0-4B15-87BF-39D6E793500C}">
  <sheetPr>
    <tabColor rgb="FF92D050"/>
  </sheetPr>
  <dimension ref="A6:J66"/>
  <sheetViews>
    <sheetView tabSelected="1" view="pageLayout" zoomScale="90" zoomScaleNormal="100" zoomScalePageLayoutView="90" workbookViewId="0">
      <selection activeCell="G22" sqref="G22"/>
    </sheetView>
  </sheetViews>
  <sheetFormatPr defaultColWidth="101.1796875" defaultRowHeight="12.5" x14ac:dyDescent="0.25"/>
  <cols>
    <col min="1" max="1" width="4.7265625" style="1" customWidth="1"/>
    <col min="2" max="2" width="1.7265625" style="1" customWidth="1"/>
    <col min="3" max="3" width="23.81640625" style="1" bestFit="1" customWidth="1"/>
    <col min="4" max="4" width="1.7265625" style="1" customWidth="1"/>
    <col min="5" max="10" width="11.453125" style="1" customWidth="1"/>
    <col min="11" max="16384" width="101.1796875" style="1"/>
  </cols>
  <sheetData>
    <row r="6" spans="1:10" x14ac:dyDescent="0.25">
      <c r="A6" s="87" t="s">
        <v>120</v>
      </c>
      <c r="B6" s="87"/>
      <c r="C6" s="87"/>
      <c r="D6" s="87"/>
      <c r="E6" s="87"/>
      <c r="F6" s="87"/>
      <c r="G6" s="87"/>
      <c r="H6" s="87"/>
      <c r="I6" s="87"/>
      <c r="J6" s="87"/>
    </row>
    <row r="7" spans="1:10" s="9" customFormat="1" x14ac:dyDescent="0.25">
      <c r="A7" s="10" t="s">
        <v>121</v>
      </c>
      <c r="B7" s="10"/>
      <c r="C7" s="10"/>
      <c r="D7" s="10"/>
      <c r="E7" s="10"/>
      <c r="F7" s="10"/>
      <c r="G7" s="10"/>
      <c r="H7" s="10"/>
      <c r="I7" s="10"/>
      <c r="J7" s="10"/>
    </row>
    <row r="9" spans="1:10" s="3" customFormat="1" x14ac:dyDescent="0.25">
      <c r="E9" s="8">
        <v>2019</v>
      </c>
      <c r="F9" s="8">
        <v>2020</v>
      </c>
      <c r="G9" s="8">
        <v>2021</v>
      </c>
      <c r="H9" s="8">
        <v>2022</v>
      </c>
      <c r="I9" s="8">
        <v>2023</v>
      </c>
      <c r="J9" s="8">
        <v>2024</v>
      </c>
    </row>
    <row r="10" spans="1:10" s="5" customFormat="1" ht="25" x14ac:dyDescent="0.25">
      <c r="A10" s="6" t="s">
        <v>2</v>
      </c>
      <c r="C10" s="7" t="s">
        <v>117</v>
      </c>
      <c r="E10" s="6" t="s">
        <v>5</v>
      </c>
      <c r="F10" s="6" t="s">
        <v>5</v>
      </c>
      <c r="G10" s="6" t="s">
        <v>5</v>
      </c>
      <c r="H10" s="6" t="s">
        <v>5</v>
      </c>
      <c r="I10" s="6" t="s">
        <v>6</v>
      </c>
      <c r="J10" s="6" t="s">
        <v>7</v>
      </c>
    </row>
    <row r="11" spans="1:10" x14ac:dyDescent="0.25">
      <c r="E11" s="2" t="s">
        <v>8</v>
      </c>
      <c r="F11" s="2" t="s">
        <v>9</v>
      </c>
      <c r="G11" s="2" t="s">
        <v>10</v>
      </c>
      <c r="H11" s="2" t="s">
        <v>11</v>
      </c>
      <c r="I11" s="2" t="s">
        <v>12</v>
      </c>
      <c r="J11" s="2" t="s">
        <v>13</v>
      </c>
    </row>
    <row r="12" spans="1:10" x14ac:dyDescent="0.25">
      <c r="A12" s="2"/>
      <c r="E12" s="4"/>
      <c r="F12" s="4"/>
      <c r="G12" s="4"/>
      <c r="H12" s="4"/>
      <c r="I12" s="4"/>
      <c r="J12" s="4"/>
    </row>
    <row r="13" spans="1:10" x14ac:dyDescent="0.25">
      <c r="A13" s="2">
        <v>1</v>
      </c>
      <c r="C13" s="1" t="s">
        <v>30</v>
      </c>
      <c r="E13" s="75">
        <v>2495594.0390499998</v>
      </c>
      <c r="F13" s="75">
        <v>2436549</v>
      </c>
      <c r="G13" s="75">
        <v>2778378.98</v>
      </c>
      <c r="H13" s="75">
        <v>3172385.8316673911</v>
      </c>
      <c r="I13" s="75">
        <v>2893315.7181199999</v>
      </c>
      <c r="J13" s="75">
        <v>2883019.9711199999</v>
      </c>
    </row>
    <row r="14" spans="1:10" x14ac:dyDescent="0.25">
      <c r="A14" s="2">
        <v>2</v>
      </c>
      <c r="C14" s="1" t="s">
        <v>122</v>
      </c>
      <c r="E14" s="75">
        <v>7913443.4900000002</v>
      </c>
      <c r="F14" s="75">
        <v>7971108</v>
      </c>
      <c r="G14" s="75">
        <v>8585840.9800000004</v>
      </c>
      <c r="H14" s="75">
        <v>9054028.7589193303</v>
      </c>
      <c r="I14" s="75">
        <v>9133458.2044099737</v>
      </c>
      <c r="J14" s="75">
        <v>9351645.1787300017</v>
      </c>
    </row>
    <row r="15" spans="1:10" x14ac:dyDescent="0.25">
      <c r="A15" s="2">
        <v>3</v>
      </c>
      <c r="C15" s="1" t="s">
        <v>123</v>
      </c>
      <c r="E15" s="76">
        <f t="shared" ref="E15:J15" si="0">E13+E14</f>
        <v>10409037.52905</v>
      </c>
      <c r="F15" s="76">
        <f t="shared" si="0"/>
        <v>10407657</v>
      </c>
      <c r="G15" s="76">
        <f t="shared" si="0"/>
        <v>11364219.960000001</v>
      </c>
      <c r="H15" s="76">
        <f t="shared" si="0"/>
        <v>12226414.590586722</v>
      </c>
      <c r="I15" s="76">
        <f t="shared" si="0"/>
        <v>12026773.922529973</v>
      </c>
      <c r="J15" s="76">
        <f t="shared" si="0"/>
        <v>12234665.149850002</v>
      </c>
    </row>
    <row r="16" spans="1:10" x14ac:dyDescent="0.25">
      <c r="A16" s="2"/>
      <c r="E16" s="75"/>
      <c r="F16" s="75"/>
      <c r="G16" s="75"/>
      <c r="H16" s="75"/>
      <c r="I16" s="75"/>
      <c r="J16" s="75"/>
    </row>
    <row r="17" spans="1:10" ht="25.5" thickBot="1" x14ac:dyDescent="0.3">
      <c r="A17" s="2">
        <v>4</v>
      </c>
      <c r="C17" s="5" t="s">
        <v>119</v>
      </c>
      <c r="E17" s="77">
        <v>593678</v>
      </c>
      <c r="F17" s="77">
        <f>F15-E15</f>
        <v>-1380.5290500000119</v>
      </c>
      <c r="G17" s="77">
        <f t="shared" ref="G17:J17" si="1">G15-F15</f>
        <v>956562.96000000089</v>
      </c>
      <c r="H17" s="77">
        <f t="shared" si="1"/>
        <v>862194.630586721</v>
      </c>
      <c r="I17" s="77">
        <f t="shared" si="1"/>
        <v>-199640.66805674881</v>
      </c>
      <c r="J17" s="77">
        <f t="shared" si="1"/>
        <v>207891.22732002847</v>
      </c>
    </row>
    <row r="18" spans="1:10" ht="13" thickTop="1" x14ac:dyDescent="0.25">
      <c r="A18" s="2"/>
      <c r="E18" s="4"/>
      <c r="F18" s="4"/>
      <c r="G18" s="4"/>
      <c r="H18" s="4"/>
      <c r="I18" s="4"/>
      <c r="J18" s="4"/>
    </row>
    <row r="19" spans="1:10" x14ac:dyDescent="0.25">
      <c r="A19" s="2"/>
      <c r="E19" s="4"/>
      <c r="F19" s="4"/>
      <c r="G19" s="4"/>
      <c r="H19" s="4"/>
      <c r="I19" s="4"/>
      <c r="J19" s="4"/>
    </row>
    <row r="20" spans="1:10" x14ac:dyDescent="0.25">
      <c r="A20" s="2"/>
      <c r="E20" s="4"/>
      <c r="F20" s="4"/>
      <c r="G20" s="4"/>
      <c r="H20" s="4"/>
      <c r="I20" s="4"/>
      <c r="J20" s="4"/>
    </row>
    <row r="21" spans="1:10" x14ac:dyDescent="0.25">
      <c r="A21" s="2"/>
      <c r="E21" s="4"/>
      <c r="F21" s="4"/>
      <c r="G21" s="4"/>
      <c r="H21" s="4"/>
      <c r="I21" s="4"/>
      <c r="J21" s="4"/>
    </row>
    <row r="22" spans="1:10" x14ac:dyDescent="0.25">
      <c r="A22" s="2"/>
      <c r="E22" s="4"/>
      <c r="F22" s="4"/>
      <c r="G22" s="4"/>
      <c r="H22" s="4"/>
      <c r="I22" s="4"/>
      <c r="J22" s="4"/>
    </row>
    <row r="23" spans="1:10" x14ac:dyDescent="0.25">
      <c r="A23" s="2"/>
      <c r="E23" s="4"/>
      <c r="F23" s="4"/>
      <c r="G23" s="4"/>
      <c r="H23" s="4"/>
      <c r="I23" s="4"/>
      <c r="J23" s="4"/>
    </row>
    <row r="24" spans="1:10" x14ac:dyDescent="0.25">
      <c r="A24" s="2"/>
      <c r="E24" s="4"/>
      <c r="F24" s="4"/>
      <c r="G24" s="4"/>
      <c r="H24" s="4"/>
      <c r="I24" s="4"/>
      <c r="J24" s="4"/>
    </row>
    <row r="25" spans="1:10" x14ac:dyDescent="0.25">
      <c r="A25" s="2"/>
      <c r="E25" s="4"/>
      <c r="F25" s="4"/>
      <c r="G25" s="4"/>
      <c r="H25" s="4"/>
      <c r="I25" s="4"/>
      <c r="J25" s="4"/>
    </row>
    <row r="26" spans="1:10" x14ac:dyDescent="0.25">
      <c r="A26" s="2"/>
      <c r="E26" s="4"/>
      <c r="F26" s="4"/>
      <c r="G26" s="4"/>
      <c r="H26" s="4"/>
      <c r="I26" s="4"/>
      <c r="J26" s="4"/>
    </row>
    <row r="27" spans="1:10" x14ac:dyDescent="0.25">
      <c r="A27" s="2"/>
      <c r="E27" s="4"/>
      <c r="F27" s="4"/>
      <c r="G27" s="4"/>
      <c r="H27" s="4"/>
      <c r="I27" s="4"/>
      <c r="J27" s="4"/>
    </row>
    <row r="28" spans="1:10" x14ac:dyDescent="0.25">
      <c r="A28" s="2"/>
      <c r="E28" s="4"/>
      <c r="F28" s="4"/>
      <c r="G28" s="4"/>
      <c r="H28" s="4"/>
      <c r="I28" s="4"/>
      <c r="J28" s="4"/>
    </row>
    <row r="35" spans="1:10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</row>
    <row r="37" spans="1:10" x14ac:dyDescent="0.25">
      <c r="A37" s="3"/>
      <c r="B37" s="3"/>
      <c r="C37" s="3"/>
      <c r="D37" s="3"/>
      <c r="E37" s="8"/>
      <c r="F37" s="8"/>
      <c r="G37" s="8"/>
      <c r="H37" s="8"/>
      <c r="I37" s="8"/>
      <c r="J37" s="8"/>
    </row>
    <row r="38" spans="1:10" x14ac:dyDescent="0.25">
      <c r="A38" s="20"/>
      <c r="B38" s="5"/>
      <c r="C38" s="5"/>
      <c r="D38" s="5"/>
      <c r="E38" s="20"/>
      <c r="F38" s="20"/>
      <c r="G38" s="20"/>
      <c r="H38" s="20"/>
      <c r="I38" s="20"/>
      <c r="J38" s="20"/>
    </row>
    <row r="39" spans="1:10" x14ac:dyDescent="0.25">
      <c r="E39" s="2"/>
      <c r="F39" s="2"/>
      <c r="G39" s="2"/>
      <c r="H39" s="2"/>
      <c r="I39" s="2"/>
      <c r="J39" s="2"/>
    </row>
    <row r="40" spans="1:10" x14ac:dyDescent="0.25">
      <c r="E40" s="2"/>
      <c r="F40" s="2"/>
      <c r="G40" s="2"/>
      <c r="H40" s="2"/>
      <c r="I40" s="2"/>
      <c r="J40" s="2"/>
    </row>
    <row r="41" spans="1:10" x14ac:dyDescent="0.25">
      <c r="A41" s="2"/>
      <c r="C41" s="3"/>
    </row>
    <row r="42" spans="1:10" x14ac:dyDescent="0.25">
      <c r="A42" s="2"/>
    </row>
    <row r="43" spans="1:10" x14ac:dyDescent="0.25">
      <c r="A43" s="2"/>
      <c r="E43" s="4"/>
      <c r="F43" s="4"/>
      <c r="G43" s="11"/>
      <c r="H43" s="4"/>
      <c r="I43" s="4"/>
      <c r="J43" s="4"/>
    </row>
    <row r="44" spans="1:10" x14ac:dyDescent="0.25">
      <c r="A44" s="2"/>
      <c r="E44" s="4"/>
      <c r="F44" s="4"/>
      <c r="G44" s="11"/>
      <c r="H44" s="4"/>
      <c r="I44" s="4"/>
      <c r="J44" s="4"/>
    </row>
    <row r="45" spans="1:10" x14ac:dyDescent="0.25">
      <c r="A45" s="2"/>
      <c r="E45" s="4"/>
      <c r="F45" s="4"/>
      <c r="G45" s="11"/>
      <c r="H45" s="4"/>
      <c r="I45" s="4"/>
      <c r="J45" s="4"/>
    </row>
    <row r="46" spans="1:10" x14ac:dyDescent="0.25">
      <c r="A46" s="2"/>
      <c r="E46" s="4"/>
      <c r="F46" s="4"/>
      <c r="G46" s="4"/>
      <c r="H46" s="4"/>
      <c r="I46" s="4"/>
      <c r="J46" s="4"/>
    </row>
    <row r="47" spans="1:10" x14ac:dyDescent="0.25">
      <c r="A47" s="2"/>
      <c r="E47" s="12"/>
      <c r="F47" s="12"/>
      <c r="G47" s="12"/>
      <c r="H47" s="12"/>
      <c r="I47" s="12"/>
      <c r="J47" s="12"/>
    </row>
    <row r="48" spans="1:10" x14ac:dyDescent="0.25">
      <c r="A48" s="2"/>
      <c r="C48" s="3"/>
    </row>
    <row r="49" spans="1:10" x14ac:dyDescent="0.25">
      <c r="A49" s="2"/>
      <c r="C49" s="3"/>
    </row>
    <row r="50" spans="1:10" x14ac:dyDescent="0.25">
      <c r="A50" s="2"/>
      <c r="E50" s="11"/>
      <c r="F50" s="11"/>
      <c r="G50" s="11"/>
      <c r="H50" s="11"/>
      <c r="I50" s="11"/>
      <c r="J50" s="11"/>
    </row>
    <row r="51" spans="1:10" x14ac:dyDescent="0.25">
      <c r="A51" s="2"/>
      <c r="E51" s="11"/>
      <c r="F51" s="11"/>
      <c r="G51" s="11"/>
      <c r="H51" s="11"/>
      <c r="I51" s="11"/>
      <c r="J51" s="11"/>
    </row>
    <row r="52" spans="1:10" x14ac:dyDescent="0.25">
      <c r="A52" s="2"/>
      <c r="E52" s="11"/>
      <c r="F52" s="11"/>
      <c r="G52" s="11"/>
      <c r="H52" s="11"/>
      <c r="I52" s="11"/>
      <c r="J52" s="11"/>
    </row>
    <row r="53" spans="1:10" x14ac:dyDescent="0.25">
      <c r="A53" s="2"/>
      <c r="E53" s="11"/>
      <c r="F53" s="11"/>
      <c r="G53" s="11"/>
      <c r="H53" s="11"/>
      <c r="I53" s="11"/>
      <c r="J53" s="11"/>
    </row>
    <row r="54" spans="1:10" x14ac:dyDescent="0.25">
      <c r="A54" s="2"/>
      <c r="E54" s="11"/>
      <c r="F54" s="11"/>
      <c r="G54" s="11"/>
      <c r="H54" s="11"/>
      <c r="I54" s="11"/>
      <c r="J54" s="11"/>
    </row>
    <row r="55" spans="1:10" x14ac:dyDescent="0.25">
      <c r="A55" s="2"/>
      <c r="E55" s="11"/>
      <c r="F55" s="11"/>
      <c r="G55" s="11"/>
      <c r="H55" s="11"/>
      <c r="I55" s="11"/>
      <c r="J55" s="11"/>
    </row>
    <row r="56" spans="1:10" x14ac:dyDescent="0.25">
      <c r="A56" s="2"/>
      <c r="E56" s="11"/>
      <c r="F56" s="11"/>
      <c r="G56" s="11"/>
      <c r="H56" s="11"/>
      <c r="I56" s="11"/>
      <c r="J56" s="11"/>
    </row>
    <row r="57" spans="1:10" x14ac:dyDescent="0.25">
      <c r="A57" s="2"/>
      <c r="E57" s="11"/>
      <c r="F57" s="11"/>
      <c r="G57" s="11"/>
      <c r="H57" s="11"/>
      <c r="I57" s="11"/>
      <c r="J57" s="11"/>
    </row>
    <row r="58" spans="1:10" x14ac:dyDescent="0.25">
      <c r="A58" s="2"/>
      <c r="E58" s="11"/>
      <c r="F58" s="11"/>
      <c r="G58" s="11"/>
      <c r="H58" s="11"/>
      <c r="I58" s="11"/>
      <c r="J58" s="11"/>
    </row>
    <row r="59" spans="1:10" x14ac:dyDescent="0.25">
      <c r="A59" s="2"/>
      <c r="E59" s="11"/>
      <c r="F59" s="11"/>
      <c r="G59" s="11"/>
      <c r="H59" s="11"/>
      <c r="I59" s="11"/>
      <c r="J59" s="11"/>
    </row>
    <row r="60" spans="1:10" x14ac:dyDescent="0.25">
      <c r="A60" s="2"/>
      <c r="E60" s="11"/>
      <c r="F60" s="11"/>
      <c r="G60" s="11"/>
      <c r="H60" s="11"/>
      <c r="I60" s="11"/>
      <c r="J60" s="11"/>
    </row>
    <row r="61" spans="1:10" x14ac:dyDescent="0.25">
      <c r="A61" s="2"/>
      <c r="E61" s="11"/>
      <c r="F61" s="11"/>
      <c r="G61" s="11"/>
      <c r="H61" s="11"/>
      <c r="I61" s="11"/>
      <c r="J61" s="11"/>
    </row>
    <row r="62" spans="1:10" x14ac:dyDescent="0.25">
      <c r="A62" s="2"/>
      <c r="E62" s="4"/>
      <c r="F62" s="4"/>
      <c r="G62" s="4"/>
      <c r="H62" s="4"/>
      <c r="I62" s="4"/>
      <c r="J62" s="4"/>
    </row>
    <row r="63" spans="1:10" x14ac:dyDescent="0.25">
      <c r="A63" s="2"/>
      <c r="G63" s="12"/>
    </row>
    <row r="64" spans="1:10" x14ac:dyDescent="0.25">
      <c r="A64" s="2"/>
      <c r="E64" s="4"/>
      <c r="F64" s="4"/>
      <c r="G64" s="4"/>
      <c r="H64" s="4"/>
      <c r="I64" s="4"/>
      <c r="J64" s="4"/>
    </row>
    <row r="65" spans="5:10" x14ac:dyDescent="0.25">
      <c r="E65" s="12"/>
      <c r="F65" s="12"/>
      <c r="G65" s="12"/>
      <c r="H65" s="12"/>
      <c r="I65" s="12"/>
      <c r="J65" s="12"/>
    </row>
    <row r="66" spans="5:10" x14ac:dyDescent="0.25">
      <c r="E66" s="13"/>
      <c r="F66" s="13"/>
      <c r="G66" s="13"/>
      <c r="H66" s="13"/>
      <c r="I66" s="13"/>
      <c r="J66" s="13"/>
    </row>
  </sheetData>
  <mergeCells count="1">
    <mergeCell ref="A6:J6"/>
  </mergeCells>
  <pageMargins left="0.7" right="0.7" top="0.75" bottom="0.75" header="0.3" footer="0.3"/>
  <pageSetup paperSize="5" orientation="landscape" r:id="rId1"/>
  <headerFooter>
    <oddHeader>&amp;R&amp;"Arial,Regular"&amp;10Filed: 2023-03-08
EB-2022-0200
Exhibit I.3.3-STAFF-95
Attachment 1</oddHeader>
  </headerFooter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1D578-EA0C-43A6-8484-EC25B795827A}">
  <sheetPr>
    <tabColor rgb="FF92D050"/>
  </sheetPr>
  <dimension ref="A6:J66"/>
  <sheetViews>
    <sheetView tabSelected="1" view="pageLayout" zoomScale="90" zoomScaleNormal="100" zoomScalePageLayoutView="90" workbookViewId="0">
      <selection activeCell="G22" sqref="G22"/>
    </sheetView>
  </sheetViews>
  <sheetFormatPr defaultColWidth="101.1796875" defaultRowHeight="12.5" x14ac:dyDescent="0.25"/>
  <cols>
    <col min="1" max="1" width="4.7265625" style="1" customWidth="1"/>
    <col min="2" max="2" width="1.7265625" style="1" customWidth="1"/>
    <col min="3" max="3" width="21.54296875" style="1" customWidth="1"/>
    <col min="4" max="4" width="1.7265625" style="1" customWidth="1"/>
    <col min="5" max="5" width="11.54296875" style="1" customWidth="1"/>
    <col min="6" max="10" width="11.453125" style="1" customWidth="1"/>
    <col min="11" max="16384" width="101.1796875" style="1"/>
  </cols>
  <sheetData>
    <row r="6" spans="1:10" x14ac:dyDescent="0.25">
      <c r="A6" s="87" t="s">
        <v>124</v>
      </c>
      <c r="B6" s="87"/>
      <c r="C6" s="87"/>
      <c r="D6" s="87"/>
      <c r="E6" s="87"/>
      <c r="F6" s="87"/>
      <c r="G6" s="87"/>
      <c r="H6" s="87"/>
      <c r="I6" s="87"/>
      <c r="J6" s="87"/>
    </row>
    <row r="7" spans="1:10" s="9" customFormat="1" x14ac:dyDescent="0.25">
      <c r="A7" s="10" t="s">
        <v>125</v>
      </c>
      <c r="B7" s="10"/>
      <c r="C7" s="10"/>
      <c r="D7" s="10"/>
      <c r="E7" s="10"/>
      <c r="F7" s="10"/>
      <c r="G7" s="10"/>
      <c r="H7" s="10"/>
      <c r="I7" s="10"/>
      <c r="J7" s="10"/>
    </row>
    <row r="9" spans="1:10" s="3" customFormat="1" x14ac:dyDescent="0.25">
      <c r="E9" s="8">
        <v>2019</v>
      </c>
      <c r="F9" s="8">
        <v>2020</v>
      </c>
      <c r="G9" s="8">
        <v>2021</v>
      </c>
      <c r="H9" s="8">
        <v>2022</v>
      </c>
      <c r="I9" s="8">
        <v>2023</v>
      </c>
      <c r="J9" s="8">
        <v>2024</v>
      </c>
    </row>
    <row r="10" spans="1:10" s="5" customFormat="1" ht="25" x14ac:dyDescent="0.25">
      <c r="A10" s="6" t="s">
        <v>2</v>
      </c>
      <c r="C10" s="7" t="s">
        <v>3</v>
      </c>
      <c r="E10" s="6" t="s">
        <v>5</v>
      </c>
      <c r="F10" s="6" t="s">
        <v>5</v>
      </c>
      <c r="G10" s="6" t="s">
        <v>5</v>
      </c>
      <c r="H10" s="6" t="s">
        <v>5</v>
      </c>
      <c r="I10" s="6" t="s">
        <v>6</v>
      </c>
      <c r="J10" s="6" t="s">
        <v>7</v>
      </c>
    </row>
    <row r="11" spans="1:10" x14ac:dyDescent="0.25">
      <c r="E11" s="2" t="s">
        <v>8</v>
      </c>
      <c r="F11" s="2" t="s">
        <v>9</v>
      </c>
      <c r="G11" s="2" t="s">
        <v>10</v>
      </c>
      <c r="H11" s="2" t="s">
        <v>11</v>
      </c>
      <c r="I11" s="2" t="s">
        <v>12</v>
      </c>
      <c r="J11" s="2" t="s">
        <v>13</v>
      </c>
    </row>
    <row r="12" spans="1:10" x14ac:dyDescent="0.25">
      <c r="A12" s="2"/>
      <c r="E12" s="4"/>
      <c r="F12" s="4"/>
      <c r="G12" s="4"/>
      <c r="H12" s="4"/>
      <c r="I12" s="4"/>
      <c r="J12" s="4"/>
    </row>
    <row r="13" spans="1:10" x14ac:dyDescent="0.25">
      <c r="A13" s="2">
        <v>1</v>
      </c>
      <c r="C13" s="1" t="s">
        <v>30</v>
      </c>
      <c r="E13" s="65">
        <v>2698.8</v>
      </c>
      <c r="F13" s="65">
        <v>2555.6</v>
      </c>
      <c r="G13" s="65">
        <v>2789.5</v>
      </c>
      <c r="H13" s="65">
        <v>3639.5929896625303</v>
      </c>
      <c r="I13" s="65">
        <v>3418.9431954888246</v>
      </c>
      <c r="J13" s="65">
        <v>3397.1000862052379</v>
      </c>
    </row>
    <row r="14" spans="1:10" x14ac:dyDescent="0.25">
      <c r="A14" s="2">
        <v>2</v>
      </c>
      <c r="C14" s="1" t="s">
        <v>122</v>
      </c>
      <c r="E14" s="65">
        <v>1481.3</v>
      </c>
      <c r="F14" s="65">
        <v>1391.3000000000002</v>
      </c>
      <c r="G14" s="65">
        <v>1510.6</v>
      </c>
      <c r="H14" s="65">
        <v>2054.1278711685618</v>
      </c>
      <c r="I14" s="65">
        <v>1919.8558481495297</v>
      </c>
      <c r="J14" s="65">
        <v>2057.0920386480689</v>
      </c>
    </row>
    <row r="15" spans="1:10" ht="25" x14ac:dyDescent="0.25">
      <c r="A15" s="2">
        <v>3</v>
      </c>
      <c r="C15" s="5" t="s">
        <v>32</v>
      </c>
      <c r="E15" s="74">
        <f t="shared" ref="E15:J15" si="0">E13+E14</f>
        <v>4180.1000000000004</v>
      </c>
      <c r="F15" s="74">
        <f t="shared" si="0"/>
        <v>3946.9</v>
      </c>
      <c r="G15" s="74">
        <f t="shared" si="0"/>
        <v>4300.1000000000004</v>
      </c>
      <c r="H15" s="74">
        <f t="shared" si="0"/>
        <v>5693.7208608310921</v>
      </c>
      <c r="I15" s="74">
        <f t="shared" si="0"/>
        <v>5338.7990436383543</v>
      </c>
      <c r="J15" s="74">
        <f t="shared" si="0"/>
        <v>5454.1921248533072</v>
      </c>
    </row>
    <row r="16" spans="1:10" x14ac:dyDescent="0.25">
      <c r="A16" s="2"/>
      <c r="E16" s="65"/>
      <c r="F16" s="65"/>
      <c r="G16" s="65"/>
      <c r="H16" s="65"/>
      <c r="I16" s="65"/>
      <c r="J16" s="65"/>
    </row>
    <row r="17" spans="1:10" ht="25.5" thickBot="1" x14ac:dyDescent="0.3">
      <c r="A17" s="2">
        <v>4</v>
      </c>
      <c r="C17" s="5" t="s">
        <v>33</v>
      </c>
      <c r="E17" s="69">
        <v>-211.77599999999984</v>
      </c>
      <c r="F17" s="69">
        <f>F15-E15</f>
        <v>-233.20000000000027</v>
      </c>
      <c r="G17" s="69">
        <f t="shared" ref="G17:J17" si="1">G15-F15</f>
        <v>353.20000000000027</v>
      </c>
      <c r="H17" s="69">
        <f>H15-G15</f>
        <v>1393.6208608310917</v>
      </c>
      <c r="I17" s="69">
        <f t="shared" si="1"/>
        <v>-354.92181719273776</v>
      </c>
      <c r="J17" s="69">
        <f t="shared" si="1"/>
        <v>115.39308121495287</v>
      </c>
    </row>
    <row r="18" spans="1:10" ht="13" thickTop="1" x14ac:dyDescent="0.25">
      <c r="A18" s="2"/>
      <c r="E18" s="4"/>
      <c r="F18" s="4"/>
      <c r="G18" s="4"/>
      <c r="H18" s="4"/>
      <c r="I18" s="4"/>
      <c r="J18" s="4"/>
    </row>
    <row r="19" spans="1:10" x14ac:dyDescent="0.25">
      <c r="A19" s="2"/>
      <c r="E19" s="4"/>
      <c r="F19" s="4"/>
      <c r="G19" s="4"/>
      <c r="H19" s="4"/>
      <c r="I19" s="4"/>
      <c r="J19" s="4"/>
    </row>
    <row r="20" spans="1:10" x14ac:dyDescent="0.25">
      <c r="A20" s="2"/>
      <c r="E20" s="4"/>
      <c r="F20" s="4"/>
      <c r="G20" s="4"/>
      <c r="H20" s="4"/>
      <c r="I20" s="4"/>
      <c r="J20" s="4"/>
    </row>
    <row r="21" spans="1:10" x14ac:dyDescent="0.25">
      <c r="A21" s="2"/>
      <c r="E21" s="4"/>
      <c r="F21" s="4"/>
      <c r="G21" s="4"/>
      <c r="H21" s="4"/>
      <c r="I21" s="4"/>
      <c r="J21" s="4"/>
    </row>
    <row r="22" spans="1:10" x14ac:dyDescent="0.25">
      <c r="A22" s="2"/>
      <c r="E22" s="4"/>
      <c r="F22" s="4"/>
      <c r="G22" s="4"/>
      <c r="H22" s="4"/>
      <c r="I22" s="4"/>
      <c r="J22" s="4"/>
    </row>
    <row r="23" spans="1:10" x14ac:dyDescent="0.25">
      <c r="A23" s="2"/>
      <c r="E23" s="4"/>
      <c r="F23" s="4"/>
      <c r="G23" s="4"/>
      <c r="H23" s="4"/>
      <c r="I23" s="4"/>
      <c r="J23" s="4"/>
    </row>
    <row r="24" spans="1:10" x14ac:dyDescent="0.25">
      <c r="A24" s="2"/>
      <c r="E24" s="4"/>
      <c r="F24" s="4"/>
      <c r="G24" s="4"/>
      <c r="H24" s="4"/>
      <c r="I24" s="4"/>
      <c r="J24" s="4"/>
    </row>
    <row r="25" spans="1:10" x14ac:dyDescent="0.25">
      <c r="A25" s="2"/>
      <c r="E25" s="4"/>
      <c r="F25" s="4"/>
      <c r="G25" s="4"/>
      <c r="H25" s="4"/>
      <c r="I25" s="4"/>
      <c r="J25" s="4"/>
    </row>
    <row r="26" spans="1:10" x14ac:dyDescent="0.25">
      <c r="A26" s="2"/>
      <c r="E26" s="4"/>
      <c r="F26" s="4"/>
      <c r="G26" s="4"/>
      <c r="H26" s="4"/>
      <c r="I26" s="4"/>
      <c r="J26" s="4"/>
    </row>
    <row r="27" spans="1:10" x14ac:dyDescent="0.25">
      <c r="A27" s="2"/>
      <c r="E27" s="4"/>
      <c r="F27" s="4"/>
      <c r="G27" s="4"/>
      <c r="H27" s="4"/>
      <c r="I27" s="4"/>
      <c r="J27" s="4"/>
    </row>
    <row r="28" spans="1:10" x14ac:dyDescent="0.25">
      <c r="A28" s="2"/>
      <c r="E28" s="4"/>
      <c r="F28" s="4"/>
      <c r="G28" s="4"/>
      <c r="H28" s="4"/>
      <c r="I28" s="4"/>
      <c r="J28" s="4"/>
    </row>
    <row r="35" spans="1:10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</row>
    <row r="37" spans="1:10" x14ac:dyDescent="0.25">
      <c r="A37" s="3"/>
      <c r="B37" s="3"/>
      <c r="C37" s="3"/>
      <c r="D37" s="3"/>
      <c r="E37" s="8"/>
      <c r="F37" s="8"/>
      <c r="G37" s="8"/>
      <c r="H37" s="8"/>
      <c r="I37" s="8"/>
      <c r="J37" s="8"/>
    </row>
    <row r="38" spans="1:10" x14ac:dyDescent="0.25">
      <c r="A38" s="20"/>
      <c r="B38" s="5"/>
      <c r="C38" s="5"/>
      <c r="D38" s="5"/>
      <c r="E38" s="20"/>
      <c r="F38" s="20"/>
      <c r="G38" s="20"/>
      <c r="H38" s="20"/>
      <c r="I38" s="20"/>
      <c r="J38" s="20"/>
    </row>
    <row r="39" spans="1:10" x14ac:dyDescent="0.25">
      <c r="E39" s="2"/>
      <c r="F39" s="2"/>
      <c r="G39" s="2"/>
      <c r="H39" s="2"/>
      <c r="I39" s="2"/>
      <c r="J39" s="2"/>
    </row>
    <row r="40" spans="1:10" x14ac:dyDescent="0.25">
      <c r="E40" s="2"/>
      <c r="F40" s="2"/>
      <c r="G40" s="2"/>
      <c r="H40" s="2"/>
      <c r="I40" s="2"/>
      <c r="J40" s="2"/>
    </row>
    <row r="41" spans="1:10" x14ac:dyDescent="0.25">
      <c r="A41" s="2"/>
      <c r="C41" s="3"/>
    </row>
    <row r="42" spans="1:10" x14ac:dyDescent="0.25">
      <c r="A42" s="2"/>
    </row>
    <row r="43" spans="1:10" x14ac:dyDescent="0.25">
      <c r="A43" s="2"/>
      <c r="E43" s="4"/>
      <c r="F43" s="4"/>
      <c r="G43" s="11"/>
      <c r="H43" s="4"/>
      <c r="I43" s="4"/>
      <c r="J43" s="4"/>
    </row>
    <row r="44" spans="1:10" x14ac:dyDescent="0.25">
      <c r="A44" s="2"/>
      <c r="E44" s="4"/>
      <c r="F44" s="4"/>
      <c r="G44" s="11"/>
      <c r="H44" s="4"/>
      <c r="I44" s="4"/>
      <c r="J44" s="4"/>
    </row>
    <row r="45" spans="1:10" x14ac:dyDescent="0.25">
      <c r="A45" s="2"/>
      <c r="E45" s="4"/>
      <c r="F45" s="4"/>
      <c r="G45" s="11"/>
      <c r="H45" s="4"/>
      <c r="I45" s="4"/>
      <c r="J45" s="4"/>
    </row>
    <row r="46" spans="1:10" x14ac:dyDescent="0.25">
      <c r="A46" s="2"/>
      <c r="E46" s="4"/>
      <c r="F46" s="4"/>
      <c r="G46" s="4"/>
      <c r="H46" s="4"/>
      <c r="I46" s="4"/>
      <c r="J46" s="4"/>
    </row>
    <row r="47" spans="1:10" x14ac:dyDescent="0.25">
      <c r="A47" s="2"/>
      <c r="E47" s="12"/>
      <c r="F47" s="12"/>
      <c r="G47" s="12"/>
      <c r="H47" s="12"/>
      <c r="I47" s="12"/>
      <c r="J47" s="12"/>
    </row>
    <row r="48" spans="1:10" x14ac:dyDescent="0.25">
      <c r="A48" s="2"/>
      <c r="C48" s="3"/>
    </row>
    <row r="49" spans="1:10" x14ac:dyDescent="0.25">
      <c r="A49" s="2"/>
      <c r="C49" s="3"/>
    </row>
    <row r="50" spans="1:10" x14ac:dyDescent="0.25">
      <c r="A50" s="2"/>
      <c r="E50" s="11"/>
      <c r="F50" s="11"/>
      <c r="G50" s="11"/>
      <c r="H50" s="11"/>
      <c r="I50" s="11"/>
      <c r="J50" s="11"/>
    </row>
    <row r="51" spans="1:10" x14ac:dyDescent="0.25">
      <c r="A51" s="2"/>
      <c r="E51" s="11"/>
      <c r="F51" s="11"/>
      <c r="G51" s="11"/>
      <c r="H51" s="11"/>
      <c r="I51" s="11"/>
      <c r="J51" s="11"/>
    </row>
    <row r="52" spans="1:10" x14ac:dyDescent="0.25">
      <c r="A52" s="2"/>
      <c r="E52" s="11"/>
      <c r="F52" s="11"/>
      <c r="G52" s="11"/>
      <c r="H52" s="11"/>
      <c r="I52" s="11"/>
      <c r="J52" s="11"/>
    </row>
    <row r="53" spans="1:10" x14ac:dyDescent="0.25">
      <c r="A53" s="2"/>
      <c r="E53" s="11"/>
      <c r="F53" s="11"/>
      <c r="G53" s="11"/>
      <c r="H53" s="11"/>
      <c r="I53" s="11"/>
      <c r="J53" s="11"/>
    </row>
    <row r="54" spans="1:10" x14ac:dyDescent="0.25">
      <c r="A54" s="2"/>
      <c r="E54" s="11"/>
      <c r="F54" s="11"/>
      <c r="G54" s="11"/>
      <c r="H54" s="11"/>
      <c r="I54" s="11"/>
      <c r="J54" s="11"/>
    </row>
    <row r="55" spans="1:10" x14ac:dyDescent="0.25">
      <c r="A55" s="2"/>
      <c r="E55" s="11"/>
      <c r="F55" s="11"/>
      <c r="G55" s="11"/>
      <c r="H55" s="11"/>
      <c r="I55" s="11"/>
      <c r="J55" s="11"/>
    </row>
    <row r="56" spans="1:10" x14ac:dyDescent="0.25">
      <c r="A56" s="2"/>
      <c r="E56" s="11"/>
      <c r="F56" s="11"/>
      <c r="G56" s="11"/>
      <c r="H56" s="11"/>
      <c r="I56" s="11"/>
      <c r="J56" s="11"/>
    </row>
    <row r="57" spans="1:10" x14ac:dyDescent="0.25">
      <c r="A57" s="2"/>
      <c r="E57" s="11"/>
      <c r="F57" s="11"/>
      <c r="G57" s="11"/>
      <c r="H57" s="11"/>
      <c r="I57" s="11"/>
      <c r="J57" s="11"/>
    </row>
    <row r="58" spans="1:10" x14ac:dyDescent="0.25">
      <c r="A58" s="2"/>
      <c r="E58" s="11"/>
      <c r="F58" s="11"/>
      <c r="G58" s="11"/>
      <c r="H58" s="11"/>
      <c r="I58" s="11"/>
      <c r="J58" s="11"/>
    </row>
    <row r="59" spans="1:10" x14ac:dyDescent="0.25">
      <c r="A59" s="2"/>
      <c r="E59" s="11"/>
      <c r="F59" s="11"/>
      <c r="G59" s="11"/>
      <c r="H59" s="11"/>
      <c r="I59" s="11"/>
      <c r="J59" s="11"/>
    </row>
    <row r="60" spans="1:10" x14ac:dyDescent="0.25">
      <c r="A60" s="2"/>
      <c r="E60" s="11"/>
      <c r="F60" s="11"/>
      <c r="G60" s="11"/>
      <c r="H60" s="11"/>
      <c r="I60" s="11"/>
      <c r="J60" s="11"/>
    </row>
    <row r="61" spans="1:10" x14ac:dyDescent="0.25">
      <c r="A61" s="2"/>
      <c r="E61" s="11"/>
      <c r="F61" s="11"/>
      <c r="G61" s="11"/>
      <c r="H61" s="11"/>
      <c r="I61" s="11"/>
      <c r="J61" s="11"/>
    </row>
    <row r="62" spans="1:10" x14ac:dyDescent="0.25">
      <c r="A62" s="2"/>
      <c r="E62" s="4"/>
      <c r="F62" s="4"/>
      <c r="G62" s="4"/>
      <c r="H62" s="4"/>
      <c r="I62" s="4"/>
      <c r="J62" s="4"/>
    </row>
    <row r="63" spans="1:10" x14ac:dyDescent="0.25">
      <c r="A63" s="2"/>
      <c r="G63" s="12"/>
    </row>
    <row r="64" spans="1:10" x14ac:dyDescent="0.25">
      <c r="A64" s="2"/>
      <c r="E64" s="4"/>
      <c r="F64" s="4"/>
      <c r="G64" s="4"/>
      <c r="H64" s="4"/>
      <c r="I64" s="4"/>
      <c r="J64" s="4"/>
    </row>
    <row r="65" spans="5:10" x14ac:dyDescent="0.25">
      <c r="E65" s="12"/>
      <c r="F65" s="12"/>
      <c r="G65" s="12"/>
      <c r="H65" s="12"/>
      <c r="I65" s="12"/>
      <c r="J65" s="12"/>
    </row>
    <row r="66" spans="5:10" x14ac:dyDescent="0.25">
      <c r="E66" s="13"/>
      <c r="F66" s="13"/>
      <c r="G66" s="13"/>
      <c r="H66" s="13"/>
      <c r="I66" s="13"/>
      <c r="J66" s="13"/>
    </row>
  </sheetData>
  <mergeCells count="1">
    <mergeCell ref="A6:J6"/>
  </mergeCells>
  <pageMargins left="0.7" right="0.7" top="0.75" bottom="0.75" header="0.3" footer="0.3"/>
  <pageSetup paperSize="5" orientation="landscape" r:id="rId1"/>
  <headerFooter>
    <oddHeader>&amp;R&amp;"Arial,Regular"&amp;10Filed: 2023-03-08
EB-2022-0200
Exhibit I.3.3-STAFF-95
Attachment 1</oddHead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2251B1EE19E40ADD262C998ACD182" ma:contentTypeVersion="20" ma:contentTypeDescription="Create a new document." ma:contentTypeScope="" ma:versionID="a81d501cf18b48533e8369832005ca28">
  <xsd:schema xmlns:xsd="http://www.w3.org/2001/XMLSchema" xmlns:xs="http://www.w3.org/2001/XMLSchema" xmlns:p="http://schemas.microsoft.com/office/2006/metadata/properties" xmlns:ns1="http://schemas.microsoft.com/sharepoint/v3" xmlns:ns2="0f3dc55c-bcca-45e2-bb95-d6030d9207f1" xmlns:ns3="bc9be6ef-036f-4d38-ab45-2a4da0c93cb0" targetNamespace="http://schemas.microsoft.com/office/2006/metadata/properties" ma:root="true" ma:fieldsID="fdf4d8703acdc5d5135c3978ca0c151e" ns1:_="" ns2:_="" ns3:_="">
    <xsd:import namespace="http://schemas.microsoft.com/sharepoint/v3"/>
    <xsd:import namespace="0f3dc55c-bcca-45e2-bb95-d6030d9207f1"/>
    <xsd:import namespace="bc9be6ef-036f-4d38-ab45-2a4da0c93c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Area" minOccurs="0"/>
                <xsd:element ref="ns2:RegLead" minOccurs="0"/>
                <xsd:element ref="ns2:Legal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Intervenor" minOccurs="0"/>
                <xsd:element ref="ns2:Exhibit" minOccurs="0"/>
                <xsd:element ref="ns2:Category" minOccurs="0"/>
                <xsd:element ref="ns2:KeySupport" minOccurs="0"/>
                <xsd:element ref="ns3:_dlc_DocId" minOccurs="0"/>
                <xsd:element ref="ns3:_dlc_DocIdUrl" minOccurs="0"/>
                <xsd:element ref="ns3:_dlc_DocIdPersistId" minOccurs="0"/>
                <xsd:element ref="ns2:Witnesses" minOccurs="0"/>
                <xsd:element ref="ns2:TeamsPlannerStatus" minOccurs="0"/>
                <xsd:element ref="ns1:_ip_UnifiedCompliancePolicyProperties" minOccurs="0"/>
                <xsd:element ref="ns1:_ip_UnifiedCompliancePolicyUIAction" minOccurs="0"/>
                <xsd:element ref="ns2:Int_x002f_Exhibit_x002f_Ta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dc55c-bcca-45e2-bb95-d6030d9207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Area" ma:index="10" nillable="true" ma:displayName="Area" ma:format="Dropdown" ma:internalName="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D"/>
                    <xsd:enumeration value="Customer Care"/>
                    <xsd:enumeration value="Energy Services"/>
                    <xsd:enumeration value="Energy Transition"/>
                    <xsd:enumeration value="Finance"/>
                    <xsd:enumeration value="Operations"/>
                    <xsd:enumeration value="Rates"/>
                    <xsd:enumeration value="Regulatory"/>
                  </xsd:restriction>
                </xsd:simpleType>
              </xsd:element>
            </xsd:sequence>
          </xsd:extension>
        </xsd:complexContent>
      </xsd:complexType>
    </xsd:element>
    <xsd:element name="RegLead" ma:index="11" nillable="true" ma:displayName="Regulatory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l" ma:index="12" nillable="true" ma:displayName="Legal" ma:format="Dropdown" ma:list="UserInfo" ma:SharePointGroup="0" ma:internalName="Leg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Intervenor" ma:index="17" nillable="true" ma:displayName="Intervenor" ma:format="Dropdown" ma:internalName="Intervenor">
      <xsd:simpleType>
        <xsd:restriction base="dms:Choice">
          <xsd:enumeration value="A.Valastro"/>
          <xsd:enumeration value="APPro"/>
          <xsd:enumeration value="Atura"/>
          <xsd:enumeration value="BOMA"/>
          <xsd:enumeration value="CBA"/>
          <xsd:enumeration value="CCC"/>
          <xsd:enumeration value="CME"/>
          <xsd:enumeration value="ED"/>
          <xsd:enumeration value="Enercare"/>
          <xsd:enumeration value="EP"/>
          <xsd:enumeration value="F.Shah"/>
          <xsd:enumeration value="FRPO"/>
          <xsd:enumeration value="GEC"/>
          <xsd:enumeration value="GFN"/>
          <xsd:enumeration value="IESO"/>
          <xsd:enumeration value="IGUA"/>
          <xsd:enumeration value="KCES"/>
          <xsd:enumeration value="Kitchener"/>
          <xsd:enumeration value="LPMA"/>
          <xsd:enumeration value="M.Garnick"/>
          <xsd:enumeration value="OAPPA"/>
          <xsd:enumeration value="OGVG"/>
          <xsd:enumeration value="Otter Creek"/>
          <xsd:enumeration value="PP"/>
          <xsd:enumeration value="QMA"/>
          <xsd:enumeration value="R.Houldin"/>
          <xsd:enumeration value="RNG Coalition"/>
          <xsd:enumeration value="S.Riddell"/>
          <xsd:enumeration value="SEC"/>
          <xsd:enumeration value="SNNG"/>
          <xsd:enumeration value="TCPL"/>
          <xsd:enumeration value="Three Fires"/>
          <xsd:enumeration value="Unifor"/>
          <xsd:enumeration value="VECC"/>
          <xsd:enumeration value="STAFF"/>
        </xsd:restriction>
      </xsd:simpleType>
    </xsd:element>
    <xsd:element name="Exhibit" ma:index="18" nillable="true" ma:displayName="Exhibit" ma:internalName="Exhibit">
      <xsd:simpleType>
        <xsd:restriction base="dms:Number"/>
      </xsd:simpleType>
    </xsd:element>
    <xsd:element name="Category" ma:index="19" nillable="true" ma:displayName="Classification" ma:format="Dropdown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</xsd:restriction>
                </xsd:simpleType>
              </xsd:element>
            </xsd:sequence>
          </xsd:extension>
        </xsd:complexContent>
      </xsd:complexType>
    </xsd:element>
    <xsd:element name="KeySupport" ma:index="20" nillable="true" ma:displayName="Key Support" ma:description="*Not Maintained by Regulatory*" ma:format="Dropdown" ma:list="UserInfo" ma:SharePointGroup="0" ma:internalName="KeySuppor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es" ma:index="24" nillable="true" ma:displayName="Witness" ma:format="Dropdown" ma:internalName="Witness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.J. Kearney"/>
                    <xsd:enumeration value="Alicia Lenny"/>
                    <xsd:enumeration value="Adam Gellman"/>
                    <xsd:enumeration value="Adam Stiers"/>
                    <xsd:enumeration value="Ainslie Murdock"/>
                    <xsd:enumeration value="Ala Abusalhieh"/>
                    <xsd:enumeration value="Alex Hews"/>
                    <xsd:enumeration value="Alexandra Burke"/>
                    <xsd:enumeration value="Amber Vanderiviere"/>
                    <xsd:enumeration value="Amir Hasan"/>
                    <xsd:enumeration value="Amy Leuschner"/>
                    <xsd:enumeration value="Amy Mikhaila"/>
                    <xsd:enumeration value="Andrea Seguin"/>
                    <xsd:enumeration value="Angela Scott"/>
                    <xsd:enumeration value="Ann-Marie Hessian"/>
                    <xsd:enumeration value="Anton Kacicnik"/>
                    <xsd:enumeration value="Aqeel Zaidi"/>
                    <xsd:enumeration value="Arnold Meurling"/>
                    <xsd:enumeration value="Asha Patel"/>
                    <xsd:enumeration value="Ben McIntyre"/>
                    <xsd:enumeration value="Bob Wellington"/>
                    <xsd:enumeration value="Bradley Clark"/>
                    <xsd:enumeration value="Brandon So"/>
                    <xsd:enumeration value="Brianna Hamilton"/>
                    <xsd:enumeration value="Brittany Zimmer"/>
                    <xsd:enumeration value="Cara-Lynne Wade"/>
                    <xsd:enumeration value="Catherine Ho"/>
                    <xsd:enumeration value="Chad Cook"/>
                    <xsd:enumeration value="Chris Ripley"/>
                    <xsd:enumeration value="Cody Wood"/>
                    <xsd:enumeration value="Colin Healey"/>
                    <xsd:enumeration value="Cora Carriveau"/>
                    <xsd:enumeration value="Craig Fernandes"/>
                    <xsd:enumeration value="Dan Pleckaitis"/>
                    <xsd:enumeration value="Danielle Dreveny"/>
                    <xsd:enumeration value="Dave Hoffman"/>
                    <xsd:enumeration value="Dave Janisse"/>
                    <xsd:enumeration value="Deborah Schmidt"/>
                    <xsd:enumeration value="Diane Simmons"/>
                    <xsd:enumeration value="Dwayne Conrod"/>
                    <xsd:enumeration value="Edward Hou"/>
                    <xsd:enumeration value="Elena Chang"/>
                    <xsd:enumeration value="Emily Nisbet"/>
                    <xsd:enumeration value="Eric Zhang"/>
                    <xsd:enumeration value="Faheem Ahmad"/>
                    <xsd:enumeration value="Gesiena Antuma"/>
                    <xsd:enumeration value="Gilmer Bashualdo-Hilario"/>
                    <xsd:enumeration value="Gord Dillon"/>
                    <xsd:enumeration value="Gord Lau"/>
                    <xsd:enumeration value="Greg Kaminski"/>
                    <xsd:enumeration value="Heidi Steinberg"/>
                    <xsd:enumeration value="Helen Huang"/>
                    <xsd:enumeration value="Hilary Thompson"/>
                    <xsd:enumeration value="Hulya Sayyan"/>
                    <xsd:enumeration value="Ian MacPherson"/>
                    <xsd:enumeration value="Ian McLeod"/>
                    <xsd:enumeration value="Jackie Collier"/>
                    <xsd:enumeration value="Jamee Lynn Laing"/>
                    <xsd:enumeration value="Jane Huang"/>
                    <xsd:enumeration value="Jane Pinsonneault"/>
                    <xsd:enumeration value="Janee O'Donohue"/>
                    <xsd:enumeration value="Jason Bond"/>
                    <xsd:enumeration value="Jason Gillett"/>
                    <xsd:enumeration value="Jason Vinagre"/>
                    <xsd:enumeration value="Jeff Cadotte"/>
                    <xsd:enumeration value="Jenn Cardoso"/>
                    <xsd:enumeration value="Jenna Vanderveen"/>
                    <xsd:enumeration value="Jennifer Burnham"/>
                    <xsd:enumeration value="Jennifer Heard"/>
                    <xsd:enumeration value="Jennifer Murphy"/>
                    <xsd:enumeration value="Jeremy Getson"/>
                    <xsd:enumeration value="Joseph Dimeo"/>
                    <xsd:enumeration value="Joel Denomy"/>
                    <xsd:enumeration value="Joey Cyples"/>
                    <xsd:enumeration value="John Gillis"/>
                    <xsd:enumeration value="Joseph Dimeo"/>
                    <xsd:enumeration value="Julie Rader"/>
                    <xsd:enumeration value="Karen Sweet"/>
                    <xsd:enumeration value="Katie Hooper"/>
                    <xsd:enumeration value="Kent Kerrigan"/>
                    <xsd:enumeration value="Kim Vitek"/>
                    <xsd:enumeration value="Kurt Holmes"/>
                    <xsd:enumeration value="Laura Sheehan"/>
                    <xsd:enumeration value="Leanne Sidorkewicz"/>
                    <xsd:enumeration value="Lee-Ann Giroux"/>
                    <xsd:enumeration value="Lisa Marusic"/>
                    <xsd:enumeration value="Louie Jeromel"/>
                    <xsd:enumeration value="Luna Munro"/>
                    <xsd:enumeration value="Lyne McMurchie"/>
                    <xsd:enumeration value="Margarita Suarez"/>
                    <xsd:enumeration value="Matt St. Pierre"/>
                    <xsd:enumeration value="Max Hagerman"/>
                    <xsd:enumeration value="Melinda Yan"/>
                    <xsd:enumeration value="Melissa Debevc"/>
                    <xsd:enumeration value="Michael Abate"/>
                    <xsd:enumeration value="Michael McGivery"/>
                    <xsd:enumeration value="Michelle Tian"/>
                    <xsd:enumeration value="Mike Wagle"/>
                    <xsd:enumeration value="Neerajah Raviraj"/>
                    <xsd:enumeration value="Nicole Brunner"/>
                    <xsd:enumeration value="Paaras Sood"/>
                    <xsd:enumeration value="Paolo Mastronardi"/>
                    <xsd:enumeration value="Pat Squires"/>
                    <xsd:enumeration value="Paul Baxter"/>
                    <xsd:enumeration value="Peter Mussio"/>
                    <xsd:enumeration value="Rachel Goodreau"/>
                    <xsd:enumeration value="Rakesh Torul"/>
                    <xsd:enumeration value="Ravi Sigurdson"/>
                    <xsd:enumeration value="Rob DiMaria"/>
                    <xsd:enumeration value="Rob Ford"/>
                    <xsd:enumeration value="Rob Goodreau"/>
                    <xsd:enumeration value="Robert Rutitis"/>
                    <xsd:enumeration value="Robin Stevenson"/>
                    <xsd:enumeration value="Ruth Swan"/>
                    <xsd:enumeration value="Ryan Cheung"/>
                    <xsd:enumeration value="Ryan Organ"/>
                    <xsd:enumeration value="Ryan Small"/>
                    <xsd:enumeration value="Ryan Stelmaschuk"/>
                    <xsd:enumeration value="Sam McDermott"/>
                    <xsd:enumeration value="Sara Hale"/>
                    <xsd:enumeration value="Sarah Tope"/>
                    <xsd:enumeration value="Scott Dodd"/>
                    <xsd:enumeration value="Scott Hines"/>
                    <xsd:enumeration value="Sean Collier"/>
                    <xsd:enumeration value="Stephanie Fife"/>
                    <xsd:enumeration value="Steve Dantzer"/>
                    <xsd:enumeration value="Steve Edwardson"/>
                    <xsd:enumeration value="Steve Kay"/>
                    <xsd:enumeration value="Steve Pardy"/>
                    <xsd:enumeration value="Steven Brignall"/>
                    <xsd:enumeration value="Steven Riccio"/>
                    <xsd:enumeration value="Steven Shen"/>
                    <xsd:enumeration value="Sunny Swatch"/>
                    <xsd:enumeration value="Sutha Ariyalingam"/>
                    <xsd:enumeration value="Tanya Ferguson"/>
                    <xsd:enumeration value="Teresa Chan"/>
                    <xsd:enumeration value="Tiffany Jonkins"/>
                    <xsd:enumeration value="Tom Byng"/>
                    <xsd:enumeration value="Tracey Teed Martin"/>
                    <xsd:enumeration value="Tracy Lynch"/>
                    <xsd:enumeration value="Trinette Lindley"/>
                    <xsd:enumeration value="Tyler Brady"/>
                    <xsd:enumeration value="Vanessa Innis"/>
                    <xsd:enumeration value="Victoria Wang"/>
                    <xsd:enumeration value="Warren Fisher"/>
                    <xsd:enumeration value="Warren Reinisch"/>
                    <xsd:enumeration value="Wayne Passmore"/>
                    <xsd:enumeration value="Yousuf Zaki"/>
                    <xsd:enumeration value="Malini Giridhar"/>
                    <xsd:enumeration value="Mark Kitchen"/>
                    <xsd:enumeration value="Lesley Austin"/>
                    <xsd:enumeration value="Rob Sterling"/>
                    <xsd:enumeration value="Lauren Whitwham"/>
                    <xsd:enumeration value="Evan Tomek"/>
                  </xsd:restriction>
                </xsd:simpleType>
              </xsd:element>
            </xsd:sequence>
          </xsd:extension>
        </xsd:complexContent>
      </xsd:complexType>
    </xsd:element>
    <xsd:element name="TeamsPlannerStatus" ma:index="25" nillable="true" ma:displayName="Teams Planner Status" ma:default="Draft Response" ma:format="Dropdown" ma:internalName="TeamsPlannerStatus">
      <xsd:simpleType>
        <xsd:restriction base="dms:Choice">
          <xsd:enumeration value="Draft Response"/>
          <xsd:enumeration value="Regulatory Review"/>
          <xsd:enumeration value="Back to witness"/>
          <xsd:enumeration value="Legal Review"/>
          <xsd:enumeration value="Executive Review"/>
          <xsd:enumeration value="Final"/>
          <xsd:enumeration value="Functional Area Review"/>
          <xsd:enumeration value="Back to Witness Post Functional Area"/>
        </xsd:restriction>
      </xsd:simpleType>
    </xsd:element>
    <xsd:element name="Int_x002f_Exhibit_x002f_Tab" ma:index="28" nillable="true" ma:displayName="Exhibit/Int/Quest" ma:internalName="Int_x002f_Exhibit_x002f_Tab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t_x002f_Exhibit_x002f_Tab xmlns="0f3dc55c-bcca-45e2-bb95-d6030d9207f1">03.03.01.95</Int_x002f_Exhibit_x002f_Tab>
    <Witnesses xmlns="0f3dc55c-bcca-45e2-bb95-d6030d9207f1">
      <Value>Hulya Sayyan</Value>
      <Value>Rachel Goodreau</Value>
    </Witnesses>
    <_dlc_DocId xmlns="bc9be6ef-036f-4d38-ab45-2a4da0c93cb0">C6U45NHNYSXQ-1954422155-4119</_dlc_DocId>
    <TeamsPlannerStatus xmlns="0f3dc55c-bcca-45e2-bb95-d6030d9207f1">Draft Response</TeamsPlannerStatus>
    <Legal xmlns="0f3dc55c-bcca-45e2-bb95-d6030d9207f1">
      <UserInfo>
        <DisplayName>i:0#.f|membership|stevend3@enbridge.com</DisplayName>
        <AccountId>41</AccountId>
        <AccountType/>
      </UserInfo>
    </Legal>
    <RegLead xmlns="0f3dc55c-bcca-45e2-bb95-d6030d9207f1">
      <UserInfo>
        <DisplayName>i:0#.f|membership|denomyj@enbridge.com</DisplayName>
        <AccountId>18</AccountId>
        <AccountType/>
      </UserInfo>
      <UserInfo>
        <DisplayName>i:0#.f|membership|jcrader@spectraenergy.com</DisplayName>
        <AccountId>10</AccountId>
        <AccountType/>
      </UserInfo>
    </RegLead>
    <Area xmlns="0f3dc55c-bcca-45e2-bb95-d6030d9207f1">
      <Value>Finance</Value>
    </Area>
    <Exhibit xmlns="0f3dc55c-bcca-45e2-bb95-d6030d9207f1">3</Exhibit>
    <KeySupport xmlns="0f3dc55c-bcca-45e2-bb95-d6030d9207f1">
      <UserInfo>
        <DisplayName/>
        <AccountId xsi:nil="true"/>
        <AccountType/>
      </UserInfo>
    </KeySupport>
    <_ip_UnifiedCompliancePolicyUIAction xmlns="http://schemas.microsoft.com/sharepoint/v3" xsi:nil="true"/>
    <_dlc_DocIdUrl xmlns="bc9be6ef-036f-4d38-ab45-2a4da0c93cb0">
      <Url>https://enbridge.sharepoint.com/teams/EB-2022-02002024Rebasing/_layouts/15/DocIdRedir.aspx?ID=C6U45NHNYSXQ-1954422155-4119</Url>
      <Description>C6U45NHNYSXQ-1954422155-4119</Description>
    </_dlc_DocIdUrl>
    <_ip_UnifiedCompliancePolicyProperties xmlns="http://schemas.microsoft.com/sharepoint/v3" xsi:nil="true"/>
    <Category xmlns="0f3dc55c-bcca-45e2-bb95-d6030d9207f1" xsi:nil="true"/>
    <Intervenor xmlns="0f3dc55c-bcca-45e2-bb95-d6030d9207f1">STAFF</Intervenor>
  </documentManagement>
</p:properties>
</file>

<file path=customXml/itemProps1.xml><?xml version="1.0" encoding="utf-8"?>
<ds:datastoreItem xmlns:ds="http://schemas.openxmlformats.org/officeDocument/2006/customXml" ds:itemID="{0E794A0A-B759-4E72-A12C-05623C6BF470}"/>
</file>

<file path=customXml/itemProps2.xml><?xml version="1.0" encoding="utf-8"?>
<ds:datastoreItem xmlns:ds="http://schemas.openxmlformats.org/officeDocument/2006/customXml" ds:itemID="{A43D33AE-51E9-42CB-9030-A627BC07762C}"/>
</file>

<file path=customXml/itemProps3.xml><?xml version="1.0" encoding="utf-8"?>
<ds:datastoreItem xmlns:ds="http://schemas.openxmlformats.org/officeDocument/2006/customXml" ds:itemID="{06EABDF6-E854-4FB6-B7F9-0EFD19F464B9}"/>
</file>

<file path=customXml/itemProps4.xml><?xml version="1.0" encoding="utf-8"?>
<ds:datastoreItem xmlns:ds="http://schemas.openxmlformats.org/officeDocument/2006/customXml" ds:itemID="{77E42587-6D26-4744-BF16-A631E13587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</vt:i4>
      </vt:variant>
    </vt:vector>
  </HeadingPairs>
  <TitlesOfParts>
    <vt:vector size="19" baseType="lpstr">
      <vt:lpstr>3.1.1 - Table 2</vt:lpstr>
      <vt:lpstr>3.1.1 A1</vt:lpstr>
      <vt:lpstr>3.2.1 - Table 1</vt:lpstr>
      <vt:lpstr>3.2.1 Table 2</vt:lpstr>
      <vt:lpstr>3.2.1 A1</vt:lpstr>
      <vt:lpstr>3.2.1 A2</vt:lpstr>
      <vt:lpstr>3.3.1 - Table 1</vt:lpstr>
      <vt:lpstr>3.3.1 - Table 2</vt:lpstr>
      <vt:lpstr>3.3.1 - Table 3</vt:lpstr>
      <vt:lpstr>3.3.1 - Table 4</vt:lpstr>
      <vt:lpstr>3.3.1 A1</vt:lpstr>
      <vt:lpstr>3.3.1 A2</vt:lpstr>
      <vt:lpstr>3.3.1 A3</vt:lpstr>
      <vt:lpstr>3.3.1 A4</vt:lpstr>
      <vt:lpstr>3.3.1 A7</vt:lpstr>
      <vt:lpstr>3.3.1 A8</vt:lpstr>
      <vt:lpstr>3.3.1 A9</vt:lpstr>
      <vt:lpstr>3.3.1 A10</vt:lpstr>
      <vt:lpstr>'3.3.1 A8'!Print_Area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2023-03-08T22:21:08Z</dcterms:created>
  <dcterms:modified xsi:type="dcterms:W3CDTF">2023-03-08T22:21:25Z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2023-03-08T22:21:22Z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620a6c06-94fb-4e12-9008-04c5892afbbe</vt:lpwstr>
  </property>
  <property fmtid="{D5CDD505-2E9C-101B-9397-08002B2CF9AE}" pid="8" name="MSIP_Label_b1a6f161-e42b-4c47-8f69-f6a81e023e2d_ContentBits">
    <vt:lpwstr>0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_EmailSubject">
    <vt:lpwstr>SHAREPOINT UPLOAD REQUEST: STAFF.95 Attachment 1 </vt:lpwstr>
  </property>
  <property fmtid="{D5CDD505-2E9C-101B-9397-08002B2CF9AE}" pid="11" name="ContentTypeId">
    <vt:lpwstr>0x010100F3E2251B1EE19E40ADD262C998ACD182</vt:lpwstr>
  </property>
  <property fmtid="{D5CDD505-2E9C-101B-9397-08002B2CF9AE}" pid="12" name="SV_HIDDEN_GRID_QUERY_LIST_4F35BF76-6C0D-4D9B-82B2-816C12CF3733">
    <vt:lpwstr>empty_477D106A-C0D6-4607-AEBD-E2C9D60EA279</vt:lpwstr>
  </property>
  <property fmtid="{D5CDD505-2E9C-101B-9397-08002B2CF9AE}" pid="13" name="_AuthorEmail">
    <vt:lpwstr>Kurt.Holmes@enbridge.com</vt:lpwstr>
  </property>
  <property fmtid="{D5CDD505-2E9C-101B-9397-08002B2CF9AE}" pid="14" name="_dlc_DocIdItemGuid">
    <vt:lpwstr>a4dadb8c-0f9a-4de1-bcc9-a92bea7ac55c</vt:lpwstr>
  </property>
  <property fmtid="{D5CDD505-2E9C-101B-9397-08002B2CF9AE}" pid="15" name="_NewReviewCycle">
    <vt:lpwstr/>
  </property>
  <property fmtid="{D5CDD505-2E9C-101B-9397-08002B2CF9AE}" pid="16" name="_ReviewingToolsShownOnce">
    <vt:lpwstr/>
  </property>
  <property fmtid="{D5CDD505-2E9C-101B-9397-08002B2CF9AE}" pid="17" name="_AuthorEmailDisplayName">
    <vt:lpwstr>Kurt Holmes</vt:lpwstr>
  </property>
  <property fmtid="{D5CDD505-2E9C-101B-9397-08002B2CF9AE}" pid="18" name="_AdHocReviewCycleID">
    <vt:i4>1707023442</vt:i4>
  </property>
</Properties>
</file>