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2" documentId="13_ncr:1_{6EBA988B-3C84-4620-A843-F5974EA3BC39}" xr6:coauthVersionLast="47" xr6:coauthVersionMax="47" xr10:uidLastSave="{375E24B8-1C8A-4A7C-8646-5575C7F7D111}"/>
  <bookViews>
    <workbookView xWindow="-28920" yWindow="-120" windowWidth="29040" windowHeight="15840" tabRatio="589" activeTab="1" xr2:uid="{00000000-000D-0000-FFFF-FFFF00000000}"/>
  </bookViews>
  <sheets>
    <sheet name="452" sheetId="26" r:id="rId1"/>
    <sheet name="453" sheetId="19" r:id="rId2"/>
    <sheet name="455" sheetId="20" r:id="rId3"/>
    <sheet name="456" sheetId="21" r:id="rId4"/>
    <sheet name="457" sheetId="22" r:id="rId5"/>
    <sheet name="462" sheetId="27" r:id="rId6"/>
    <sheet name="463" sheetId="28" r:id="rId7"/>
    <sheet name="464" sheetId="29" r:id="rId8"/>
    <sheet name="465" sheetId="30" r:id="rId9"/>
    <sheet name="466" sheetId="31" r:id="rId10"/>
    <sheet name="467" sheetId="32" r:id="rId11"/>
    <sheet name=" 473" sheetId="4" state="hidden" r:id="rId12"/>
    <sheet name="473.01" sheetId="34" r:id="rId13"/>
    <sheet name="473.02" sheetId="33" r:id="rId14"/>
    <sheet name="475.10" sheetId="17" state="hidden" r:id="rId15"/>
    <sheet name="475.20" sheetId="18" state="hidden" r:id="rId16"/>
    <sheet name="475.21" sheetId="5" r:id="rId17"/>
    <sheet name="475.30" sheetId="8" r:id="rId18"/>
    <sheet name="477" sheetId="23" r:id="rId19"/>
    <sheet name="CPI Indexes" sheetId="25" r:id="rId20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26" l="1"/>
  <c r="I11" i="26"/>
  <c r="J11" i="26"/>
  <c r="I10" i="26"/>
  <c r="N10" i="26"/>
  <c r="M11" i="26"/>
  <c r="O11" i="26" s="1"/>
  <c r="H10" i="26"/>
  <c r="M9" i="19"/>
  <c r="O9" i="19" s="1"/>
  <c r="N9" i="19"/>
  <c r="M10" i="19"/>
  <c r="N10" i="19"/>
  <c r="O10" i="19"/>
  <c r="O39" i="27"/>
  <c r="O40" i="27"/>
  <c r="O41" i="27"/>
  <c r="I41" i="27" s="1"/>
  <c r="O42" i="27"/>
  <c r="O43" i="27"/>
  <c r="O44" i="27"/>
  <c r="O45" i="27"/>
  <c r="O46" i="27"/>
  <c r="I46" i="27" s="1"/>
  <c r="O47" i="27"/>
  <c r="O48" i="27"/>
  <c r="O49" i="27"/>
  <c r="I49" i="27" s="1"/>
  <c r="N39" i="27"/>
  <c r="N40" i="27"/>
  <c r="N41" i="27"/>
  <c r="N42" i="27"/>
  <c r="N43" i="27"/>
  <c r="N44" i="27"/>
  <c r="N45" i="27"/>
  <c r="N46" i="27"/>
  <c r="N47" i="27"/>
  <c r="N48" i="27"/>
  <c r="N49" i="27"/>
  <c r="M39" i="27"/>
  <c r="M40" i="27"/>
  <c r="M41" i="27"/>
  <c r="M42" i="27"/>
  <c r="M43" i="27"/>
  <c r="M44" i="27"/>
  <c r="M45" i="27"/>
  <c r="M46" i="27"/>
  <c r="M47" i="27"/>
  <c r="M48" i="27"/>
  <c r="M49" i="27"/>
  <c r="K42" i="27"/>
  <c r="L42" i="27" s="1"/>
  <c r="J39" i="27"/>
  <c r="J40" i="27"/>
  <c r="J42" i="27"/>
  <c r="J47" i="27"/>
  <c r="J48" i="27"/>
  <c r="I39" i="27"/>
  <c r="K39" i="27" s="1"/>
  <c r="L39" i="27" s="1"/>
  <c r="I40" i="27"/>
  <c r="K40" i="27" s="1"/>
  <c r="L40" i="27" s="1"/>
  <c r="I42" i="27"/>
  <c r="I43" i="27"/>
  <c r="J43" i="27" s="1"/>
  <c r="K43" i="27" s="1"/>
  <c r="L43" i="27" s="1"/>
  <c r="I44" i="27"/>
  <c r="I45" i="27"/>
  <c r="I47" i="27"/>
  <c r="K47" i="27" s="1"/>
  <c r="L47" i="27" s="1"/>
  <c r="I48" i="27"/>
  <c r="K48" i="27" s="1"/>
  <c r="L48" i="27" s="1"/>
  <c r="H39" i="27"/>
  <c r="H40" i="27"/>
  <c r="H41" i="27"/>
  <c r="H42" i="27"/>
  <c r="H43" i="27"/>
  <c r="H44" i="27"/>
  <c r="H45" i="27"/>
  <c r="H46" i="27"/>
  <c r="H47" i="27"/>
  <c r="H48" i="27"/>
  <c r="H49" i="27"/>
  <c r="B39" i="27"/>
  <c r="B40" i="27"/>
  <c r="B41" i="27"/>
  <c r="B42" i="27"/>
  <c r="B43" i="27"/>
  <c r="B44" i="27"/>
  <c r="B45" i="27"/>
  <c r="B46" i="27"/>
  <c r="B47" i="27"/>
  <c r="B48" i="27"/>
  <c r="B49" i="27"/>
  <c r="D51" i="27"/>
  <c r="H70" i="20"/>
  <c r="B70" i="20"/>
  <c r="H69" i="20"/>
  <c r="B69" i="20"/>
  <c r="M10" i="30"/>
  <c r="M9" i="30"/>
  <c r="M10" i="34"/>
  <c r="M11" i="34"/>
  <c r="M12" i="34"/>
  <c r="M13" i="34"/>
  <c r="M14" i="34"/>
  <c r="M9" i="34"/>
  <c r="M10" i="5"/>
  <c r="M11" i="5"/>
  <c r="M12" i="5"/>
  <c r="M13" i="5"/>
  <c r="M14" i="5"/>
  <c r="M15" i="5"/>
  <c r="M16" i="5"/>
  <c r="M17" i="5"/>
  <c r="M9" i="5"/>
  <c r="M9" i="33"/>
  <c r="E109" i="25"/>
  <c r="A3" i="25"/>
  <c r="A4" i="25"/>
  <c r="A5" i="25"/>
  <c r="A6" i="25"/>
  <c r="A7" i="25"/>
  <c r="A8" i="25"/>
  <c r="A9" i="25"/>
  <c r="A10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35" i="25"/>
  <c r="A36" i="25"/>
  <c r="A37" i="25"/>
  <c r="A38" i="25"/>
  <c r="A39" i="25"/>
  <c r="A40" i="25"/>
  <c r="A41" i="25"/>
  <c r="A42" i="25"/>
  <c r="A43" i="25"/>
  <c r="A44" i="25"/>
  <c r="A45" i="25"/>
  <c r="A46" i="25"/>
  <c r="A47" i="25"/>
  <c r="A48" i="25"/>
  <c r="A49" i="25"/>
  <c r="A50" i="25"/>
  <c r="A51" i="25"/>
  <c r="A52" i="25"/>
  <c r="A53" i="25"/>
  <c r="A54" i="25"/>
  <c r="A55" i="25"/>
  <c r="A56" i="25"/>
  <c r="A57" i="25"/>
  <c r="A58" i="25"/>
  <c r="A59" i="25"/>
  <c r="A60" i="25"/>
  <c r="A61" i="25"/>
  <c r="A62" i="25"/>
  <c r="A63" i="25"/>
  <c r="A64" i="25"/>
  <c r="A65" i="25"/>
  <c r="A66" i="25"/>
  <c r="A67" i="25"/>
  <c r="A68" i="25"/>
  <c r="A69" i="25"/>
  <c r="A70" i="25"/>
  <c r="A71" i="25"/>
  <c r="A72" i="25"/>
  <c r="A73" i="25"/>
  <c r="A74" i="25"/>
  <c r="A75" i="25"/>
  <c r="A76" i="25"/>
  <c r="A77" i="25"/>
  <c r="A78" i="25"/>
  <c r="A79" i="25"/>
  <c r="A80" i="25"/>
  <c r="A81" i="25"/>
  <c r="A82" i="25"/>
  <c r="A83" i="25"/>
  <c r="A84" i="25"/>
  <c r="A85" i="25"/>
  <c r="A86" i="25"/>
  <c r="A87" i="25"/>
  <c r="A88" i="25"/>
  <c r="A89" i="25"/>
  <c r="A90" i="25"/>
  <c r="A91" i="25"/>
  <c r="A92" i="25"/>
  <c r="A93" i="25"/>
  <c r="A94" i="25"/>
  <c r="A95" i="25"/>
  <c r="A96" i="25"/>
  <c r="A97" i="25"/>
  <c r="A98" i="25"/>
  <c r="A99" i="25"/>
  <c r="A100" i="25"/>
  <c r="A101" i="25"/>
  <c r="A102" i="25"/>
  <c r="A103" i="25"/>
  <c r="A104" i="25"/>
  <c r="A105" i="25"/>
  <c r="A106" i="25"/>
  <c r="A107" i="25"/>
  <c r="A108" i="25"/>
  <c r="A2" i="25"/>
  <c r="J46" i="27" l="1"/>
  <c r="K46" i="27" s="1"/>
  <c r="L46" i="27" s="1"/>
  <c r="J49" i="27"/>
  <c r="K49" i="27"/>
  <c r="L49" i="27" s="1"/>
  <c r="J41" i="27"/>
  <c r="K41" i="27"/>
  <c r="L41" i="27" s="1"/>
  <c r="J45" i="27"/>
  <c r="K45" i="27" s="1"/>
  <c r="L45" i="27" s="1"/>
  <c r="J44" i="27"/>
  <c r="K44" i="27" s="1"/>
  <c r="L44" i="27" s="1"/>
  <c r="M70" i="20"/>
  <c r="M69" i="20"/>
  <c r="H62" i="23"/>
  <c r="B62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6" i="23"/>
  <c r="B57" i="23"/>
  <c r="B58" i="23"/>
  <c r="B59" i="23"/>
  <c r="B60" i="23"/>
  <c r="B61" i="23"/>
  <c r="B9" i="23"/>
  <c r="H63" i="8"/>
  <c r="B63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9" i="8"/>
  <c r="H122" i="5"/>
  <c r="B122" i="5"/>
  <c r="B10" i="5"/>
  <c r="N10" i="5" s="1"/>
  <c r="B11" i="5"/>
  <c r="N11" i="5" s="1"/>
  <c r="B12" i="5"/>
  <c r="N12" i="5" s="1"/>
  <c r="B13" i="5"/>
  <c r="N13" i="5" s="1"/>
  <c r="B14" i="5"/>
  <c r="N14" i="5" s="1"/>
  <c r="B15" i="5"/>
  <c r="N15" i="5" s="1"/>
  <c r="B16" i="5"/>
  <c r="N16" i="5" s="1"/>
  <c r="B17" i="5"/>
  <c r="N17" i="5" s="1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9" i="5"/>
  <c r="N9" i="5" s="1"/>
  <c r="H71" i="33"/>
  <c r="B71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B54" i="33"/>
  <c r="B55" i="33"/>
  <c r="B56" i="33"/>
  <c r="B57" i="33"/>
  <c r="B58" i="33"/>
  <c r="B59" i="33"/>
  <c r="B60" i="33"/>
  <c r="B61" i="33"/>
  <c r="B62" i="33"/>
  <c r="B63" i="33"/>
  <c r="B64" i="33"/>
  <c r="B65" i="33"/>
  <c r="B66" i="33"/>
  <c r="B67" i="33"/>
  <c r="B68" i="33"/>
  <c r="B69" i="33"/>
  <c r="B70" i="33"/>
  <c r="B9" i="33"/>
  <c r="N9" i="33" s="1"/>
  <c r="H122" i="34"/>
  <c r="B122" i="34"/>
  <c r="B10" i="34"/>
  <c r="N10" i="34" s="1"/>
  <c r="B11" i="34"/>
  <c r="N11" i="34" s="1"/>
  <c r="B12" i="34"/>
  <c r="N12" i="34" s="1"/>
  <c r="B13" i="34"/>
  <c r="N13" i="34" s="1"/>
  <c r="B14" i="34"/>
  <c r="N14" i="34" s="1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40" i="34"/>
  <c r="B41" i="34"/>
  <c r="B42" i="34"/>
  <c r="B43" i="34"/>
  <c r="B44" i="34"/>
  <c r="B45" i="34"/>
  <c r="B46" i="34"/>
  <c r="B47" i="34"/>
  <c r="B48" i="34"/>
  <c r="B49" i="34"/>
  <c r="B50" i="34"/>
  <c r="B51" i="34"/>
  <c r="B52" i="34"/>
  <c r="B53" i="34"/>
  <c r="B54" i="34"/>
  <c r="B55" i="34"/>
  <c r="B56" i="34"/>
  <c r="B57" i="34"/>
  <c r="B58" i="34"/>
  <c r="B59" i="34"/>
  <c r="B60" i="34"/>
  <c r="B61" i="34"/>
  <c r="B62" i="34"/>
  <c r="B63" i="34"/>
  <c r="B64" i="34"/>
  <c r="B65" i="34"/>
  <c r="B66" i="34"/>
  <c r="B67" i="34"/>
  <c r="B68" i="34"/>
  <c r="B69" i="34"/>
  <c r="B70" i="34"/>
  <c r="B71" i="34"/>
  <c r="B72" i="34"/>
  <c r="B73" i="34"/>
  <c r="B74" i="34"/>
  <c r="B75" i="34"/>
  <c r="B76" i="34"/>
  <c r="B77" i="34"/>
  <c r="B78" i="34"/>
  <c r="B79" i="34"/>
  <c r="B80" i="34"/>
  <c r="B81" i="34"/>
  <c r="B82" i="34"/>
  <c r="B83" i="34"/>
  <c r="B84" i="34"/>
  <c r="B85" i="34"/>
  <c r="B86" i="34"/>
  <c r="B87" i="34"/>
  <c r="B88" i="34"/>
  <c r="B89" i="34"/>
  <c r="B90" i="34"/>
  <c r="B91" i="34"/>
  <c r="B92" i="34"/>
  <c r="B93" i="34"/>
  <c r="B94" i="34"/>
  <c r="B95" i="34"/>
  <c r="B96" i="34"/>
  <c r="B97" i="34"/>
  <c r="B98" i="34"/>
  <c r="B99" i="34"/>
  <c r="B100" i="34"/>
  <c r="B101" i="34"/>
  <c r="B102" i="34"/>
  <c r="B103" i="34"/>
  <c r="B104" i="34"/>
  <c r="B105" i="34"/>
  <c r="B106" i="34"/>
  <c r="B107" i="34"/>
  <c r="B108" i="34"/>
  <c r="B109" i="34"/>
  <c r="B110" i="34"/>
  <c r="B111" i="34"/>
  <c r="B112" i="34"/>
  <c r="B113" i="34"/>
  <c r="B114" i="34"/>
  <c r="B115" i="34"/>
  <c r="B116" i="34"/>
  <c r="B117" i="34"/>
  <c r="B118" i="34"/>
  <c r="B119" i="34"/>
  <c r="B120" i="34"/>
  <c r="B121" i="34"/>
  <c r="B9" i="34"/>
  <c r="N9" i="34" s="1"/>
  <c r="H63" i="32"/>
  <c r="B63" i="32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B54" i="32"/>
  <c r="B55" i="32"/>
  <c r="B56" i="32"/>
  <c r="B57" i="32"/>
  <c r="B58" i="32"/>
  <c r="B59" i="32"/>
  <c r="B60" i="32"/>
  <c r="B61" i="32"/>
  <c r="B62" i="32"/>
  <c r="B9" i="32"/>
  <c r="H34" i="31"/>
  <c r="B34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9" i="31"/>
  <c r="H101" i="30"/>
  <c r="B101" i="30"/>
  <c r="B10" i="30"/>
  <c r="N10" i="30" s="1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B54" i="30"/>
  <c r="B55" i="30"/>
  <c r="B56" i="30"/>
  <c r="B57" i="30"/>
  <c r="B58" i="30"/>
  <c r="B59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83" i="30"/>
  <c r="B84" i="30"/>
  <c r="B85" i="30"/>
  <c r="B86" i="30"/>
  <c r="B87" i="30"/>
  <c r="B88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9" i="30"/>
  <c r="N9" i="30" s="1"/>
  <c r="H37" i="29"/>
  <c r="B37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9" i="29"/>
  <c r="H66" i="28"/>
  <c r="B66" i="28"/>
  <c r="B10" i="28"/>
  <c r="B11" i="28"/>
  <c r="B12" i="28"/>
  <c r="B13" i="28"/>
  <c r="B14" i="28"/>
  <c r="B15" i="28"/>
  <c r="B16" i="28"/>
  <c r="B17" i="28"/>
  <c r="B18" i="28"/>
  <c r="B19" i="28"/>
  <c r="B20" i="28"/>
  <c r="B21" i="28"/>
  <c r="B22" i="28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B43" i="28"/>
  <c r="B44" i="28"/>
  <c r="B45" i="28"/>
  <c r="B46" i="28"/>
  <c r="B47" i="28"/>
  <c r="B48" i="28"/>
  <c r="B49" i="28"/>
  <c r="B50" i="28"/>
  <c r="B51" i="28"/>
  <c r="B52" i="28"/>
  <c r="B53" i="28"/>
  <c r="B54" i="28"/>
  <c r="B55" i="28"/>
  <c r="B56" i="28"/>
  <c r="B57" i="28"/>
  <c r="B58" i="28"/>
  <c r="B59" i="28"/>
  <c r="B60" i="28"/>
  <c r="B61" i="28"/>
  <c r="B62" i="28"/>
  <c r="B63" i="28"/>
  <c r="B64" i="28"/>
  <c r="B65" i="28"/>
  <c r="B9" i="28"/>
  <c r="B38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9" i="27"/>
  <c r="H38" i="27"/>
  <c r="B4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9" i="22"/>
  <c r="H49" i="22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9" i="21"/>
  <c r="N14" i="23" l="1"/>
  <c r="M14" i="23"/>
  <c r="M61" i="23"/>
  <c r="N61" i="23"/>
  <c r="M29" i="23"/>
  <c r="N29" i="23"/>
  <c r="M12" i="23"/>
  <c r="N12" i="23"/>
  <c r="M59" i="23"/>
  <c r="N59" i="23"/>
  <c r="M51" i="23"/>
  <c r="N51" i="23"/>
  <c r="M43" i="23"/>
  <c r="N43" i="23"/>
  <c r="M35" i="23"/>
  <c r="N35" i="23"/>
  <c r="N27" i="23"/>
  <c r="M27" i="23"/>
  <c r="N19" i="23"/>
  <c r="M19" i="23"/>
  <c r="N11" i="23"/>
  <c r="M11" i="23"/>
  <c r="N46" i="23"/>
  <c r="M46" i="23"/>
  <c r="N38" i="23"/>
  <c r="M38" i="23"/>
  <c r="N13" i="23"/>
  <c r="M13" i="23"/>
  <c r="M60" i="23"/>
  <c r="N60" i="23"/>
  <c r="M36" i="23"/>
  <c r="N36" i="23"/>
  <c r="M58" i="23"/>
  <c r="N58" i="23"/>
  <c r="M50" i="23"/>
  <c r="N50" i="23"/>
  <c r="M42" i="23"/>
  <c r="N42" i="23"/>
  <c r="M34" i="23"/>
  <c r="N34" i="23"/>
  <c r="M26" i="23"/>
  <c r="N26" i="23"/>
  <c r="M18" i="23"/>
  <c r="N18" i="23"/>
  <c r="M10" i="23"/>
  <c r="N10" i="23"/>
  <c r="N54" i="23"/>
  <c r="M54" i="23"/>
  <c r="N30" i="23"/>
  <c r="M30" i="23"/>
  <c r="N45" i="23"/>
  <c r="M45" i="23"/>
  <c r="N37" i="23"/>
  <c r="M37" i="23"/>
  <c r="M52" i="23"/>
  <c r="N52" i="23"/>
  <c r="M28" i="23"/>
  <c r="N28" i="23"/>
  <c r="M57" i="23"/>
  <c r="N57" i="23"/>
  <c r="M49" i="23"/>
  <c r="N49" i="23"/>
  <c r="M41" i="23"/>
  <c r="N41" i="23"/>
  <c r="M33" i="23"/>
  <c r="N33" i="23"/>
  <c r="M25" i="23"/>
  <c r="N25" i="23"/>
  <c r="M17" i="23"/>
  <c r="N17" i="23"/>
  <c r="N62" i="23"/>
  <c r="M62" i="23"/>
  <c r="N22" i="23"/>
  <c r="M22" i="23"/>
  <c r="M21" i="23"/>
  <c r="N21" i="23"/>
  <c r="M20" i="23"/>
  <c r="N20" i="23"/>
  <c r="M56" i="23"/>
  <c r="N56" i="23"/>
  <c r="M48" i="23"/>
  <c r="N48" i="23"/>
  <c r="M40" i="23"/>
  <c r="N40" i="23"/>
  <c r="M32" i="23"/>
  <c r="N32" i="23"/>
  <c r="M24" i="23"/>
  <c r="N24" i="23"/>
  <c r="M16" i="23"/>
  <c r="N16" i="23"/>
  <c r="N9" i="23"/>
  <c r="M9" i="23"/>
  <c r="M53" i="23"/>
  <c r="N53" i="23"/>
  <c r="M44" i="23"/>
  <c r="N44" i="23"/>
  <c r="N55" i="23"/>
  <c r="M55" i="23"/>
  <c r="M47" i="23"/>
  <c r="N47" i="23"/>
  <c r="N39" i="23"/>
  <c r="M39" i="23"/>
  <c r="N31" i="23"/>
  <c r="M31" i="23"/>
  <c r="N23" i="23"/>
  <c r="M23" i="23"/>
  <c r="N15" i="23"/>
  <c r="M15" i="23"/>
  <c r="N55" i="8"/>
  <c r="M55" i="8"/>
  <c r="N62" i="8"/>
  <c r="M62" i="8"/>
  <c r="M60" i="8"/>
  <c r="N60" i="8"/>
  <c r="N54" i="8"/>
  <c r="M54" i="8"/>
  <c r="N53" i="8"/>
  <c r="M53" i="8"/>
  <c r="M59" i="8"/>
  <c r="N59" i="8"/>
  <c r="M58" i="8"/>
  <c r="N58" i="8"/>
  <c r="M61" i="8"/>
  <c r="N61" i="8"/>
  <c r="M57" i="8"/>
  <c r="N57" i="8"/>
  <c r="N63" i="8"/>
  <c r="M63" i="8"/>
  <c r="M56" i="8"/>
  <c r="N56" i="8"/>
  <c r="M77" i="5"/>
  <c r="N77" i="5"/>
  <c r="M119" i="5"/>
  <c r="N119" i="5"/>
  <c r="M111" i="5"/>
  <c r="N111" i="5"/>
  <c r="M103" i="5"/>
  <c r="N103" i="5"/>
  <c r="M95" i="5"/>
  <c r="N95" i="5"/>
  <c r="M87" i="5"/>
  <c r="N87" i="5"/>
  <c r="M79" i="5"/>
  <c r="N79" i="5"/>
  <c r="M71" i="5"/>
  <c r="N71" i="5"/>
  <c r="M63" i="5"/>
  <c r="N63" i="5"/>
  <c r="M55" i="5"/>
  <c r="N55" i="5"/>
  <c r="M47" i="5"/>
  <c r="N47" i="5"/>
  <c r="M39" i="5"/>
  <c r="N39" i="5"/>
  <c r="M31" i="5"/>
  <c r="N31" i="5"/>
  <c r="M23" i="5"/>
  <c r="N23" i="5"/>
  <c r="M118" i="5"/>
  <c r="N118" i="5"/>
  <c r="M110" i="5"/>
  <c r="N110" i="5"/>
  <c r="M102" i="5"/>
  <c r="N102" i="5"/>
  <c r="M94" i="5"/>
  <c r="N94" i="5"/>
  <c r="M86" i="5"/>
  <c r="N86" i="5"/>
  <c r="M78" i="5"/>
  <c r="N78" i="5"/>
  <c r="M70" i="5"/>
  <c r="N70" i="5"/>
  <c r="M62" i="5"/>
  <c r="N62" i="5"/>
  <c r="M54" i="5"/>
  <c r="N54" i="5"/>
  <c r="M46" i="5"/>
  <c r="N46" i="5"/>
  <c r="M38" i="5"/>
  <c r="N38" i="5"/>
  <c r="M30" i="5"/>
  <c r="N30" i="5"/>
  <c r="M22" i="5"/>
  <c r="N22" i="5"/>
  <c r="N101" i="5"/>
  <c r="M101" i="5"/>
  <c r="N61" i="5"/>
  <c r="M61" i="5"/>
  <c r="N52" i="5"/>
  <c r="M52" i="5"/>
  <c r="N115" i="5"/>
  <c r="M115" i="5"/>
  <c r="N107" i="5"/>
  <c r="M107" i="5"/>
  <c r="N99" i="5"/>
  <c r="M99" i="5"/>
  <c r="N91" i="5"/>
  <c r="M91" i="5"/>
  <c r="N83" i="5"/>
  <c r="M83" i="5"/>
  <c r="N75" i="5"/>
  <c r="M75" i="5"/>
  <c r="N67" i="5"/>
  <c r="M67" i="5"/>
  <c r="N59" i="5"/>
  <c r="M59" i="5"/>
  <c r="N51" i="5"/>
  <c r="M51" i="5"/>
  <c r="N43" i="5"/>
  <c r="M43" i="5"/>
  <c r="N35" i="5"/>
  <c r="M35" i="5"/>
  <c r="N27" i="5"/>
  <c r="M27" i="5"/>
  <c r="N19" i="5"/>
  <c r="M19" i="5"/>
  <c r="M117" i="5"/>
  <c r="N117" i="5"/>
  <c r="M85" i="5"/>
  <c r="N85" i="5"/>
  <c r="N53" i="5"/>
  <c r="M53" i="5"/>
  <c r="M29" i="5"/>
  <c r="N29" i="5"/>
  <c r="N114" i="5"/>
  <c r="M114" i="5"/>
  <c r="N106" i="5"/>
  <c r="M106" i="5"/>
  <c r="N98" i="5"/>
  <c r="M98" i="5"/>
  <c r="N90" i="5"/>
  <c r="M90" i="5"/>
  <c r="N82" i="5"/>
  <c r="M82" i="5"/>
  <c r="N74" i="5"/>
  <c r="M74" i="5"/>
  <c r="N66" i="5"/>
  <c r="M66" i="5"/>
  <c r="N58" i="5"/>
  <c r="M58" i="5"/>
  <c r="N50" i="5"/>
  <c r="M50" i="5"/>
  <c r="N42" i="5"/>
  <c r="M42" i="5"/>
  <c r="N34" i="5"/>
  <c r="M34" i="5"/>
  <c r="N26" i="5"/>
  <c r="M26" i="5"/>
  <c r="N18" i="5"/>
  <c r="M18" i="5"/>
  <c r="N116" i="5"/>
  <c r="M116" i="5"/>
  <c r="N92" i="5"/>
  <c r="M92" i="5"/>
  <c r="N76" i="5"/>
  <c r="M76" i="5"/>
  <c r="N60" i="5"/>
  <c r="M60" i="5"/>
  <c r="N44" i="5"/>
  <c r="M44" i="5"/>
  <c r="N28" i="5"/>
  <c r="M28" i="5"/>
  <c r="N121" i="5"/>
  <c r="M121" i="5"/>
  <c r="N113" i="5"/>
  <c r="M113" i="5"/>
  <c r="N105" i="5"/>
  <c r="M105" i="5"/>
  <c r="M97" i="5"/>
  <c r="N97" i="5"/>
  <c r="M89" i="5"/>
  <c r="N89" i="5"/>
  <c r="M81" i="5"/>
  <c r="N81" i="5"/>
  <c r="N73" i="5"/>
  <c r="M73" i="5"/>
  <c r="N65" i="5"/>
  <c r="M65" i="5"/>
  <c r="N57" i="5"/>
  <c r="M57" i="5"/>
  <c r="N49" i="5"/>
  <c r="M49" i="5"/>
  <c r="N41" i="5"/>
  <c r="M41" i="5"/>
  <c r="N33" i="5"/>
  <c r="M33" i="5"/>
  <c r="N25" i="5"/>
  <c r="M25" i="5"/>
  <c r="N122" i="5"/>
  <c r="M122" i="5"/>
  <c r="N109" i="5"/>
  <c r="M109" i="5"/>
  <c r="N93" i="5"/>
  <c r="M93" i="5"/>
  <c r="N69" i="5"/>
  <c r="M69" i="5"/>
  <c r="M45" i="5"/>
  <c r="N45" i="5"/>
  <c r="N37" i="5"/>
  <c r="M37" i="5"/>
  <c r="N21" i="5"/>
  <c r="M21" i="5"/>
  <c r="N108" i="5"/>
  <c r="M108" i="5"/>
  <c r="N100" i="5"/>
  <c r="M100" i="5"/>
  <c r="N84" i="5"/>
  <c r="M84" i="5"/>
  <c r="N68" i="5"/>
  <c r="M68" i="5"/>
  <c r="N36" i="5"/>
  <c r="M36" i="5"/>
  <c r="N20" i="5"/>
  <c r="M20" i="5"/>
  <c r="N120" i="5"/>
  <c r="M120" i="5"/>
  <c r="M112" i="5"/>
  <c r="N112" i="5"/>
  <c r="M104" i="5"/>
  <c r="N104" i="5"/>
  <c r="M96" i="5"/>
  <c r="N96" i="5"/>
  <c r="M88" i="5"/>
  <c r="N88" i="5"/>
  <c r="N80" i="5"/>
  <c r="M80" i="5"/>
  <c r="M72" i="5"/>
  <c r="N72" i="5"/>
  <c r="M64" i="5"/>
  <c r="N64" i="5"/>
  <c r="M56" i="5"/>
  <c r="N56" i="5"/>
  <c r="M48" i="5"/>
  <c r="N48" i="5"/>
  <c r="N40" i="5"/>
  <c r="M40" i="5"/>
  <c r="M32" i="5"/>
  <c r="N32" i="5"/>
  <c r="M24" i="5"/>
  <c r="N24" i="5"/>
  <c r="N52" i="33"/>
  <c r="M52" i="33"/>
  <c r="N20" i="33"/>
  <c r="M20" i="33"/>
  <c r="N51" i="33"/>
  <c r="M51" i="33"/>
  <c r="N19" i="33"/>
  <c r="M19" i="33"/>
  <c r="M50" i="33"/>
  <c r="N50" i="33"/>
  <c r="M34" i="33"/>
  <c r="N34" i="33"/>
  <c r="N65" i="33"/>
  <c r="M65" i="33"/>
  <c r="N57" i="33"/>
  <c r="M57" i="33"/>
  <c r="N49" i="33"/>
  <c r="M49" i="33"/>
  <c r="N41" i="33"/>
  <c r="M41" i="33"/>
  <c r="N33" i="33"/>
  <c r="M33" i="33"/>
  <c r="N25" i="33"/>
  <c r="M25" i="33"/>
  <c r="N17" i="33"/>
  <c r="M17" i="33"/>
  <c r="M71" i="33"/>
  <c r="N71" i="33"/>
  <c r="N44" i="33"/>
  <c r="M44" i="33"/>
  <c r="N43" i="33"/>
  <c r="M43" i="33"/>
  <c r="M66" i="33"/>
  <c r="N66" i="33"/>
  <c r="N64" i="33"/>
  <c r="M64" i="33"/>
  <c r="N56" i="33"/>
  <c r="M56" i="33"/>
  <c r="N48" i="33"/>
  <c r="M48" i="33"/>
  <c r="N40" i="33"/>
  <c r="M40" i="33"/>
  <c r="N32" i="33"/>
  <c r="M32" i="33"/>
  <c r="N24" i="33"/>
  <c r="M24" i="33"/>
  <c r="N16" i="33"/>
  <c r="M16" i="33"/>
  <c r="N68" i="33"/>
  <c r="M68" i="33"/>
  <c r="N12" i="33"/>
  <c r="M12" i="33"/>
  <c r="N35" i="33"/>
  <c r="M35" i="33"/>
  <c r="M18" i="33"/>
  <c r="N18" i="33"/>
  <c r="N63" i="33"/>
  <c r="M63" i="33"/>
  <c r="M55" i="33"/>
  <c r="N55" i="33"/>
  <c r="M47" i="33"/>
  <c r="N47" i="33"/>
  <c r="M39" i="33"/>
  <c r="N39" i="33"/>
  <c r="M31" i="33"/>
  <c r="N31" i="33"/>
  <c r="N23" i="33"/>
  <c r="M23" i="33"/>
  <c r="N15" i="33"/>
  <c r="M15" i="33"/>
  <c r="N60" i="33"/>
  <c r="M60" i="33"/>
  <c r="N28" i="33"/>
  <c r="M28" i="33"/>
  <c r="N67" i="33"/>
  <c r="M67" i="33"/>
  <c r="N27" i="33"/>
  <c r="M27" i="33"/>
  <c r="N42" i="33"/>
  <c r="M42" i="33"/>
  <c r="M26" i="33"/>
  <c r="N26" i="33"/>
  <c r="M70" i="33"/>
  <c r="N70" i="33"/>
  <c r="M62" i="33"/>
  <c r="N62" i="33"/>
  <c r="M54" i="33"/>
  <c r="N54" i="33"/>
  <c r="M46" i="33"/>
  <c r="N46" i="33"/>
  <c r="M38" i="33"/>
  <c r="N38" i="33"/>
  <c r="M30" i="33"/>
  <c r="N30" i="33"/>
  <c r="M22" i="33"/>
  <c r="N22" i="33"/>
  <c r="M14" i="33"/>
  <c r="N14" i="33"/>
  <c r="N36" i="33"/>
  <c r="M36" i="33"/>
  <c r="N59" i="33"/>
  <c r="M59" i="33"/>
  <c r="N11" i="33"/>
  <c r="M11" i="33"/>
  <c r="M58" i="33"/>
  <c r="N58" i="33"/>
  <c r="M10" i="33"/>
  <c r="N10" i="33"/>
  <c r="N69" i="33"/>
  <c r="M69" i="33"/>
  <c r="M61" i="33"/>
  <c r="N61" i="33"/>
  <c r="N53" i="33"/>
  <c r="M53" i="33"/>
  <c r="M45" i="33"/>
  <c r="N45" i="33"/>
  <c r="N37" i="33"/>
  <c r="M37" i="33"/>
  <c r="M29" i="33"/>
  <c r="N29" i="33"/>
  <c r="M21" i="33"/>
  <c r="N21" i="33"/>
  <c r="M13" i="33"/>
  <c r="N13" i="33"/>
  <c r="M84" i="34"/>
  <c r="N84" i="34"/>
  <c r="M114" i="34"/>
  <c r="N114" i="34"/>
  <c r="N90" i="34"/>
  <c r="M90" i="34"/>
  <c r="M66" i="34"/>
  <c r="N66" i="34"/>
  <c r="M50" i="34"/>
  <c r="N50" i="34"/>
  <c r="M34" i="34"/>
  <c r="N34" i="34"/>
  <c r="M121" i="34"/>
  <c r="N121" i="34"/>
  <c r="M113" i="34"/>
  <c r="N113" i="34"/>
  <c r="M105" i="34"/>
  <c r="N105" i="34"/>
  <c r="M97" i="34"/>
  <c r="N97" i="34"/>
  <c r="M89" i="34"/>
  <c r="N89" i="34"/>
  <c r="M81" i="34"/>
  <c r="N81" i="34"/>
  <c r="M73" i="34"/>
  <c r="N73" i="34"/>
  <c r="M65" i="34"/>
  <c r="N65" i="34"/>
  <c r="M57" i="34"/>
  <c r="N57" i="34"/>
  <c r="M49" i="34"/>
  <c r="N49" i="34"/>
  <c r="M41" i="34"/>
  <c r="N41" i="34"/>
  <c r="M33" i="34"/>
  <c r="N33" i="34"/>
  <c r="M25" i="34"/>
  <c r="N25" i="34"/>
  <c r="M17" i="34"/>
  <c r="N17" i="34"/>
  <c r="N122" i="34"/>
  <c r="M122" i="34"/>
  <c r="M92" i="34"/>
  <c r="N92" i="34"/>
  <c r="M44" i="34"/>
  <c r="N44" i="34"/>
  <c r="M75" i="34"/>
  <c r="N75" i="34"/>
  <c r="N106" i="34"/>
  <c r="M106" i="34"/>
  <c r="M120" i="34"/>
  <c r="N120" i="34"/>
  <c r="M112" i="34"/>
  <c r="N112" i="34"/>
  <c r="M104" i="34"/>
  <c r="N104" i="34"/>
  <c r="M96" i="34"/>
  <c r="N96" i="34"/>
  <c r="M88" i="34"/>
  <c r="N88" i="34"/>
  <c r="M80" i="34"/>
  <c r="N80" i="34"/>
  <c r="M72" i="34"/>
  <c r="N72" i="34"/>
  <c r="M64" i="34"/>
  <c r="N64" i="34"/>
  <c r="M56" i="34"/>
  <c r="N56" i="34"/>
  <c r="M48" i="34"/>
  <c r="N48" i="34"/>
  <c r="M40" i="34"/>
  <c r="N40" i="34"/>
  <c r="M32" i="34"/>
  <c r="N32" i="34"/>
  <c r="M24" i="34"/>
  <c r="N24" i="34"/>
  <c r="M16" i="34"/>
  <c r="N16" i="34"/>
  <c r="M43" i="34"/>
  <c r="N43" i="34"/>
  <c r="M82" i="34"/>
  <c r="N82" i="34"/>
  <c r="M58" i="34"/>
  <c r="N58" i="34"/>
  <c r="N26" i="34"/>
  <c r="M26" i="34"/>
  <c r="M119" i="34"/>
  <c r="N119" i="34"/>
  <c r="M111" i="34"/>
  <c r="N111" i="34"/>
  <c r="M103" i="34"/>
  <c r="N103" i="34"/>
  <c r="M95" i="34"/>
  <c r="N95" i="34"/>
  <c r="M87" i="34"/>
  <c r="N87" i="34"/>
  <c r="M79" i="34"/>
  <c r="N79" i="34"/>
  <c r="M71" i="34"/>
  <c r="N71" i="34"/>
  <c r="M63" i="34"/>
  <c r="N63" i="34"/>
  <c r="M55" i="34"/>
  <c r="N55" i="34"/>
  <c r="M47" i="34"/>
  <c r="N47" i="34"/>
  <c r="M39" i="34"/>
  <c r="N39" i="34"/>
  <c r="M31" i="34"/>
  <c r="N31" i="34"/>
  <c r="M23" i="34"/>
  <c r="N23" i="34"/>
  <c r="N15" i="34"/>
  <c r="M15" i="34"/>
  <c r="M116" i="34"/>
  <c r="N116" i="34"/>
  <c r="M100" i="34"/>
  <c r="N100" i="34"/>
  <c r="M68" i="34"/>
  <c r="N68" i="34"/>
  <c r="M52" i="34"/>
  <c r="N52" i="34"/>
  <c r="M28" i="34"/>
  <c r="N28" i="34"/>
  <c r="M107" i="34"/>
  <c r="N107" i="34"/>
  <c r="N99" i="34"/>
  <c r="M99" i="34"/>
  <c r="M83" i="34"/>
  <c r="N83" i="34"/>
  <c r="N67" i="34"/>
  <c r="M67" i="34"/>
  <c r="M59" i="34"/>
  <c r="N59" i="34"/>
  <c r="N51" i="34"/>
  <c r="M51" i="34"/>
  <c r="M27" i="34"/>
  <c r="N27" i="34"/>
  <c r="N19" i="34"/>
  <c r="M19" i="34"/>
  <c r="M98" i="34"/>
  <c r="N98" i="34"/>
  <c r="M74" i="34"/>
  <c r="N74" i="34"/>
  <c r="M42" i="34"/>
  <c r="N42" i="34"/>
  <c r="N18" i="34"/>
  <c r="M18" i="34"/>
  <c r="M118" i="34"/>
  <c r="N118" i="34"/>
  <c r="M110" i="34"/>
  <c r="N110" i="34"/>
  <c r="M102" i="34"/>
  <c r="N102" i="34"/>
  <c r="M94" i="34"/>
  <c r="N94" i="34"/>
  <c r="M86" i="34"/>
  <c r="N86" i="34"/>
  <c r="M78" i="34"/>
  <c r="N78" i="34"/>
  <c r="M70" i="34"/>
  <c r="N70" i="34"/>
  <c r="M62" i="34"/>
  <c r="N62" i="34"/>
  <c r="M54" i="34"/>
  <c r="N54" i="34"/>
  <c r="M46" i="34"/>
  <c r="N46" i="34"/>
  <c r="M38" i="34"/>
  <c r="N38" i="34"/>
  <c r="M30" i="34"/>
  <c r="N30" i="34"/>
  <c r="M22" i="34"/>
  <c r="N22" i="34"/>
  <c r="M108" i="34"/>
  <c r="N108" i="34"/>
  <c r="M76" i="34"/>
  <c r="N76" i="34"/>
  <c r="M60" i="34"/>
  <c r="N60" i="34"/>
  <c r="M36" i="34"/>
  <c r="N36" i="34"/>
  <c r="M20" i="34"/>
  <c r="N20" i="34"/>
  <c r="N115" i="34"/>
  <c r="M115" i="34"/>
  <c r="M91" i="34"/>
  <c r="N91" i="34"/>
  <c r="M35" i="34"/>
  <c r="N35" i="34"/>
  <c r="M117" i="34"/>
  <c r="N117" i="34"/>
  <c r="M109" i="34"/>
  <c r="N109" i="34"/>
  <c r="M101" i="34"/>
  <c r="N101" i="34"/>
  <c r="M93" i="34"/>
  <c r="N93" i="34"/>
  <c r="M85" i="34"/>
  <c r="N85" i="34"/>
  <c r="M77" i="34"/>
  <c r="N77" i="34"/>
  <c r="M69" i="34"/>
  <c r="N69" i="34"/>
  <c r="M61" i="34"/>
  <c r="N61" i="34"/>
  <c r="M53" i="34"/>
  <c r="N53" i="34"/>
  <c r="M45" i="34"/>
  <c r="N45" i="34"/>
  <c r="M37" i="34"/>
  <c r="N37" i="34"/>
  <c r="M29" i="34"/>
  <c r="N29" i="34"/>
  <c r="M21" i="34"/>
  <c r="N21" i="34"/>
  <c r="M49" i="32"/>
  <c r="N49" i="32"/>
  <c r="M63" i="32"/>
  <c r="N63" i="32"/>
  <c r="M56" i="32"/>
  <c r="N56" i="32"/>
  <c r="M24" i="32"/>
  <c r="N24" i="32"/>
  <c r="M9" i="32"/>
  <c r="N9" i="32"/>
  <c r="M55" i="32"/>
  <c r="N55" i="32"/>
  <c r="M47" i="32"/>
  <c r="N47" i="32"/>
  <c r="M39" i="32"/>
  <c r="N39" i="32"/>
  <c r="M31" i="32"/>
  <c r="N31" i="32"/>
  <c r="M23" i="32"/>
  <c r="N23" i="32"/>
  <c r="M15" i="32"/>
  <c r="N15" i="32"/>
  <c r="N62" i="32"/>
  <c r="M62" i="32"/>
  <c r="N54" i="32"/>
  <c r="M54" i="32"/>
  <c r="N46" i="32"/>
  <c r="M46" i="32"/>
  <c r="N38" i="32"/>
  <c r="M38" i="32"/>
  <c r="N30" i="32"/>
  <c r="M30" i="32"/>
  <c r="N22" i="32"/>
  <c r="M22" i="32"/>
  <c r="N14" i="32"/>
  <c r="M14" i="32"/>
  <c r="M41" i="32"/>
  <c r="N41" i="32"/>
  <c r="M48" i="32"/>
  <c r="N48" i="32"/>
  <c r="M29" i="32"/>
  <c r="N29" i="32"/>
  <c r="N60" i="32"/>
  <c r="M60" i="32"/>
  <c r="N52" i="32"/>
  <c r="M52" i="32"/>
  <c r="N44" i="32"/>
  <c r="M44" i="32"/>
  <c r="N36" i="32"/>
  <c r="M36" i="32"/>
  <c r="N28" i="32"/>
  <c r="M28" i="32"/>
  <c r="N20" i="32"/>
  <c r="M20" i="32"/>
  <c r="M12" i="32"/>
  <c r="N12" i="32"/>
  <c r="M57" i="32"/>
  <c r="N57" i="32"/>
  <c r="M33" i="32"/>
  <c r="N33" i="32"/>
  <c r="M17" i="32"/>
  <c r="N17" i="32"/>
  <c r="M40" i="32"/>
  <c r="N40" i="32"/>
  <c r="M32" i="32"/>
  <c r="N32" i="32"/>
  <c r="N61" i="32"/>
  <c r="M61" i="32"/>
  <c r="N53" i="32"/>
  <c r="M53" i="32"/>
  <c r="N45" i="32"/>
  <c r="M45" i="32"/>
  <c r="N21" i="32"/>
  <c r="M21" i="32"/>
  <c r="M13" i="32"/>
  <c r="N13" i="32"/>
  <c r="M59" i="32"/>
  <c r="N59" i="32"/>
  <c r="M51" i="32"/>
  <c r="N51" i="32"/>
  <c r="M43" i="32"/>
  <c r="N43" i="32"/>
  <c r="M35" i="32"/>
  <c r="N35" i="32"/>
  <c r="M27" i="32"/>
  <c r="N27" i="32"/>
  <c r="M19" i="32"/>
  <c r="N19" i="32"/>
  <c r="M11" i="32"/>
  <c r="N11" i="32"/>
  <c r="M25" i="32"/>
  <c r="N25" i="32"/>
  <c r="M16" i="32"/>
  <c r="N16" i="32"/>
  <c r="M37" i="32"/>
  <c r="N37" i="32"/>
  <c r="M58" i="32"/>
  <c r="N58" i="32"/>
  <c r="M50" i="32"/>
  <c r="N50" i="32"/>
  <c r="M42" i="32"/>
  <c r="N42" i="32"/>
  <c r="M34" i="32"/>
  <c r="N34" i="32"/>
  <c r="M26" i="32"/>
  <c r="N26" i="32"/>
  <c r="M18" i="32"/>
  <c r="N18" i="32"/>
  <c r="M10" i="32"/>
  <c r="N10" i="32"/>
  <c r="N33" i="31"/>
  <c r="M33" i="31"/>
  <c r="N16" i="31"/>
  <c r="M16" i="31"/>
  <c r="N31" i="31"/>
  <c r="M31" i="31"/>
  <c r="N14" i="31"/>
  <c r="M14" i="31"/>
  <c r="M34" i="31"/>
  <c r="N34" i="31"/>
  <c r="N15" i="31"/>
  <c r="M15" i="31"/>
  <c r="N30" i="31"/>
  <c r="M30" i="31"/>
  <c r="M29" i="31"/>
  <c r="N29" i="31"/>
  <c r="N21" i="31"/>
  <c r="M21" i="31"/>
  <c r="M13" i="31"/>
  <c r="N13" i="31"/>
  <c r="N17" i="31"/>
  <c r="M17" i="31"/>
  <c r="N23" i="31"/>
  <c r="M23" i="31"/>
  <c r="M28" i="31"/>
  <c r="N28" i="31"/>
  <c r="M20" i="31"/>
  <c r="N20" i="31"/>
  <c r="M12" i="31"/>
  <c r="N12" i="31"/>
  <c r="N25" i="31"/>
  <c r="M25" i="31"/>
  <c r="N24" i="31"/>
  <c r="M24" i="31"/>
  <c r="N22" i="31"/>
  <c r="M22" i="31"/>
  <c r="M27" i="31"/>
  <c r="N27" i="31"/>
  <c r="M19" i="31"/>
  <c r="N19" i="31"/>
  <c r="M11" i="31"/>
  <c r="N11" i="31"/>
  <c r="N32" i="31"/>
  <c r="M32" i="31"/>
  <c r="M9" i="31"/>
  <c r="N9" i="31"/>
  <c r="M26" i="31"/>
  <c r="N26" i="31"/>
  <c r="M18" i="31"/>
  <c r="N18" i="31"/>
  <c r="M10" i="31"/>
  <c r="N10" i="31"/>
  <c r="M94" i="30"/>
  <c r="N94" i="30"/>
  <c r="M93" i="30"/>
  <c r="N93" i="30"/>
  <c r="M84" i="30"/>
  <c r="N84" i="30"/>
  <c r="N99" i="30"/>
  <c r="M99" i="30"/>
  <c r="N91" i="30"/>
  <c r="M91" i="30"/>
  <c r="N83" i="30"/>
  <c r="M83" i="30"/>
  <c r="N75" i="30"/>
  <c r="M75" i="30"/>
  <c r="M86" i="30"/>
  <c r="N86" i="30"/>
  <c r="M92" i="30"/>
  <c r="N92" i="30"/>
  <c r="N98" i="30"/>
  <c r="M98" i="30"/>
  <c r="N90" i="30"/>
  <c r="M90" i="30"/>
  <c r="N82" i="30"/>
  <c r="M82" i="30"/>
  <c r="N74" i="30"/>
  <c r="M74" i="30"/>
  <c r="N97" i="30"/>
  <c r="M97" i="30"/>
  <c r="M89" i="30"/>
  <c r="N89" i="30"/>
  <c r="M81" i="30"/>
  <c r="N81" i="30"/>
  <c r="M101" i="30"/>
  <c r="N101" i="30"/>
  <c r="M77" i="30"/>
  <c r="N77" i="30"/>
  <c r="M100" i="30"/>
  <c r="N100" i="30"/>
  <c r="N96" i="30"/>
  <c r="M96" i="30"/>
  <c r="N88" i="30"/>
  <c r="M88" i="30"/>
  <c r="N80" i="30"/>
  <c r="M80" i="30"/>
  <c r="M78" i="30"/>
  <c r="N78" i="30"/>
  <c r="M85" i="30"/>
  <c r="N85" i="30"/>
  <c r="M76" i="30"/>
  <c r="N76" i="30"/>
  <c r="M95" i="30"/>
  <c r="N95" i="30"/>
  <c r="M87" i="30"/>
  <c r="N87" i="30"/>
  <c r="M79" i="30"/>
  <c r="N79" i="30"/>
  <c r="M70" i="30"/>
  <c r="N70" i="30"/>
  <c r="M62" i="30"/>
  <c r="N62" i="30"/>
  <c r="M54" i="30"/>
  <c r="N54" i="30"/>
  <c r="M46" i="30"/>
  <c r="N46" i="30"/>
  <c r="M38" i="30"/>
  <c r="N38" i="30"/>
  <c r="M30" i="30"/>
  <c r="N30" i="30"/>
  <c r="M22" i="30"/>
  <c r="N22" i="30"/>
  <c r="M14" i="30"/>
  <c r="N14" i="30"/>
  <c r="M69" i="30"/>
  <c r="N69" i="30"/>
  <c r="M61" i="30"/>
  <c r="N61" i="30"/>
  <c r="M53" i="30"/>
  <c r="N53" i="30"/>
  <c r="M45" i="30"/>
  <c r="N45" i="30"/>
  <c r="M37" i="30"/>
  <c r="N37" i="30"/>
  <c r="M29" i="30"/>
  <c r="N29" i="30"/>
  <c r="M21" i="30"/>
  <c r="N21" i="30"/>
  <c r="M13" i="30"/>
  <c r="N13" i="30"/>
  <c r="M60" i="30"/>
  <c r="N60" i="30"/>
  <c r="M68" i="30"/>
  <c r="N68" i="30"/>
  <c r="N52" i="30"/>
  <c r="M52" i="30"/>
  <c r="M28" i="30"/>
  <c r="N28" i="30"/>
  <c r="N51" i="30"/>
  <c r="M51" i="30"/>
  <c r="N27" i="30"/>
  <c r="M27" i="30"/>
  <c r="N58" i="30"/>
  <c r="M58" i="30"/>
  <c r="N18" i="30"/>
  <c r="M18" i="30"/>
  <c r="N73" i="30"/>
  <c r="M73" i="30"/>
  <c r="N65" i="30"/>
  <c r="M65" i="30"/>
  <c r="N57" i="30"/>
  <c r="M57" i="30"/>
  <c r="N49" i="30"/>
  <c r="M49" i="30"/>
  <c r="N41" i="30"/>
  <c r="M41" i="30"/>
  <c r="N33" i="30"/>
  <c r="M33" i="30"/>
  <c r="N25" i="30"/>
  <c r="M25" i="30"/>
  <c r="N17" i="30"/>
  <c r="M17" i="30"/>
  <c r="M36" i="30"/>
  <c r="N36" i="30"/>
  <c r="N12" i="30"/>
  <c r="M12" i="30"/>
  <c r="N67" i="30"/>
  <c r="M67" i="30"/>
  <c r="N43" i="30"/>
  <c r="M43" i="30"/>
  <c r="N19" i="30"/>
  <c r="M19" i="30"/>
  <c r="N50" i="30"/>
  <c r="M50" i="30"/>
  <c r="N26" i="30"/>
  <c r="M26" i="30"/>
  <c r="N72" i="30"/>
  <c r="M72" i="30"/>
  <c r="N64" i="30"/>
  <c r="M64" i="30"/>
  <c r="N56" i="30"/>
  <c r="M56" i="30"/>
  <c r="N48" i="30"/>
  <c r="M48" i="30"/>
  <c r="N40" i="30"/>
  <c r="M40" i="30"/>
  <c r="N32" i="30"/>
  <c r="M32" i="30"/>
  <c r="N24" i="30"/>
  <c r="M24" i="30"/>
  <c r="N16" i="30"/>
  <c r="M16" i="30"/>
  <c r="N44" i="30"/>
  <c r="M44" i="30"/>
  <c r="N20" i="30"/>
  <c r="M20" i="30"/>
  <c r="N59" i="30"/>
  <c r="M59" i="30"/>
  <c r="N35" i="30"/>
  <c r="M35" i="30"/>
  <c r="M11" i="30"/>
  <c r="N11" i="30"/>
  <c r="N66" i="30"/>
  <c r="M66" i="30"/>
  <c r="N42" i="30"/>
  <c r="M42" i="30"/>
  <c r="N34" i="30"/>
  <c r="M34" i="30"/>
  <c r="M71" i="30"/>
  <c r="N71" i="30"/>
  <c r="M63" i="30"/>
  <c r="N63" i="30"/>
  <c r="M55" i="30"/>
  <c r="N55" i="30"/>
  <c r="M47" i="30"/>
  <c r="N47" i="30"/>
  <c r="N39" i="30"/>
  <c r="M39" i="30"/>
  <c r="N31" i="30"/>
  <c r="M31" i="30"/>
  <c r="M23" i="30"/>
  <c r="N23" i="30"/>
  <c r="M15" i="30"/>
  <c r="N15" i="30"/>
  <c r="M31" i="29"/>
  <c r="N31" i="29"/>
  <c r="M13" i="29"/>
  <c r="N13" i="29"/>
  <c r="M36" i="29"/>
  <c r="N36" i="29"/>
  <c r="M28" i="29"/>
  <c r="N28" i="29"/>
  <c r="M20" i="29"/>
  <c r="N20" i="29"/>
  <c r="M12" i="29"/>
  <c r="N12" i="29"/>
  <c r="M23" i="29"/>
  <c r="N23" i="29"/>
  <c r="M30" i="29"/>
  <c r="N30" i="29"/>
  <c r="M29" i="29"/>
  <c r="N29" i="29"/>
  <c r="M35" i="29"/>
  <c r="N35" i="29"/>
  <c r="M27" i="29"/>
  <c r="N27" i="29"/>
  <c r="M19" i="29"/>
  <c r="N19" i="29"/>
  <c r="M11" i="29"/>
  <c r="N11" i="29"/>
  <c r="N34" i="29"/>
  <c r="M34" i="29"/>
  <c r="N26" i="29"/>
  <c r="M26" i="29"/>
  <c r="N18" i="29"/>
  <c r="M18" i="29"/>
  <c r="N10" i="29"/>
  <c r="M10" i="29"/>
  <c r="M15" i="29"/>
  <c r="N15" i="29"/>
  <c r="M22" i="29"/>
  <c r="N22" i="29"/>
  <c r="M9" i="29"/>
  <c r="N9" i="29"/>
  <c r="N33" i="29"/>
  <c r="M33" i="29"/>
  <c r="N25" i="29"/>
  <c r="M25" i="29"/>
  <c r="N17" i="29"/>
  <c r="M17" i="29"/>
  <c r="N37" i="29"/>
  <c r="M37" i="29"/>
  <c r="O37" i="29" s="1"/>
  <c r="I37" i="29" s="1"/>
  <c r="J37" i="29" s="1"/>
  <c r="K37" i="29" s="1"/>
  <c r="L37" i="29" s="1"/>
  <c r="M14" i="29"/>
  <c r="N14" i="29"/>
  <c r="M21" i="29"/>
  <c r="N21" i="29"/>
  <c r="N32" i="29"/>
  <c r="M32" i="29"/>
  <c r="N24" i="29"/>
  <c r="M24" i="29"/>
  <c r="N16" i="29"/>
  <c r="M16" i="29"/>
  <c r="N65" i="28"/>
  <c r="M65" i="28"/>
  <c r="N66" i="28"/>
  <c r="M66" i="28"/>
  <c r="N56" i="28"/>
  <c r="M56" i="28"/>
  <c r="N40" i="28"/>
  <c r="M40" i="28"/>
  <c r="N16" i="28"/>
  <c r="M16" i="28"/>
  <c r="M47" i="28"/>
  <c r="N47" i="28"/>
  <c r="M23" i="28"/>
  <c r="N23" i="28"/>
  <c r="M62" i="28"/>
  <c r="N62" i="28"/>
  <c r="M46" i="28"/>
  <c r="N46" i="28"/>
  <c r="M14" i="28"/>
  <c r="N14" i="28"/>
  <c r="M61" i="28"/>
  <c r="N61" i="28"/>
  <c r="M53" i="28"/>
  <c r="N53" i="28"/>
  <c r="N45" i="28"/>
  <c r="M45" i="28"/>
  <c r="M37" i="28"/>
  <c r="N37" i="28"/>
  <c r="M29" i="28"/>
  <c r="N29" i="28"/>
  <c r="M21" i="28"/>
  <c r="N21" i="28"/>
  <c r="N13" i="28"/>
  <c r="M13" i="28"/>
  <c r="N33" i="28"/>
  <c r="M33" i="28"/>
  <c r="M55" i="28"/>
  <c r="N55" i="28"/>
  <c r="M60" i="28"/>
  <c r="N60" i="28"/>
  <c r="N52" i="28"/>
  <c r="M52" i="28"/>
  <c r="N44" i="28"/>
  <c r="M44" i="28"/>
  <c r="M36" i="28"/>
  <c r="N36" i="28"/>
  <c r="M28" i="28"/>
  <c r="N28" i="28"/>
  <c r="N20" i="28"/>
  <c r="M20" i="28"/>
  <c r="N12" i="28"/>
  <c r="M12" i="28"/>
  <c r="N49" i="28"/>
  <c r="M49" i="28"/>
  <c r="N17" i="28"/>
  <c r="M17" i="28"/>
  <c r="N64" i="28"/>
  <c r="M64" i="28"/>
  <c r="N48" i="28"/>
  <c r="M48" i="28"/>
  <c r="N24" i="28"/>
  <c r="M24" i="28"/>
  <c r="M63" i="28"/>
  <c r="N63" i="28"/>
  <c r="M39" i="28"/>
  <c r="N39" i="28"/>
  <c r="N15" i="28"/>
  <c r="M15" i="28"/>
  <c r="M54" i="28"/>
  <c r="N54" i="28"/>
  <c r="M38" i="28"/>
  <c r="N38" i="28"/>
  <c r="M22" i="28"/>
  <c r="N22" i="28"/>
  <c r="N59" i="28"/>
  <c r="M59" i="28"/>
  <c r="N51" i="28"/>
  <c r="M51" i="28"/>
  <c r="N43" i="28"/>
  <c r="M43" i="28"/>
  <c r="N35" i="28"/>
  <c r="M35" i="28"/>
  <c r="N27" i="28"/>
  <c r="M27" i="28"/>
  <c r="N19" i="28"/>
  <c r="M19" i="28"/>
  <c r="N11" i="28"/>
  <c r="M11" i="28"/>
  <c r="N57" i="28"/>
  <c r="M57" i="28"/>
  <c r="N41" i="28"/>
  <c r="M41" i="28"/>
  <c r="N25" i="28"/>
  <c r="M25" i="28"/>
  <c r="N32" i="28"/>
  <c r="M32" i="28"/>
  <c r="M31" i="28"/>
  <c r="N31" i="28"/>
  <c r="M30" i="28"/>
  <c r="N30" i="28"/>
  <c r="N9" i="28"/>
  <c r="M9" i="28"/>
  <c r="N58" i="28"/>
  <c r="M58" i="28"/>
  <c r="N50" i="28"/>
  <c r="M50" i="28"/>
  <c r="N42" i="28"/>
  <c r="M42" i="28"/>
  <c r="N34" i="28"/>
  <c r="M34" i="28"/>
  <c r="N26" i="28"/>
  <c r="M26" i="28"/>
  <c r="N18" i="28"/>
  <c r="M18" i="28"/>
  <c r="N10" i="28"/>
  <c r="M10" i="28"/>
  <c r="M31" i="27"/>
  <c r="M23" i="27"/>
  <c r="M15" i="27"/>
  <c r="M9" i="27"/>
  <c r="M30" i="27"/>
  <c r="M22" i="27"/>
  <c r="M14" i="27"/>
  <c r="M37" i="27"/>
  <c r="M20" i="27"/>
  <c r="M35" i="27"/>
  <c r="M27" i="27"/>
  <c r="M19" i="27"/>
  <c r="M11" i="27"/>
  <c r="M29" i="27"/>
  <c r="M12" i="27"/>
  <c r="M34" i="27"/>
  <c r="M26" i="27"/>
  <c r="M18" i="27"/>
  <c r="M10" i="27"/>
  <c r="M13" i="27"/>
  <c r="M28" i="27"/>
  <c r="M33" i="27"/>
  <c r="M25" i="27"/>
  <c r="M17" i="27"/>
  <c r="M38" i="27"/>
  <c r="M21" i="27"/>
  <c r="M36" i="27"/>
  <c r="M32" i="27"/>
  <c r="M24" i="27"/>
  <c r="M16" i="27"/>
  <c r="N30" i="22"/>
  <c r="M30" i="22"/>
  <c r="N48" i="22"/>
  <c r="M48" i="22"/>
  <c r="N40" i="22"/>
  <c r="M40" i="22"/>
  <c r="N32" i="22"/>
  <c r="M32" i="22"/>
  <c r="N24" i="22"/>
  <c r="M24" i="22"/>
  <c r="N16" i="22"/>
  <c r="M16" i="22"/>
  <c r="N47" i="22"/>
  <c r="M47" i="22"/>
  <c r="N39" i="22"/>
  <c r="M39" i="22"/>
  <c r="N31" i="22"/>
  <c r="M31" i="22"/>
  <c r="N23" i="22"/>
  <c r="M23" i="22"/>
  <c r="N15" i="22"/>
  <c r="M15" i="22"/>
  <c r="N37" i="22"/>
  <c r="M37" i="22"/>
  <c r="N44" i="22"/>
  <c r="M44" i="22"/>
  <c r="N36" i="22"/>
  <c r="M36" i="22"/>
  <c r="N28" i="22"/>
  <c r="M28" i="22"/>
  <c r="N20" i="22"/>
  <c r="M20" i="22"/>
  <c r="N12" i="22"/>
  <c r="M12" i="22"/>
  <c r="N46" i="22"/>
  <c r="M46" i="22"/>
  <c r="N22" i="22"/>
  <c r="M22" i="22"/>
  <c r="N21" i="22"/>
  <c r="M21" i="22"/>
  <c r="M43" i="22"/>
  <c r="N43" i="22"/>
  <c r="M35" i="22"/>
  <c r="N35" i="22"/>
  <c r="M27" i="22"/>
  <c r="N27" i="22"/>
  <c r="M19" i="22"/>
  <c r="N19" i="22"/>
  <c r="M11" i="22"/>
  <c r="N11" i="22"/>
  <c r="N14" i="22"/>
  <c r="M14" i="22"/>
  <c r="N45" i="22"/>
  <c r="M45" i="22"/>
  <c r="N13" i="22"/>
  <c r="M13" i="22"/>
  <c r="N42" i="22"/>
  <c r="M42" i="22"/>
  <c r="N34" i="22"/>
  <c r="M34" i="22"/>
  <c r="N26" i="22"/>
  <c r="M26" i="22"/>
  <c r="N18" i="22"/>
  <c r="M18" i="22"/>
  <c r="M10" i="22"/>
  <c r="N10" i="22"/>
  <c r="N38" i="22"/>
  <c r="M38" i="22"/>
  <c r="N29" i="22"/>
  <c r="M29" i="22"/>
  <c r="N9" i="22"/>
  <c r="M9" i="22"/>
  <c r="M41" i="22"/>
  <c r="N41" i="22"/>
  <c r="M33" i="22"/>
  <c r="N33" i="22"/>
  <c r="N25" i="22"/>
  <c r="M25" i="22"/>
  <c r="M17" i="22"/>
  <c r="N17" i="22"/>
  <c r="N49" i="22"/>
  <c r="M49" i="22"/>
  <c r="M40" i="21"/>
  <c r="M45" i="21"/>
  <c r="M21" i="21"/>
  <c r="M36" i="21"/>
  <c r="M20" i="21"/>
  <c r="M43" i="21"/>
  <c r="M35" i="21"/>
  <c r="M27" i="21"/>
  <c r="M19" i="21"/>
  <c r="M11" i="21"/>
  <c r="M48" i="21"/>
  <c r="M29" i="21"/>
  <c r="M44" i="21"/>
  <c r="M12" i="21"/>
  <c r="M50" i="21"/>
  <c r="M42" i="21"/>
  <c r="M34" i="21"/>
  <c r="M26" i="21"/>
  <c r="M18" i="21"/>
  <c r="M10" i="21"/>
  <c r="M9" i="21"/>
  <c r="M37" i="21"/>
  <c r="M13" i="21"/>
  <c r="M28" i="21"/>
  <c r="M49" i="21"/>
  <c r="M41" i="21"/>
  <c r="M33" i="21"/>
  <c r="M25" i="21"/>
  <c r="M17" i="21"/>
  <c r="M32" i="21"/>
  <c r="M24" i="21"/>
  <c r="M16" i="21"/>
  <c r="M47" i="21"/>
  <c r="M39" i="21"/>
  <c r="M31" i="21"/>
  <c r="M23" i="21"/>
  <c r="M15" i="21"/>
  <c r="M46" i="21"/>
  <c r="M38" i="21"/>
  <c r="M30" i="21"/>
  <c r="M22" i="21"/>
  <c r="M14" i="21"/>
  <c r="H66" i="20"/>
  <c r="H67" i="20"/>
  <c r="H68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9" i="20"/>
  <c r="H65" i="26"/>
  <c r="H77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9" i="19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9" i="26"/>
  <c r="H9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D124" i="34"/>
  <c r="D128" i="34" s="1"/>
  <c r="H121" i="34"/>
  <c r="H120" i="34"/>
  <c r="H119" i="34"/>
  <c r="H118" i="34"/>
  <c r="H117" i="34"/>
  <c r="H116" i="34"/>
  <c r="H115" i="34"/>
  <c r="H114" i="34"/>
  <c r="H113" i="34"/>
  <c r="H112" i="34"/>
  <c r="H111" i="34"/>
  <c r="H110" i="34"/>
  <c r="H109" i="34"/>
  <c r="H108" i="34"/>
  <c r="H107" i="34"/>
  <c r="H106" i="34"/>
  <c r="H105" i="34"/>
  <c r="H104" i="34"/>
  <c r="H103" i="34"/>
  <c r="H102" i="34"/>
  <c r="H101" i="34"/>
  <c r="H100" i="34"/>
  <c r="H99" i="34"/>
  <c r="H98" i="34"/>
  <c r="H97" i="34"/>
  <c r="H96" i="34"/>
  <c r="H95" i="34"/>
  <c r="H94" i="34"/>
  <c r="H93" i="34"/>
  <c r="H92" i="34"/>
  <c r="H91" i="34"/>
  <c r="H90" i="34"/>
  <c r="H89" i="34"/>
  <c r="H88" i="34"/>
  <c r="H87" i="34"/>
  <c r="H86" i="34"/>
  <c r="H85" i="34"/>
  <c r="H84" i="34"/>
  <c r="H83" i="34"/>
  <c r="H82" i="34"/>
  <c r="H81" i="34"/>
  <c r="H80" i="34"/>
  <c r="H79" i="34"/>
  <c r="H78" i="34"/>
  <c r="H77" i="34"/>
  <c r="H76" i="34"/>
  <c r="H75" i="34"/>
  <c r="H74" i="34"/>
  <c r="H73" i="34"/>
  <c r="H72" i="34"/>
  <c r="H71" i="34"/>
  <c r="H70" i="34"/>
  <c r="H69" i="34"/>
  <c r="H68" i="34"/>
  <c r="H67" i="34"/>
  <c r="H66" i="34"/>
  <c r="H65" i="34"/>
  <c r="H64" i="34"/>
  <c r="H63" i="34"/>
  <c r="H62" i="34"/>
  <c r="H61" i="34"/>
  <c r="H60" i="34"/>
  <c r="H59" i="34"/>
  <c r="H58" i="34"/>
  <c r="H57" i="34"/>
  <c r="H56" i="34"/>
  <c r="H55" i="34"/>
  <c r="H54" i="34"/>
  <c r="H53" i="34"/>
  <c r="H52" i="34"/>
  <c r="H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G4" i="34"/>
  <c r="D73" i="33"/>
  <c r="D84" i="33" s="1"/>
  <c r="H70" i="33"/>
  <c r="H69" i="33"/>
  <c r="H68" i="33"/>
  <c r="H67" i="33"/>
  <c r="H66" i="33"/>
  <c r="H65" i="33"/>
  <c r="H64" i="33"/>
  <c r="H63" i="33"/>
  <c r="H62" i="33"/>
  <c r="H61" i="33"/>
  <c r="H60" i="33"/>
  <c r="H59" i="33"/>
  <c r="H58" i="33"/>
  <c r="H57" i="33"/>
  <c r="H56" i="33"/>
  <c r="H55" i="33"/>
  <c r="H54" i="33"/>
  <c r="H53" i="33"/>
  <c r="H52" i="33"/>
  <c r="H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G4" i="33"/>
  <c r="I130" i="4"/>
  <c r="H130" i="4"/>
  <c r="F130" i="4"/>
  <c r="D134" i="4"/>
  <c r="D130" i="4"/>
  <c r="D127" i="4"/>
  <c r="D126" i="4"/>
  <c r="O71" i="33" l="1"/>
  <c r="I71" i="33" s="1"/>
  <c r="J71" i="33" s="1"/>
  <c r="K71" i="33" s="1"/>
  <c r="L71" i="33" s="1"/>
  <c r="M51" i="20"/>
  <c r="M13" i="20"/>
  <c r="M11" i="20"/>
  <c r="M64" i="20"/>
  <c r="M56" i="20"/>
  <c r="M48" i="20"/>
  <c r="M40" i="20"/>
  <c r="M32" i="20"/>
  <c r="M24" i="20"/>
  <c r="M18" i="20"/>
  <c r="M10" i="20"/>
  <c r="M63" i="20"/>
  <c r="M55" i="20"/>
  <c r="M47" i="20"/>
  <c r="M39" i="20"/>
  <c r="M31" i="20"/>
  <c r="M23" i="20"/>
  <c r="M17" i="20"/>
  <c r="M67" i="20"/>
  <c r="M35" i="20"/>
  <c r="M58" i="20"/>
  <c r="M50" i="20"/>
  <c r="M34" i="20"/>
  <c r="M20" i="20"/>
  <c r="M65" i="20"/>
  <c r="M57" i="20"/>
  <c r="M49" i="20"/>
  <c r="M41" i="20"/>
  <c r="M33" i="20"/>
  <c r="M25" i="20"/>
  <c r="M19" i="20"/>
  <c r="M62" i="20"/>
  <c r="M54" i="20"/>
  <c r="M46" i="20"/>
  <c r="M38" i="20"/>
  <c r="M30" i="20"/>
  <c r="M16" i="20"/>
  <c r="M59" i="20"/>
  <c r="M27" i="20"/>
  <c r="M26" i="20"/>
  <c r="M9" i="20"/>
  <c r="M61" i="20"/>
  <c r="M53" i="20"/>
  <c r="M45" i="20"/>
  <c r="M37" i="20"/>
  <c r="M29" i="20"/>
  <c r="M15" i="20"/>
  <c r="M43" i="20"/>
  <c r="M21" i="20"/>
  <c r="M66" i="20"/>
  <c r="M42" i="20"/>
  <c r="M12" i="20"/>
  <c r="M68" i="20"/>
  <c r="M60" i="20"/>
  <c r="M52" i="20"/>
  <c r="M44" i="20"/>
  <c r="M36" i="20"/>
  <c r="M28" i="20"/>
  <c r="M22" i="20"/>
  <c r="M14" i="20"/>
  <c r="M53" i="19"/>
  <c r="N53" i="19"/>
  <c r="M21" i="19"/>
  <c r="N21" i="19"/>
  <c r="N52" i="19"/>
  <c r="M52" i="19"/>
  <c r="N28" i="19"/>
  <c r="M28" i="19"/>
  <c r="N59" i="19"/>
  <c r="M59" i="19"/>
  <c r="N27" i="19"/>
  <c r="M27" i="19"/>
  <c r="N11" i="19"/>
  <c r="M11" i="19"/>
  <c r="N74" i="19"/>
  <c r="M74" i="19"/>
  <c r="N66" i="19"/>
  <c r="M66" i="19"/>
  <c r="N58" i="19"/>
  <c r="M58" i="19"/>
  <c r="N50" i="19"/>
  <c r="M50" i="19"/>
  <c r="N42" i="19"/>
  <c r="M42" i="19"/>
  <c r="N34" i="19"/>
  <c r="M34" i="19"/>
  <c r="N26" i="19"/>
  <c r="M26" i="19"/>
  <c r="N18" i="19"/>
  <c r="M18" i="19"/>
  <c r="N76" i="19"/>
  <c r="M76" i="19"/>
  <c r="N75" i="19"/>
  <c r="M75" i="19"/>
  <c r="M73" i="19"/>
  <c r="N73" i="19"/>
  <c r="M65" i="19"/>
  <c r="N65" i="19"/>
  <c r="M57" i="19"/>
  <c r="N57" i="19"/>
  <c r="N49" i="19"/>
  <c r="M49" i="19"/>
  <c r="N41" i="19"/>
  <c r="M41" i="19"/>
  <c r="N33" i="19"/>
  <c r="M33" i="19"/>
  <c r="M25" i="19"/>
  <c r="N25" i="19"/>
  <c r="M17" i="19"/>
  <c r="N17" i="19"/>
  <c r="M61" i="19"/>
  <c r="N61" i="19"/>
  <c r="M37" i="19"/>
  <c r="N37" i="19"/>
  <c r="N68" i="19"/>
  <c r="M68" i="19"/>
  <c r="N36" i="19"/>
  <c r="M36" i="19"/>
  <c r="N43" i="19"/>
  <c r="M43" i="19"/>
  <c r="N72" i="19"/>
  <c r="M72" i="19"/>
  <c r="M64" i="19"/>
  <c r="N64" i="19"/>
  <c r="N56" i="19"/>
  <c r="M56" i="19"/>
  <c r="N48" i="19"/>
  <c r="M48" i="19"/>
  <c r="N40" i="19"/>
  <c r="M40" i="19"/>
  <c r="M32" i="19"/>
  <c r="N32" i="19"/>
  <c r="M24" i="19"/>
  <c r="N24" i="19"/>
  <c r="M16" i="19"/>
  <c r="N16" i="19"/>
  <c r="M69" i="19"/>
  <c r="N69" i="19"/>
  <c r="M29" i="19"/>
  <c r="N29" i="19"/>
  <c r="N44" i="19"/>
  <c r="M44" i="19"/>
  <c r="N20" i="19"/>
  <c r="M20" i="19"/>
  <c r="N67" i="19"/>
  <c r="M67" i="19"/>
  <c r="N35" i="19"/>
  <c r="M35" i="19"/>
  <c r="N19" i="19"/>
  <c r="M19" i="19"/>
  <c r="M71" i="19"/>
  <c r="N71" i="19"/>
  <c r="M63" i="19"/>
  <c r="N63" i="19"/>
  <c r="M55" i="19"/>
  <c r="N55" i="19"/>
  <c r="M47" i="19"/>
  <c r="N47" i="19"/>
  <c r="M39" i="19"/>
  <c r="N39" i="19"/>
  <c r="M31" i="19"/>
  <c r="N31" i="19"/>
  <c r="M23" i="19"/>
  <c r="N23" i="19"/>
  <c r="M15" i="19"/>
  <c r="N15" i="19"/>
  <c r="M77" i="19"/>
  <c r="N77" i="19"/>
  <c r="M45" i="19"/>
  <c r="N45" i="19"/>
  <c r="M13" i="19"/>
  <c r="N13" i="19"/>
  <c r="N60" i="19"/>
  <c r="M60" i="19"/>
  <c r="N12" i="19"/>
  <c r="M12" i="19"/>
  <c r="N51" i="19"/>
  <c r="M51" i="19"/>
  <c r="M70" i="19"/>
  <c r="N70" i="19"/>
  <c r="M62" i="19"/>
  <c r="N62" i="19"/>
  <c r="M54" i="19"/>
  <c r="N54" i="19"/>
  <c r="M46" i="19"/>
  <c r="N46" i="19"/>
  <c r="M38" i="19"/>
  <c r="N38" i="19"/>
  <c r="M30" i="19"/>
  <c r="N30" i="19"/>
  <c r="M22" i="19"/>
  <c r="N22" i="19"/>
  <c r="M14" i="19"/>
  <c r="N14" i="19"/>
  <c r="N56" i="26"/>
  <c r="M56" i="26"/>
  <c r="N16" i="26"/>
  <c r="M16" i="26"/>
  <c r="N63" i="26"/>
  <c r="M63" i="26"/>
  <c r="N55" i="26"/>
  <c r="M55" i="26"/>
  <c r="N47" i="26"/>
  <c r="M47" i="26"/>
  <c r="N39" i="26"/>
  <c r="M39" i="26"/>
  <c r="N31" i="26"/>
  <c r="M31" i="26"/>
  <c r="N23" i="26"/>
  <c r="M23" i="26"/>
  <c r="N15" i="26"/>
  <c r="M15" i="26"/>
  <c r="N62" i="26"/>
  <c r="M62" i="26"/>
  <c r="M54" i="26"/>
  <c r="N54" i="26"/>
  <c r="M46" i="26"/>
  <c r="N46" i="26"/>
  <c r="M38" i="26"/>
  <c r="N38" i="26"/>
  <c r="M30" i="26"/>
  <c r="N30" i="26"/>
  <c r="N22" i="26"/>
  <c r="M22" i="26"/>
  <c r="M14" i="26"/>
  <c r="N14" i="26"/>
  <c r="N48" i="26"/>
  <c r="M48" i="26"/>
  <c r="N53" i="26"/>
  <c r="M53" i="26"/>
  <c r="N29" i="26"/>
  <c r="M29" i="26"/>
  <c r="N52" i="26"/>
  <c r="M52" i="26"/>
  <c r="N20" i="26"/>
  <c r="M20" i="26"/>
  <c r="N59" i="26"/>
  <c r="M59" i="26"/>
  <c r="N51" i="26"/>
  <c r="M51" i="26"/>
  <c r="N43" i="26"/>
  <c r="M43" i="26"/>
  <c r="N35" i="26"/>
  <c r="M35" i="26"/>
  <c r="N27" i="26"/>
  <c r="M27" i="26"/>
  <c r="N19" i="26"/>
  <c r="M19" i="26"/>
  <c r="N11" i="26"/>
  <c r="N32" i="26"/>
  <c r="M32" i="26"/>
  <c r="N45" i="26"/>
  <c r="M45" i="26"/>
  <c r="N13" i="26"/>
  <c r="M13" i="26"/>
  <c r="N44" i="26"/>
  <c r="M44" i="26"/>
  <c r="N28" i="26"/>
  <c r="M28" i="26"/>
  <c r="N9" i="26"/>
  <c r="M9" i="26"/>
  <c r="N58" i="26"/>
  <c r="M58" i="26"/>
  <c r="N50" i="26"/>
  <c r="M50" i="26"/>
  <c r="N42" i="26"/>
  <c r="M42" i="26"/>
  <c r="N34" i="26"/>
  <c r="M34" i="26"/>
  <c r="N26" i="26"/>
  <c r="M26" i="26"/>
  <c r="N18" i="26"/>
  <c r="M18" i="26"/>
  <c r="M10" i="26"/>
  <c r="N64" i="26"/>
  <c r="M64" i="26"/>
  <c r="N40" i="26"/>
  <c r="M40" i="26"/>
  <c r="N24" i="26"/>
  <c r="M24" i="26"/>
  <c r="N61" i="26"/>
  <c r="M61" i="26"/>
  <c r="N37" i="26"/>
  <c r="M37" i="26"/>
  <c r="N21" i="26"/>
  <c r="M21" i="26"/>
  <c r="N60" i="26"/>
  <c r="M60" i="26"/>
  <c r="N36" i="26"/>
  <c r="M36" i="26"/>
  <c r="N12" i="26"/>
  <c r="M12" i="26"/>
  <c r="M65" i="26"/>
  <c r="N65" i="26"/>
  <c r="M57" i="26"/>
  <c r="N57" i="26"/>
  <c r="M49" i="26"/>
  <c r="N49" i="26"/>
  <c r="M41" i="26"/>
  <c r="N41" i="26"/>
  <c r="M33" i="26"/>
  <c r="N33" i="26"/>
  <c r="M25" i="26"/>
  <c r="N25" i="26"/>
  <c r="M17" i="26"/>
  <c r="N17" i="26"/>
  <c r="O97" i="34"/>
  <c r="I97" i="34" s="1"/>
  <c r="J97" i="34" s="1"/>
  <c r="K97" i="34" s="1"/>
  <c r="L97" i="34" s="1"/>
  <c r="O122" i="34"/>
  <c r="I122" i="34" s="1"/>
  <c r="D76" i="33"/>
  <c r="D77" i="33"/>
  <c r="O35" i="34"/>
  <c r="I35" i="34" s="1"/>
  <c r="J35" i="34" s="1"/>
  <c r="K35" i="34" s="1"/>
  <c r="L35" i="34" s="1"/>
  <c r="O50" i="34"/>
  <c r="I50" i="34" s="1"/>
  <c r="J50" i="34" s="1"/>
  <c r="K50" i="34" s="1"/>
  <c r="L50" i="34" s="1"/>
  <c r="O23" i="34"/>
  <c r="I23" i="34" s="1"/>
  <c r="O13" i="34"/>
  <c r="I13" i="34" s="1"/>
  <c r="J13" i="34" s="1"/>
  <c r="K13" i="34" s="1"/>
  <c r="L13" i="34" s="1"/>
  <c r="O24" i="34"/>
  <c r="I24" i="34" s="1"/>
  <c r="J24" i="34" s="1"/>
  <c r="O26" i="34"/>
  <c r="I26" i="34" s="1"/>
  <c r="O43" i="34"/>
  <c r="I43" i="34" s="1"/>
  <c r="O10" i="34"/>
  <c r="I10" i="34" s="1"/>
  <c r="J10" i="34" s="1"/>
  <c r="K10" i="34" s="1"/>
  <c r="L10" i="34" s="1"/>
  <c r="O15" i="34"/>
  <c r="I15" i="34" s="1"/>
  <c r="J15" i="34" s="1"/>
  <c r="K15" i="34" s="1"/>
  <c r="L15" i="34" s="1"/>
  <c r="O27" i="34"/>
  <c r="I27" i="34" s="1"/>
  <c r="O36" i="34"/>
  <c r="I36" i="34" s="1"/>
  <c r="J36" i="34" s="1"/>
  <c r="O11" i="34"/>
  <c r="I11" i="34" s="1"/>
  <c r="J11" i="34" s="1"/>
  <c r="K11" i="34" s="1"/>
  <c r="L11" i="34" s="1"/>
  <c r="O16" i="34"/>
  <c r="I16" i="34" s="1"/>
  <c r="J16" i="34" s="1"/>
  <c r="K16" i="34" s="1"/>
  <c r="L16" i="34" s="1"/>
  <c r="O18" i="34"/>
  <c r="I18" i="34" s="1"/>
  <c r="J18" i="34" s="1"/>
  <c r="K18" i="34" s="1"/>
  <c r="L18" i="34" s="1"/>
  <c r="O34" i="34"/>
  <c r="I34" i="34" s="1"/>
  <c r="O9" i="34"/>
  <c r="I9" i="34" s="1"/>
  <c r="J9" i="34" s="1"/>
  <c r="K9" i="34" s="1"/>
  <c r="O14" i="34"/>
  <c r="I14" i="34" s="1"/>
  <c r="J14" i="34" s="1"/>
  <c r="K14" i="34" s="1"/>
  <c r="L14" i="34" s="1"/>
  <c r="O19" i="34"/>
  <c r="I19" i="34" s="1"/>
  <c r="O20" i="33"/>
  <c r="I20" i="33" s="1"/>
  <c r="O13" i="33"/>
  <c r="I13" i="33" s="1"/>
  <c r="J13" i="33" s="1"/>
  <c r="K13" i="33" s="1"/>
  <c r="L13" i="33" s="1"/>
  <c r="O9" i="33"/>
  <c r="I9" i="33" s="1"/>
  <c r="J9" i="33" s="1"/>
  <c r="K9" i="33" s="1"/>
  <c r="O12" i="33"/>
  <c r="I12" i="33" s="1"/>
  <c r="J12" i="33" s="1"/>
  <c r="O74" i="34"/>
  <c r="I74" i="34" s="1"/>
  <c r="H124" i="34"/>
  <c r="H126" i="34" s="1"/>
  <c r="O33" i="34"/>
  <c r="I33" i="34" s="1"/>
  <c r="O42" i="34"/>
  <c r="I42" i="34" s="1"/>
  <c r="O54" i="34"/>
  <c r="I54" i="34" s="1"/>
  <c r="O68" i="34"/>
  <c r="I68" i="34" s="1"/>
  <c r="O79" i="34"/>
  <c r="I79" i="34" s="1"/>
  <c r="O84" i="34"/>
  <c r="I84" i="34" s="1"/>
  <c r="O90" i="34"/>
  <c r="I90" i="34" s="1"/>
  <c r="O99" i="34"/>
  <c r="I99" i="34" s="1"/>
  <c r="O12" i="34"/>
  <c r="I12" i="34" s="1"/>
  <c r="O20" i="34"/>
  <c r="I20" i="34" s="1"/>
  <c r="O30" i="34"/>
  <c r="I30" i="34" s="1"/>
  <c r="O57" i="34"/>
  <c r="I57" i="34" s="1"/>
  <c r="O83" i="34"/>
  <c r="I83" i="34" s="1"/>
  <c r="O85" i="34"/>
  <c r="I85" i="34" s="1"/>
  <c r="O41" i="34"/>
  <c r="I41" i="34" s="1"/>
  <c r="J41" i="34" s="1"/>
  <c r="O52" i="34"/>
  <c r="I52" i="34" s="1"/>
  <c r="J52" i="34" s="1"/>
  <c r="O66" i="34"/>
  <c r="I66" i="34" s="1"/>
  <c r="O82" i="34"/>
  <c r="I82" i="34" s="1"/>
  <c r="O95" i="34"/>
  <c r="I95" i="34" s="1"/>
  <c r="O98" i="34"/>
  <c r="I98" i="34" s="1"/>
  <c r="O105" i="34"/>
  <c r="I105" i="34" s="1"/>
  <c r="O29" i="34"/>
  <c r="I29" i="34" s="1"/>
  <c r="O51" i="34"/>
  <c r="I51" i="34" s="1"/>
  <c r="O53" i="34"/>
  <c r="I53" i="34" s="1"/>
  <c r="O62" i="34"/>
  <c r="I62" i="34" s="1"/>
  <c r="O76" i="34"/>
  <c r="I76" i="34" s="1"/>
  <c r="O89" i="34"/>
  <c r="I89" i="34" s="1"/>
  <c r="O106" i="34"/>
  <c r="I106" i="34" s="1"/>
  <c r="O113" i="34"/>
  <c r="I113" i="34" s="1"/>
  <c r="O116" i="34"/>
  <c r="I116" i="34" s="1"/>
  <c r="J116" i="34" s="1"/>
  <c r="O65" i="34"/>
  <c r="I65" i="34" s="1"/>
  <c r="O75" i="34"/>
  <c r="I75" i="34" s="1"/>
  <c r="O77" i="34"/>
  <c r="I77" i="34" s="1"/>
  <c r="O114" i="34"/>
  <c r="I114" i="34" s="1"/>
  <c r="O121" i="34"/>
  <c r="I121" i="34" s="1"/>
  <c r="O25" i="34"/>
  <c r="I25" i="34" s="1"/>
  <c r="O38" i="34"/>
  <c r="I38" i="34" s="1"/>
  <c r="O39" i="34"/>
  <c r="I39" i="34" s="1"/>
  <c r="O46" i="34"/>
  <c r="I46" i="34" s="1"/>
  <c r="O60" i="34"/>
  <c r="I60" i="34" s="1"/>
  <c r="O87" i="34"/>
  <c r="I87" i="34" s="1"/>
  <c r="O92" i="34"/>
  <c r="I92" i="34" s="1"/>
  <c r="J92" i="34" s="1"/>
  <c r="O63" i="34"/>
  <c r="I63" i="34" s="1"/>
  <c r="O55" i="34"/>
  <c r="I55" i="34" s="1"/>
  <c r="O47" i="34"/>
  <c r="I47" i="34" s="1"/>
  <c r="O110" i="34"/>
  <c r="I110" i="34" s="1"/>
  <c r="O102" i="34"/>
  <c r="I102" i="34" s="1"/>
  <c r="O94" i="34"/>
  <c r="I94" i="34" s="1"/>
  <c r="O86" i="34"/>
  <c r="I86" i="34" s="1"/>
  <c r="O78" i="34"/>
  <c r="I78" i="34" s="1"/>
  <c r="O108" i="34"/>
  <c r="I108" i="34" s="1"/>
  <c r="O100" i="34"/>
  <c r="I100" i="34" s="1"/>
  <c r="O115" i="34"/>
  <c r="I115" i="34" s="1"/>
  <c r="O107" i="34"/>
  <c r="I107" i="34" s="1"/>
  <c r="O40" i="34"/>
  <c r="I40" i="34" s="1"/>
  <c r="J40" i="34" s="1"/>
  <c r="O44" i="34"/>
  <c r="I44" i="34" s="1"/>
  <c r="J44" i="34" s="1"/>
  <c r="O49" i="34"/>
  <c r="I49" i="34" s="1"/>
  <c r="O61" i="34"/>
  <c r="I61" i="34" s="1"/>
  <c r="O70" i="34"/>
  <c r="I70" i="34" s="1"/>
  <c r="O81" i="34"/>
  <c r="I81" i="34" s="1"/>
  <c r="O93" i="34"/>
  <c r="I93" i="34" s="1"/>
  <c r="O58" i="34"/>
  <c r="I58" i="34" s="1"/>
  <c r="O71" i="34"/>
  <c r="I71" i="34" s="1"/>
  <c r="O73" i="34"/>
  <c r="I73" i="34" s="1"/>
  <c r="D135" i="34"/>
  <c r="D127" i="34"/>
  <c r="D131" i="34" s="1"/>
  <c r="O14" i="33"/>
  <c r="I14" i="33" s="1"/>
  <c r="O21" i="33"/>
  <c r="I21" i="33" s="1"/>
  <c r="O39" i="33"/>
  <c r="I39" i="33" s="1"/>
  <c r="J39" i="33" s="1"/>
  <c r="O43" i="33"/>
  <c r="I43" i="33" s="1"/>
  <c r="O48" i="33"/>
  <c r="I48" i="33" s="1"/>
  <c r="O49" i="33"/>
  <c r="I49" i="33" s="1"/>
  <c r="O53" i="33"/>
  <c r="I53" i="33" s="1"/>
  <c r="O69" i="33"/>
  <c r="I69" i="33" s="1"/>
  <c r="O22" i="33"/>
  <c r="I22" i="33" s="1"/>
  <c r="O38" i="33"/>
  <c r="I38" i="33" s="1"/>
  <c r="O47" i="33"/>
  <c r="I47" i="33" s="1"/>
  <c r="J47" i="33" s="1"/>
  <c r="O63" i="33"/>
  <c r="I63" i="33" s="1"/>
  <c r="O37" i="33"/>
  <c r="I37" i="33" s="1"/>
  <c r="O46" i="33"/>
  <c r="I46" i="33" s="1"/>
  <c r="O52" i="33"/>
  <c r="I52" i="33" s="1"/>
  <c r="J52" i="33" s="1"/>
  <c r="O56" i="33"/>
  <c r="I56" i="33" s="1"/>
  <c r="O65" i="33"/>
  <c r="I65" i="33" s="1"/>
  <c r="O15" i="33"/>
  <c r="I15" i="33" s="1"/>
  <c r="O23" i="33"/>
  <c r="I23" i="33" s="1"/>
  <c r="O16" i="33"/>
  <c r="I16" i="33" s="1"/>
  <c r="O24" i="33"/>
  <c r="I24" i="33" s="1"/>
  <c r="O30" i="33"/>
  <c r="I30" i="33" s="1"/>
  <c r="O36" i="33"/>
  <c r="I36" i="33" s="1"/>
  <c r="O45" i="33"/>
  <c r="I45" i="33" s="1"/>
  <c r="O57" i="33"/>
  <c r="I57" i="33" s="1"/>
  <c r="O62" i="33"/>
  <c r="I62" i="33" s="1"/>
  <c r="O68" i="33"/>
  <c r="I68" i="33" s="1"/>
  <c r="O66" i="33"/>
  <c r="I66" i="33" s="1"/>
  <c r="O50" i="33"/>
  <c r="I50" i="33" s="1"/>
  <c r="O29" i="33"/>
  <c r="I29" i="33" s="1"/>
  <c r="O44" i="33"/>
  <c r="I44" i="33" s="1"/>
  <c r="O55" i="33"/>
  <c r="I55" i="33" s="1"/>
  <c r="O61" i="33"/>
  <c r="I61" i="33" s="1"/>
  <c r="O70" i="33"/>
  <c r="I70" i="33" s="1"/>
  <c r="O19" i="33"/>
  <c r="I19" i="33" s="1"/>
  <c r="O26" i="33"/>
  <c r="I26" i="33" s="1"/>
  <c r="O33" i="33"/>
  <c r="I33" i="33" s="1"/>
  <c r="O34" i="33"/>
  <c r="I34" i="33" s="1"/>
  <c r="O41" i="33"/>
  <c r="I41" i="33" s="1"/>
  <c r="O10" i="33"/>
  <c r="I10" i="33" s="1"/>
  <c r="O18" i="33"/>
  <c r="I18" i="33" s="1"/>
  <c r="H73" i="33"/>
  <c r="H75" i="33" s="1"/>
  <c r="O11" i="33"/>
  <c r="I11" i="33" s="1"/>
  <c r="O35" i="33"/>
  <c r="I35" i="33" s="1"/>
  <c r="O40" i="33"/>
  <c r="I40" i="33" s="1"/>
  <c r="O42" i="33"/>
  <c r="I42" i="33" s="1"/>
  <c r="O51" i="33"/>
  <c r="I51" i="33" s="1"/>
  <c r="O64" i="33"/>
  <c r="I64" i="33" s="1"/>
  <c r="O58" i="33"/>
  <c r="I58" i="33" s="1"/>
  <c r="O60" i="33"/>
  <c r="I60" i="33" s="1"/>
  <c r="O59" i="33"/>
  <c r="I59" i="33" s="1"/>
  <c r="O67" i="33"/>
  <c r="I67" i="33" s="1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12" i="23"/>
  <c r="H11" i="23"/>
  <c r="H10" i="23"/>
  <c r="H9" i="23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13" i="8"/>
  <c r="H12" i="8"/>
  <c r="H11" i="8"/>
  <c r="H10" i="8"/>
  <c r="H9" i="8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3" i="5"/>
  <c r="H12" i="5"/>
  <c r="H11" i="5"/>
  <c r="H10" i="5"/>
  <c r="H9" i="5"/>
  <c r="H13" i="18"/>
  <c r="M13" i="18"/>
  <c r="O13" i="18" s="1"/>
  <c r="I13" i="18" s="1"/>
  <c r="N13" i="18"/>
  <c r="H14" i="18"/>
  <c r="M14" i="18"/>
  <c r="N14" i="18"/>
  <c r="H15" i="18"/>
  <c r="M15" i="18"/>
  <c r="N15" i="18"/>
  <c r="H16" i="18"/>
  <c r="M16" i="18"/>
  <c r="N16" i="18"/>
  <c r="H17" i="18"/>
  <c r="M17" i="18"/>
  <c r="O17" i="18" s="1"/>
  <c r="I17" i="18" s="1"/>
  <c r="N17" i="18"/>
  <c r="H18" i="18"/>
  <c r="M18" i="18"/>
  <c r="N18" i="18"/>
  <c r="H19" i="18"/>
  <c r="M19" i="18"/>
  <c r="N19" i="18"/>
  <c r="H20" i="18"/>
  <c r="M20" i="18"/>
  <c r="N20" i="18"/>
  <c r="H21" i="18"/>
  <c r="M21" i="18"/>
  <c r="O21" i="18" s="1"/>
  <c r="I21" i="18" s="1"/>
  <c r="N21" i="18"/>
  <c r="H22" i="18"/>
  <c r="M22" i="18"/>
  <c r="N22" i="18"/>
  <c r="H23" i="18"/>
  <c r="M23" i="18"/>
  <c r="N23" i="18"/>
  <c r="H24" i="18"/>
  <c r="M24" i="18"/>
  <c r="N24" i="18"/>
  <c r="H25" i="18"/>
  <c r="M25" i="18"/>
  <c r="O25" i="18" s="1"/>
  <c r="I25" i="18" s="1"/>
  <c r="N25" i="18"/>
  <c r="H26" i="18"/>
  <c r="M26" i="18"/>
  <c r="N26" i="18"/>
  <c r="H27" i="18"/>
  <c r="M27" i="18"/>
  <c r="N27" i="18"/>
  <c r="H28" i="18"/>
  <c r="M28" i="18"/>
  <c r="N28" i="18"/>
  <c r="H29" i="18"/>
  <c r="M29" i="18"/>
  <c r="O29" i="18" s="1"/>
  <c r="I29" i="18" s="1"/>
  <c r="N29" i="18"/>
  <c r="H30" i="18"/>
  <c r="M30" i="18"/>
  <c r="N30" i="18"/>
  <c r="H31" i="18"/>
  <c r="M31" i="18"/>
  <c r="N31" i="18"/>
  <c r="H32" i="18"/>
  <c r="M32" i="18"/>
  <c r="N32" i="18"/>
  <c r="H33" i="18"/>
  <c r="M33" i="18"/>
  <c r="O33" i="18" s="1"/>
  <c r="I33" i="18" s="1"/>
  <c r="N33" i="18"/>
  <c r="H34" i="18"/>
  <c r="M34" i="18"/>
  <c r="N34" i="18"/>
  <c r="H35" i="18"/>
  <c r="M35" i="18"/>
  <c r="N35" i="18"/>
  <c r="H36" i="18"/>
  <c r="M36" i="18"/>
  <c r="N36" i="18"/>
  <c r="H37" i="18"/>
  <c r="M37" i="18"/>
  <c r="O37" i="18" s="1"/>
  <c r="I37" i="18" s="1"/>
  <c r="N37" i="18"/>
  <c r="H38" i="18"/>
  <c r="M38" i="18"/>
  <c r="N38" i="18"/>
  <c r="H39" i="18"/>
  <c r="M39" i="18"/>
  <c r="N39" i="18"/>
  <c r="H40" i="18"/>
  <c r="M40" i="18"/>
  <c r="N40" i="18"/>
  <c r="H41" i="18"/>
  <c r="M41" i="18"/>
  <c r="O41" i="18" s="1"/>
  <c r="I41" i="18" s="1"/>
  <c r="N41" i="18"/>
  <c r="H42" i="18"/>
  <c r="M42" i="18"/>
  <c r="N42" i="18"/>
  <c r="H43" i="18"/>
  <c r="M43" i="18"/>
  <c r="N43" i="18"/>
  <c r="H44" i="18"/>
  <c r="M44" i="18"/>
  <c r="N44" i="18"/>
  <c r="H45" i="18"/>
  <c r="M45" i="18"/>
  <c r="O45" i="18" s="1"/>
  <c r="I45" i="18" s="1"/>
  <c r="N45" i="18"/>
  <c r="H46" i="18"/>
  <c r="M46" i="18"/>
  <c r="N46" i="18"/>
  <c r="H47" i="18"/>
  <c r="M47" i="18"/>
  <c r="N47" i="18"/>
  <c r="H48" i="18"/>
  <c r="M48" i="18"/>
  <c r="N48" i="18"/>
  <c r="N12" i="18"/>
  <c r="M12" i="18"/>
  <c r="O12" i="18" s="1"/>
  <c r="I12" i="18" s="1"/>
  <c r="H12" i="18"/>
  <c r="N11" i="18"/>
  <c r="M11" i="18"/>
  <c r="H11" i="18"/>
  <c r="N10" i="18"/>
  <c r="M10" i="18"/>
  <c r="H10" i="18"/>
  <c r="N9" i="18"/>
  <c r="M9" i="18"/>
  <c r="H9" i="18"/>
  <c r="H13" i="17"/>
  <c r="M13" i="17"/>
  <c r="O13" i="17" s="1"/>
  <c r="I13" i="17" s="1"/>
  <c r="N13" i="17"/>
  <c r="H14" i="17"/>
  <c r="M14" i="17"/>
  <c r="N14" i="17"/>
  <c r="H15" i="17"/>
  <c r="M15" i="17"/>
  <c r="N15" i="17"/>
  <c r="H16" i="17"/>
  <c r="M16" i="17"/>
  <c r="N16" i="17"/>
  <c r="H17" i="17"/>
  <c r="M17" i="17"/>
  <c r="O17" i="17" s="1"/>
  <c r="I17" i="17" s="1"/>
  <c r="N17" i="17"/>
  <c r="H18" i="17"/>
  <c r="M18" i="17"/>
  <c r="N18" i="17"/>
  <c r="H19" i="17"/>
  <c r="M19" i="17"/>
  <c r="N19" i="17"/>
  <c r="H20" i="17"/>
  <c r="M20" i="17"/>
  <c r="N20" i="17"/>
  <c r="H21" i="17"/>
  <c r="M21" i="17"/>
  <c r="O21" i="17" s="1"/>
  <c r="I21" i="17" s="1"/>
  <c r="N21" i="17"/>
  <c r="H22" i="17"/>
  <c r="M22" i="17"/>
  <c r="N22" i="17"/>
  <c r="H23" i="17"/>
  <c r="M23" i="17"/>
  <c r="N23" i="17"/>
  <c r="H24" i="17"/>
  <c r="M24" i="17"/>
  <c r="N24" i="17"/>
  <c r="H25" i="17"/>
  <c r="M25" i="17"/>
  <c r="O25" i="17" s="1"/>
  <c r="I25" i="17" s="1"/>
  <c r="N25" i="17"/>
  <c r="H26" i="17"/>
  <c r="M26" i="17"/>
  <c r="N26" i="17"/>
  <c r="H27" i="17"/>
  <c r="M27" i="17"/>
  <c r="N27" i="17"/>
  <c r="H28" i="17"/>
  <c r="M28" i="17"/>
  <c r="N28" i="17"/>
  <c r="H29" i="17"/>
  <c r="M29" i="17"/>
  <c r="O29" i="17" s="1"/>
  <c r="I29" i="17" s="1"/>
  <c r="N29" i="17"/>
  <c r="H30" i="17"/>
  <c r="M30" i="17"/>
  <c r="N30" i="17"/>
  <c r="H31" i="17"/>
  <c r="M31" i="17"/>
  <c r="N31" i="17"/>
  <c r="H32" i="17"/>
  <c r="M32" i="17"/>
  <c r="N32" i="17"/>
  <c r="H33" i="17"/>
  <c r="M33" i="17"/>
  <c r="O33" i="17" s="1"/>
  <c r="I33" i="17" s="1"/>
  <c r="N33" i="17"/>
  <c r="H34" i="17"/>
  <c r="M34" i="17"/>
  <c r="N34" i="17"/>
  <c r="H35" i="17"/>
  <c r="M35" i="17"/>
  <c r="N35" i="17"/>
  <c r="H36" i="17"/>
  <c r="M36" i="17"/>
  <c r="N36" i="17"/>
  <c r="H37" i="17"/>
  <c r="M37" i="17"/>
  <c r="O37" i="17" s="1"/>
  <c r="I37" i="17" s="1"/>
  <c r="N37" i="17"/>
  <c r="H38" i="17"/>
  <c r="M38" i="17"/>
  <c r="N38" i="17"/>
  <c r="H39" i="17"/>
  <c r="M39" i="17"/>
  <c r="N39" i="17"/>
  <c r="H40" i="17"/>
  <c r="M40" i="17"/>
  <c r="N40" i="17"/>
  <c r="H41" i="17"/>
  <c r="M41" i="17"/>
  <c r="O41" i="17" s="1"/>
  <c r="I41" i="17" s="1"/>
  <c r="N41" i="17"/>
  <c r="H42" i="17"/>
  <c r="M42" i="17"/>
  <c r="N42" i="17"/>
  <c r="H43" i="17"/>
  <c r="M43" i="17"/>
  <c r="N43" i="17"/>
  <c r="H44" i="17"/>
  <c r="M44" i="17"/>
  <c r="N44" i="17"/>
  <c r="H45" i="17"/>
  <c r="M45" i="17"/>
  <c r="O45" i="17" s="1"/>
  <c r="I45" i="17" s="1"/>
  <c r="N45" i="17"/>
  <c r="H46" i="17"/>
  <c r="M46" i="17"/>
  <c r="N46" i="17"/>
  <c r="H47" i="17"/>
  <c r="M47" i="17"/>
  <c r="N47" i="17"/>
  <c r="H48" i="17"/>
  <c r="M48" i="17"/>
  <c r="N48" i="17"/>
  <c r="N12" i="17"/>
  <c r="M12" i="17"/>
  <c r="O12" i="17" s="1"/>
  <c r="I12" i="17" s="1"/>
  <c r="H12" i="17"/>
  <c r="N11" i="17"/>
  <c r="M11" i="17"/>
  <c r="H11" i="17"/>
  <c r="N10" i="17"/>
  <c r="M10" i="17"/>
  <c r="H10" i="17"/>
  <c r="N9" i="17"/>
  <c r="M9" i="17"/>
  <c r="H9" i="17"/>
  <c r="M10" i="4"/>
  <c r="M11" i="4"/>
  <c r="M12" i="4"/>
  <c r="M13" i="4"/>
  <c r="M14" i="4"/>
  <c r="M9" i="4"/>
  <c r="H13" i="4"/>
  <c r="N13" i="4"/>
  <c r="H14" i="4"/>
  <c r="N14" i="4"/>
  <c r="H15" i="4"/>
  <c r="M15" i="4"/>
  <c r="N15" i="4"/>
  <c r="H16" i="4"/>
  <c r="M16" i="4"/>
  <c r="N16" i="4"/>
  <c r="H17" i="4"/>
  <c r="M17" i="4"/>
  <c r="N17" i="4"/>
  <c r="H18" i="4"/>
  <c r="M18" i="4"/>
  <c r="N18" i="4"/>
  <c r="H19" i="4"/>
  <c r="M19" i="4"/>
  <c r="N19" i="4"/>
  <c r="H20" i="4"/>
  <c r="M20" i="4"/>
  <c r="N20" i="4"/>
  <c r="H21" i="4"/>
  <c r="M21" i="4"/>
  <c r="O21" i="4" s="1"/>
  <c r="I21" i="4" s="1"/>
  <c r="N21" i="4"/>
  <c r="H22" i="4"/>
  <c r="M22" i="4"/>
  <c r="N22" i="4"/>
  <c r="H23" i="4"/>
  <c r="M23" i="4"/>
  <c r="N23" i="4"/>
  <c r="H24" i="4"/>
  <c r="M24" i="4"/>
  <c r="N24" i="4"/>
  <c r="H25" i="4"/>
  <c r="M25" i="4"/>
  <c r="O25" i="4" s="1"/>
  <c r="I25" i="4" s="1"/>
  <c r="N25" i="4"/>
  <c r="H26" i="4"/>
  <c r="M26" i="4"/>
  <c r="N26" i="4"/>
  <c r="H27" i="4"/>
  <c r="M27" i="4"/>
  <c r="N27" i="4"/>
  <c r="H28" i="4"/>
  <c r="M28" i="4"/>
  <c r="N28" i="4"/>
  <c r="O28" i="4" s="1"/>
  <c r="I28" i="4" s="1"/>
  <c r="H29" i="4"/>
  <c r="M29" i="4"/>
  <c r="N29" i="4"/>
  <c r="H30" i="4"/>
  <c r="M30" i="4"/>
  <c r="N30" i="4"/>
  <c r="H31" i="4"/>
  <c r="M31" i="4"/>
  <c r="N31" i="4"/>
  <c r="H32" i="4"/>
  <c r="M32" i="4"/>
  <c r="N32" i="4"/>
  <c r="H33" i="4"/>
  <c r="M33" i="4"/>
  <c r="O33" i="4" s="1"/>
  <c r="I33" i="4" s="1"/>
  <c r="N33" i="4"/>
  <c r="H34" i="4"/>
  <c r="M34" i="4"/>
  <c r="O34" i="4" s="1"/>
  <c r="I34" i="4" s="1"/>
  <c r="N34" i="4"/>
  <c r="H35" i="4"/>
  <c r="M35" i="4"/>
  <c r="N35" i="4"/>
  <c r="H36" i="4"/>
  <c r="M36" i="4"/>
  <c r="N36" i="4"/>
  <c r="H37" i="4"/>
  <c r="M37" i="4"/>
  <c r="N37" i="4"/>
  <c r="O37" i="4" s="1"/>
  <c r="I37" i="4" s="1"/>
  <c r="H38" i="4"/>
  <c r="M38" i="4"/>
  <c r="O38" i="4" s="1"/>
  <c r="I38" i="4" s="1"/>
  <c r="N38" i="4"/>
  <c r="H39" i="4"/>
  <c r="M39" i="4"/>
  <c r="N39" i="4"/>
  <c r="H40" i="4"/>
  <c r="M40" i="4"/>
  <c r="N40" i="4"/>
  <c r="H41" i="4"/>
  <c r="M41" i="4"/>
  <c r="N41" i="4"/>
  <c r="H42" i="4"/>
  <c r="M42" i="4"/>
  <c r="O42" i="4" s="1"/>
  <c r="I42" i="4" s="1"/>
  <c r="N42" i="4"/>
  <c r="H43" i="4"/>
  <c r="M43" i="4"/>
  <c r="N43" i="4"/>
  <c r="H44" i="4"/>
  <c r="M44" i="4"/>
  <c r="N44" i="4"/>
  <c r="H45" i="4"/>
  <c r="M45" i="4"/>
  <c r="N45" i="4"/>
  <c r="H46" i="4"/>
  <c r="M46" i="4"/>
  <c r="N46" i="4"/>
  <c r="H47" i="4"/>
  <c r="M47" i="4"/>
  <c r="N47" i="4"/>
  <c r="H48" i="4"/>
  <c r="M48" i="4"/>
  <c r="N48" i="4"/>
  <c r="H49" i="4"/>
  <c r="M49" i="4"/>
  <c r="N49" i="4"/>
  <c r="H50" i="4"/>
  <c r="M50" i="4"/>
  <c r="N50" i="4"/>
  <c r="H51" i="4"/>
  <c r="M51" i="4"/>
  <c r="N51" i="4"/>
  <c r="H52" i="4"/>
  <c r="M52" i="4"/>
  <c r="N52" i="4"/>
  <c r="O52" i="4" s="1"/>
  <c r="I52" i="4" s="1"/>
  <c r="H53" i="4"/>
  <c r="M53" i="4"/>
  <c r="N53" i="4"/>
  <c r="O53" i="4" s="1"/>
  <c r="I53" i="4" s="1"/>
  <c r="H54" i="4"/>
  <c r="M54" i="4"/>
  <c r="N54" i="4"/>
  <c r="H55" i="4"/>
  <c r="M55" i="4"/>
  <c r="O55" i="4" s="1"/>
  <c r="I55" i="4" s="1"/>
  <c r="N55" i="4"/>
  <c r="H56" i="4"/>
  <c r="M56" i="4"/>
  <c r="N56" i="4"/>
  <c r="O56" i="4" s="1"/>
  <c r="I56" i="4" s="1"/>
  <c r="H57" i="4"/>
  <c r="M57" i="4"/>
  <c r="N57" i="4"/>
  <c r="H58" i="4"/>
  <c r="M58" i="4"/>
  <c r="N58" i="4"/>
  <c r="H59" i="4"/>
  <c r="M59" i="4"/>
  <c r="N59" i="4"/>
  <c r="H60" i="4"/>
  <c r="M60" i="4"/>
  <c r="N60" i="4"/>
  <c r="H61" i="4"/>
  <c r="M61" i="4"/>
  <c r="N61" i="4"/>
  <c r="H62" i="4"/>
  <c r="M62" i="4"/>
  <c r="N62" i="4"/>
  <c r="O62" i="4"/>
  <c r="I62" i="4" s="1"/>
  <c r="H63" i="4"/>
  <c r="M63" i="4"/>
  <c r="N63" i="4"/>
  <c r="H64" i="4"/>
  <c r="M64" i="4"/>
  <c r="O64" i="4" s="1"/>
  <c r="I64" i="4" s="1"/>
  <c r="N64" i="4"/>
  <c r="H65" i="4"/>
  <c r="M65" i="4"/>
  <c r="N65" i="4"/>
  <c r="H66" i="4"/>
  <c r="M66" i="4"/>
  <c r="N66" i="4"/>
  <c r="H67" i="4"/>
  <c r="M67" i="4"/>
  <c r="N67" i="4"/>
  <c r="H68" i="4"/>
  <c r="M68" i="4"/>
  <c r="N68" i="4"/>
  <c r="O68" i="4" s="1"/>
  <c r="I68" i="4" s="1"/>
  <c r="H69" i="4"/>
  <c r="M69" i="4"/>
  <c r="N69" i="4"/>
  <c r="H70" i="4"/>
  <c r="M70" i="4"/>
  <c r="O70" i="4" s="1"/>
  <c r="I70" i="4" s="1"/>
  <c r="N70" i="4"/>
  <c r="H71" i="4"/>
  <c r="M71" i="4"/>
  <c r="N71" i="4"/>
  <c r="H72" i="4"/>
  <c r="M72" i="4"/>
  <c r="O72" i="4" s="1"/>
  <c r="I72" i="4" s="1"/>
  <c r="N72" i="4"/>
  <c r="H73" i="4"/>
  <c r="M73" i="4"/>
  <c r="N73" i="4"/>
  <c r="H74" i="4"/>
  <c r="M74" i="4"/>
  <c r="N74" i="4"/>
  <c r="H75" i="4"/>
  <c r="M75" i="4"/>
  <c r="N75" i="4"/>
  <c r="H76" i="4"/>
  <c r="M76" i="4"/>
  <c r="N76" i="4"/>
  <c r="H77" i="4"/>
  <c r="M77" i="4"/>
  <c r="O77" i="4" s="1"/>
  <c r="I77" i="4" s="1"/>
  <c r="N77" i="4"/>
  <c r="H78" i="4"/>
  <c r="M78" i="4"/>
  <c r="N78" i="4"/>
  <c r="O78" i="4" s="1"/>
  <c r="I78" i="4" s="1"/>
  <c r="H79" i="4"/>
  <c r="M79" i="4"/>
  <c r="N79" i="4"/>
  <c r="O79" i="4"/>
  <c r="I79" i="4" s="1"/>
  <c r="H80" i="4"/>
  <c r="M80" i="4"/>
  <c r="N80" i="4"/>
  <c r="O80" i="4" s="1"/>
  <c r="I80" i="4" s="1"/>
  <c r="H81" i="4"/>
  <c r="M81" i="4"/>
  <c r="N81" i="4"/>
  <c r="H82" i="4"/>
  <c r="M82" i="4"/>
  <c r="N82" i="4"/>
  <c r="H83" i="4"/>
  <c r="M83" i="4"/>
  <c r="N83" i="4"/>
  <c r="H84" i="4"/>
  <c r="M84" i="4"/>
  <c r="N84" i="4"/>
  <c r="H85" i="4"/>
  <c r="M85" i="4"/>
  <c r="N85" i="4"/>
  <c r="O85" i="4" s="1"/>
  <c r="I85" i="4" s="1"/>
  <c r="H86" i="4"/>
  <c r="M86" i="4"/>
  <c r="N86" i="4"/>
  <c r="H87" i="4"/>
  <c r="M87" i="4"/>
  <c r="N87" i="4"/>
  <c r="O87" i="4" s="1"/>
  <c r="I87" i="4" s="1"/>
  <c r="H88" i="4"/>
  <c r="M88" i="4"/>
  <c r="N88" i="4"/>
  <c r="H89" i="4"/>
  <c r="M89" i="4"/>
  <c r="N89" i="4"/>
  <c r="H90" i="4"/>
  <c r="M90" i="4"/>
  <c r="O90" i="4" s="1"/>
  <c r="I90" i="4" s="1"/>
  <c r="N90" i="4"/>
  <c r="H91" i="4"/>
  <c r="M91" i="4"/>
  <c r="N91" i="4"/>
  <c r="H92" i="4"/>
  <c r="M92" i="4"/>
  <c r="N92" i="4"/>
  <c r="H93" i="4"/>
  <c r="M93" i="4"/>
  <c r="N93" i="4"/>
  <c r="H94" i="4"/>
  <c r="M94" i="4"/>
  <c r="N94" i="4"/>
  <c r="H95" i="4"/>
  <c r="M95" i="4"/>
  <c r="N95" i="4"/>
  <c r="H96" i="4"/>
  <c r="M96" i="4"/>
  <c r="N96" i="4"/>
  <c r="O96" i="4" s="1"/>
  <c r="I96" i="4" s="1"/>
  <c r="H97" i="4"/>
  <c r="M97" i="4"/>
  <c r="N97" i="4"/>
  <c r="H98" i="4"/>
  <c r="M98" i="4"/>
  <c r="N98" i="4"/>
  <c r="H99" i="4"/>
  <c r="M99" i="4"/>
  <c r="N99" i="4"/>
  <c r="H100" i="4"/>
  <c r="M100" i="4"/>
  <c r="N100" i="4"/>
  <c r="H101" i="4"/>
  <c r="M101" i="4"/>
  <c r="N101" i="4"/>
  <c r="H102" i="4"/>
  <c r="M102" i="4"/>
  <c r="O102" i="4" s="1"/>
  <c r="I102" i="4" s="1"/>
  <c r="N102" i="4"/>
  <c r="H103" i="4"/>
  <c r="M103" i="4"/>
  <c r="N103" i="4"/>
  <c r="H104" i="4"/>
  <c r="M104" i="4"/>
  <c r="N104" i="4"/>
  <c r="H105" i="4"/>
  <c r="M105" i="4"/>
  <c r="N105" i="4"/>
  <c r="H106" i="4"/>
  <c r="M106" i="4"/>
  <c r="N106" i="4"/>
  <c r="H107" i="4"/>
  <c r="M107" i="4"/>
  <c r="N107" i="4"/>
  <c r="H108" i="4"/>
  <c r="M108" i="4"/>
  <c r="N108" i="4"/>
  <c r="H109" i="4"/>
  <c r="M109" i="4"/>
  <c r="N109" i="4"/>
  <c r="H110" i="4"/>
  <c r="M110" i="4"/>
  <c r="O110" i="4" s="1"/>
  <c r="I110" i="4" s="1"/>
  <c r="N110" i="4"/>
  <c r="H111" i="4"/>
  <c r="M111" i="4"/>
  <c r="N111" i="4"/>
  <c r="H112" i="4"/>
  <c r="M112" i="4"/>
  <c r="N112" i="4"/>
  <c r="H113" i="4"/>
  <c r="M113" i="4"/>
  <c r="N113" i="4"/>
  <c r="H114" i="4"/>
  <c r="M114" i="4"/>
  <c r="N114" i="4"/>
  <c r="H115" i="4"/>
  <c r="M115" i="4"/>
  <c r="N115" i="4"/>
  <c r="H116" i="4"/>
  <c r="M116" i="4"/>
  <c r="N116" i="4"/>
  <c r="H117" i="4"/>
  <c r="M117" i="4"/>
  <c r="N117" i="4"/>
  <c r="H118" i="4"/>
  <c r="M118" i="4"/>
  <c r="O118" i="4" s="1"/>
  <c r="I118" i="4" s="1"/>
  <c r="N118" i="4"/>
  <c r="H119" i="4"/>
  <c r="M119" i="4"/>
  <c r="N119" i="4"/>
  <c r="H120" i="4"/>
  <c r="M120" i="4"/>
  <c r="N120" i="4"/>
  <c r="H121" i="4"/>
  <c r="M121" i="4"/>
  <c r="N121" i="4"/>
  <c r="N12" i="4"/>
  <c r="O12" i="4" s="1"/>
  <c r="I12" i="4" s="1"/>
  <c r="H12" i="4"/>
  <c r="N11" i="4"/>
  <c r="O11" i="4" s="1"/>
  <c r="I11" i="4" s="1"/>
  <c r="H11" i="4"/>
  <c r="N10" i="4"/>
  <c r="O10" i="4"/>
  <c r="I10" i="4" s="1"/>
  <c r="H10" i="4"/>
  <c r="N9" i="4"/>
  <c r="H9" i="4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10" i="32"/>
  <c r="H9" i="32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13" i="31"/>
  <c r="H12" i="31"/>
  <c r="H11" i="31"/>
  <c r="H10" i="31"/>
  <c r="H9" i="31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94" i="30"/>
  <c r="H95" i="30"/>
  <c r="H96" i="30"/>
  <c r="H97" i="30"/>
  <c r="H98" i="30"/>
  <c r="H99" i="30"/>
  <c r="H100" i="30"/>
  <c r="H13" i="30"/>
  <c r="H12" i="30"/>
  <c r="H11" i="30"/>
  <c r="H10" i="30"/>
  <c r="H9" i="30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12" i="29"/>
  <c r="H11" i="29"/>
  <c r="H10" i="29"/>
  <c r="H9" i="29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11" i="28"/>
  <c r="H10" i="28"/>
  <c r="H9" i="28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12" i="27"/>
  <c r="H11" i="27"/>
  <c r="H10" i="27"/>
  <c r="H9" i="27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10" i="22"/>
  <c r="H9" i="22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11" i="21"/>
  <c r="H10" i="21"/>
  <c r="H9" i="21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11" i="20"/>
  <c r="H10" i="20"/>
  <c r="H9" i="20"/>
  <c r="H65" i="19"/>
  <c r="H66" i="19"/>
  <c r="H67" i="19"/>
  <c r="H68" i="19"/>
  <c r="H69" i="19"/>
  <c r="H70" i="19"/>
  <c r="H71" i="19"/>
  <c r="H72" i="19"/>
  <c r="H73" i="19"/>
  <c r="H74" i="19"/>
  <c r="H75" i="19"/>
  <c r="H76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O120" i="4" l="1"/>
  <c r="I120" i="4" s="1"/>
  <c r="O112" i="4"/>
  <c r="I112" i="4" s="1"/>
  <c r="O104" i="4"/>
  <c r="I104" i="4" s="1"/>
  <c r="O88" i="4"/>
  <c r="I88" i="4" s="1"/>
  <c r="O58" i="4"/>
  <c r="I58" i="4" s="1"/>
  <c r="O32" i="4"/>
  <c r="I32" i="4" s="1"/>
  <c r="J32" i="4" s="1"/>
  <c r="K32" i="4" s="1"/>
  <c r="L32" i="4" s="1"/>
  <c r="O24" i="4"/>
  <c r="I24" i="4" s="1"/>
  <c r="O19" i="4"/>
  <c r="I19" i="4" s="1"/>
  <c r="O47" i="17"/>
  <c r="I47" i="17" s="1"/>
  <c r="O39" i="17"/>
  <c r="I39" i="17" s="1"/>
  <c r="O31" i="17"/>
  <c r="I31" i="17" s="1"/>
  <c r="O23" i="17"/>
  <c r="I23" i="17" s="1"/>
  <c r="O15" i="17"/>
  <c r="I15" i="17" s="1"/>
  <c r="O47" i="18"/>
  <c r="I47" i="18" s="1"/>
  <c r="J47" i="18" s="1"/>
  <c r="K47" i="18" s="1"/>
  <c r="L47" i="18" s="1"/>
  <c r="O39" i="18"/>
  <c r="I39" i="18" s="1"/>
  <c r="O31" i="18"/>
  <c r="I31" i="18" s="1"/>
  <c r="O23" i="18"/>
  <c r="I23" i="18" s="1"/>
  <c r="O15" i="18"/>
  <c r="I15" i="18" s="1"/>
  <c r="J15" i="18" s="1"/>
  <c r="K15" i="18" s="1"/>
  <c r="L15" i="18" s="1"/>
  <c r="O93" i="4"/>
  <c r="I93" i="4" s="1"/>
  <c r="O75" i="4"/>
  <c r="I75" i="4" s="1"/>
  <c r="O65" i="4"/>
  <c r="I65" i="4" s="1"/>
  <c r="O60" i="4"/>
  <c r="I60" i="4" s="1"/>
  <c r="O45" i="4"/>
  <c r="I45" i="4" s="1"/>
  <c r="O29" i="4"/>
  <c r="I29" i="4" s="1"/>
  <c r="O119" i="4"/>
  <c r="I119" i="4" s="1"/>
  <c r="O111" i="4"/>
  <c r="I111" i="4" s="1"/>
  <c r="O103" i="4"/>
  <c r="I103" i="4" s="1"/>
  <c r="O95" i="4"/>
  <c r="I95" i="4" s="1"/>
  <c r="O47" i="4"/>
  <c r="I47" i="4" s="1"/>
  <c r="O23" i="4"/>
  <c r="I23" i="4" s="1"/>
  <c r="O116" i="4"/>
  <c r="I116" i="4" s="1"/>
  <c r="O108" i="4"/>
  <c r="I108" i="4" s="1"/>
  <c r="O100" i="4"/>
  <c r="I100" i="4" s="1"/>
  <c r="O74" i="4"/>
  <c r="I74" i="4" s="1"/>
  <c r="O69" i="4"/>
  <c r="I69" i="4" s="1"/>
  <c r="O54" i="4"/>
  <c r="I54" i="4" s="1"/>
  <c r="O15" i="4"/>
  <c r="I15" i="4" s="1"/>
  <c r="O10" i="17"/>
  <c r="I10" i="17" s="1"/>
  <c r="O10" i="18"/>
  <c r="I10" i="18" s="1"/>
  <c r="O94" i="4"/>
  <c r="I94" i="4" s="1"/>
  <c r="O86" i="4"/>
  <c r="I86" i="4" s="1"/>
  <c r="O71" i="4"/>
  <c r="I71" i="4" s="1"/>
  <c r="J71" i="4" s="1"/>
  <c r="K71" i="4" s="1"/>
  <c r="L71" i="4" s="1"/>
  <c r="O46" i="4"/>
  <c r="I46" i="4" s="1"/>
  <c r="O30" i="4"/>
  <c r="I30" i="4" s="1"/>
  <c r="O22" i="4"/>
  <c r="I22" i="4" s="1"/>
  <c r="O91" i="4"/>
  <c r="I91" i="4" s="1"/>
  <c r="O61" i="4"/>
  <c r="I61" i="4" s="1"/>
  <c r="O51" i="4"/>
  <c r="I51" i="4" s="1"/>
  <c r="J45" i="17"/>
  <c r="O42" i="17"/>
  <c r="I42" i="17" s="1"/>
  <c r="J42" i="17" s="1"/>
  <c r="K42" i="17" s="1"/>
  <c r="L42" i="17" s="1"/>
  <c r="J37" i="17"/>
  <c r="O34" i="17"/>
  <c r="I34" i="17" s="1"/>
  <c r="J29" i="17"/>
  <c r="O26" i="17"/>
  <c r="I26" i="17" s="1"/>
  <c r="J21" i="17"/>
  <c r="O18" i="17"/>
  <c r="I18" i="17" s="1"/>
  <c r="J13" i="17"/>
  <c r="J45" i="18"/>
  <c r="K45" i="18" s="1"/>
  <c r="L45" i="18" s="1"/>
  <c r="O42" i="18"/>
  <c r="I42" i="18" s="1"/>
  <c r="J42" i="18" s="1"/>
  <c r="K42" i="18" s="1"/>
  <c r="L42" i="18" s="1"/>
  <c r="J37" i="18"/>
  <c r="O34" i="18"/>
  <c r="I34" i="18" s="1"/>
  <c r="J34" i="18" s="1"/>
  <c r="K34" i="18" s="1"/>
  <c r="L34" i="18" s="1"/>
  <c r="J29" i="18"/>
  <c r="O26" i="18"/>
  <c r="I26" i="18" s="1"/>
  <c r="J26" i="18" s="1"/>
  <c r="K26" i="18" s="1"/>
  <c r="L26" i="18" s="1"/>
  <c r="J21" i="18"/>
  <c r="O18" i="18"/>
  <c r="I18" i="18" s="1"/>
  <c r="J18" i="18" s="1"/>
  <c r="K18" i="18" s="1"/>
  <c r="L18" i="18" s="1"/>
  <c r="O48" i="4"/>
  <c r="I48" i="4" s="1"/>
  <c r="J48" i="4" s="1"/>
  <c r="K48" i="4" s="1"/>
  <c r="L48" i="4" s="1"/>
  <c r="O26" i="4"/>
  <c r="I26" i="4" s="1"/>
  <c r="O16" i="4"/>
  <c r="I16" i="4" s="1"/>
  <c r="O9" i="17"/>
  <c r="I9" i="17" s="1"/>
  <c r="J47" i="17"/>
  <c r="O44" i="17"/>
  <c r="I44" i="17" s="1"/>
  <c r="J39" i="17"/>
  <c r="K39" i="17" s="1"/>
  <c r="L39" i="17" s="1"/>
  <c r="O36" i="17"/>
  <c r="I36" i="17" s="1"/>
  <c r="J31" i="17"/>
  <c r="K31" i="17" s="1"/>
  <c r="L31" i="17" s="1"/>
  <c r="O28" i="17"/>
  <c r="I28" i="17" s="1"/>
  <c r="J23" i="17"/>
  <c r="O20" i="17"/>
  <c r="I20" i="17" s="1"/>
  <c r="J15" i="17"/>
  <c r="O9" i="18"/>
  <c r="I9" i="18" s="1"/>
  <c r="O44" i="18"/>
  <c r="I44" i="18" s="1"/>
  <c r="J44" i="18" s="1"/>
  <c r="K44" i="18" s="1"/>
  <c r="L44" i="18" s="1"/>
  <c r="O36" i="18"/>
  <c r="I36" i="18" s="1"/>
  <c r="J36" i="18" s="1"/>
  <c r="K36" i="18" s="1"/>
  <c r="L36" i="18" s="1"/>
  <c r="O28" i="18"/>
  <c r="I28" i="18" s="1"/>
  <c r="J28" i="18" s="1"/>
  <c r="K28" i="18" s="1"/>
  <c r="L28" i="18" s="1"/>
  <c r="O20" i="18"/>
  <c r="I20" i="18" s="1"/>
  <c r="O115" i="4"/>
  <c r="I115" i="4" s="1"/>
  <c r="O107" i="4"/>
  <c r="I107" i="4" s="1"/>
  <c r="O99" i="4"/>
  <c r="I99" i="4" s="1"/>
  <c r="O92" i="4"/>
  <c r="I92" i="4" s="1"/>
  <c r="O83" i="4"/>
  <c r="I83" i="4" s="1"/>
  <c r="J83" i="4" s="1"/>
  <c r="K83" i="4" s="1"/>
  <c r="L83" i="4" s="1"/>
  <c r="O76" i="4"/>
  <c r="I76" i="4" s="1"/>
  <c r="J76" i="4" s="1"/>
  <c r="K76" i="4" s="1"/>
  <c r="L76" i="4" s="1"/>
  <c r="O67" i="4"/>
  <c r="I67" i="4" s="1"/>
  <c r="J67" i="4" s="1"/>
  <c r="K67" i="4" s="1"/>
  <c r="L67" i="4" s="1"/>
  <c r="O43" i="4"/>
  <c r="I43" i="4" s="1"/>
  <c r="O9" i="4"/>
  <c r="I9" i="4" s="1"/>
  <c r="O57" i="4"/>
  <c r="I57" i="4" s="1"/>
  <c r="O50" i="4"/>
  <c r="I50" i="4" s="1"/>
  <c r="O40" i="4"/>
  <c r="I40" i="4" s="1"/>
  <c r="O18" i="4"/>
  <c r="I18" i="4" s="1"/>
  <c r="J18" i="4" s="1"/>
  <c r="K18" i="4" s="1"/>
  <c r="L18" i="4" s="1"/>
  <c r="O14" i="4"/>
  <c r="I14" i="4" s="1"/>
  <c r="J14" i="4" s="1"/>
  <c r="O46" i="17"/>
  <c r="I46" i="17" s="1"/>
  <c r="J41" i="17"/>
  <c r="O38" i="17"/>
  <c r="I38" i="17" s="1"/>
  <c r="J38" i="17" s="1"/>
  <c r="K38" i="17" s="1"/>
  <c r="L38" i="17" s="1"/>
  <c r="J33" i="17"/>
  <c r="O30" i="17"/>
  <c r="I30" i="17" s="1"/>
  <c r="J25" i="17"/>
  <c r="O22" i="17"/>
  <c r="I22" i="17" s="1"/>
  <c r="J22" i="17" s="1"/>
  <c r="J17" i="17"/>
  <c r="K17" i="17" s="1"/>
  <c r="L17" i="17" s="1"/>
  <c r="O14" i="17"/>
  <c r="I14" i="17" s="1"/>
  <c r="O46" i="18"/>
  <c r="I46" i="18" s="1"/>
  <c r="J41" i="18"/>
  <c r="O38" i="18"/>
  <c r="I38" i="18" s="1"/>
  <c r="J33" i="18"/>
  <c r="O30" i="18"/>
  <c r="I30" i="18" s="1"/>
  <c r="J25" i="18"/>
  <c r="O22" i="18"/>
  <c r="I22" i="18" s="1"/>
  <c r="J17" i="18"/>
  <c r="O14" i="18"/>
  <c r="I14" i="18" s="1"/>
  <c r="O117" i="4"/>
  <c r="I117" i="4" s="1"/>
  <c r="O109" i="4"/>
  <c r="I109" i="4" s="1"/>
  <c r="O101" i="4"/>
  <c r="I101" i="4" s="1"/>
  <c r="O89" i="4"/>
  <c r="I89" i="4" s="1"/>
  <c r="O73" i="4"/>
  <c r="I73" i="4" s="1"/>
  <c r="O35" i="4"/>
  <c r="I35" i="4" s="1"/>
  <c r="J35" i="4" s="1"/>
  <c r="K35" i="4" s="1"/>
  <c r="L35" i="4" s="1"/>
  <c r="O20" i="4"/>
  <c r="I20" i="4" s="1"/>
  <c r="J20" i="4" s="1"/>
  <c r="K20" i="4" s="1"/>
  <c r="L20" i="4" s="1"/>
  <c r="O13" i="4"/>
  <c r="I13" i="4" s="1"/>
  <c r="O43" i="17"/>
  <c r="I43" i="17" s="1"/>
  <c r="O35" i="17"/>
  <c r="I35" i="17" s="1"/>
  <c r="J30" i="17"/>
  <c r="K30" i="17" s="1"/>
  <c r="L30" i="17" s="1"/>
  <c r="O27" i="17"/>
  <c r="I27" i="17" s="1"/>
  <c r="O19" i="17"/>
  <c r="I19" i="17" s="1"/>
  <c r="J19" i="17" s="1"/>
  <c r="K19" i="17" s="1"/>
  <c r="L19" i="17" s="1"/>
  <c r="O43" i="18"/>
  <c r="I43" i="18" s="1"/>
  <c r="O35" i="18"/>
  <c r="I35" i="18" s="1"/>
  <c r="O27" i="18"/>
  <c r="I27" i="18" s="1"/>
  <c r="O19" i="18"/>
  <c r="I19" i="18" s="1"/>
  <c r="O114" i="4"/>
  <c r="I114" i="4" s="1"/>
  <c r="J114" i="4" s="1"/>
  <c r="K114" i="4" s="1"/>
  <c r="L114" i="4" s="1"/>
  <c r="O106" i="4"/>
  <c r="I106" i="4" s="1"/>
  <c r="O98" i="4"/>
  <c r="I98" i="4" s="1"/>
  <c r="O82" i="4"/>
  <c r="I82" i="4" s="1"/>
  <c r="O66" i="4"/>
  <c r="I66" i="4" s="1"/>
  <c r="O59" i="4"/>
  <c r="I59" i="4" s="1"/>
  <c r="O48" i="17"/>
  <c r="I48" i="17" s="1"/>
  <c r="O40" i="17"/>
  <c r="I40" i="17" s="1"/>
  <c r="O32" i="17"/>
  <c r="I32" i="17" s="1"/>
  <c r="J32" i="17" s="1"/>
  <c r="K32" i="17" s="1"/>
  <c r="L32" i="17" s="1"/>
  <c r="O24" i="17"/>
  <c r="I24" i="17" s="1"/>
  <c r="O16" i="17"/>
  <c r="I16" i="17" s="1"/>
  <c r="J16" i="17" s="1"/>
  <c r="K16" i="17" s="1"/>
  <c r="L16" i="17" s="1"/>
  <c r="O48" i="18"/>
  <c r="I48" i="18" s="1"/>
  <c r="J48" i="18" s="1"/>
  <c r="K48" i="18" s="1"/>
  <c r="L48" i="18" s="1"/>
  <c r="O40" i="18"/>
  <c r="I40" i="18" s="1"/>
  <c r="J40" i="18" s="1"/>
  <c r="K40" i="18" s="1"/>
  <c r="L40" i="18" s="1"/>
  <c r="O32" i="18"/>
  <c r="I32" i="18" s="1"/>
  <c r="O24" i="18"/>
  <c r="I24" i="18" s="1"/>
  <c r="J24" i="18" s="1"/>
  <c r="K24" i="18" s="1"/>
  <c r="L24" i="18" s="1"/>
  <c r="O16" i="18"/>
  <c r="I16" i="18" s="1"/>
  <c r="O84" i="4"/>
  <c r="I84" i="4" s="1"/>
  <c r="J84" i="4" s="1"/>
  <c r="K84" i="4" s="1"/>
  <c r="L84" i="4" s="1"/>
  <c r="O49" i="4"/>
  <c r="I49" i="4" s="1"/>
  <c r="O44" i="4"/>
  <c r="I44" i="4" s="1"/>
  <c r="J44" i="4" s="1"/>
  <c r="K44" i="4" s="1"/>
  <c r="L44" i="4" s="1"/>
  <c r="O39" i="4"/>
  <c r="I39" i="4" s="1"/>
  <c r="O27" i="4"/>
  <c r="I27" i="4" s="1"/>
  <c r="O17" i="4"/>
  <c r="I17" i="4" s="1"/>
  <c r="J32" i="18"/>
  <c r="O63" i="4"/>
  <c r="I63" i="4" s="1"/>
  <c r="O11" i="17"/>
  <c r="I11" i="17" s="1"/>
  <c r="J11" i="17" s="1"/>
  <c r="K11" i="17" s="1"/>
  <c r="L11" i="17" s="1"/>
  <c r="O11" i="18"/>
  <c r="I11" i="18" s="1"/>
  <c r="J11" i="18" s="1"/>
  <c r="J13" i="18"/>
  <c r="O121" i="4"/>
  <c r="I121" i="4" s="1"/>
  <c r="O113" i="4"/>
  <c r="I113" i="4" s="1"/>
  <c r="O105" i="4"/>
  <c r="I105" i="4" s="1"/>
  <c r="O97" i="4"/>
  <c r="I97" i="4" s="1"/>
  <c r="O81" i="4"/>
  <c r="I81" i="4" s="1"/>
  <c r="O41" i="4"/>
  <c r="I41" i="4" s="1"/>
  <c r="O36" i="4"/>
  <c r="I36" i="4" s="1"/>
  <c r="J36" i="4" s="1"/>
  <c r="K36" i="4" s="1"/>
  <c r="L36" i="4" s="1"/>
  <c r="O31" i="4"/>
  <c r="I31" i="4" s="1"/>
  <c r="J9" i="18"/>
  <c r="O45" i="34"/>
  <c r="I45" i="34" s="1"/>
  <c r="J45" i="34" s="1"/>
  <c r="K45" i="34" s="1"/>
  <c r="L45" i="34" s="1"/>
  <c r="O118" i="34"/>
  <c r="I118" i="34" s="1"/>
  <c r="J118" i="34" s="1"/>
  <c r="K118" i="34" s="1"/>
  <c r="L118" i="34" s="1"/>
  <c r="O31" i="34"/>
  <c r="I31" i="34" s="1"/>
  <c r="J122" i="34"/>
  <c r="K122" i="34" s="1"/>
  <c r="L122" i="34" s="1"/>
  <c r="O32" i="33"/>
  <c r="I32" i="33" s="1"/>
  <c r="J32" i="33" s="1"/>
  <c r="O54" i="33"/>
  <c r="I54" i="33" s="1"/>
  <c r="J54" i="33" s="1"/>
  <c r="D80" i="33"/>
  <c r="O32" i="34"/>
  <c r="I32" i="34" s="1"/>
  <c r="J32" i="34" s="1"/>
  <c r="K32" i="34" s="1"/>
  <c r="L32" i="34" s="1"/>
  <c r="O101" i="34"/>
  <c r="I101" i="34" s="1"/>
  <c r="J101" i="34" s="1"/>
  <c r="K101" i="34" s="1"/>
  <c r="L101" i="34" s="1"/>
  <c r="O111" i="34"/>
  <c r="I111" i="34" s="1"/>
  <c r="J111" i="34" s="1"/>
  <c r="K111" i="34" s="1"/>
  <c r="L111" i="34" s="1"/>
  <c r="O91" i="34"/>
  <c r="I91" i="34" s="1"/>
  <c r="O67" i="34"/>
  <c r="I67" i="34" s="1"/>
  <c r="J67" i="34" s="1"/>
  <c r="K67" i="34" s="1"/>
  <c r="L67" i="34" s="1"/>
  <c r="O17" i="34"/>
  <c r="I17" i="34" s="1"/>
  <c r="J17" i="34" s="1"/>
  <c r="K17" i="34" s="1"/>
  <c r="L17" i="34" s="1"/>
  <c r="O59" i="34"/>
  <c r="I59" i="34" s="1"/>
  <c r="J59" i="34" s="1"/>
  <c r="K59" i="34" s="1"/>
  <c r="L59" i="34" s="1"/>
  <c r="O104" i="34"/>
  <c r="I104" i="34" s="1"/>
  <c r="J104" i="34" s="1"/>
  <c r="O80" i="34"/>
  <c r="I80" i="34" s="1"/>
  <c r="J80" i="34" s="1"/>
  <c r="K80" i="34" s="1"/>
  <c r="L80" i="34" s="1"/>
  <c r="O25" i="33"/>
  <c r="I25" i="33" s="1"/>
  <c r="J25" i="33" s="1"/>
  <c r="O119" i="34"/>
  <c r="I119" i="34" s="1"/>
  <c r="J119" i="34" s="1"/>
  <c r="K119" i="34" s="1"/>
  <c r="L119" i="34" s="1"/>
  <c r="O21" i="34"/>
  <c r="I21" i="34" s="1"/>
  <c r="J21" i="34" s="1"/>
  <c r="K21" i="34" s="1"/>
  <c r="L21" i="34" s="1"/>
  <c r="O28" i="34"/>
  <c r="I28" i="34" s="1"/>
  <c r="J28" i="34" s="1"/>
  <c r="K28" i="34" s="1"/>
  <c r="L28" i="34" s="1"/>
  <c r="O112" i="34"/>
  <c r="I112" i="34" s="1"/>
  <c r="J112" i="34" s="1"/>
  <c r="J26" i="34"/>
  <c r="K26" i="34" s="1"/>
  <c r="L26" i="34" s="1"/>
  <c r="J34" i="34"/>
  <c r="K34" i="34" s="1"/>
  <c r="L34" i="34" s="1"/>
  <c r="O117" i="34"/>
  <c r="I117" i="34" s="1"/>
  <c r="O64" i="34"/>
  <c r="I64" i="34" s="1"/>
  <c r="J64" i="34" s="1"/>
  <c r="K64" i="34" s="1"/>
  <c r="L64" i="34" s="1"/>
  <c r="O48" i="34"/>
  <c r="I48" i="34" s="1"/>
  <c r="J48" i="34" s="1"/>
  <c r="K48" i="34" s="1"/>
  <c r="L48" i="34" s="1"/>
  <c r="O96" i="34"/>
  <c r="I96" i="34" s="1"/>
  <c r="J96" i="34" s="1"/>
  <c r="K96" i="34" s="1"/>
  <c r="L96" i="34" s="1"/>
  <c r="O22" i="34"/>
  <c r="I22" i="34" s="1"/>
  <c r="J22" i="34" s="1"/>
  <c r="K22" i="34" s="1"/>
  <c r="L22" i="34" s="1"/>
  <c r="J27" i="34"/>
  <c r="K27" i="34" s="1"/>
  <c r="L27" i="34" s="1"/>
  <c r="J23" i="34"/>
  <c r="K23" i="34" s="1"/>
  <c r="L23" i="34" s="1"/>
  <c r="O103" i="34"/>
  <c r="I103" i="34" s="1"/>
  <c r="J103" i="34" s="1"/>
  <c r="O120" i="34"/>
  <c r="I120" i="34" s="1"/>
  <c r="J120" i="34" s="1"/>
  <c r="O72" i="34"/>
  <c r="I72" i="34" s="1"/>
  <c r="J72" i="34" s="1"/>
  <c r="O37" i="34"/>
  <c r="I37" i="34" s="1"/>
  <c r="J37" i="34" s="1"/>
  <c r="O17" i="33"/>
  <c r="I17" i="33" s="1"/>
  <c r="J17" i="33" s="1"/>
  <c r="K17" i="33" s="1"/>
  <c r="L17" i="33" s="1"/>
  <c r="O31" i="33"/>
  <c r="I31" i="33" s="1"/>
  <c r="J31" i="33" s="1"/>
  <c r="K31" i="33" s="1"/>
  <c r="L31" i="33" s="1"/>
  <c r="J58" i="34"/>
  <c r="K58" i="34" s="1"/>
  <c r="L58" i="34" s="1"/>
  <c r="J102" i="34"/>
  <c r="K102" i="34" s="1"/>
  <c r="L102" i="34" s="1"/>
  <c r="J89" i="34"/>
  <c r="K89" i="34" s="1"/>
  <c r="L89" i="34" s="1"/>
  <c r="J29" i="34"/>
  <c r="K29" i="34" s="1"/>
  <c r="L29" i="34" s="1"/>
  <c r="J57" i="34"/>
  <c r="K57" i="34" s="1"/>
  <c r="L57" i="34" s="1"/>
  <c r="J33" i="34"/>
  <c r="K33" i="34" s="1"/>
  <c r="L33" i="34" s="1"/>
  <c r="J110" i="34"/>
  <c r="K110" i="34" s="1"/>
  <c r="L110" i="34" s="1"/>
  <c r="J77" i="34"/>
  <c r="K77" i="34" s="1"/>
  <c r="L77" i="34" s="1"/>
  <c r="J79" i="34"/>
  <c r="K79" i="34" s="1"/>
  <c r="L79" i="34" s="1"/>
  <c r="J93" i="34"/>
  <c r="K93" i="34" s="1"/>
  <c r="L93" i="34" s="1"/>
  <c r="J115" i="34"/>
  <c r="K115" i="34" s="1"/>
  <c r="L115" i="34" s="1"/>
  <c r="J47" i="34"/>
  <c r="K47" i="34" s="1"/>
  <c r="L47" i="34" s="1"/>
  <c r="J121" i="34"/>
  <c r="K121" i="34" s="1"/>
  <c r="L121" i="34" s="1"/>
  <c r="J75" i="34"/>
  <c r="K75" i="34" s="1"/>
  <c r="L75" i="34" s="1"/>
  <c r="J105" i="34"/>
  <c r="K105" i="34" s="1"/>
  <c r="L105" i="34" s="1"/>
  <c r="J30" i="34"/>
  <c r="K30" i="34" s="1"/>
  <c r="L30" i="34" s="1"/>
  <c r="J100" i="34"/>
  <c r="K100" i="34" s="1"/>
  <c r="L100" i="34" s="1"/>
  <c r="J87" i="34"/>
  <c r="K87" i="34" s="1"/>
  <c r="L87" i="34" s="1"/>
  <c r="J39" i="34"/>
  <c r="K39" i="34" s="1"/>
  <c r="L39" i="34" s="1"/>
  <c r="J65" i="34"/>
  <c r="K65" i="34" s="1"/>
  <c r="L65" i="34" s="1"/>
  <c r="J76" i="34"/>
  <c r="K76" i="34" s="1"/>
  <c r="L76" i="34" s="1"/>
  <c r="J98" i="34"/>
  <c r="K98" i="34" s="1"/>
  <c r="L98" i="34" s="1"/>
  <c r="J108" i="34"/>
  <c r="K108" i="34" s="1"/>
  <c r="L108" i="34" s="1"/>
  <c r="J63" i="34"/>
  <c r="K63" i="34" s="1"/>
  <c r="L63" i="34" s="1"/>
  <c r="J38" i="34"/>
  <c r="K38" i="34" s="1"/>
  <c r="L38" i="34" s="1"/>
  <c r="J20" i="34"/>
  <c r="K20" i="34" s="1"/>
  <c r="L20" i="34" s="1"/>
  <c r="J54" i="34"/>
  <c r="K54" i="34" s="1"/>
  <c r="L54" i="34" s="1"/>
  <c r="J73" i="34"/>
  <c r="K73" i="34" s="1"/>
  <c r="L73" i="34" s="1"/>
  <c r="J78" i="34"/>
  <c r="K78" i="34" s="1"/>
  <c r="L78" i="34" s="1"/>
  <c r="J113" i="34"/>
  <c r="K113" i="34" s="1"/>
  <c r="L113" i="34" s="1"/>
  <c r="J53" i="34"/>
  <c r="K53" i="34" s="1"/>
  <c r="L53" i="34" s="1"/>
  <c r="J71" i="34"/>
  <c r="K71" i="34" s="1"/>
  <c r="L71" i="34" s="1"/>
  <c r="J106" i="34"/>
  <c r="K106" i="34" s="1"/>
  <c r="L106" i="34" s="1"/>
  <c r="J66" i="34"/>
  <c r="K66" i="34" s="1"/>
  <c r="L66" i="34" s="1"/>
  <c r="J83" i="34"/>
  <c r="K83" i="34" s="1"/>
  <c r="L83" i="34" s="1"/>
  <c r="J70" i="34"/>
  <c r="K70" i="34" s="1"/>
  <c r="L70" i="34" s="1"/>
  <c r="J60" i="34"/>
  <c r="K60" i="34" s="1"/>
  <c r="L60" i="34" s="1"/>
  <c r="J90" i="34"/>
  <c r="K90" i="34" s="1"/>
  <c r="L90" i="34" s="1"/>
  <c r="L9" i="34"/>
  <c r="J114" i="34"/>
  <c r="K114" i="34" s="1"/>
  <c r="L114" i="34" s="1"/>
  <c r="J85" i="34"/>
  <c r="K85" i="34" s="1"/>
  <c r="L85" i="34" s="1"/>
  <c r="J55" i="34"/>
  <c r="K55" i="34" s="1"/>
  <c r="L55" i="34" s="1"/>
  <c r="J107" i="34"/>
  <c r="K107" i="34" s="1"/>
  <c r="L107" i="34" s="1"/>
  <c r="O109" i="34"/>
  <c r="I109" i="34" s="1"/>
  <c r="J99" i="34"/>
  <c r="K99" i="34" s="1"/>
  <c r="L99" i="34" s="1"/>
  <c r="O88" i="34"/>
  <c r="I88" i="34" s="1"/>
  <c r="J74" i="34"/>
  <c r="K74" i="34" s="1"/>
  <c r="L74" i="34" s="1"/>
  <c r="J12" i="34"/>
  <c r="K12" i="34" s="1"/>
  <c r="J43" i="34"/>
  <c r="K43" i="34" s="1"/>
  <c r="L43" i="34" s="1"/>
  <c r="K44" i="34"/>
  <c r="L44" i="34" s="1"/>
  <c r="J91" i="34"/>
  <c r="K91" i="34" s="1"/>
  <c r="L91" i="34" s="1"/>
  <c r="J94" i="34"/>
  <c r="K94" i="34" s="1"/>
  <c r="L94" i="34" s="1"/>
  <c r="J68" i="34"/>
  <c r="K68" i="34" s="1"/>
  <c r="L68" i="34" s="1"/>
  <c r="K41" i="34"/>
  <c r="L41" i="34" s="1"/>
  <c r="J31" i="34"/>
  <c r="K31" i="34" s="1"/>
  <c r="L31" i="34" s="1"/>
  <c r="K24" i="34"/>
  <c r="L24" i="34" s="1"/>
  <c r="J25" i="34"/>
  <c r="K25" i="34" s="1"/>
  <c r="L25" i="34" s="1"/>
  <c r="J86" i="34"/>
  <c r="K86" i="34" s="1"/>
  <c r="L86" i="34" s="1"/>
  <c r="O56" i="34"/>
  <c r="I56" i="34" s="1"/>
  <c r="K92" i="34"/>
  <c r="L92" i="34" s="1"/>
  <c r="K52" i="34"/>
  <c r="L52" i="34" s="1"/>
  <c r="J62" i="34"/>
  <c r="K62" i="34" s="1"/>
  <c r="L62" i="34" s="1"/>
  <c r="J46" i="34"/>
  <c r="K46" i="34" s="1"/>
  <c r="L46" i="34" s="1"/>
  <c r="J95" i="34"/>
  <c r="K95" i="34" s="1"/>
  <c r="L95" i="34" s="1"/>
  <c r="O69" i="34"/>
  <c r="I69" i="34" s="1"/>
  <c r="K40" i="34"/>
  <c r="L40" i="34" s="1"/>
  <c r="J84" i="34"/>
  <c r="K84" i="34" s="1"/>
  <c r="L84" i="34" s="1"/>
  <c r="J51" i="34"/>
  <c r="K51" i="34" s="1"/>
  <c r="L51" i="34" s="1"/>
  <c r="J61" i="34"/>
  <c r="K61" i="34" s="1"/>
  <c r="L61" i="34" s="1"/>
  <c r="K36" i="34"/>
  <c r="L36" i="34" s="1"/>
  <c r="J81" i="34"/>
  <c r="K81" i="34" s="1"/>
  <c r="L81" i="34" s="1"/>
  <c r="J49" i="34"/>
  <c r="K49" i="34" s="1"/>
  <c r="L49" i="34" s="1"/>
  <c r="J82" i="34"/>
  <c r="K82" i="34" s="1"/>
  <c r="L82" i="34" s="1"/>
  <c r="J42" i="34"/>
  <c r="K42" i="34" s="1"/>
  <c r="L42" i="34" s="1"/>
  <c r="F131" i="34"/>
  <c r="H131" i="34"/>
  <c r="K116" i="34"/>
  <c r="L116" i="34" s="1"/>
  <c r="J19" i="34"/>
  <c r="K19" i="34" s="1"/>
  <c r="L19" i="34" s="1"/>
  <c r="J26" i="33"/>
  <c r="K26" i="33" s="1"/>
  <c r="L26" i="33" s="1"/>
  <c r="J55" i="33"/>
  <c r="K55" i="33" s="1"/>
  <c r="L55" i="33" s="1"/>
  <c r="J16" i="33"/>
  <c r="K16" i="33" s="1"/>
  <c r="L16" i="33" s="1"/>
  <c r="J11" i="33"/>
  <c r="K11" i="33" s="1"/>
  <c r="L11" i="33" s="1"/>
  <c r="J19" i="33"/>
  <c r="K19" i="33" s="1"/>
  <c r="L19" i="33" s="1"/>
  <c r="J57" i="33"/>
  <c r="K57" i="33" s="1"/>
  <c r="L57" i="33" s="1"/>
  <c r="J23" i="33"/>
  <c r="K23" i="33" s="1"/>
  <c r="L23" i="33" s="1"/>
  <c r="J22" i="33"/>
  <c r="K22" i="33" s="1"/>
  <c r="L22" i="33" s="1"/>
  <c r="J59" i="33"/>
  <c r="K59" i="33" s="1"/>
  <c r="L59" i="33" s="1"/>
  <c r="J64" i="33"/>
  <c r="K64" i="33" s="1"/>
  <c r="L64" i="33" s="1"/>
  <c r="J45" i="33"/>
  <c r="K45" i="33" s="1"/>
  <c r="L45" i="33" s="1"/>
  <c r="J15" i="33"/>
  <c r="K15" i="33" s="1"/>
  <c r="L15" i="33" s="1"/>
  <c r="J56" i="33"/>
  <c r="K56" i="33" s="1"/>
  <c r="L56" i="33" s="1"/>
  <c r="J53" i="33"/>
  <c r="K53" i="33" s="1"/>
  <c r="L53" i="33" s="1"/>
  <c r="J67" i="33"/>
  <c r="K67" i="33" s="1"/>
  <c r="L67" i="33" s="1"/>
  <c r="J51" i="33"/>
  <c r="K51" i="33" s="1"/>
  <c r="L51" i="33" s="1"/>
  <c r="J18" i="33"/>
  <c r="K18" i="33" s="1"/>
  <c r="L18" i="33" s="1"/>
  <c r="J29" i="33"/>
  <c r="K29" i="33" s="1"/>
  <c r="L29" i="33" s="1"/>
  <c r="J36" i="33"/>
  <c r="K36" i="33" s="1"/>
  <c r="L36" i="33" s="1"/>
  <c r="J33" i="33"/>
  <c r="K33" i="33" s="1"/>
  <c r="L33" i="33" s="1"/>
  <c r="J30" i="33"/>
  <c r="K30" i="33" s="1"/>
  <c r="L30" i="33" s="1"/>
  <c r="J42" i="33"/>
  <c r="K42" i="33" s="1"/>
  <c r="L42" i="33" s="1"/>
  <c r="J70" i="33"/>
  <c r="K70" i="33" s="1"/>
  <c r="L70" i="33" s="1"/>
  <c r="J37" i="33"/>
  <c r="K37" i="33" s="1"/>
  <c r="L37" i="33" s="1"/>
  <c r="J63" i="33"/>
  <c r="K63" i="33" s="1"/>
  <c r="L63" i="33" s="1"/>
  <c r="J43" i="33"/>
  <c r="K43" i="33" s="1"/>
  <c r="L43" i="33" s="1"/>
  <c r="J40" i="33"/>
  <c r="K40" i="33" s="1"/>
  <c r="L40" i="33" s="1"/>
  <c r="J24" i="33"/>
  <c r="K24" i="33" s="1"/>
  <c r="L24" i="33" s="1"/>
  <c r="J61" i="33"/>
  <c r="K61" i="33" s="1"/>
  <c r="L61" i="33" s="1"/>
  <c r="J66" i="33"/>
  <c r="K66" i="33" s="1"/>
  <c r="L66" i="33" s="1"/>
  <c r="J21" i="33"/>
  <c r="K21" i="33" s="1"/>
  <c r="L21" i="33" s="1"/>
  <c r="L9" i="33"/>
  <c r="J60" i="33"/>
  <c r="K60" i="33" s="1"/>
  <c r="L60" i="33" s="1"/>
  <c r="O27" i="33"/>
  <c r="I27" i="33" s="1"/>
  <c r="J69" i="33"/>
  <c r="K69" i="33" s="1"/>
  <c r="L69" i="33" s="1"/>
  <c r="J62" i="33"/>
  <c r="K62" i="33" s="1"/>
  <c r="L62" i="33" s="1"/>
  <c r="K47" i="33"/>
  <c r="L47" i="33" s="1"/>
  <c r="K39" i="33"/>
  <c r="L39" i="33" s="1"/>
  <c r="J35" i="33"/>
  <c r="K35" i="33" s="1"/>
  <c r="L35" i="33" s="1"/>
  <c r="J14" i="33"/>
  <c r="K14" i="33" s="1"/>
  <c r="L14" i="33" s="1"/>
  <c r="J34" i="33"/>
  <c r="K34" i="33" s="1"/>
  <c r="L34" i="33" s="1"/>
  <c r="J65" i="33"/>
  <c r="K65" i="33" s="1"/>
  <c r="L65" i="33" s="1"/>
  <c r="K12" i="33"/>
  <c r="L12" i="33" s="1"/>
  <c r="J68" i="33"/>
  <c r="K68" i="33" s="1"/>
  <c r="L68" i="33" s="1"/>
  <c r="J41" i="33"/>
  <c r="K41" i="33" s="1"/>
  <c r="L41" i="33" s="1"/>
  <c r="J44" i="33"/>
  <c r="K44" i="33" s="1"/>
  <c r="L44" i="33" s="1"/>
  <c r="J20" i="33"/>
  <c r="K20" i="33" s="1"/>
  <c r="L20" i="33" s="1"/>
  <c r="O28" i="33"/>
  <c r="I28" i="33" s="1"/>
  <c r="J38" i="33"/>
  <c r="K38" i="33" s="1"/>
  <c r="L38" i="33" s="1"/>
  <c r="K52" i="33"/>
  <c r="L52" i="33" s="1"/>
  <c r="J50" i="33"/>
  <c r="K50" i="33" s="1"/>
  <c r="L50" i="33" s="1"/>
  <c r="J48" i="33"/>
  <c r="K48" i="33" s="1"/>
  <c r="L48" i="33" s="1"/>
  <c r="J58" i="33"/>
  <c r="K58" i="33" s="1"/>
  <c r="L58" i="33" s="1"/>
  <c r="J49" i="33"/>
  <c r="K49" i="33" s="1"/>
  <c r="L49" i="33" s="1"/>
  <c r="J10" i="33"/>
  <c r="K10" i="33" s="1"/>
  <c r="J46" i="33"/>
  <c r="K46" i="33" s="1"/>
  <c r="L46" i="33" s="1"/>
  <c r="H79" i="19"/>
  <c r="J39" i="18"/>
  <c r="J31" i="18"/>
  <c r="K31" i="18" s="1"/>
  <c r="L31" i="18" s="1"/>
  <c r="J23" i="18"/>
  <c r="K23" i="18" s="1"/>
  <c r="L23" i="18" s="1"/>
  <c r="K39" i="18"/>
  <c r="L39" i="18" s="1"/>
  <c r="K41" i="18"/>
  <c r="L41" i="18" s="1"/>
  <c r="K33" i="18"/>
  <c r="L33" i="18" s="1"/>
  <c r="K25" i="18"/>
  <c r="L25" i="18" s="1"/>
  <c r="J20" i="18"/>
  <c r="K20" i="18" s="1"/>
  <c r="L20" i="18" s="1"/>
  <c r="K17" i="18"/>
  <c r="L17" i="18" s="1"/>
  <c r="J46" i="18"/>
  <c r="K46" i="18" s="1"/>
  <c r="L46" i="18" s="1"/>
  <c r="J38" i="18"/>
  <c r="K38" i="18" s="1"/>
  <c r="L38" i="18" s="1"/>
  <c r="J30" i="18"/>
  <c r="K30" i="18" s="1"/>
  <c r="L30" i="18" s="1"/>
  <c r="J22" i="18"/>
  <c r="K22" i="18" s="1"/>
  <c r="L22" i="18" s="1"/>
  <c r="J14" i="18"/>
  <c r="K14" i="18" s="1"/>
  <c r="L14" i="18" s="1"/>
  <c r="J43" i="18"/>
  <c r="K43" i="18" s="1"/>
  <c r="L43" i="18" s="1"/>
  <c r="J35" i="18"/>
  <c r="K35" i="18" s="1"/>
  <c r="L35" i="18" s="1"/>
  <c r="K32" i="18"/>
  <c r="L32" i="18" s="1"/>
  <c r="J27" i="18"/>
  <c r="K27" i="18" s="1"/>
  <c r="L27" i="18" s="1"/>
  <c r="K37" i="18"/>
  <c r="L37" i="18" s="1"/>
  <c r="K29" i="18"/>
  <c r="L29" i="18" s="1"/>
  <c r="K21" i="18"/>
  <c r="L21" i="18" s="1"/>
  <c r="K13" i="18"/>
  <c r="L13" i="18" s="1"/>
  <c r="K9" i="18"/>
  <c r="L9" i="18" s="1"/>
  <c r="J12" i="18"/>
  <c r="K12" i="18" s="1"/>
  <c r="L12" i="18" s="1"/>
  <c r="J10" i="18"/>
  <c r="K10" i="18" s="1"/>
  <c r="L10" i="18" s="1"/>
  <c r="K47" i="17"/>
  <c r="L47" i="17" s="1"/>
  <c r="J34" i="17"/>
  <c r="K34" i="17" s="1"/>
  <c r="L34" i="17" s="1"/>
  <c r="J26" i="17"/>
  <c r="K23" i="17"/>
  <c r="L23" i="17" s="1"/>
  <c r="J18" i="17"/>
  <c r="K18" i="17" s="1"/>
  <c r="L18" i="17" s="1"/>
  <c r="K15" i="17"/>
  <c r="L15" i="17" s="1"/>
  <c r="J44" i="17"/>
  <c r="K44" i="17" s="1"/>
  <c r="L44" i="17" s="1"/>
  <c r="K41" i="17"/>
  <c r="L41" i="17" s="1"/>
  <c r="K33" i="17"/>
  <c r="L33" i="17" s="1"/>
  <c r="J28" i="17"/>
  <c r="K28" i="17" s="1"/>
  <c r="L28" i="17" s="1"/>
  <c r="K25" i="17"/>
  <c r="L25" i="17" s="1"/>
  <c r="J20" i="17"/>
  <c r="J43" i="17"/>
  <c r="K43" i="17" s="1"/>
  <c r="L43" i="17" s="1"/>
  <c r="J35" i="17"/>
  <c r="K35" i="17" s="1"/>
  <c r="L35" i="17" s="1"/>
  <c r="K20" i="17"/>
  <c r="L20" i="17" s="1"/>
  <c r="J48" i="17"/>
  <c r="K48" i="17" s="1"/>
  <c r="L48" i="17" s="1"/>
  <c r="K45" i="17"/>
  <c r="L45" i="17" s="1"/>
  <c r="K37" i="17"/>
  <c r="L37" i="17" s="1"/>
  <c r="K29" i="17"/>
  <c r="L29" i="17" s="1"/>
  <c r="J24" i="17"/>
  <c r="K24" i="17" s="1"/>
  <c r="L24" i="17" s="1"/>
  <c r="K21" i="17"/>
  <c r="L21" i="17" s="1"/>
  <c r="K13" i="17"/>
  <c r="L13" i="17" s="1"/>
  <c r="K26" i="17"/>
  <c r="L26" i="17" s="1"/>
  <c r="J9" i="17"/>
  <c r="K9" i="17" s="1"/>
  <c r="L9" i="17" s="1"/>
  <c r="J12" i="17"/>
  <c r="K12" i="17" s="1"/>
  <c r="L12" i="17" s="1"/>
  <c r="J10" i="17"/>
  <c r="K10" i="17" s="1"/>
  <c r="L10" i="17" s="1"/>
  <c r="J10" i="4"/>
  <c r="K10" i="4" s="1"/>
  <c r="L10" i="4" s="1"/>
  <c r="J9" i="4"/>
  <c r="J119" i="4"/>
  <c r="K119" i="4" s="1"/>
  <c r="L119" i="4" s="1"/>
  <c r="J103" i="4"/>
  <c r="K103" i="4" s="1"/>
  <c r="L103" i="4" s="1"/>
  <c r="J116" i="4"/>
  <c r="K116" i="4" s="1"/>
  <c r="L116" i="4" s="1"/>
  <c r="J108" i="4"/>
  <c r="K108" i="4" s="1"/>
  <c r="L108" i="4" s="1"/>
  <c r="J100" i="4"/>
  <c r="K100" i="4" s="1"/>
  <c r="L100" i="4" s="1"/>
  <c r="J24" i="4"/>
  <c r="K24" i="4" s="1"/>
  <c r="L24" i="4" s="1"/>
  <c r="J111" i="4"/>
  <c r="K111" i="4" s="1"/>
  <c r="L111" i="4" s="1"/>
  <c r="J27" i="4"/>
  <c r="K27" i="4" s="1"/>
  <c r="L27" i="4" s="1"/>
  <c r="J121" i="4"/>
  <c r="K121" i="4" s="1"/>
  <c r="L121" i="4" s="1"/>
  <c r="J113" i="4"/>
  <c r="K113" i="4" s="1"/>
  <c r="L113" i="4" s="1"/>
  <c r="J105" i="4"/>
  <c r="K105" i="4" s="1"/>
  <c r="L105" i="4" s="1"/>
  <c r="J102" i="4"/>
  <c r="K102" i="4" s="1"/>
  <c r="L102" i="4" s="1"/>
  <c r="J115" i="4"/>
  <c r="K115" i="4" s="1"/>
  <c r="L115" i="4" s="1"/>
  <c r="J107" i="4"/>
  <c r="K107" i="4" s="1"/>
  <c r="L107" i="4" s="1"/>
  <c r="J99" i="4"/>
  <c r="K99" i="4" s="1"/>
  <c r="L99" i="4" s="1"/>
  <c r="J23" i="4"/>
  <c r="K23" i="4" s="1"/>
  <c r="L23" i="4" s="1"/>
  <c r="J110" i="4"/>
  <c r="K110" i="4" s="1"/>
  <c r="L110" i="4" s="1"/>
  <c r="J26" i="4"/>
  <c r="K26" i="4" s="1"/>
  <c r="L26" i="4" s="1"/>
  <c r="J120" i="4"/>
  <c r="K120" i="4" s="1"/>
  <c r="L120" i="4" s="1"/>
  <c r="J112" i="4"/>
  <c r="K112" i="4" s="1"/>
  <c r="L112" i="4" s="1"/>
  <c r="J104" i="4"/>
  <c r="K104" i="4" s="1"/>
  <c r="L104" i="4" s="1"/>
  <c r="J118" i="4"/>
  <c r="K118" i="4" s="1"/>
  <c r="L118" i="4" s="1"/>
  <c r="J117" i="4"/>
  <c r="K117" i="4" s="1"/>
  <c r="L117" i="4" s="1"/>
  <c r="J109" i="4"/>
  <c r="K109" i="4" s="1"/>
  <c r="L109" i="4" s="1"/>
  <c r="J101" i="4"/>
  <c r="K101" i="4" s="1"/>
  <c r="L101" i="4" s="1"/>
  <c r="J25" i="4"/>
  <c r="K25" i="4" s="1"/>
  <c r="L25" i="4" s="1"/>
  <c r="J106" i="4"/>
  <c r="K106" i="4" s="1"/>
  <c r="L106" i="4" s="1"/>
  <c r="J98" i="4"/>
  <c r="K98" i="4" s="1"/>
  <c r="L98" i="4" s="1"/>
  <c r="J96" i="4"/>
  <c r="K96" i="4" s="1"/>
  <c r="L96" i="4" s="1"/>
  <c r="J88" i="4"/>
  <c r="K88" i="4" s="1"/>
  <c r="L88" i="4" s="1"/>
  <c r="J80" i="4"/>
  <c r="K80" i="4" s="1"/>
  <c r="L80" i="4" s="1"/>
  <c r="J72" i="4"/>
  <c r="J64" i="4"/>
  <c r="K64" i="4" s="1"/>
  <c r="L64" i="4" s="1"/>
  <c r="J56" i="4"/>
  <c r="J40" i="4"/>
  <c r="K40" i="4" s="1"/>
  <c r="L40" i="4" s="1"/>
  <c r="J16" i="4"/>
  <c r="K16" i="4" s="1"/>
  <c r="L16" i="4" s="1"/>
  <c r="J91" i="4"/>
  <c r="K91" i="4" s="1"/>
  <c r="L91" i="4" s="1"/>
  <c r="J75" i="4"/>
  <c r="K75" i="4" s="1"/>
  <c r="L75" i="4" s="1"/>
  <c r="J59" i="4"/>
  <c r="K59" i="4" s="1"/>
  <c r="L59" i="4" s="1"/>
  <c r="J51" i="4"/>
  <c r="K51" i="4" s="1"/>
  <c r="L51" i="4" s="1"/>
  <c r="J43" i="4"/>
  <c r="K43" i="4" s="1"/>
  <c r="L43" i="4" s="1"/>
  <c r="J19" i="4"/>
  <c r="K19" i="4" s="1"/>
  <c r="L19" i="4" s="1"/>
  <c r="J94" i="4"/>
  <c r="J86" i="4"/>
  <c r="K86" i="4" s="1"/>
  <c r="L86" i="4" s="1"/>
  <c r="J78" i="4"/>
  <c r="K78" i="4" s="1"/>
  <c r="L78" i="4" s="1"/>
  <c r="J70" i="4"/>
  <c r="K70" i="4" s="1"/>
  <c r="L70" i="4" s="1"/>
  <c r="J62" i="4"/>
  <c r="K62" i="4" s="1"/>
  <c r="L62" i="4" s="1"/>
  <c r="J54" i="4"/>
  <c r="K54" i="4" s="1"/>
  <c r="L54" i="4" s="1"/>
  <c r="J46" i="4"/>
  <c r="K46" i="4" s="1"/>
  <c r="L46" i="4" s="1"/>
  <c r="J38" i="4"/>
  <c r="K38" i="4" s="1"/>
  <c r="L38" i="4" s="1"/>
  <c r="J30" i="4"/>
  <c r="J49" i="4"/>
  <c r="K49" i="4" s="1"/>
  <c r="L49" i="4" s="1"/>
  <c r="J33" i="4"/>
  <c r="K33" i="4" s="1"/>
  <c r="L33" i="4" s="1"/>
  <c r="J21" i="4"/>
  <c r="K21" i="4" s="1"/>
  <c r="L21" i="4" s="1"/>
  <c r="J17" i="4"/>
  <c r="K17" i="4" s="1"/>
  <c r="L17" i="4" s="1"/>
  <c r="J73" i="4"/>
  <c r="K73" i="4" s="1"/>
  <c r="L73" i="4" s="1"/>
  <c r="J92" i="4"/>
  <c r="K92" i="4" s="1"/>
  <c r="L92" i="4" s="1"/>
  <c r="K72" i="4"/>
  <c r="L72" i="4" s="1"/>
  <c r="J68" i="4"/>
  <c r="K68" i="4" s="1"/>
  <c r="L68" i="4" s="1"/>
  <c r="J60" i="4"/>
  <c r="K60" i="4" s="1"/>
  <c r="L60" i="4" s="1"/>
  <c r="K56" i="4"/>
  <c r="L56" i="4" s="1"/>
  <c r="J52" i="4"/>
  <c r="K52" i="4" s="1"/>
  <c r="L52" i="4" s="1"/>
  <c r="J28" i="4"/>
  <c r="K28" i="4" s="1"/>
  <c r="L28" i="4" s="1"/>
  <c r="J89" i="4"/>
  <c r="K89" i="4" s="1"/>
  <c r="L89" i="4" s="1"/>
  <c r="J57" i="4"/>
  <c r="K57" i="4" s="1"/>
  <c r="L57" i="4" s="1"/>
  <c r="J95" i="4"/>
  <c r="K95" i="4" s="1"/>
  <c r="L95" i="4" s="1"/>
  <c r="J87" i="4"/>
  <c r="K87" i="4" s="1"/>
  <c r="L87" i="4" s="1"/>
  <c r="J79" i="4"/>
  <c r="K79" i="4" s="1"/>
  <c r="L79" i="4" s="1"/>
  <c r="J63" i="4"/>
  <c r="K63" i="4" s="1"/>
  <c r="L63" i="4" s="1"/>
  <c r="J55" i="4"/>
  <c r="K55" i="4" s="1"/>
  <c r="L55" i="4" s="1"/>
  <c r="J47" i="4"/>
  <c r="K47" i="4" s="1"/>
  <c r="L47" i="4" s="1"/>
  <c r="J39" i="4"/>
  <c r="K39" i="4" s="1"/>
  <c r="L39" i="4" s="1"/>
  <c r="J15" i="4"/>
  <c r="K15" i="4" s="1"/>
  <c r="L15" i="4" s="1"/>
  <c r="J97" i="4"/>
  <c r="K97" i="4" s="1"/>
  <c r="L97" i="4" s="1"/>
  <c r="J81" i="4"/>
  <c r="K81" i="4" s="1"/>
  <c r="L81" i="4" s="1"/>
  <c r="K94" i="4"/>
  <c r="L94" i="4" s="1"/>
  <c r="J90" i="4"/>
  <c r="K90" i="4" s="1"/>
  <c r="L90" i="4" s="1"/>
  <c r="J82" i="4"/>
  <c r="K82" i="4" s="1"/>
  <c r="L82" i="4" s="1"/>
  <c r="J74" i="4"/>
  <c r="K74" i="4" s="1"/>
  <c r="L74" i="4" s="1"/>
  <c r="J66" i="4"/>
  <c r="K66" i="4" s="1"/>
  <c r="L66" i="4" s="1"/>
  <c r="J58" i="4"/>
  <c r="K58" i="4" s="1"/>
  <c r="L58" i="4" s="1"/>
  <c r="J50" i="4"/>
  <c r="K50" i="4" s="1"/>
  <c r="L50" i="4" s="1"/>
  <c r="J42" i="4"/>
  <c r="K42" i="4" s="1"/>
  <c r="L42" i="4" s="1"/>
  <c r="J34" i="4"/>
  <c r="K34" i="4" s="1"/>
  <c r="L34" i="4" s="1"/>
  <c r="K30" i="4"/>
  <c r="L30" i="4" s="1"/>
  <c r="J22" i="4"/>
  <c r="K22" i="4" s="1"/>
  <c r="L22" i="4" s="1"/>
  <c r="J65" i="4"/>
  <c r="K65" i="4" s="1"/>
  <c r="L65" i="4" s="1"/>
  <c r="J41" i="4"/>
  <c r="K41" i="4" s="1"/>
  <c r="L41" i="4" s="1"/>
  <c r="J93" i="4"/>
  <c r="K93" i="4" s="1"/>
  <c r="L93" i="4" s="1"/>
  <c r="J85" i="4"/>
  <c r="K85" i="4" s="1"/>
  <c r="L85" i="4" s="1"/>
  <c r="J77" i="4"/>
  <c r="K77" i="4" s="1"/>
  <c r="L77" i="4" s="1"/>
  <c r="J69" i="4"/>
  <c r="K69" i="4" s="1"/>
  <c r="L69" i="4" s="1"/>
  <c r="J61" i="4"/>
  <c r="K61" i="4" s="1"/>
  <c r="L61" i="4" s="1"/>
  <c r="J53" i="4"/>
  <c r="K53" i="4" s="1"/>
  <c r="L53" i="4" s="1"/>
  <c r="J45" i="4"/>
  <c r="K45" i="4" s="1"/>
  <c r="L45" i="4" s="1"/>
  <c r="J37" i="4"/>
  <c r="K37" i="4" s="1"/>
  <c r="L37" i="4" s="1"/>
  <c r="J29" i="4"/>
  <c r="K29" i="4" s="1"/>
  <c r="L29" i="4" s="1"/>
  <c r="J13" i="4"/>
  <c r="K13" i="4" s="1"/>
  <c r="L13" i="4" s="1"/>
  <c r="J11" i="4"/>
  <c r="K11" i="4" s="1"/>
  <c r="L11" i="4" s="1"/>
  <c r="K9" i="4"/>
  <c r="L9" i="4" s="1"/>
  <c r="J12" i="4"/>
  <c r="K12" i="4" s="1"/>
  <c r="L12" i="4" s="1"/>
  <c r="K54" i="33" l="1"/>
  <c r="L54" i="33" s="1"/>
  <c r="K25" i="33"/>
  <c r="L25" i="33" s="1"/>
  <c r="J46" i="17"/>
  <c r="K46" i="17" s="1"/>
  <c r="L46" i="17" s="1"/>
  <c r="J14" i="17"/>
  <c r="K14" i="17" s="1"/>
  <c r="L14" i="17" s="1"/>
  <c r="K36" i="17"/>
  <c r="L36" i="17" s="1"/>
  <c r="K27" i="17"/>
  <c r="L27" i="17" s="1"/>
  <c r="K22" i="17"/>
  <c r="L22" i="17" s="1"/>
  <c r="J31" i="4"/>
  <c r="K31" i="4" s="1"/>
  <c r="L31" i="4" s="1"/>
  <c r="J27" i="17"/>
  <c r="J36" i="17"/>
  <c r="K11" i="18"/>
  <c r="L11" i="18" s="1"/>
  <c r="K14" i="4"/>
  <c r="L14" i="4" s="1"/>
  <c r="J16" i="18"/>
  <c r="K16" i="18" s="1"/>
  <c r="L16" i="18" s="1"/>
  <c r="J40" i="17"/>
  <c r="K40" i="17" s="1"/>
  <c r="L40" i="17" s="1"/>
  <c r="J19" i="18"/>
  <c r="K19" i="18" s="1"/>
  <c r="L19" i="18" s="1"/>
  <c r="K32" i="33"/>
  <c r="L32" i="33" s="1"/>
  <c r="H80" i="33"/>
  <c r="F80" i="33"/>
  <c r="K104" i="34"/>
  <c r="L104" i="34" s="1"/>
  <c r="K37" i="34"/>
  <c r="L37" i="34" s="1"/>
  <c r="I131" i="34"/>
  <c r="K103" i="34"/>
  <c r="L103" i="34" s="1"/>
  <c r="K112" i="34"/>
  <c r="L112" i="34" s="1"/>
  <c r="K72" i="34"/>
  <c r="L72" i="34" s="1"/>
  <c r="I124" i="34"/>
  <c r="I126" i="34" s="1"/>
  <c r="J117" i="34"/>
  <c r="K117" i="34" s="1"/>
  <c r="L117" i="34" s="1"/>
  <c r="K120" i="34"/>
  <c r="L120" i="34" s="1"/>
  <c r="I73" i="33"/>
  <c r="I75" i="33" s="1"/>
  <c r="L12" i="34"/>
  <c r="J109" i="34"/>
  <c r="K109" i="34" s="1"/>
  <c r="L109" i="34" s="1"/>
  <c r="J88" i="34"/>
  <c r="K88" i="34" s="1"/>
  <c r="L88" i="34" s="1"/>
  <c r="J69" i="34"/>
  <c r="K69" i="34" s="1"/>
  <c r="L69" i="34" s="1"/>
  <c r="J56" i="34"/>
  <c r="K56" i="34" s="1"/>
  <c r="L10" i="33"/>
  <c r="J28" i="33"/>
  <c r="K28" i="33" s="1"/>
  <c r="L28" i="33" s="1"/>
  <c r="J27" i="33"/>
  <c r="K27" i="33" s="1"/>
  <c r="L123" i="4"/>
  <c r="L50" i="18" l="1"/>
  <c r="L52" i="18" s="1"/>
  <c r="L50" i="17"/>
  <c r="L52" i="17" s="1"/>
  <c r="I80" i="33"/>
  <c r="L56" i="34"/>
  <c r="K124" i="34"/>
  <c r="K126" i="34" s="1"/>
  <c r="D134" i="34" s="1"/>
  <c r="D136" i="34" s="1"/>
  <c r="L27" i="33"/>
  <c r="L73" i="33" s="1"/>
  <c r="L75" i="33" s="1"/>
  <c r="K73" i="33"/>
  <c r="K75" i="33" s="1"/>
  <c r="D83" i="33" s="1"/>
  <c r="D85" i="33" s="1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D65" i="32"/>
  <c r="G4" i="32"/>
  <c r="O63" i="32" s="1"/>
  <c r="I63" i="32" s="1"/>
  <c r="D36" i="31"/>
  <c r="G4" i="31"/>
  <c r="O34" i="31" s="1"/>
  <c r="I34" i="31" s="1"/>
  <c r="J34" i="31" s="1"/>
  <c r="K34" i="31" s="1"/>
  <c r="L34" i="31" s="1"/>
  <c r="D103" i="30"/>
  <c r="G4" i="30"/>
  <c r="O101" i="30" s="1"/>
  <c r="I101" i="30" s="1"/>
  <c r="D39" i="29"/>
  <c r="G4" i="29"/>
  <c r="D68" i="28"/>
  <c r="G4" i="28"/>
  <c r="O66" i="28" s="1"/>
  <c r="I66" i="28" s="1"/>
  <c r="J66" i="28" s="1"/>
  <c r="K66" i="28" s="1"/>
  <c r="L66" i="28" s="1"/>
  <c r="G4" i="27"/>
  <c r="D67" i="26"/>
  <c r="G4" i="26"/>
  <c r="O65" i="26" s="1"/>
  <c r="I65" i="26" s="1"/>
  <c r="D64" i="23"/>
  <c r="G4" i="23"/>
  <c r="O62" i="23" s="1"/>
  <c r="I62" i="23" s="1"/>
  <c r="J62" i="23" s="1"/>
  <c r="K62" i="23" s="1"/>
  <c r="L62" i="23" s="1"/>
  <c r="D65" i="8"/>
  <c r="G4" i="8"/>
  <c r="O63" i="8" s="1"/>
  <c r="I63" i="8" s="1"/>
  <c r="J63" i="8" s="1"/>
  <c r="K63" i="8" s="1"/>
  <c r="L63" i="8" s="1"/>
  <c r="D124" i="5"/>
  <c r="G4" i="5"/>
  <c r="O122" i="5" s="1"/>
  <c r="I122" i="5" s="1"/>
  <c r="J122" i="5" s="1"/>
  <c r="K122" i="5" s="1"/>
  <c r="L122" i="5" s="1"/>
  <c r="D50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G4" i="18"/>
  <c r="D50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G4" i="17"/>
  <c r="D123" i="4"/>
  <c r="L125" i="4" s="1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G4" i="4"/>
  <c r="D51" i="22"/>
  <c r="G4" i="22"/>
  <c r="O49" i="22" s="1"/>
  <c r="I49" i="22" s="1"/>
  <c r="J49" i="22" s="1"/>
  <c r="K49" i="22" s="1"/>
  <c r="L49" i="22" s="1"/>
  <c r="D52" i="21"/>
  <c r="G4" i="21"/>
  <c r="D72" i="20"/>
  <c r="G4" i="20"/>
  <c r="E108" i="25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3" i="25"/>
  <c r="E2" i="25"/>
  <c r="G4" i="19"/>
  <c r="O77" i="19" s="1"/>
  <c r="I77" i="19" s="1"/>
  <c r="J77" i="19" s="1"/>
  <c r="K77" i="19" s="1"/>
  <c r="L77" i="19" s="1"/>
  <c r="N35" i="27" l="1"/>
  <c r="N29" i="27"/>
  <c r="N34" i="27"/>
  <c r="N23" i="27"/>
  <c r="N22" i="27"/>
  <c r="N18" i="27"/>
  <c r="N33" i="27"/>
  <c r="N21" i="27"/>
  <c r="N16" i="27"/>
  <c r="N9" i="27"/>
  <c r="N32" i="27"/>
  <c r="N24" i="27"/>
  <c r="N12" i="27"/>
  <c r="N36" i="27"/>
  <c r="N15" i="27"/>
  <c r="N14" i="27"/>
  <c r="N27" i="27"/>
  <c r="N10" i="27"/>
  <c r="N25" i="27"/>
  <c r="N17" i="27"/>
  <c r="N37" i="27"/>
  <c r="N19" i="27"/>
  <c r="N13" i="27"/>
  <c r="N38" i="27"/>
  <c r="O38" i="27" s="1"/>
  <c r="I38" i="27" s="1"/>
  <c r="J38" i="27" s="1"/>
  <c r="K38" i="27" s="1"/>
  <c r="L38" i="27" s="1"/>
  <c r="N20" i="27"/>
  <c r="N11" i="27"/>
  <c r="N28" i="27"/>
  <c r="N31" i="27"/>
  <c r="N30" i="27"/>
  <c r="N26" i="27"/>
  <c r="N21" i="21"/>
  <c r="N35" i="21"/>
  <c r="N48" i="21"/>
  <c r="N50" i="21"/>
  <c r="N18" i="21"/>
  <c r="N13" i="21"/>
  <c r="N33" i="21"/>
  <c r="N24" i="21"/>
  <c r="N31" i="21"/>
  <c r="N38" i="21"/>
  <c r="N36" i="21"/>
  <c r="N27" i="21"/>
  <c r="N29" i="21"/>
  <c r="N42" i="21"/>
  <c r="N10" i="21"/>
  <c r="N28" i="21"/>
  <c r="N25" i="21"/>
  <c r="N16" i="21"/>
  <c r="N23" i="21"/>
  <c r="N30" i="21"/>
  <c r="N40" i="21"/>
  <c r="N20" i="21"/>
  <c r="N19" i="21"/>
  <c r="N44" i="21"/>
  <c r="N34" i="21"/>
  <c r="N9" i="21"/>
  <c r="N49" i="21"/>
  <c r="N17" i="21"/>
  <c r="N47" i="21"/>
  <c r="N15" i="21"/>
  <c r="N22" i="21"/>
  <c r="N45" i="21"/>
  <c r="N43" i="21"/>
  <c r="N12" i="21"/>
  <c r="N26" i="21"/>
  <c r="N37" i="21"/>
  <c r="N41" i="21"/>
  <c r="N32" i="21"/>
  <c r="N39" i="21"/>
  <c r="N46" i="21"/>
  <c r="N14" i="21"/>
  <c r="N11" i="21"/>
  <c r="N69" i="20"/>
  <c r="O69" i="20" s="1"/>
  <c r="I69" i="20" s="1"/>
  <c r="J69" i="20" s="1"/>
  <c r="K69" i="20" s="1"/>
  <c r="L69" i="20" s="1"/>
  <c r="N70" i="20"/>
  <c r="O70" i="20" s="1"/>
  <c r="I70" i="20" s="1"/>
  <c r="N56" i="20"/>
  <c r="N24" i="20"/>
  <c r="N55" i="20"/>
  <c r="N23" i="20"/>
  <c r="N54" i="20"/>
  <c r="N67" i="20"/>
  <c r="O67" i="20" s="1"/>
  <c r="I67" i="20" s="1"/>
  <c r="J67" i="20" s="1"/>
  <c r="K67" i="20" s="1"/>
  <c r="L67" i="20" s="1"/>
  <c r="N51" i="20"/>
  <c r="N58" i="20"/>
  <c r="N65" i="20"/>
  <c r="N33" i="20"/>
  <c r="N26" i="20"/>
  <c r="N45" i="20"/>
  <c r="N15" i="20"/>
  <c r="N42" i="20"/>
  <c r="N52" i="20"/>
  <c r="N22" i="20"/>
  <c r="N59" i="20"/>
  <c r="N61" i="20"/>
  <c r="N29" i="20"/>
  <c r="N21" i="20"/>
  <c r="N36" i="20"/>
  <c r="N63" i="20"/>
  <c r="N62" i="20"/>
  <c r="N27" i="20"/>
  <c r="N66" i="20"/>
  <c r="N28" i="20"/>
  <c r="N48" i="20"/>
  <c r="N18" i="20"/>
  <c r="N47" i="20"/>
  <c r="N17" i="20"/>
  <c r="N57" i="20"/>
  <c r="N25" i="20"/>
  <c r="N46" i="20"/>
  <c r="N34" i="20"/>
  <c r="N64" i="20"/>
  <c r="N41" i="20"/>
  <c r="N30" i="20"/>
  <c r="N13" i="20"/>
  <c r="N50" i="20"/>
  <c r="N16" i="20"/>
  <c r="N9" i="20"/>
  <c r="N37" i="20"/>
  <c r="N43" i="20"/>
  <c r="N12" i="20"/>
  <c r="N44" i="20"/>
  <c r="N14" i="20"/>
  <c r="N32" i="20"/>
  <c r="N31" i="20"/>
  <c r="N35" i="20"/>
  <c r="N20" i="20"/>
  <c r="N53" i="20"/>
  <c r="N60" i="20"/>
  <c r="N11" i="20"/>
  <c r="N40" i="20"/>
  <c r="N10" i="20"/>
  <c r="N39" i="20"/>
  <c r="N49" i="20"/>
  <c r="N19" i="20"/>
  <c r="N38" i="20"/>
  <c r="N68" i="20"/>
  <c r="O68" i="20" s="1"/>
  <c r="I68" i="20" s="1"/>
  <c r="J68" i="20" s="1"/>
  <c r="K68" i="20" s="1"/>
  <c r="L68" i="20" s="1"/>
  <c r="L124" i="34"/>
  <c r="L126" i="34" s="1"/>
  <c r="J63" i="32"/>
  <c r="K63" i="32" s="1"/>
  <c r="L63" i="32" s="1"/>
  <c r="J101" i="30"/>
  <c r="K101" i="30" s="1"/>
  <c r="L101" i="30" s="1"/>
  <c r="J65" i="26"/>
  <c r="K65" i="26" s="1"/>
  <c r="L65" i="26" s="1"/>
  <c r="O9" i="23"/>
  <c r="I9" i="23" s="1"/>
  <c r="J9" i="23" s="1"/>
  <c r="K9" i="23" s="1"/>
  <c r="L9" i="23" s="1"/>
  <c r="N11" i="8"/>
  <c r="M11" i="8"/>
  <c r="M19" i="8"/>
  <c r="N19" i="8"/>
  <c r="M35" i="8"/>
  <c r="N35" i="8"/>
  <c r="M12" i="8"/>
  <c r="N12" i="8"/>
  <c r="M20" i="8"/>
  <c r="N20" i="8"/>
  <c r="M28" i="8"/>
  <c r="N28" i="8"/>
  <c r="M36" i="8"/>
  <c r="N36" i="8"/>
  <c r="M44" i="8"/>
  <c r="N44" i="8"/>
  <c r="M27" i="8"/>
  <c r="N27" i="8"/>
  <c r="N13" i="8"/>
  <c r="M13" i="8"/>
  <c r="M21" i="8"/>
  <c r="N21" i="8"/>
  <c r="M29" i="8"/>
  <c r="N29" i="8"/>
  <c r="M37" i="8"/>
  <c r="N37" i="8"/>
  <c r="M45" i="8"/>
  <c r="N45" i="8"/>
  <c r="M52" i="8"/>
  <c r="N52" i="8"/>
  <c r="M14" i="8"/>
  <c r="N14" i="8"/>
  <c r="M22" i="8"/>
  <c r="N22" i="8"/>
  <c r="M30" i="8"/>
  <c r="N30" i="8"/>
  <c r="M38" i="8"/>
  <c r="N38" i="8"/>
  <c r="M46" i="8"/>
  <c r="N46" i="8"/>
  <c r="M51" i="8"/>
  <c r="N51" i="8"/>
  <c r="M15" i="8"/>
  <c r="N15" i="8"/>
  <c r="M23" i="8"/>
  <c r="N23" i="8"/>
  <c r="M31" i="8"/>
  <c r="N31" i="8"/>
  <c r="M39" i="8"/>
  <c r="N39" i="8"/>
  <c r="M47" i="8"/>
  <c r="N47" i="8"/>
  <c r="M50" i="8"/>
  <c r="N50" i="8"/>
  <c r="M16" i="8"/>
  <c r="N16" i="8"/>
  <c r="M24" i="8"/>
  <c r="N24" i="8"/>
  <c r="M32" i="8"/>
  <c r="N32" i="8"/>
  <c r="M40" i="8"/>
  <c r="N40" i="8"/>
  <c r="M48" i="8"/>
  <c r="N48" i="8"/>
  <c r="M49" i="8"/>
  <c r="N49" i="8"/>
  <c r="M43" i="8"/>
  <c r="N43" i="8"/>
  <c r="M9" i="8"/>
  <c r="N9" i="8"/>
  <c r="M17" i="8"/>
  <c r="N17" i="8"/>
  <c r="M25" i="8"/>
  <c r="N25" i="8"/>
  <c r="M33" i="8"/>
  <c r="N33" i="8"/>
  <c r="M41" i="8"/>
  <c r="N41" i="8"/>
  <c r="N10" i="8"/>
  <c r="M10" i="8"/>
  <c r="M18" i="8"/>
  <c r="N18" i="8"/>
  <c r="M26" i="8"/>
  <c r="N26" i="8"/>
  <c r="M34" i="8"/>
  <c r="N34" i="8"/>
  <c r="M42" i="8"/>
  <c r="N42" i="8"/>
  <c r="O14" i="5"/>
  <c r="I14" i="5" s="1"/>
  <c r="J14" i="5" s="1"/>
  <c r="K14" i="5" s="1"/>
  <c r="L14" i="5" s="1"/>
  <c r="O15" i="5"/>
  <c r="I15" i="5" s="1"/>
  <c r="J15" i="5" s="1"/>
  <c r="K15" i="5" s="1"/>
  <c r="L15" i="5" s="1"/>
  <c r="O16" i="5"/>
  <c r="I16" i="5" s="1"/>
  <c r="J16" i="5" s="1"/>
  <c r="K16" i="5" s="1"/>
  <c r="L16" i="5" s="1"/>
  <c r="O17" i="5"/>
  <c r="I17" i="5" s="1"/>
  <c r="J17" i="5" s="1"/>
  <c r="K17" i="5" s="1"/>
  <c r="L17" i="5" s="1"/>
  <c r="O9" i="5"/>
  <c r="I9" i="5" s="1"/>
  <c r="J9" i="5" s="1"/>
  <c r="K9" i="5" s="1"/>
  <c r="L9" i="5" s="1"/>
  <c r="O10" i="5"/>
  <c r="I10" i="5" s="1"/>
  <c r="J10" i="5" s="1"/>
  <c r="K10" i="5" s="1"/>
  <c r="L10" i="5" s="1"/>
  <c r="O11" i="5"/>
  <c r="I11" i="5" s="1"/>
  <c r="J11" i="5" s="1"/>
  <c r="K11" i="5" s="1"/>
  <c r="L11" i="5" s="1"/>
  <c r="O12" i="5"/>
  <c r="I12" i="5" s="1"/>
  <c r="J12" i="5" s="1"/>
  <c r="K12" i="5" s="1"/>
  <c r="L12" i="5" s="1"/>
  <c r="O13" i="5"/>
  <c r="I13" i="5" s="1"/>
  <c r="J13" i="5" s="1"/>
  <c r="K13" i="5" s="1"/>
  <c r="L13" i="5" s="1"/>
  <c r="O10" i="30"/>
  <c r="I10" i="30" s="1"/>
  <c r="O9" i="30"/>
  <c r="I9" i="30" s="1"/>
  <c r="O10" i="29"/>
  <c r="I10" i="29" s="1"/>
  <c r="O12" i="29"/>
  <c r="I12" i="29" s="1"/>
  <c r="J12" i="29" s="1"/>
  <c r="K12" i="29" s="1"/>
  <c r="L12" i="29" s="1"/>
  <c r="O20" i="21"/>
  <c r="I20" i="21" s="1"/>
  <c r="O40" i="21"/>
  <c r="I40" i="21" s="1"/>
  <c r="J40" i="21" s="1"/>
  <c r="K40" i="21" s="1"/>
  <c r="L40" i="21" s="1"/>
  <c r="O9" i="21"/>
  <c r="I9" i="21" s="1"/>
  <c r="O66" i="20"/>
  <c r="I66" i="20" s="1"/>
  <c r="O67" i="19"/>
  <c r="I67" i="19" s="1"/>
  <c r="O39" i="19"/>
  <c r="I39" i="19" s="1"/>
  <c r="J39" i="19" s="1"/>
  <c r="K39" i="19" s="1"/>
  <c r="L39" i="19" s="1"/>
  <c r="O65" i="19"/>
  <c r="I65" i="19" s="1"/>
  <c r="J65" i="19" s="1"/>
  <c r="K65" i="19" s="1"/>
  <c r="L65" i="19" s="1"/>
  <c r="H136" i="34"/>
  <c r="F136" i="34"/>
  <c r="H85" i="33"/>
  <c r="F85" i="33"/>
  <c r="J70" i="20" l="1"/>
  <c r="K70" i="20" s="1"/>
  <c r="L70" i="20" s="1"/>
  <c r="O35" i="19"/>
  <c r="I35" i="19" s="1"/>
  <c r="J35" i="19" s="1"/>
  <c r="K35" i="19" s="1"/>
  <c r="L35" i="19" s="1"/>
  <c r="O28" i="29"/>
  <c r="I28" i="29" s="1"/>
  <c r="J28" i="29" s="1"/>
  <c r="K28" i="29" s="1"/>
  <c r="L28" i="29" s="1"/>
  <c r="O21" i="29"/>
  <c r="I21" i="29" s="1"/>
  <c r="J21" i="29" s="1"/>
  <c r="K21" i="29" s="1"/>
  <c r="L21" i="29" s="1"/>
  <c r="O22" i="29"/>
  <c r="I22" i="29" s="1"/>
  <c r="J22" i="29" s="1"/>
  <c r="K22" i="29" s="1"/>
  <c r="L22" i="29" s="1"/>
  <c r="O31" i="29"/>
  <c r="I31" i="29" s="1"/>
  <c r="J31" i="29" s="1"/>
  <c r="K31" i="29" s="1"/>
  <c r="L31" i="29" s="1"/>
  <c r="O32" i="29"/>
  <c r="I32" i="29" s="1"/>
  <c r="J32" i="29" s="1"/>
  <c r="K32" i="29" s="1"/>
  <c r="L32" i="29" s="1"/>
  <c r="O33" i="29"/>
  <c r="I33" i="29" s="1"/>
  <c r="J33" i="29" s="1"/>
  <c r="K33" i="29" s="1"/>
  <c r="L33" i="29" s="1"/>
  <c r="O10" i="32"/>
  <c r="I10" i="32" s="1"/>
  <c r="J10" i="32" s="1"/>
  <c r="K10" i="32" s="1"/>
  <c r="L10" i="32" s="1"/>
  <c r="O25" i="23"/>
  <c r="I25" i="23" s="1"/>
  <c r="O54" i="23"/>
  <c r="I54" i="23" s="1"/>
  <c r="J54" i="23" s="1"/>
  <c r="K54" i="23" s="1"/>
  <c r="L54" i="23" s="1"/>
  <c r="O24" i="23"/>
  <c r="I24" i="23" s="1"/>
  <c r="O39" i="23"/>
  <c r="I39" i="23" s="1"/>
  <c r="J39" i="23" s="1"/>
  <c r="K39" i="23" s="1"/>
  <c r="L39" i="23" s="1"/>
  <c r="O59" i="23"/>
  <c r="I59" i="23" s="1"/>
  <c r="J59" i="23" s="1"/>
  <c r="K59" i="23" s="1"/>
  <c r="L59" i="23" s="1"/>
  <c r="O30" i="23"/>
  <c r="I30" i="23" s="1"/>
  <c r="J30" i="23" s="1"/>
  <c r="K30" i="23" s="1"/>
  <c r="L30" i="23" s="1"/>
  <c r="O57" i="23"/>
  <c r="I57" i="23" s="1"/>
  <c r="J57" i="23" s="1"/>
  <c r="K57" i="23" s="1"/>
  <c r="L57" i="23" s="1"/>
  <c r="O21" i="23"/>
  <c r="I21" i="23" s="1"/>
  <c r="J21" i="23" s="1"/>
  <c r="K21" i="23" s="1"/>
  <c r="L21" i="23" s="1"/>
  <c r="O58" i="23"/>
  <c r="I58" i="23" s="1"/>
  <c r="J58" i="23" s="1"/>
  <c r="K58" i="23" s="1"/>
  <c r="L58" i="23" s="1"/>
  <c r="O20" i="23"/>
  <c r="I20" i="23" s="1"/>
  <c r="J20" i="23" s="1"/>
  <c r="K20" i="23" s="1"/>
  <c r="L20" i="23" s="1"/>
  <c r="O52" i="30"/>
  <c r="I52" i="30" s="1"/>
  <c r="O84" i="30"/>
  <c r="I84" i="30" s="1"/>
  <c r="J84" i="30" s="1"/>
  <c r="K84" i="30" s="1"/>
  <c r="L84" i="30" s="1"/>
  <c r="O29" i="22"/>
  <c r="I29" i="22" s="1"/>
  <c r="J29" i="22" s="1"/>
  <c r="K29" i="22" s="1"/>
  <c r="L29" i="22" s="1"/>
  <c r="O19" i="22"/>
  <c r="I19" i="22" s="1"/>
  <c r="J19" i="22" s="1"/>
  <c r="K19" i="22" s="1"/>
  <c r="L19" i="22" s="1"/>
  <c r="O9" i="31"/>
  <c r="I9" i="31" s="1"/>
  <c r="J9" i="31" s="1"/>
  <c r="K9" i="31" s="1"/>
  <c r="L9" i="31" s="1"/>
  <c r="O98" i="30"/>
  <c r="I98" i="30" s="1"/>
  <c r="J98" i="30" s="1"/>
  <c r="K98" i="30" s="1"/>
  <c r="L98" i="30" s="1"/>
  <c r="O51" i="30"/>
  <c r="I51" i="30" s="1"/>
  <c r="J51" i="30" s="1"/>
  <c r="K51" i="30" s="1"/>
  <c r="L51" i="30" s="1"/>
  <c r="O83" i="30"/>
  <c r="I83" i="30" s="1"/>
  <c r="J83" i="30" s="1"/>
  <c r="K83" i="30" s="1"/>
  <c r="L83" i="30" s="1"/>
  <c r="O24" i="30"/>
  <c r="I24" i="30" s="1"/>
  <c r="O41" i="30"/>
  <c r="I41" i="30" s="1"/>
  <c r="J41" i="30" s="1"/>
  <c r="K41" i="30" s="1"/>
  <c r="L41" i="30" s="1"/>
  <c r="O61" i="30"/>
  <c r="I61" i="30" s="1"/>
  <c r="J61" i="30" s="1"/>
  <c r="K61" i="30" s="1"/>
  <c r="L61" i="30" s="1"/>
  <c r="O93" i="30"/>
  <c r="I93" i="30" s="1"/>
  <c r="J93" i="30" s="1"/>
  <c r="K93" i="30" s="1"/>
  <c r="L93" i="30" s="1"/>
  <c r="O35" i="30"/>
  <c r="I35" i="30" s="1"/>
  <c r="J35" i="30" s="1"/>
  <c r="K35" i="30" s="1"/>
  <c r="L35" i="30" s="1"/>
  <c r="O52" i="23"/>
  <c r="I52" i="23" s="1"/>
  <c r="J52" i="23" s="1"/>
  <c r="K52" i="23" s="1"/>
  <c r="L52" i="23" s="1"/>
  <c r="O26" i="23"/>
  <c r="I26" i="23" s="1"/>
  <c r="J26" i="23" s="1"/>
  <c r="K26" i="23" s="1"/>
  <c r="L26" i="23" s="1"/>
  <c r="O61" i="23"/>
  <c r="I61" i="23" s="1"/>
  <c r="J61" i="23" s="1"/>
  <c r="K61" i="23" s="1"/>
  <c r="L61" i="23" s="1"/>
  <c r="O45" i="23"/>
  <c r="I45" i="23" s="1"/>
  <c r="J45" i="23" s="1"/>
  <c r="K45" i="23" s="1"/>
  <c r="L45" i="23" s="1"/>
  <c r="O13" i="23"/>
  <c r="I13" i="23" s="1"/>
  <c r="J13" i="23" s="1"/>
  <c r="K13" i="23" s="1"/>
  <c r="L13" i="23" s="1"/>
  <c r="O44" i="23"/>
  <c r="I44" i="23" s="1"/>
  <c r="J44" i="23" s="1"/>
  <c r="K44" i="23" s="1"/>
  <c r="L44" i="23" s="1"/>
  <c r="O41" i="8"/>
  <c r="I41" i="8" s="1"/>
  <c r="J41" i="8" s="1"/>
  <c r="K41" i="8" s="1"/>
  <c r="L41" i="8" s="1"/>
  <c r="O9" i="8"/>
  <c r="I9" i="8" s="1"/>
  <c r="J9" i="8" s="1"/>
  <c r="K9" i="8" s="1"/>
  <c r="L9" i="8" s="1"/>
  <c r="O48" i="8"/>
  <c r="I48" i="8" s="1"/>
  <c r="J48" i="8" s="1"/>
  <c r="K48" i="8" s="1"/>
  <c r="L48" i="8" s="1"/>
  <c r="O16" i="8"/>
  <c r="I16" i="8" s="1"/>
  <c r="O39" i="8"/>
  <c r="I39" i="8" s="1"/>
  <c r="J39" i="8" s="1"/>
  <c r="K39" i="8" s="1"/>
  <c r="L39" i="8" s="1"/>
  <c r="O51" i="8"/>
  <c r="I51" i="8" s="1"/>
  <c r="J51" i="8" s="1"/>
  <c r="K51" i="8" s="1"/>
  <c r="L51" i="8" s="1"/>
  <c r="O30" i="8"/>
  <c r="I30" i="8" s="1"/>
  <c r="O60" i="8"/>
  <c r="I60" i="8" s="1"/>
  <c r="J60" i="8" s="1"/>
  <c r="K60" i="8" s="1"/>
  <c r="L60" i="8" s="1"/>
  <c r="O21" i="8"/>
  <c r="I21" i="8" s="1"/>
  <c r="J21" i="8" s="1"/>
  <c r="K21" i="8" s="1"/>
  <c r="L21" i="8" s="1"/>
  <c r="O61" i="8"/>
  <c r="I61" i="8" s="1"/>
  <c r="J61" i="8" s="1"/>
  <c r="K61" i="8" s="1"/>
  <c r="L61" i="8" s="1"/>
  <c r="O20" i="8"/>
  <c r="I20" i="8" s="1"/>
  <c r="J20" i="8" s="1"/>
  <c r="K20" i="8" s="1"/>
  <c r="L20" i="8" s="1"/>
  <c r="O35" i="8"/>
  <c r="I35" i="8" s="1"/>
  <c r="J35" i="8" s="1"/>
  <c r="K35" i="8" s="1"/>
  <c r="L35" i="8" s="1"/>
  <c r="O33" i="8"/>
  <c r="I33" i="8" s="1"/>
  <c r="J33" i="8" s="1"/>
  <c r="K33" i="8" s="1"/>
  <c r="L33" i="8" s="1"/>
  <c r="O43" i="8"/>
  <c r="I43" i="8" s="1"/>
  <c r="J43" i="8" s="1"/>
  <c r="K43" i="8" s="1"/>
  <c r="L43" i="8" s="1"/>
  <c r="O40" i="8"/>
  <c r="I40" i="8" s="1"/>
  <c r="J40" i="8" s="1"/>
  <c r="K40" i="8" s="1"/>
  <c r="L40" i="8" s="1"/>
  <c r="O50" i="8"/>
  <c r="I50" i="8" s="1"/>
  <c r="J50" i="8" s="1"/>
  <c r="K50" i="8" s="1"/>
  <c r="L50" i="8" s="1"/>
  <c r="O31" i="8"/>
  <c r="I31" i="8" s="1"/>
  <c r="J31" i="8" s="1"/>
  <c r="K31" i="8" s="1"/>
  <c r="L31" i="8" s="1"/>
  <c r="O59" i="8"/>
  <c r="I59" i="8" s="1"/>
  <c r="J59" i="8" s="1"/>
  <c r="K59" i="8" s="1"/>
  <c r="L59" i="8" s="1"/>
  <c r="O22" i="8"/>
  <c r="I22" i="8" s="1"/>
  <c r="J22" i="8" s="1"/>
  <c r="K22" i="8" s="1"/>
  <c r="L22" i="8" s="1"/>
  <c r="O45" i="8"/>
  <c r="I45" i="8" s="1"/>
  <c r="J45" i="8" s="1"/>
  <c r="K45" i="8" s="1"/>
  <c r="L45" i="8" s="1"/>
  <c r="O44" i="8"/>
  <c r="I44" i="8" s="1"/>
  <c r="J44" i="8" s="1"/>
  <c r="K44" i="8" s="1"/>
  <c r="L44" i="8" s="1"/>
  <c r="O44" i="5"/>
  <c r="I44" i="5" s="1"/>
  <c r="J44" i="5" s="1"/>
  <c r="K44" i="5" s="1"/>
  <c r="L44" i="5" s="1"/>
  <c r="O16" i="32"/>
  <c r="I16" i="32" s="1"/>
  <c r="J16" i="32" s="1"/>
  <c r="K16" i="32" s="1"/>
  <c r="L16" i="32" s="1"/>
  <c r="O48" i="32"/>
  <c r="I48" i="32" s="1"/>
  <c r="J48" i="32" s="1"/>
  <c r="K48" i="32" s="1"/>
  <c r="L48" i="32" s="1"/>
  <c r="O17" i="32"/>
  <c r="I17" i="32" s="1"/>
  <c r="J17" i="32" s="1"/>
  <c r="K17" i="32" s="1"/>
  <c r="L17" i="32" s="1"/>
  <c r="O39" i="32"/>
  <c r="I39" i="32" s="1"/>
  <c r="J39" i="32" s="1"/>
  <c r="K39" i="32" s="1"/>
  <c r="L39" i="32" s="1"/>
  <c r="O18" i="32"/>
  <c r="I18" i="32" s="1"/>
  <c r="J18" i="32" s="1"/>
  <c r="K18" i="32" s="1"/>
  <c r="L18" i="32" s="1"/>
  <c r="O15" i="32"/>
  <c r="I15" i="32" s="1"/>
  <c r="J15" i="32" s="1"/>
  <c r="K15" i="32" s="1"/>
  <c r="L15" i="32" s="1"/>
  <c r="O19" i="32"/>
  <c r="I19" i="32" s="1"/>
  <c r="J19" i="32" s="1"/>
  <c r="K19" i="32" s="1"/>
  <c r="L19" i="32" s="1"/>
  <c r="O31" i="32"/>
  <c r="I31" i="32" s="1"/>
  <c r="J31" i="32" s="1"/>
  <c r="K31" i="32" s="1"/>
  <c r="L31" i="32" s="1"/>
  <c r="O20" i="32"/>
  <c r="I20" i="32" s="1"/>
  <c r="J20" i="32" s="1"/>
  <c r="K20" i="32" s="1"/>
  <c r="L20" i="32" s="1"/>
  <c r="O53" i="32"/>
  <c r="I53" i="32" s="1"/>
  <c r="J53" i="32" s="1"/>
  <c r="K53" i="32" s="1"/>
  <c r="L53" i="32" s="1"/>
  <c r="O29" i="32"/>
  <c r="I29" i="32" s="1"/>
  <c r="J29" i="32" s="1"/>
  <c r="K29" i="32" s="1"/>
  <c r="L29" i="32" s="1"/>
  <c r="O23" i="32"/>
  <c r="I23" i="32" s="1"/>
  <c r="J23" i="32" s="1"/>
  <c r="K23" i="32" s="1"/>
  <c r="L23" i="32" s="1"/>
  <c r="O14" i="32"/>
  <c r="I14" i="32" s="1"/>
  <c r="J14" i="32" s="1"/>
  <c r="K14" i="32" s="1"/>
  <c r="L14" i="32" s="1"/>
  <c r="O46" i="32"/>
  <c r="I46" i="32" s="1"/>
  <c r="J46" i="32" s="1"/>
  <c r="K46" i="32" s="1"/>
  <c r="L46" i="32" s="1"/>
  <c r="O14" i="31"/>
  <c r="I14" i="31" s="1"/>
  <c r="J14" i="31" s="1"/>
  <c r="K14" i="31" s="1"/>
  <c r="L14" i="31" s="1"/>
  <c r="O24" i="31"/>
  <c r="I24" i="31" s="1"/>
  <c r="J24" i="31" s="1"/>
  <c r="K24" i="31" s="1"/>
  <c r="L24" i="31" s="1"/>
  <c r="O17" i="31"/>
  <c r="I17" i="31" s="1"/>
  <c r="O13" i="31"/>
  <c r="I13" i="31" s="1"/>
  <c r="J13" i="31" s="1"/>
  <c r="K13" i="31" s="1"/>
  <c r="L13" i="31" s="1"/>
  <c r="O23" i="31"/>
  <c r="I23" i="31" s="1"/>
  <c r="J23" i="31" s="1"/>
  <c r="K23" i="31" s="1"/>
  <c r="L23" i="31" s="1"/>
  <c r="O11" i="31"/>
  <c r="I11" i="31" s="1"/>
  <c r="J11" i="31" s="1"/>
  <c r="K11" i="31" s="1"/>
  <c r="L11" i="31" s="1"/>
  <c r="O18" i="30"/>
  <c r="I18" i="30" s="1"/>
  <c r="J18" i="30" s="1"/>
  <c r="K18" i="30" s="1"/>
  <c r="L18" i="30" s="1"/>
  <c r="O70" i="30"/>
  <c r="I70" i="30" s="1"/>
  <c r="J70" i="30" s="1"/>
  <c r="K70" i="30" s="1"/>
  <c r="L70" i="30" s="1"/>
  <c r="O63" i="30"/>
  <c r="I63" i="30" s="1"/>
  <c r="J63" i="30" s="1"/>
  <c r="K63" i="30" s="1"/>
  <c r="L63" i="30" s="1"/>
  <c r="O95" i="30"/>
  <c r="I95" i="30" s="1"/>
  <c r="J95" i="30" s="1"/>
  <c r="K95" i="30" s="1"/>
  <c r="L95" i="30" s="1"/>
  <c r="O36" i="30"/>
  <c r="I36" i="30" s="1"/>
  <c r="J36" i="30" s="1"/>
  <c r="K36" i="30" s="1"/>
  <c r="L36" i="30" s="1"/>
  <c r="O31" i="28"/>
  <c r="I31" i="28" s="1"/>
  <c r="J31" i="28" s="1"/>
  <c r="K31" i="28" s="1"/>
  <c r="L31" i="28" s="1"/>
  <c r="O28" i="28"/>
  <c r="I28" i="28" s="1"/>
  <c r="J28" i="28" s="1"/>
  <c r="K28" i="28" s="1"/>
  <c r="L28" i="28" s="1"/>
  <c r="O24" i="28"/>
  <c r="I24" i="28" s="1"/>
  <c r="J24" i="28" s="1"/>
  <c r="K24" i="28" s="1"/>
  <c r="L24" i="28" s="1"/>
  <c r="O11" i="28"/>
  <c r="I11" i="28" s="1"/>
  <c r="J11" i="28" s="1"/>
  <c r="K11" i="28" s="1"/>
  <c r="L11" i="28" s="1"/>
  <c r="O65" i="28"/>
  <c r="I65" i="28" s="1"/>
  <c r="J65" i="28" s="1"/>
  <c r="K65" i="28" s="1"/>
  <c r="L65" i="28" s="1"/>
  <c r="O33" i="28"/>
  <c r="I33" i="28" s="1"/>
  <c r="J33" i="28" s="1"/>
  <c r="K33" i="28" s="1"/>
  <c r="L33" i="28" s="1"/>
  <c r="O36" i="28"/>
  <c r="I36" i="28" s="1"/>
  <c r="J36" i="28" s="1"/>
  <c r="K36" i="28" s="1"/>
  <c r="L36" i="28" s="1"/>
  <c r="O18" i="28"/>
  <c r="I18" i="28" s="1"/>
  <c r="J18" i="28" s="1"/>
  <c r="K18" i="28" s="1"/>
  <c r="L18" i="28" s="1"/>
  <c r="O27" i="28"/>
  <c r="I27" i="28" s="1"/>
  <c r="J27" i="28" s="1"/>
  <c r="K27" i="28" s="1"/>
  <c r="L27" i="28" s="1"/>
  <c r="O39" i="28"/>
  <c r="I39" i="28" s="1"/>
  <c r="J39" i="28" s="1"/>
  <c r="K39" i="28" s="1"/>
  <c r="L39" i="28" s="1"/>
  <c r="O56" i="28"/>
  <c r="I56" i="28" s="1"/>
  <c r="J56" i="28" s="1"/>
  <c r="K56" i="28" s="1"/>
  <c r="L56" i="28" s="1"/>
  <c r="O32" i="28"/>
  <c r="I32" i="28" s="1"/>
  <c r="J32" i="28" s="1"/>
  <c r="K32" i="28" s="1"/>
  <c r="L32" i="28" s="1"/>
  <c r="O12" i="28"/>
  <c r="I12" i="28" s="1"/>
  <c r="J12" i="28" s="1"/>
  <c r="K12" i="28" s="1"/>
  <c r="L12" i="28" s="1"/>
  <c r="O41" i="28"/>
  <c r="I41" i="28" s="1"/>
  <c r="J41" i="28" s="1"/>
  <c r="K41" i="28" s="1"/>
  <c r="L41" i="28" s="1"/>
  <c r="O50" i="28"/>
  <c r="I50" i="28" s="1"/>
  <c r="J50" i="28" s="1"/>
  <c r="K50" i="28" s="1"/>
  <c r="L50" i="28" s="1"/>
  <c r="O26" i="28"/>
  <c r="I26" i="28" s="1"/>
  <c r="J26" i="28" s="1"/>
  <c r="K26" i="28" s="1"/>
  <c r="L26" i="28" s="1"/>
  <c r="O52" i="28"/>
  <c r="I52" i="28" s="1"/>
  <c r="J52" i="28" s="1"/>
  <c r="K52" i="28" s="1"/>
  <c r="L52" i="28" s="1"/>
  <c r="O32" i="22"/>
  <c r="I32" i="22" s="1"/>
  <c r="J32" i="22" s="1"/>
  <c r="K32" i="22" s="1"/>
  <c r="L32" i="22" s="1"/>
  <c r="O27" i="22"/>
  <c r="I27" i="22" s="1"/>
  <c r="J27" i="22" s="1"/>
  <c r="K27" i="22" s="1"/>
  <c r="L27" i="22" s="1"/>
  <c r="O23" i="22"/>
  <c r="I23" i="22" s="1"/>
  <c r="J23" i="22" s="1"/>
  <c r="K23" i="22" s="1"/>
  <c r="L23" i="22" s="1"/>
  <c r="O46" i="22"/>
  <c r="I46" i="22" s="1"/>
  <c r="J46" i="22" s="1"/>
  <c r="K46" i="22" s="1"/>
  <c r="L46" i="22" s="1"/>
  <c r="O14" i="22"/>
  <c r="I14" i="22" s="1"/>
  <c r="J14" i="22" s="1"/>
  <c r="K14" i="22" s="1"/>
  <c r="L14" i="22" s="1"/>
  <c r="O45" i="22"/>
  <c r="I45" i="22" s="1"/>
  <c r="J45" i="22" s="1"/>
  <c r="K45" i="22" s="1"/>
  <c r="L45" i="22" s="1"/>
  <c r="O13" i="22"/>
  <c r="I13" i="22" s="1"/>
  <c r="J13" i="22" s="1"/>
  <c r="K13" i="22" s="1"/>
  <c r="L13" i="22" s="1"/>
  <c r="O33" i="21"/>
  <c r="I33" i="21" s="1"/>
  <c r="J33" i="21" s="1"/>
  <c r="K33" i="21" s="1"/>
  <c r="L33" i="21" s="1"/>
  <c r="O39" i="21"/>
  <c r="I39" i="21" s="1"/>
  <c r="J39" i="21" s="1"/>
  <c r="K39" i="21" s="1"/>
  <c r="L39" i="21" s="1"/>
  <c r="O46" i="21"/>
  <c r="I46" i="21" s="1"/>
  <c r="J46" i="21" s="1"/>
  <c r="K46" i="21" s="1"/>
  <c r="L46" i="21" s="1"/>
  <c r="O21" i="21"/>
  <c r="I21" i="21" s="1"/>
  <c r="J21" i="21" s="1"/>
  <c r="K21" i="21" s="1"/>
  <c r="L21" i="21" s="1"/>
  <c r="O27" i="20"/>
  <c r="I27" i="20" s="1"/>
  <c r="J27" i="20" s="1"/>
  <c r="K27" i="20" s="1"/>
  <c r="L27" i="20" s="1"/>
  <c r="O15" i="19"/>
  <c r="I15" i="19" s="1"/>
  <c r="J15" i="19" s="1"/>
  <c r="K15" i="19" s="1"/>
  <c r="L15" i="19" s="1"/>
  <c r="O68" i="19"/>
  <c r="I68" i="19" s="1"/>
  <c r="J68" i="19" s="1"/>
  <c r="K68" i="19" s="1"/>
  <c r="L68" i="19" s="1"/>
  <c r="O37" i="19"/>
  <c r="I37" i="19" s="1"/>
  <c r="J37" i="19" s="1"/>
  <c r="K37" i="19" s="1"/>
  <c r="L37" i="19" s="1"/>
  <c r="O47" i="19"/>
  <c r="I47" i="19" s="1"/>
  <c r="J47" i="19" s="1"/>
  <c r="K47" i="19" s="1"/>
  <c r="L47" i="19" s="1"/>
  <c r="O44" i="19"/>
  <c r="I44" i="19" s="1"/>
  <c r="J44" i="19" s="1"/>
  <c r="K44" i="19" s="1"/>
  <c r="L44" i="19" s="1"/>
  <c r="O75" i="19"/>
  <c r="I75" i="19" s="1"/>
  <c r="J75" i="19" s="1"/>
  <c r="K75" i="19" s="1"/>
  <c r="L75" i="19" s="1"/>
  <c r="O29" i="19"/>
  <c r="I29" i="19" s="1"/>
  <c r="J29" i="19" s="1"/>
  <c r="K29" i="19" s="1"/>
  <c r="L29" i="19" s="1"/>
  <c r="O76" i="19"/>
  <c r="I76" i="19" s="1"/>
  <c r="J76" i="19" s="1"/>
  <c r="K76" i="19" s="1"/>
  <c r="L76" i="19" s="1"/>
  <c r="O21" i="19"/>
  <c r="I21" i="19" s="1"/>
  <c r="O49" i="19"/>
  <c r="I49" i="19" s="1"/>
  <c r="J49" i="19" s="1"/>
  <c r="K49" i="19" s="1"/>
  <c r="L49" i="19" s="1"/>
  <c r="O14" i="19"/>
  <c r="I14" i="19" s="1"/>
  <c r="J14" i="19" s="1"/>
  <c r="K14" i="19" s="1"/>
  <c r="L14" i="19" s="1"/>
  <c r="O46" i="19"/>
  <c r="I46" i="19" s="1"/>
  <c r="J46" i="19" s="1"/>
  <c r="K46" i="19" s="1"/>
  <c r="L46" i="19" s="1"/>
  <c r="O25" i="19"/>
  <c r="I25" i="19" s="1"/>
  <c r="J25" i="19" s="1"/>
  <c r="K25" i="19" s="1"/>
  <c r="L25" i="19" s="1"/>
  <c r="O64" i="19"/>
  <c r="I64" i="19" s="1"/>
  <c r="J64" i="19" s="1"/>
  <c r="K64" i="19" s="1"/>
  <c r="L64" i="19" s="1"/>
  <c r="O51" i="19"/>
  <c r="I51" i="19" s="1"/>
  <c r="J51" i="19" s="1"/>
  <c r="K51" i="19" s="1"/>
  <c r="L51" i="19" s="1"/>
  <c r="O16" i="19"/>
  <c r="I16" i="19" s="1"/>
  <c r="J16" i="19" s="1"/>
  <c r="K16" i="19" s="1"/>
  <c r="L16" i="19" s="1"/>
  <c r="O48" i="19"/>
  <c r="I48" i="19" s="1"/>
  <c r="O61" i="19"/>
  <c r="I61" i="19" s="1"/>
  <c r="J61" i="19" s="1"/>
  <c r="K61" i="19" s="1"/>
  <c r="L61" i="19" s="1"/>
  <c r="O26" i="19"/>
  <c r="I26" i="19" s="1"/>
  <c r="J26" i="19" s="1"/>
  <c r="K26" i="19" s="1"/>
  <c r="L26" i="19" s="1"/>
  <c r="O56" i="19"/>
  <c r="I56" i="19" s="1"/>
  <c r="J56" i="19" s="1"/>
  <c r="K56" i="19" s="1"/>
  <c r="L56" i="19" s="1"/>
  <c r="O70" i="19"/>
  <c r="I70" i="19" s="1"/>
  <c r="J70" i="19" s="1"/>
  <c r="K70" i="19" s="1"/>
  <c r="L70" i="19" s="1"/>
  <c r="O74" i="19"/>
  <c r="I74" i="19" s="1"/>
  <c r="J74" i="19" s="1"/>
  <c r="K74" i="19" s="1"/>
  <c r="L74" i="19" s="1"/>
  <c r="O60" i="19"/>
  <c r="I60" i="19" s="1"/>
  <c r="J60" i="19" s="1"/>
  <c r="K60" i="19" s="1"/>
  <c r="L60" i="19" s="1"/>
  <c r="O72" i="19"/>
  <c r="I72" i="19" s="1"/>
  <c r="J72" i="19" s="1"/>
  <c r="K72" i="19" s="1"/>
  <c r="L72" i="19" s="1"/>
  <c r="O13" i="19"/>
  <c r="I13" i="19" s="1"/>
  <c r="O20" i="19"/>
  <c r="I20" i="19" s="1"/>
  <c r="J20" i="19" s="1"/>
  <c r="K20" i="19" s="1"/>
  <c r="L20" i="19" s="1"/>
  <c r="O73" i="19"/>
  <c r="I73" i="19" s="1"/>
  <c r="J73" i="19" s="1"/>
  <c r="K73" i="19" s="1"/>
  <c r="L73" i="19" s="1"/>
  <c r="O28" i="19"/>
  <c r="I28" i="19" s="1"/>
  <c r="J28" i="19" s="1"/>
  <c r="K28" i="19" s="1"/>
  <c r="L28" i="19" s="1"/>
  <c r="O27" i="26"/>
  <c r="I27" i="26" s="1"/>
  <c r="J27" i="26" s="1"/>
  <c r="K27" i="26" s="1"/>
  <c r="L27" i="26" s="1"/>
  <c r="O47" i="23"/>
  <c r="I47" i="23" s="1"/>
  <c r="J47" i="23" s="1"/>
  <c r="K47" i="23" s="1"/>
  <c r="L47" i="23" s="1"/>
  <c r="O28" i="23"/>
  <c r="I28" i="23" s="1"/>
  <c r="J28" i="23" s="1"/>
  <c r="K28" i="23" s="1"/>
  <c r="L28" i="23" s="1"/>
  <c r="O49" i="23"/>
  <c r="I49" i="23" s="1"/>
  <c r="J49" i="23" s="1"/>
  <c r="O43" i="23"/>
  <c r="I43" i="23" s="1"/>
  <c r="J43" i="23" s="1"/>
  <c r="K43" i="23" s="1"/>
  <c r="L43" i="23" s="1"/>
  <c r="O27" i="23"/>
  <c r="I27" i="23" s="1"/>
  <c r="J27" i="23" s="1"/>
  <c r="K27" i="23" s="1"/>
  <c r="L27" i="23" s="1"/>
  <c r="O33" i="23"/>
  <c r="I33" i="23" s="1"/>
  <c r="J33" i="23" s="1"/>
  <c r="K33" i="23" s="1"/>
  <c r="L33" i="23" s="1"/>
  <c r="O15" i="23"/>
  <c r="I15" i="23" s="1"/>
  <c r="J15" i="23" s="1"/>
  <c r="K15" i="23" s="1"/>
  <c r="L15" i="23" s="1"/>
  <c r="O29" i="23"/>
  <c r="I29" i="23" s="1"/>
  <c r="J29" i="23" s="1"/>
  <c r="K29" i="23" s="1"/>
  <c r="L29" i="23" s="1"/>
  <c r="O42" i="23"/>
  <c r="I42" i="23" s="1"/>
  <c r="J42" i="23" s="1"/>
  <c r="O32" i="23"/>
  <c r="I32" i="23" s="1"/>
  <c r="J32" i="23" s="1"/>
  <c r="K32" i="23" s="1"/>
  <c r="L32" i="23" s="1"/>
  <c r="O38" i="23"/>
  <c r="I38" i="23" s="1"/>
  <c r="J38" i="23" s="1"/>
  <c r="O50" i="23"/>
  <c r="I50" i="23" s="1"/>
  <c r="J50" i="23" s="1"/>
  <c r="O19" i="23"/>
  <c r="I19" i="23" s="1"/>
  <c r="J19" i="23" s="1"/>
  <c r="K19" i="23" s="1"/>
  <c r="L19" i="23" s="1"/>
  <c r="O60" i="23"/>
  <c r="I60" i="23" s="1"/>
  <c r="J60" i="23" s="1"/>
  <c r="K60" i="23" s="1"/>
  <c r="L60" i="23" s="1"/>
  <c r="O18" i="23"/>
  <c r="I18" i="23" s="1"/>
  <c r="J18" i="23" s="1"/>
  <c r="K18" i="23" s="1"/>
  <c r="L18" i="23" s="1"/>
  <c r="O10" i="23"/>
  <c r="I10" i="23" s="1"/>
  <c r="O41" i="23"/>
  <c r="I41" i="23" s="1"/>
  <c r="J41" i="23" s="1"/>
  <c r="K41" i="23" s="1"/>
  <c r="L41" i="23" s="1"/>
  <c r="O40" i="23"/>
  <c r="I40" i="23" s="1"/>
  <c r="J40" i="23" s="1"/>
  <c r="K40" i="23" s="1"/>
  <c r="L40" i="23" s="1"/>
  <c r="O55" i="23"/>
  <c r="I55" i="23" s="1"/>
  <c r="O23" i="23"/>
  <c r="I23" i="23" s="1"/>
  <c r="J23" i="23" s="1"/>
  <c r="K23" i="23" s="1"/>
  <c r="L23" i="23" s="1"/>
  <c r="O46" i="23"/>
  <c r="I46" i="23" s="1"/>
  <c r="J46" i="23" s="1"/>
  <c r="K46" i="23" s="1"/>
  <c r="L46" i="23" s="1"/>
  <c r="O14" i="23"/>
  <c r="I14" i="23" s="1"/>
  <c r="J14" i="23" s="1"/>
  <c r="K14" i="23" s="1"/>
  <c r="L14" i="23" s="1"/>
  <c r="O37" i="23"/>
  <c r="I37" i="23" s="1"/>
  <c r="O35" i="23"/>
  <c r="I35" i="23" s="1"/>
  <c r="J35" i="23" s="1"/>
  <c r="K35" i="23" s="1"/>
  <c r="L35" i="23" s="1"/>
  <c r="O36" i="23"/>
  <c r="I36" i="23" s="1"/>
  <c r="J36" i="23" s="1"/>
  <c r="K36" i="23" s="1"/>
  <c r="L36" i="23" s="1"/>
  <c r="O51" i="23"/>
  <c r="I51" i="23" s="1"/>
  <c r="J51" i="23" s="1"/>
  <c r="K51" i="23" s="1"/>
  <c r="L51" i="23" s="1"/>
  <c r="O11" i="23"/>
  <c r="I11" i="23" s="1"/>
  <c r="O34" i="23"/>
  <c r="I34" i="23" s="1"/>
  <c r="O53" i="23"/>
  <c r="I53" i="23" s="1"/>
  <c r="J25" i="23"/>
  <c r="K25" i="23" s="1"/>
  <c r="L25" i="23" s="1"/>
  <c r="J24" i="23"/>
  <c r="K24" i="23" s="1"/>
  <c r="L24" i="23" s="1"/>
  <c r="O12" i="23"/>
  <c r="I12" i="23" s="1"/>
  <c r="O17" i="23"/>
  <c r="I17" i="23" s="1"/>
  <c r="J17" i="23" s="1"/>
  <c r="K17" i="23" s="1"/>
  <c r="L17" i="23" s="1"/>
  <c r="O48" i="23"/>
  <c r="I48" i="23" s="1"/>
  <c r="J48" i="23" s="1"/>
  <c r="K48" i="23" s="1"/>
  <c r="L48" i="23" s="1"/>
  <c r="O16" i="23"/>
  <c r="I16" i="23" s="1"/>
  <c r="J16" i="23" s="1"/>
  <c r="K16" i="23" s="1"/>
  <c r="L16" i="23" s="1"/>
  <c r="O31" i="23"/>
  <c r="I31" i="23" s="1"/>
  <c r="O56" i="23"/>
  <c r="I56" i="23" s="1"/>
  <c r="J56" i="23" s="1"/>
  <c r="K56" i="23" s="1"/>
  <c r="L56" i="23" s="1"/>
  <c r="O22" i="23"/>
  <c r="I22" i="23" s="1"/>
  <c r="J22" i="23" s="1"/>
  <c r="K22" i="23" s="1"/>
  <c r="L22" i="23" s="1"/>
  <c r="O12" i="8"/>
  <c r="I12" i="8" s="1"/>
  <c r="J12" i="8" s="1"/>
  <c r="O25" i="8"/>
  <c r="I25" i="8" s="1"/>
  <c r="J25" i="8" s="1"/>
  <c r="K25" i="8" s="1"/>
  <c r="L25" i="8" s="1"/>
  <c r="O49" i="8"/>
  <c r="I49" i="8" s="1"/>
  <c r="J49" i="8" s="1"/>
  <c r="K49" i="8" s="1"/>
  <c r="L49" i="8" s="1"/>
  <c r="O32" i="8"/>
  <c r="I32" i="8" s="1"/>
  <c r="J32" i="8" s="1"/>
  <c r="K32" i="8" s="1"/>
  <c r="L32" i="8" s="1"/>
  <c r="O58" i="8"/>
  <c r="I58" i="8" s="1"/>
  <c r="J58" i="8" s="1"/>
  <c r="K58" i="8" s="1"/>
  <c r="L58" i="8" s="1"/>
  <c r="O23" i="8"/>
  <c r="I23" i="8" s="1"/>
  <c r="J23" i="8" s="1"/>
  <c r="K23" i="8" s="1"/>
  <c r="L23" i="8" s="1"/>
  <c r="O46" i="8"/>
  <c r="I46" i="8" s="1"/>
  <c r="J46" i="8" s="1"/>
  <c r="K46" i="8" s="1"/>
  <c r="L46" i="8" s="1"/>
  <c r="O14" i="8"/>
  <c r="I14" i="8" s="1"/>
  <c r="J14" i="8" s="1"/>
  <c r="K14" i="8" s="1"/>
  <c r="L14" i="8" s="1"/>
  <c r="O37" i="8"/>
  <c r="I37" i="8" s="1"/>
  <c r="J37" i="8" s="1"/>
  <c r="K37" i="8" s="1"/>
  <c r="L37" i="8" s="1"/>
  <c r="O27" i="8"/>
  <c r="I27" i="8" s="1"/>
  <c r="J27" i="8" s="1"/>
  <c r="K27" i="8" s="1"/>
  <c r="L27" i="8" s="1"/>
  <c r="O36" i="8"/>
  <c r="I36" i="8" s="1"/>
  <c r="J36" i="8" s="1"/>
  <c r="K36" i="8" s="1"/>
  <c r="L36" i="8" s="1"/>
  <c r="O54" i="8"/>
  <c r="I54" i="8" s="1"/>
  <c r="J54" i="8" s="1"/>
  <c r="K54" i="8" s="1"/>
  <c r="L54" i="8" s="1"/>
  <c r="O19" i="8"/>
  <c r="I19" i="8" s="1"/>
  <c r="J19" i="8" s="1"/>
  <c r="K19" i="8" s="1"/>
  <c r="L19" i="8" s="1"/>
  <c r="O10" i="8"/>
  <c r="I10" i="8" s="1"/>
  <c r="J10" i="8" s="1"/>
  <c r="K10" i="8" s="1"/>
  <c r="L10" i="8" s="1"/>
  <c r="O56" i="8"/>
  <c r="I56" i="8" s="1"/>
  <c r="O17" i="8"/>
  <c r="I17" i="8" s="1"/>
  <c r="J17" i="8" s="1"/>
  <c r="K17" i="8" s="1"/>
  <c r="L17" i="8" s="1"/>
  <c r="O57" i="8"/>
  <c r="I57" i="8" s="1"/>
  <c r="J57" i="8" s="1"/>
  <c r="K57" i="8" s="1"/>
  <c r="L57" i="8" s="1"/>
  <c r="O24" i="8"/>
  <c r="I24" i="8" s="1"/>
  <c r="O47" i="8"/>
  <c r="I47" i="8" s="1"/>
  <c r="J47" i="8" s="1"/>
  <c r="K47" i="8" s="1"/>
  <c r="L47" i="8" s="1"/>
  <c r="O15" i="8"/>
  <c r="I15" i="8" s="1"/>
  <c r="J15" i="8" s="1"/>
  <c r="K15" i="8" s="1"/>
  <c r="L15" i="8" s="1"/>
  <c r="O38" i="8"/>
  <c r="I38" i="8" s="1"/>
  <c r="J38" i="8" s="1"/>
  <c r="K38" i="8" s="1"/>
  <c r="L38" i="8" s="1"/>
  <c r="O52" i="8"/>
  <c r="I52" i="8" s="1"/>
  <c r="J52" i="8" s="1"/>
  <c r="K52" i="8" s="1"/>
  <c r="L52" i="8" s="1"/>
  <c r="O29" i="8"/>
  <c r="I29" i="8" s="1"/>
  <c r="J29" i="8" s="1"/>
  <c r="K29" i="8" s="1"/>
  <c r="L29" i="8" s="1"/>
  <c r="O53" i="8"/>
  <c r="I53" i="8" s="1"/>
  <c r="J53" i="8" s="1"/>
  <c r="K53" i="8" s="1"/>
  <c r="L53" i="8" s="1"/>
  <c r="O28" i="8"/>
  <c r="I28" i="8" s="1"/>
  <c r="O62" i="8"/>
  <c r="I62" i="8" s="1"/>
  <c r="O34" i="8"/>
  <c r="I34" i="8" s="1"/>
  <c r="O26" i="8"/>
  <c r="I26" i="8" s="1"/>
  <c r="J30" i="8"/>
  <c r="K30" i="8" s="1"/>
  <c r="L30" i="8" s="1"/>
  <c r="J16" i="8"/>
  <c r="K16" i="8" s="1"/>
  <c r="L16" i="8" s="1"/>
  <c r="O55" i="8"/>
  <c r="I55" i="8" s="1"/>
  <c r="J55" i="8" s="1"/>
  <c r="K55" i="8" s="1"/>
  <c r="L55" i="8" s="1"/>
  <c r="O18" i="8"/>
  <c r="I18" i="8" s="1"/>
  <c r="O13" i="8"/>
  <c r="I13" i="8" s="1"/>
  <c r="O42" i="8"/>
  <c r="I42" i="8" s="1"/>
  <c r="O11" i="8"/>
  <c r="I11" i="8" s="1"/>
  <c r="J11" i="8" s="1"/>
  <c r="K11" i="8" s="1"/>
  <c r="L11" i="8" s="1"/>
  <c r="O73" i="5"/>
  <c r="I73" i="5" s="1"/>
  <c r="J73" i="5" s="1"/>
  <c r="K73" i="5" s="1"/>
  <c r="L73" i="5" s="1"/>
  <c r="O105" i="5"/>
  <c r="I105" i="5" s="1"/>
  <c r="J105" i="5" s="1"/>
  <c r="K105" i="5" s="1"/>
  <c r="L105" i="5" s="1"/>
  <c r="O57" i="5"/>
  <c r="I57" i="5" s="1"/>
  <c r="J57" i="5" s="1"/>
  <c r="K57" i="5" s="1"/>
  <c r="L57" i="5" s="1"/>
  <c r="O89" i="5"/>
  <c r="I89" i="5" s="1"/>
  <c r="J89" i="5" s="1"/>
  <c r="K89" i="5" s="1"/>
  <c r="L89" i="5" s="1"/>
  <c r="O121" i="5"/>
  <c r="I121" i="5" s="1"/>
  <c r="J121" i="5" s="1"/>
  <c r="K121" i="5" s="1"/>
  <c r="L121" i="5" s="1"/>
  <c r="O102" i="5"/>
  <c r="I102" i="5" s="1"/>
  <c r="J102" i="5" s="1"/>
  <c r="K102" i="5" s="1"/>
  <c r="L102" i="5" s="1"/>
  <c r="O76" i="5"/>
  <c r="I76" i="5" s="1"/>
  <c r="J76" i="5" s="1"/>
  <c r="K76" i="5" s="1"/>
  <c r="L76" i="5" s="1"/>
  <c r="O108" i="5"/>
  <c r="I108" i="5" s="1"/>
  <c r="J108" i="5" s="1"/>
  <c r="K108" i="5" s="1"/>
  <c r="L108" i="5" s="1"/>
  <c r="O35" i="5"/>
  <c r="I35" i="5" s="1"/>
  <c r="J35" i="5" s="1"/>
  <c r="K35" i="5" s="1"/>
  <c r="L35" i="5" s="1"/>
  <c r="O52" i="5"/>
  <c r="I52" i="5" s="1"/>
  <c r="J52" i="5" s="1"/>
  <c r="K52" i="5" s="1"/>
  <c r="L52" i="5" s="1"/>
  <c r="O84" i="5"/>
  <c r="I84" i="5" s="1"/>
  <c r="J84" i="5" s="1"/>
  <c r="K84" i="5" s="1"/>
  <c r="L84" i="5" s="1"/>
  <c r="O116" i="5"/>
  <c r="I116" i="5" s="1"/>
  <c r="J116" i="5" s="1"/>
  <c r="K116" i="5" s="1"/>
  <c r="L116" i="5" s="1"/>
  <c r="O49" i="5"/>
  <c r="I49" i="5" s="1"/>
  <c r="J49" i="5" s="1"/>
  <c r="K49" i="5" s="1"/>
  <c r="L49" i="5" s="1"/>
  <c r="O81" i="5"/>
  <c r="I81" i="5" s="1"/>
  <c r="J81" i="5" s="1"/>
  <c r="K81" i="5" s="1"/>
  <c r="L81" i="5" s="1"/>
  <c r="O113" i="5"/>
  <c r="I113" i="5" s="1"/>
  <c r="J113" i="5" s="1"/>
  <c r="K113" i="5" s="1"/>
  <c r="L113" i="5" s="1"/>
  <c r="O20" i="5"/>
  <c r="I20" i="5" s="1"/>
  <c r="J20" i="5" s="1"/>
  <c r="K20" i="5" s="1"/>
  <c r="L20" i="5" s="1"/>
  <c r="O31" i="5"/>
  <c r="I31" i="5" s="1"/>
  <c r="J31" i="5" s="1"/>
  <c r="K31" i="5" s="1"/>
  <c r="L31" i="5" s="1"/>
  <c r="O60" i="5"/>
  <c r="I60" i="5" s="1"/>
  <c r="J60" i="5" s="1"/>
  <c r="K60" i="5" s="1"/>
  <c r="L60" i="5" s="1"/>
  <c r="O92" i="5"/>
  <c r="I92" i="5" s="1"/>
  <c r="J92" i="5" s="1"/>
  <c r="K92" i="5" s="1"/>
  <c r="L92" i="5" s="1"/>
  <c r="O23" i="5"/>
  <c r="I23" i="5" s="1"/>
  <c r="J23" i="5" s="1"/>
  <c r="K23" i="5" s="1"/>
  <c r="L23" i="5" s="1"/>
  <c r="O68" i="5"/>
  <c r="I68" i="5" s="1"/>
  <c r="J68" i="5" s="1"/>
  <c r="K68" i="5" s="1"/>
  <c r="L68" i="5" s="1"/>
  <c r="O100" i="5"/>
  <c r="I100" i="5" s="1"/>
  <c r="J100" i="5" s="1"/>
  <c r="K100" i="5" s="1"/>
  <c r="L100" i="5" s="1"/>
  <c r="O65" i="5"/>
  <c r="I65" i="5" s="1"/>
  <c r="J65" i="5" s="1"/>
  <c r="K65" i="5" s="1"/>
  <c r="L65" i="5" s="1"/>
  <c r="O41" i="5"/>
  <c r="I41" i="5" s="1"/>
  <c r="J41" i="5" s="1"/>
  <c r="K41" i="5" s="1"/>
  <c r="L41" i="5" s="1"/>
  <c r="O32" i="32"/>
  <c r="I32" i="32" s="1"/>
  <c r="J32" i="32" s="1"/>
  <c r="K32" i="32" s="1"/>
  <c r="L32" i="32" s="1"/>
  <c r="O57" i="32"/>
  <c r="I57" i="32" s="1"/>
  <c r="J57" i="32" s="1"/>
  <c r="K57" i="32" s="1"/>
  <c r="L57" i="32" s="1"/>
  <c r="O33" i="32"/>
  <c r="I33" i="32" s="1"/>
  <c r="J33" i="32" s="1"/>
  <c r="K33" i="32" s="1"/>
  <c r="L33" i="32" s="1"/>
  <c r="O58" i="32"/>
  <c r="I58" i="32" s="1"/>
  <c r="J58" i="32" s="1"/>
  <c r="K58" i="32" s="1"/>
  <c r="L58" i="32" s="1"/>
  <c r="O34" i="32"/>
  <c r="I34" i="32" s="1"/>
  <c r="J34" i="32" s="1"/>
  <c r="K34" i="32" s="1"/>
  <c r="L34" i="32" s="1"/>
  <c r="O59" i="32"/>
  <c r="I59" i="32" s="1"/>
  <c r="J59" i="32" s="1"/>
  <c r="K59" i="32" s="1"/>
  <c r="L59" i="32" s="1"/>
  <c r="O35" i="32"/>
  <c r="I35" i="32" s="1"/>
  <c r="J35" i="32" s="1"/>
  <c r="K35" i="32" s="1"/>
  <c r="L35" i="32" s="1"/>
  <c r="O60" i="32"/>
  <c r="I60" i="32" s="1"/>
  <c r="J60" i="32" s="1"/>
  <c r="K60" i="32" s="1"/>
  <c r="L60" i="32" s="1"/>
  <c r="O36" i="32"/>
  <c r="I36" i="32" s="1"/>
  <c r="J36" i="32" s="1"/>
  <c r="K36" i="32" s="1"/>
  <c r="L36" i="32" s="1"/>
  <c r="O13" i="32"/>
  <c r="I13" i="32" s="1"/>
  <c r="J13" i="32" s="1"/>
  <c r="K13" i="32" s="1"/>
  <c r="L13" i="32" s="1"/>
  <c r="O45" i="32"/>
  <c r="I45" i="32" s="1"/>
  <c r="O54" i="32"/>
  <c r="I54" i="32" s="1"/>
  <c r="J54" i="32" s="1"/>
  <c r="K54" i="32" s="1"/>
  <c r="L54" i="32" s="1"/>
  <c r="O30" i="32"/>
  <c r="I30" i="32" s="1"/>
  <c r="J30" i="32" s="1"/>
  <c r="K30" i="32" s="1"/>
  <c r="L30" i="32" s="1"/>
  <c r="O24" i="32"/>
  <c r="I24" i="32" s="1"/>
  <c r="J24" i="32" s="1"/>
  <c r="K24" i="32" s="1"/>
  <c r="L24" i="32" s="1"/>
  <c r="O49" i="32"/>
  <c r="I49" i="32" s="1"/>
  <c r="J49" i="32" s="1"/>
  <c r="K49" i="32" s="1"/>
  <c r="L49" i="32" s="1"/>
  <c r="O25" i="32"/>
  <c r="I25" i="32" s="1"/>
  <c r="J25" i="32" s="1"/>
  <c r="K25" i="32" s="1"/>
  <c r="L25" i="32" s="1"/>
  <c r="O50" i="32"/>
  <c r="I50" i="32" s="1"/>
  <c r="J50" i="32" s="1"/>
  <c r="K50" i="32" s="1"/>
  <c r="L50" i="32" s="1"/>
  <c r="O26" i="32"/>
  <c r="I26" i="32" s="1"/>
  <c r="J26" i="32" s="1"/>
  <c r="K26" i="32" s="1"/>
  <c r="L26" i="32" s="1"/>
  <c r="O51" i="32"/>
  <c r="I51" i="32" s="1"/>
  <c r="J51" i="32" s="1"/>
  <c r="K51" i="32" s="1"/>
  <c r="L51" i="32" s="1"/>
  <c r="O27" i="32"/>
  <c r="I27" i="32" s="1"/>
  <c r="J27" i="32" s="1"/>
  <c r="K27" i="32" s="1"/>
  <c r="L27" i="32" s="1"/>
  <c r="O52" i="32"/>
  <c r="I52" i="32" s="1"/>
  <c r="J52" i="32" s="1"/>
  <c r="K52" i="32" s="1"/>
  <c r="L52" i="32" s="1"/>
  <c r="O28" i="32"/>
  <c r="I28" i="32" s="1"/>
  <c r="J28" i="32" s="1"/>
  <c r="O61" i="32"/>
  <c r="I61" i="32" s="1"/>
  <c r="J61" i="32" s="1"/>
  <c r="K61" i="32" s="1"/>
  <c r="L61" i="32" s="1"/>
  <c r="O37" i="32"/>
  <c r="I37" i="32" s="1"/>
  <c r="J37" i="32" s="1"/>
  <c r="K37" i="32" s="1"/>
  <c r="L37" i="32" s="1"/>
  <c r="O47" i="32"/>
  <c r="I47" i="32" s="1"/>
  <c r="J47" i="32" s="1"/>
  <c r="K47" i="32" s="1"/>
  <c r="L47" i="32" s="1"/>
  <c r="O22" i="32"/>
  <c r="I22" i="32" s="1"/>
  <c r="J22" i="32" s="1"/>
  <c r="K22" i="32" s="1"/>
  <c r="L22" i="32" s="1"/>
  <c r="J45" i="32"/>
  <c r="K45" i="32" s="1"/>
  <c r="L45" i="32" s="1"/>
  <c r="O56" i="32"/>
  <c r="I56" i="32" s="1"/>
  <c r="J56" i="32" s="1"/>
  <c r="K56" i="32" s="1"/>
  <c r="L56" i="32" s="1"/>
  <c r="O40" i="32"/>
  <c r="I40" i="32" s="1"/>
  <c r="J40" i="32" s="1"/>
  <c r="K40" i="32" s="1"/>
  <c r="L40" i="32" s="1"/>
  <c r="O9" i="32"/>
  <c r="I9" i="32" s="1"/>
  <c r="J9" i="32" s="1"/>
  <c r="K9" i="32" s="1"/>
  <c r="L9" i="32" s="1"/>
  <c r="O41" i="32"/>
  <c r="I41" i="32" s="1"/>
  <c r="J41" i="32" s="1"/>
  <c r="K41" i="32" s="1"/>
  <c r="L41" i="32" s="1"/>
  <c r="O42" i="32"/>
  <c r="I42" i="32" s="1"/>
  <c r="J42" i="32" s="1"/>
  <c r="K42" i="32" s="1"/>
  <c r="L42" i="32" s="1"/>
  <c r="O11" i="32"/>
  <c r="I11" i="32" s="1"/>
  <c r="J11" i="32" s="1"/>
  <c r="K11" i="32" s="1"/>
  <c r="L11" i="32" s="1"/>
  <c r="O43" i="32"/>
  <c r="I43" i="32" s="1"/>
  <c r="J43" i="32" s="1"/>
  <c r="K43" i="32" s="1"/>
  <c r="L43" i="32" s="1"/>
  <c r="O12" i="32"/>
  <c r="I12" i="32" s="1"/>
  <c r="O44" i="32"/>
  <c r="I44" i="32" s="1"/>
  <c r="O21" i="32"/>
  <c r="I21" i="32" s="1"/>
  <c r="O55" i="32"/>
  <c r="I55" i="32" s="1"/>
  <c r="O62" i="32"/>
  <c r="I62" i="32" s="1"/>
  <c r="J62" i="32" s="1"/>
  <c r="K62" i="32" s="1"/>
  <c r="L62" i="32" s="1"/>
  <c r="O38" i="32"/>
  <c r="I38" i="32" s="1"/>
  <c r="J38" i="32" s="1"/>
  <c r="K38" i="32" s="1"/>
  <c r="L38" i="32" s="1"/>
  <c r="O31" i="31"/>
  <c r="I31" i="31" s="1"/>
  <c r="J31" i="31" s="1"/>
  <c r="K31" i="31" s="1"/>
  <c r="L31" i="31" s="1"/>
  <c r="O28" i="31"/>
  <c r="I28" i="31" s="1"/>
  <c r="J28" i="31" s="1"/>
  <c r="K28" i="31" s="1"/>
  <c r="L28" i="31" s="1"/>
  <c r="O18" i="31"/>
  <c r="I18" i="31" s="1"/>
  <c r="J18" i="31" s="1"/>
  <c r="K18" i="31" s="1"/>
  <c r="L18" i="31" s="1"/>
  <c r="O30" i="31"/>
  <c r="I30" i="31" s="1"/>
  <c r="J30" i="31" s="1"/>
  <c r="K30" i="31" s="1"/>
  <c r="L30" i="31" s="1"/>
  <c r="O26" i="31"/>
  <c r="I26" i="31" s="1"/>
  <c r="J26" i="31" s="1"/>
  <c r="K26" i="31" s="1"/>
  <c r="L26" i="31" s="1"/>
  <c r="O29" i="31"/>
  <c r="I29" i="31" s="1"/>
  <c r="J29" i="31" s="1"/>
  <c r="K29" i="31" s="1"/>
  <c r="L29" i="31" s="1"/>
  <c r="O22" i="31"/>
  <c r="I22" i="31" s="1"/>
  <c r="J22" i="31" s="1"/>
  <c r="K22" i="31" s="1"/>
  <c r="L22" i="31" s="1"/>
  <c r="O32" i="31"/>
  <c r="I32" i="31" s="1"/>
  <c r="J32" i="31" s="1"/>
  <c r="K32" i="31" s="1"/>
  <c r="L32" i="31" s="1"/>
  <c r="O25" i="31"/>
  <c r="I25" i="31" s="1"/>
  <c r="O10" i="31"/>
  <c r="I10" i="31" s="1"/>
  <c r="J10" i="31" s="1"/>
  <c r="K10" i="31" s="1"/>
  <c r="L10" i="31" s="1"/>
  <c r="O21" i="31"/>
  <c r="I21" i="31" s="1"/>
  <c r="J21" i="31" s="1"/>
  <c r="K21" i="31" s="1"/>
  <c r="L21" i="31" s="1"/>
  <c r="O33" i="31"/>
  <c r="I33" i="31" s="1"/>
  <c r="O19" i="31"/>
  <c r="I19" i="31" s="1"/>
  <c r="O16" i="31"/>
  <c r="I16" i="31" s="1"/>
  <c r="J16" i="31" s="1"/>
  <c r="K16" i="31" s="1"/>
  <c r="L16" i="31" s="1"/>
  <c r="O20" i="31"/>
  <c r="I20" i="31" s="1"/>
  <c r="O27" i="31"/>
  <c r="I27" i="31" s="1"/>
  <c r="J27" i="31" s="1"/>
  <c r="K27" i="31" s="1"/>
  <c r="L27" i="31" s="1"/>
  <c r="O15" i="31"/>
  <c r="I15" i="31" s="1"/>
  <c r="J15" i="31" s="1"/>
  <c r="K15" i="31" s="1"/>
  <c r="L15" i="31" s="1"/>
  <c r="O12" i="31"/>
  <c r="I12" i="31" s="1"/>
  <c r="J12" i="31" s="1"/>
  <c r="K12" i="31" s="1"/>
  <c r="L12" i="31" s="1"/>
  <c r="J17" i="31"/>
  <c r="K17" i="31" s="1"/>
  <c r="L17" i="31" s="1"/>
  <c r="O82" i="30"/>
  <c r="I82" i="30" s="1"/>
  <c r="J82" i="30" s="1"/>
  <c r="K82" i="30" s="1"/>
  <c r="L82" i="30" s="1"/>
  <c r="O72" i="30"/>
  <c r="I72" i="30" s="1"/>
  <c r="J72" i="30" s="1"/>
  <c r="O67" i="30"/>
  <c r="I67" i="30" s="1"/>
  <c r="J67" i="30" s="1"/>
  <c r="K67" i="30" s="1"/>
  <c r="L67" i="30" s="1"/>
  <c r="O40" i="30"/>
  <c r="I40" i="30" s="1"/>
  <c r="J40" i="30" s="1"/>
  <c r="K40" i="30" s="1"/>
  <c r="L40" i="30" s="1"/>
  <c r="O19" i="30"/>
  <c r="I19" i="30" s="1"/>
  <c r="O64" i="30"/>
  <c r="I64" i="30" s="1"/>
  <c r="J64" i="30" s="1"/>
  <c r="K64" i="30" s="1"/>
  <c r="L64" i="30" s="1"/>
  <c r="O12" i="30"/>
  <c r="I12" i="30" s="1"/>
  <c r="J12" i="30" s="1"/>
  <c r="K12" i="30" s="1"/>
  <c r="L12" i="30" s="1"/>
  <c r="O90" i="30"/>
  <c r="I90" i="30" s="1"/>
  <c r="J90" i="30" s="1"/>
  <c r="K90" i="30" s="1"/>
  <c r="L90" i="30" s="1"/>
  <c r="O75" i="30"/>
  <c r="I75" i="30" s="1"/>
  <c r="J75" i="30" s="1"/>
  <c r="K75" i="30" s="1"/>
  <c r="L75" i="30" s="1"/>
  <c r="O16" i="30"/>
  <c r="I16" i="30" s="1"/>
  <c r="J16" i="30" s="1"/>
  <c r="K16" i="30" s="1"/>
  <c r="L16" i="30" s="1"/>
  <c r="O48" i="30"/>
  <c r="I48" i="30" s="1"/>
  <c r="J48" i="30" s="1"/>
  <c r="K48" i="30" s="1"/>
  <c r="L48" i="30" s="1"/>
  <c r="O33" i="30"/>
  <c r="I33" i="30" s="1"/>
  <c r="J33" i="30" s="1"/>
  <c r="K33" i="30" s="1"/>
  <c r="L33" i="30" s="1"/>
  <c r="O53" i="30"/>
  <c r="I53" i="30" s="1"/>
  <c r="J53" i="30" s="1"/>
  <c r="K53" i="30" s="1"/>
  <c r="L53" i="30" s="1"/>
  <c r="O85" i="30"/>
  <c r="I85" i="30" s="1"/>
  <c r="J85" i="30" s="1"/>
  <c r="K85" i="30" s="1"/>
  <c r="L85" i="30" s="1"/>
  <c r="O86" i="30"/>
  <c r="I86" i="30" s="1"/>
  <c r="J86" i="30" s="1"/>
  <c r="K86" i="30" s="1"/>
  <c r="L86" i="30" s="1"/>
  <c r="O27" i="30"/>
  <c r="I27" i="30" s="1"/>
  <c r="J27" i="30" s="1"/>
  <c r="O73" i="30"/>
  <c r="I73" i="30" s="1"/>
  <c r="J73" i="30" s="1"/>
  <c r="K73" i="30" s="1"/>
  <c r="L73" i="30" s="1"/>
  <c r="O14" i="30"/>
  <c r="I14" i="30" s="1"/>
  <c r="J14" i="30" s="1"/>
  <c r="K14" i="30" s="1"/>
  <c r="L14" i="30" s="1"/>
  <c r="O46" i="30"/>
  <c r="I46" i="30" s="1"/>
  <c r="O66" i="30"/>
  <c r="I66" i="30" s="1"/>
  <c r="O39" i="30"/>
  <c r="I39" i="30" s="1"/>
  <c r="J39" i="30" s="1"/>
  <c r="K39" i="30" s="1"/>
  <c r="L39" i="30" s="1"/>
  <c r="O45" i="30"/>
  <c r="I45" i="30" s="1"/>
  <c r="J45" i="30" s="1"/>
  <c r="K45" i="30" s="1"/>
  <c r="L45" i="30" s="1"/>
  <c r="O76" i="30"/>
  <c r="I76" i="30" s="1"/>
  <c r="J76" i="30" s="1"/>
  <c r="K76" i="30" s="1"/>
  <c r="L76" i="30" s="1"/>
  <c r="J10" i="30"/>
  <c r="K10" i="30" s="1"/>
  <c r="L10" i="30" s="1"/>
  <c r="O42" i="30"/>
  <c r="I42" i="30" s="1"/>
  <c r="J42" i="30" s="1"/>
  <c r="K42" i="30" s="1"/>
  <c r="L42" i="30" s="1"/>
  <c r="O62" i="30"/>
  <c r="I62" i="30" s="1"/>
  <c r="O94" i="30"/>
  <c r="I94" i="30" s="1"/>
  <c r="J94" i="30" s="1"/>
  <c r="K94" i="30" s="1"/>
  <c r="L94" i="30" s="1"/>
  <c r="O55" i="30"/>
  <c r="I55" i="30" s="1"/>
  <c r="J55" i="30" s="1"/>
  <c r="K55" i="30" s="1"/>
  <c r="L55" i="30" s="1"/>
  <c r="O87" i="30"/>
  <c r="I87" i="30" s="1"/>
  <c r="J87" i="30" s="1"/>
  <c r="K87" i="30" s="1"/>
  <c r="L87" i="30" s="1"/>
  <c r="O28" i="30"/>
  <c r="I28" i="30" s="1"/>
  <c r="O59" i="30"/>
  <c r="I59" i="30" s="1"/>
  <c r="J59" i="30" s="1"/>
  <c r="K59" i="30" s="1"/>
  <c r="L59" i="30" s="1"/>
  <c r="O91" i="30"/>
  <c r="I91" i="30" s="1"/>
  <c r="J91" i="30" s="1"/>
  <c r="K91" i="30" s="1"/>
  <c r="L91" i="30" s="1"/>
  <c r="O32" i="30"/>
  <c r="I32" i="30" s="1"/>
  <c r="O17" i="30"/>
  <c r="I17" i="30" s="1"/>
  <c r="J17" i="30" s="1"/>
  <c r="K17" i="30" s="1"/>
  <c r="L17" i="30" s="1"/>
  <c r="O80" i="30"/>
  <c r="I80" i="30" s="1"/>
  <c r="O69" i="30"/>
  <c r="I69" i="30" s="1"/>
  <c r="J69" i="30" s="1"/>
  <c r="K69" i="30" s="1"/>
  <c r="L69" i="30" s="1"/>
  <c r="O56" i="30"/>
  <c r="I56" i="30" s="1"/>
  <c r="O11" i="30"/>
  <c r="I11" i="30" s="1"/>
  <c r="O43" i="30"/>
  <c r="I43" i="30" s="1"/>
  <c r="J9" i="30"/>
  <c r="K9" i="30" s="1"/>
  <c r="L9" i="30" s="1"/>
  <c r="O49" i="30"/>
  <c r="I49" i="30" s="1"/>
  <c r="J49" i="30" s="1"/>
  <c r="K49" i="30" s="1"/>
  <c r="L49" i="30" s="1"/>
  <c r="O81" i="30"/>
  <c r="I81" i="30" s="1"/>
  <c r="O22" i="30"/>
  <c r="I22" i="30" s="1"/>
  <c r="J22" i="30" s="1"/>
  <c r="K22" i="30" s="1"/>
  <c r="L22" i="30" s="1"/>
  <c r="O96" i="30"/>
  <c r="I96" i="30" s="1"/>
  <c r="J96" i="30" s="1"/>
  <c r="K96" i="30" s="1"/>
  <c r="L96" i="30" s="1"/>
  <c r="O74" i="30"/>
  <c r="I74" i="30" s="1"/>
  <c r="O15" i="30"/>
  <c r="I15" i="30" s="1"/>
  <c r="J15" i="30" s="1"/>
  <c r="K15" i="30" s="1"/>
  <c r="L15" i="30" s="1"/>
  <c r="O47" i="30"/>
  <c r="I47" i="30" s="1"/>
  <c r="J47" i="30" s="1"/>
  <c r="K47" i="30" s="1"/>
  <c r="L47" i="30" s="1"/>
  <c r="J52" i="30"/>
  <c r="K52" i="30" s="1"/>
  <c r="L52" i="30" s="1"/>
  <c r="O25" i="30"/>
  <c r="I25" i="30" s="1"/>
  <c r="J25" i="30" s="1"/>
  <c r="K25" i="30" s="1"/>
  <c r="L25" i="30" s="1"/>
  <c r="O29" i="30"/>
  <c r="I29" i="30" s="1"/>
  <c r="O77" i="30"/>
  <c r="I77" i="30" s="1"/>
  <c r="J77" i="30" s="1"/>
  <c r="K77" i="30" s="1"/>
  <c r="L77" i="30" s="1"/>
  <c r="J19" i="30"/>
  <c r="K19" i="30" s="1"/>
  <c r="L19" i="30" s="1"/>
  <c r="O57" i="30"/>
  <c r="I57" i="30" s="1"/>
  <c r="J57" i="30" s="1"/>
  <c r="K57" i="30" s="1"/>
  <c r="L57" i="30" s="1"/>
  <c r="O89" i="30"/>
  <c r="I89" i="30" s="1"/>
  <c r="J89" i="30" s="1"/>
  <c r="K89" i="30" s="1"/>
  <c r="L89" i="30" s="1"/>
  <c r="O30" i="30"/>
  <c r="I30" i="30" s="1"/>
  <c r="J30" i="30" s="1"/>
  <c r="K30" i="30" s="1"/>
  <c r="L30" i="30" s="1"/>
  <c r="O50" i="30"/>
  <c r="I50" i="30" s="1"/>
  <c r="J50" i="30" s="1"/>
  <c r="K50" i="30" s="1"/>
  <c r="L50" i="30" s="1"/>
  <c r="O23" i="30"/>
  <c r="I23" i="30" s="1"/>
  <c r="J23" i="30" s="1"/>
  <c r="K23" i="30" s="1"/>
  <c r="L23" i="30" s="1"/>
  <c r="O99" i="30"/>
  <c r="I99" i="30" s="1"/>
  <c r="J99" i="30" s="1"/>
  <c r="K99" i="30" s="1"/>
  <c r="L99" i="30" s="1"/>
  <c r="O60" i="30"/>
  <c r="I60" i="30" s="1"/>
  <c r="J60" i="30" s="1"/>
  <c r="K60" i="30" s="1"/>
  <c r="L60" i="30" s="1"/>
  <c r="O92" i="30"/>
  <c r="I92" i="30" s="1"/>
  <c r="J92" i="30" s="1"/>
  <c r="K92" i="30" s="1"/>
  <c r="L92" i="30" s="1"/>
  <c r="O26" i="30"/>
  <c r="I26" i="30" s="1"/>
  <c r="O13" i="30"/>
  <c r="I13" i="30" s="1"/>
  <c r="O78" i="30"/>
  <c r="I78" i="30" s="1"/>
  <c r="O71" i="30"/>
  <c r="I71" i="30" s="1"/>
  <c r="J71" i="30" s="1"/>
  <c r="K71" i="30" s="1"/>
  <c r="L71" i="30" s="1"/>
  <c r="O44" i="30"/>
  <c r="I44" i="30" s="1"/>
  <c r="J44" i="30" s="1"/>
  <c r="K44" i="30" s="1"/>
  <c r="L44" i="30" s="1"/>
  <c r="O88" i="30"/>
  <c r="I88" i="30" s="1"/>
  <c r="J88" i="30" s="1"/>
  <c r="K88" i="30" s="1"/>
  <c r="L88" i="30" s="1"/>
  <c r="J24" i="30"/>
  <c r="K24" i="30" s="1"/>
  <c r="L24" i="30" s="1"/>
  <c r="O65" i="30"/>
  <c r="I65" i="30" s="1"/>
  <c r="J65" i="30" s="1"/>
  <c r="K65" i="30" s="1"/>
  <c r="L65" i="30" s="1"/>
  <c r="O97" i="30"/>
  <c r="I97" i="30" s="1"/>
  <c r="J97" i="30" s="1"/>
  <c r="K97" i="30" s="1"/>
  <c r="L97" i="30" s="1"/>
  <c r="O38" i="30"/>
  <c r="I38" i="30" s="1"/>
  <c r="O58" i="30"/>
  <c r="I58" i="30" s="1"/>
  <c r="J58" i="30" s="1"/>
  <c r="K58" i="30" s="1"/>
  <c r="L58" i="30" s="1"/>
  <c r="O31" i="30"/>
  <c r="I31" i="30" s="1"/>
  <c r="O37" i="30"/>
  <c r="I37" i="30" s="1"/>
  <c r="O68" i="30"/>
  <c r="I68" i="30" s="1"/>
  <c r="J68" i="30" s="1"/>
  <c r="K68" i="30" s="1"/>
  <c r="L68" i="30" s="1"/>
  <c r="O100" i="30"/>
  <c r="I100" i="30" s="1"/>
  <c r="J100" i="30" s="1"/>
  <c r="K100" i="30" s="1"/>
  <c r="L100" i="30" s="1"/>
  <c r="O34" i="30"/>
  <c r="I34" i="30" s="1"/>
  <c r="O54" i="30"/>
  <c r="I54" i="30" s="1"/>
  <c r="J54" i="30" s="1"/>
  <c r="K54" i="30" s="1"/>
  <c r="L54" i="30" s="1"/>
  <c r="O21" i="30"/>
  <c r="I21" i="30" s="1"/>
  <c r="J21" i="30" s="1"/>
  <c r="K21" i="30" s="1"/>
  <c r="L21" i="30" s="1"/>
  <c r="O79" i="30"/>
  <c r="I79" i="30" s="1"/>
  <c r="J79" i="30" s="1"/>
  <c r="K79" i="30" s="1"/>
  <c r="L79" i="30" s="1"/>
  <c r="O20" i="30"/>
  <c r="I20" i="30" s="1"/>
  <c r="O20" i="29"/>
  <c r="I20" i="29" s="1"/>
  <c r="O13" i="29"/>
  <c r="I13" i="29" s="1"/>
  <c r="J13" i="29" s="1"/>
  <c r="K13" i="29" s="1"/>
  <c r="L13" i="29" s="1"/>
  <c r="O14" i="29"/>
  <c r="I14" i="29" s="1"/>
  <c r="O26" i="29"/>
  <c r="I26" i="29" s="1"/>
  <c r="J26" i="29" s="1"/>
  <c r="K26" i="29" s="1"/>
  <c r="L26" i="29" s="1"/>
  <c r="O27" i="29"/>
  <c r="I27" i="29" s="1"/>
  <c r="O19" i="29"/>
  <c r="I19" i="29" s="1"/>
  <c r="J10" i="29"/>
  <c r="K10" i="29" s="1"/>
  <c r="L10" i="29" s="1"/>
  <c r="O15" i="29"/>
  <c r="I15" i="29" s="1"/>
  <c r="O16" i="29"/>
  <c r="I16" i="29" s="1"/>
  <c r="J16" i="29" s="1"/>
  <c r="K16" i="29" s="1"/>
  <c r="L16" i="29" s="1"/>
  <c r="O17" i="29"/>
  <c r="I17" i="29" s="1"/>
  <c r="J14" i="29"/>
  <c r="K14" i="29" s="1"/>
  <c r="L14" i="29" s="1"/>
  <c r="O23" i="29"/>
  <c r="I23" i="29" s="1"/>
  <c r="O24" i="29"/>
  <c r="I24" i="29" s="1"/>
  <c r="O25" i="29"/>
  <c r="I25" i="29" s="1"/>
  <c r="O18" i="29"/>
  <c r="I18" i="29" s="1"/>
  <c r="J18" i="29" s="1"/>
  <c r="K18" i="29" s="1"/>
  <c r="L18" i="29" s="1"/>
  <c r="O36" i="29"/>
  <c r="I36" i="29" s="1"/>
  <c r="J36" i="29" s="1"/>
  <c r="K36" i="29" s="1"/>
  <c r="L36" i="29" s="1"/>
  <c r="O29" i="29"/>
  <c r="I29" i="29" s="1"/>
  <c r="O30" i="29"/>
  <c r="I30" i="29" s="1"/>
  <c r="O11" i="29"/>
  <c r="I11" i="29" s="1"/>
  <c r="J11" i="29" s="1"/>
  <c r="K11" i="29" s="1"/>
  <c r="L11" i="29" s="1"/>
  <c r="O9" i="29"/>
  <c r="I9" i="29" s="1"/>
  <c r="J9" i="29" s="1"/>
  <c r="K9" i="29" s="1"/>
  <c r="L9" i="29" s="1"/>
  <c r="O35" i="29"/>
  <c r="I35" i="29" s="1"/>
  <c r="O34" i="29"/>
  <c r="I34" i="29" s="1"/>
  <c r="J34" i="29" s="1"/>
  <c r="K34" i="29" s="1"/>
  <c r="L34" i="29" s="1"/>
  <c r="O13" i="28"/>
  <c r="I13" i="28" s="1"/>
  <c r="J13" i="28" s="1"/>
  <c r="K13" i="28" s="1"/>
  <c r="L13" i="28" s="1"/>
  <c r="O45" i="28"/>
  <c r="I45" i="28" s="1"/>
  <c r="J45" i="28" s="1"/>
  <c r="K45" i="28" s="1"/>
  <c r="L45" i="28" s="1"/>
  <c r="O44" i="28"/>
  <c r="I44" i="28" s="1"/>
  <c r="J44" i="28" s="1"/>
  <c r="K44" i="28" s="1"/>
  <c r="L44" i="28" s="1"/>
  <c r="O22" i="28"/>
  <c r="I22" i="28" s="1"/>
  <c r="J22" i="28" s="1"/>
  <c r="K22" i="28" s="1"/>
  <c r="L22" i="28" s="1"/>
  <c r="O20" i="28"/>
  <c r="I20" i="28" s="1"/>
  <c r="J20" i="28" s="1"/>
  <c r="K20" i="28" s="1"/>
  <c r="L20" i="28" s="1"/>
  <c r="O23" i="28"/>
  <c r="I23" i="28" s="1"/>
  <c r="J23" i="28" s="1"/>
  <c r="K23" i="28" s="1"/>
  <c r="L23" i="28" s="1"/>
  <c r="O19" i="28"/>
  <c r="I19" i="28" s="1"/>
  <c r="J19" i="28" s="1"/>
  <c r="K19" i="28" s="1"/>
  <c r="L19" i="28" s="1"/>
  <c r="O16" i="28"/>
  <c r="I16" i="28" s="1"/>
  <c r="J16" i="28" s="1"/>
  <c r="K16" i="28" s="1"/>
  <c r="L16" i="28" s="1"/>
  <c r="O48" i="28"/>
  <c r="I48" i="28" s="1"/>
  <c r="J48" i="28" s="1"/>
  <c r="K48" i="28" s="1"/>
  <c r="L48" i="28" s="1"/>
  <c r="O57" i="28"/>
  <c r="I57" i="28" s="1"/>
  <c r="J57" i="28" s="1"/>
  <c r="K57" i="28" s="1"/>
  <c r="L57" i="28" s="1"/>
  <c r="O25" i="28"/>
  <c r="I25" i="28" s="1"/>
  <c r="J25" i="28" s="1"/>
  <c r="K25" i="28" s="1"/>
  <c r="L25" i="28" s="1"/>
  <c r="O43" i="28"/>
  <c r="I43" i="28" s="1"/>
  <c r="J43" i="28" s="1"/>
  <c r="K43" i="28" s="1"/>
  <c r="L43" i="28" s="1"/>
  <c r="O42" i="28"/>
  <c r="I42" i="28" s="1"/>
  <c r="J42" i="28" s="1"/>
  <c r="K42" i="28" s="1"/>
  <c r="L42" i="28" s="1"/>
  <c r="O61" i="28"/>
  <c r="I61" i="28" s="1"/>
  <c r="J61" i="28" s="1"/>
  <c r="K61" i="28" s="1"/>
  <c r="L61" i="28" s="1"/>
  <c r="O37" i="28"/>
  <c r="I37" i="28" s="1"/>
  <c r="J37" i="28" s="1"/>
  <c r="K37" i="28" s="1"/>
  <c r="L37" i="28" s="1"/>
  <c r="O60" i="28"/>
  <c r="I60" i="28" s="1"/>
  <c r="J60" i="28" s="1"/>
  <c r="K60" i="28" s="1"/>
  <c r="L60" i="28" s="1"/>
  <c r="O14" i="28"/>
  <c r="I14" i="28" s="1"/>
  <c r="J14" i="28" s="1"/>
  <c r="K14" i="28" s="1"/>
  <c r="L14" i="28" s="1"/>
  <c r="O46" i="28"/>
  <c r="I46" i="28" s="1"/>
  <c r="J46" i="28" s="1"/>
  <c r="K46" i="28" s="1"/>
  <c r="L46" i="28" s="1"/>
  <c r="O15" i="28"/>
  <c r="I15" i="28" s="1"/>
  <c r="J15" i="28" s="1"/>
  <c r="K15" i="28" s="1"/>
  <c r="L15" i="28" s="1"/>
  <c r="O47" i="28"/>
  <c r="I47" i="28" s="1"/>
  <c r="J47" i="28" s="1"/>
  <c r="K47" i="28" s="1"/>
  <c r="L47" i="28" s="1"/>
  <c r="O64" i="28"/>
  <c r="I64" i="28" s="1"/>
  <c r="J64" i="28" s="1"/>
  <c r="K64" i="28" s="1"/>
  <c r="L64" i="28" s="1"/>
  <c r="O40" i="28"/>
  <c r="I40" i="28" s="1"/>
  <c r="O49" i="28"/>
  <c r="I49" i="28" s="1"/>
  <c r="J49" i="28" s="1"/>
  <c r="K49" i="28" s="1"/>
  <c r="L49" i="28" s="1"/>
  <c r="O17" i="28"/>
  <c r="I17" i="28" s="1"/>
  <c r="O59" i="28"/>
  <c r="I59" i="28" s="1"/>
  <c r="J59" i="28" s="1"/>
  <c r="K59" i="28" s="1"/>
  <c r="L59" i="28" s="1"/>
  <c r="O58" i="28"/>
  <c r="I58" i="28" s="1"/>
  <c r="J58" i="28" s="1"/>
  <c r="K58" i="28" s="1"/>
  <c r="L58" i="28" s="1"/>
  <c r="O34" i="28"/>
  <c r="I34" i="28" s="1"/>
  <c r="J34" i="28" s="1"/>
  <c r="K34" i="28" s="1"/>
  <c r="L34" i="28" s="1"/>
  <c r="O10" i="28"/>
  <c r="I10" i="28" s="1"/>
  <c r="J10" i="28" s="1"/>
  <c r="K10" i="28" s="1"/>
  <c r="L10" i="28" s="1"/>
  <c r="O21" i="28"/>
  <c r="I21" i="28" s="1"/>
  <c r="J21" i="28" s="1"/>
  <c r="K21" i="28" s="1"/>
  <c r="L21" i="28" s="1"/>
  <c r="O51" i="28"/>
  <c r="I51" i="28" s="1"/>
  <c r="J51" i="28" s="1"/>
  <c r="K51" i="28" s="1"/>
  <c r="L51" i="28" s="1"/>
  <c r="O54" i="28"/>
  <c r="I54" i="28" s="1"/>
  <c r="O30" i="28"/>
  <c r="I30" i="28" s="1"/>
  <c r="J30" i="28" s="1"/>
  <c r="K30" i="28" s="1"/>
  <c r="L30" i="28" s="1"/>
  <c r="O55" i="28"/>
  <c r="I55" i="28" s="1"/>
  <c r="O53" i="28"/>
  <c r="I53" i="28" s="1"/>
  <c r="J53" i="28" s="1"/>
  <c r="K53" i="28" s="1"/>
  <c r="L53" i="28" s="1"/>
  <c r="O29" i="28"/>
  <c r="I29" i="28" s="1"/>
  <c r="J29" i="28" s="1"/>
  <c r="K29" i="28" s="1"/>
  <c r="L29" i="28" s="1"/>
  <c r="O35" i="28"/>
  <c r="I35" i="28" s="1"/>
  <c r="J35" i="28" s="1"/>
  <c r="K35" i="28" s="1"/>
  <c r="L35" i="28" s="1"/>
  <c r="O62" i="28"/>
  <c r="I62" i="28" s="1"/>
  <c r="J62" i="28" s="1"/>
  <c r="K62" i="28" s="1"/>
  <c r="L62" i="28" s="1"/>
  <c r="O38" i="28"/>
  <c r="I38" i="28" s="1"/>
  <c r="J38" i="28" s="1"/>
  <c r="K38" i="28" s="1"/>
  <c r="L38" i="28" s="1"/>
  <c r="O63" i="28"/>
  <c r="I63" i="28" s="1"/>
  <c r="O9" i="28"/>
  <c r="I9" i="28" s="1"/>
  <c r="O35" i="27"/>
  <c r="I35" i="27" s="1"/>
  <c r="J35" i="27" s="1"/>
  <c r="K35" i="27" s="1"/>
  <c r="L35" i="27" s="1"/>
  <c r="O21" i="27"/>
  <c r="I21" i="27" s="1"/>
  <c r="J21" i="27" s="1"/>
  <c r="K21" i="27" s="1"/>
  <c r="L21" i="27" s="1"/>
  <c r="O14" i="27"/>
  <c r="I14" i="27" s="1"/>
  <c r="J14" i="27" s="1"/>
  <c r="K14" i="27" s="1"/>
  <c r="L14" i="27" s="1"/>
  <c r="O15" i="27"/>
  <c r="I15" i="27" s="1"/>
  <c r="J15" i="27" s="1"/>
  <c r="K15" i="27" s="1"/>
  <c r="L15" i="27" s="1"/>
  <c r="O16" i="27"/>
  <c r="I16" i="27" s="1"/>
  <c r="J16" i="27" s="1"/>
  <c r="K16" i="27" s="1"/>
  <c r="L16" i="27" s="1"/>
  <c r="O10" i="27"/>
  <c r="I10" i="27" s="1"/>
  <c r="J10" i="27" s="1"/>
  <c r="K10" i="27" s="1"/>
  <c r="L10" i="27" s="1"/>
  <c r="O12" i="27"/>
  <c r="I12" i="27" s="1"/>
  <c r="J12" i="27" s="1"/>
  <c r="K12" i="27" s="1"/>
  <c r="L12" i="27" s="1"/>
  <c r="O11" i="27"/>
  <c r="I11" i="27" s="1"/>
  <c r="J11" i="27" s="1"/>
  <c r="K11" i="27" s="1"/>
  <c r="L11" i="27" s="1"/>
  <c r="O20" i="27"/>
  <c r="I20" i="27" s="1"/>
  <c r="J20" i="27" s="1"/>
  <c r="K20" i="27" s="1"/>
  <c r="L20" i="27" s="1"/>
  <c r="O29" i="27"/>
  <c r="I29" i="27" s="1"/>
  <c r="J29" i="27" s="1"/>
  <c r="K29" i="27" s="1"/>
  <c r="L29" i="27" s="1"/>
  <c r="O22" i="27"/>
  <c r="I22" i="27" s="1"/>
  <c r="J22" i="27" s="1"/>
  <c r="K22" i="27" s="1"/>
  <c r="L22" i="27" s="1"/>
  <c r="O19" i="27"/>
  <c r="I19" i="27" s="1"/>
  <c r="J19" i="27" s="1"/>
  <c r="O36" i="27"/>
  <c r="I36" i="27" s="1"/>
  <c r="J36" i="27" s="1"/>
  <c r="K36" i="27" s="1"/>
  <c r="L36" i="27" s="1"/>
  <c r="O37" i="27"/>
  <c r="I37" i="27" s="1"/>
  <c r="O30" i="27"/>
  <c r="I30" i="27" s="1"/>
  <c r="J30" i="27" s="1"/>
  <c r="K30" i="27" s="1"/>
  <c r="L30" i="27" s="1"/>
  <c r="O32" i="27"/>
  <c r="I32" i="27" s="1"/>
  <c r="J32" i="27" s="1"/>
  <c r="K32" i="27" s="1"/>
  <c r="L32" i="27" s="1"/>
  <c r="O26" i="27"/>
  <c r="I26" i="27" s="1"/>
  <c r="J26" i="27" s="1"/>
  <c r="K26" i="27" s="1"/>
  <c r="L26" i="27" s="1"/>
  <c r="O31" i="27"/>
  <c r="I31" i="27" s="1"/>
  <c r="J31" i="27" s="1"/>
  <c r="K31" i="27" s="1"/>
  <c r="L31" i="27" s="1"/>
  <c r="O27" i="27"/>
  <c r="I27" i="27" s="1"/>
  <c r="J27" i="27" s="1"/>
  <c r="K27" i="27" s="1"/>
  <c r="L27" i="27" s="1"/>
  <c r="O13" i="27"/>
  <c r="I13" i="27" s="1"/>
  <c r="J13" i="27" s="1"/>
  <c r="K13" i="27" s="1"/>
  <c r="L13" i="27" s="1"/>
  <c r="O25" i="27"/>
  <c r="I25" i="27" s="1"/>
  <c r="J25" i="27" s="1"/>
  <c r="K25" i="27" s="1"/>
  <c r="L25" i="27" s="1"/>
  <c r="O9" i="27"/>
  <c r="I9" i="27" s="1"/>
  <c r="O33" i="27"/>
  <c r="I33" i="27" s="1"/>
  <c r="O17" i="27"/>
  <c r="I17" i="27" s="1"/>
  <c r="J17" i="27" s="1"/>
  <c r="K17" i="27" s="1"/>
  <c r="L17" i="27" s="1"/>
  <c r="O34" i="27"/>
  <c r="I34" i="27" s="1"/>
  <c r="O23" i="27"/>
  <c r="I23" i="27" s="1"/>
  <c r="J23" i="27" s="1"/>
  <c r="K23" i="27" s="1"/>
  <c r="L23" i="27" s="1"/>
  <c r="O24" i="27"/>
  <c r="I24" i="27" s="1"/>
  <c r="J24" i="27" s="1"/>
  <c r="K24" i="27" s="1"/>
  <c r="L24" i="27" s="1"/>
  <c r="O18" i="27"/>
  <c r="I18" i="27" s="1"/>
  <c r="J18" i="27" s="1"/>
  <c r="K18" i="27" s="1"/>
  <c r="L18" i="27" s="1"/>
  <c r="O28" i="27"/>
  <c r="I28" i="27" s="1"/>
  <c r="J28" i="27" s="1"/>
  <c r="K28" i="27" s="1"/>
  <c r="L28" i="27" s="1"/>
  <c r="O30" i="22"/>
  <c r="I30" i="22" s="1"/>
  <c r="J30" i="22" s="1"/>
  <c r="K30" i="22" s="1"/>
  <c r="L30" i="22" s="1"/>
  <c r="O42" i="22"/>
  <c r="I42" i="22" s="1"/>
  <c r="J42" i="22" s="1"/>
  <c r="K42" i="22" s="1"/>
  <c r="L42" i="22" s="1"/>
  <c r="O10" i="22"/>
  <c r="I10" i="22" s="1"/>
  <c r="J10" i="22" s="1"/>
  <c r="K10" i="22" s="1"/>
  <c r="L10" i="22" s="1"/>
  <c r="O17" i="22"/>
  <c r="I17" i="22" s="1"/>
  <c r="J17" i="22" s="1"/>
  <c r="K17" i="22" s="1"/>
  <c r="L17" i="22" s="1"/>
  <c r="O41" i="22"/>
  <c r="I41" i="22" s="1"/>
  <c r="J41" i="22" s="1"/>
  <c r="K41" i="22" s="1"/>
  <c r="L41" i="22" s="1"/>
  <c r="O9" i="22"/>
  <c r="I9" i="22" s="1"/>
  <c r="J9" i="22" s="1"/>
  <c r="K9" i="22" s="1"/>
  <c r="O24" i="22"/>
  <c r="I24" i="22" s="1"/>
  <c r="J24" i="22" s="1"/>
  <c r="O47" i="22"/>
  <c r="I47" i="22" s="1"/>
  <c r="J47" i="22" s="1"/>
  <c r="K47" i="22" s="1"/>
  <c r="L47" i="22" s="1"/>
  <c r="O15" i="22"/>
  <c r="I15" i="22" s="1"/>
  <c r="J15" i="22" s="1"/>
  <c r="O38" i="22"/>
  <c r="I38" i="22" s="1"/>
  <c r="J38" i="22" s="1"/>
  <c r="K38" i="22" s="1"/>
  <c r="L38" i="22" s="1"/>
  <c r="O44" i="22"/>
  <c r="I44" i="22" s="1"/>
  <c r="J44" i="22" s="1"/>
  <c r="K44" i="22" s="1"/>
  <c r="L44" i="22" s="1"/>
  <c r="O37" i="22"/>
  <c r="I37" i="22" s="1"/>
  <c r="J37" i="22" s="1"/>
  <c r="K37" i="22" s="1"/>
  <c r="L37" i="22" s="1"/>
  <c r="O36" i="22"/>
  <c r="I36" i="22" s="1"/>
  <c r="J36" i="22" s="1"/>
  <c r="K36" i="22" s="1"/>
  <c r="L36" i="22" s="1"/>
  <c r="O33" i="22"/>
  <c r="I33" i="22" s="1"/>
  <c r="J33" i="22" s="1"/>
  <c r="K33" i="22" s="1"/>
  <c r="L33" i="22" s="1"/>
  <c r="O48" i="22"/>
  <c r="I48" i="22" s="1"/>
  <c r="J48" i="22" s="1"/>
  <c r="K48" i="22" s="1"/>
  <c r="L48" i="22" s="1"/>
  <c r="O16" i="22"/>
  <c r="I16" i="22" s="1"/>
  <c r="J16" i="22" s="1"/>
  <c r="K16" i="22" s="1"/>
  <c r="L16" i="22" s="1"/>
  <c r="O39" i="22"/>
  <c r="I39" i="22" s="1"/>
  <c r="J39" i="22" s="1"/>
  <c r="K39" i="22" s="1"/>
  <c r="L39" i="22" s="1"/>
  <c r="O28" i="22"/>
  <c r="I28" i="22" s="1"/>
  <c r="J28" i="22" s="1"/>
  <c r="K28" i="22" s="1"/>
  <c r="L28" i="22" s="1"/>
  <c r="O12" i="22"/>
  <c r="I12" i="22" s="1"/>
  <c r="J12" i="22" s="1"/>
  <c r="K12" i="22" s="1"/>
  <c r="L12" i="22" s="1"/>
  <c r="O21" i="22"/>
  <c r="I21" i="22" s="1"/>
  <c r="O34" i="22"/>
  <c r="I34" i="22" s="1"/>
  <c r="O43" i="22"/>
  <c r="I43" i="22" s="1"/>
  <c r="O35" i="22"/>
  <c r="I35" i="22" s="1"/>
  <c r="O22" i="22"/>
  <c r="I22" i="22" s="1"/>
  <c r="O26" i="22"/>
  <c r="I26" i="22" s="1"/>
  <c r="O40" i="22"/>
  <c r="I40" i="22" s="1"/>
  <c r="O11" i="22"/>
  <c r="I11" i="22" s="1"/>
  <c r="O20" i="22"/>
  <c r="I20" i="22" s="1"/>
  <c r="O18" i="22"/>
  <c r="I18" i="22" s="1"/>
  <c r="O25" i="22"/>
  <c r="I25" i="22" s="1"/>
  <c r="O31" i="22"/>
  <c r="I31" i="22" s="1"/>
  <c r="O25" i="21"/>
  <c r="I25" i="21" s="1"/>
  <c r="J25" i="21" s="1"/>
  <c r="K25" i="21" s="1"/>
  <c r="L25" i="21" s="1"/>
  <c r="O31" i="21"/>
  <c r="I31" i="21" s="1"/>
  <c r="J31" i="21" s="1"/>
  <c r="K31" i="21" s="1"/>
  <c r="L31" i="21" s="1"/>
  <c r="O45" i="21"/>
  <c r="I45" i="21" s="1"/>
  <c r="J45" i="21" s="1"/>
  <c r="K45" i="21" s="1"/>
  <c r="L45" i="21" s="1"/>
  <c r="O13" i="21"/>
  <c r="I13" i="21" s="1"/>
  <c r="J13" i="21" s="1"/>
  <c r="K13" i="21" s="1"/>
  <c r="L13" i="21" s="1"/>
  <c r="O27" i="21"/>
  <c r="I27" i="21" s="1"/>
  <c r="J27" i="21" s="1"/>
  <c r="K27" i="21" s="1"/>
  <c r="L27" i="21" s="1"/>
  <c r="O18" i="21"/>
  <c r="I18" i="21" s="1"/>
  <c r="J18" i="21" s="1"/>
  <c r="K18" i="21" s="1"/>
  <c r="L18" i="21" s="1"/>
  <c r="O11" i="21"/>
  <c r="I11" i="21" s="1"/>
  <c r="J11" i="21" s="1"/>
  <c r="O42" i="21"/>
  <c r="I42" i="21" s="1"/>
  <c r="J42" i="21" s="1"/>
  <c r="K42" i="21" s="1"/>
  <c r="L42" i="21" s="1"/>
  <c r="O44" i="21"/>
  <c r="I44" i="21" s="1"/>
  <c r="J44" i="21" s="1"/>
  <c r="K44" i="21" s="1"/>
  <c r="L44" i="21" s="1"/>
  <c r="O10" i="21"/>
  <c r="I10" i="21" s="1"/>
  <c r="J10" i="21" s="1"/>
  <c r="K10" i="21" s="1"/>
  <c r="L10" i="21" s="1"/>
  <c r="O34" i="21"/>
  <c r="I34" i="21" s="1"/>
  <c r="J34" i="21" s="1"/>
  <c r="K34" i="21" s="1"/>
  <c r="L34" i="21" s="1"/>
  <c r="O48" i="21"/>
  <c r="I48" i="21" s="1"/>
  <c r="O16" i="21"/>
  <c r="I16" i="21" s="1"/>
  <c r="O22" i="21"/>
  <c r="I22" i="21" s="1"/>
  <c r="J22" i="21" s="1"/>
  <c r="K22" i="21" s="1"/>
  <c r="L22" i="21" s="1"/>
  <c r="O12" i="21"/>
  <c r="I12" i="21" s="1"/>
  <c r="J12" i="21" s="1"/>
  <c r="K12" i="21" s="1"/>
  <c r="L12" i="21" s="1"/>
  <c r="O41" i="21"/>
  <c r="I41" i="21" s="1"/>
  <c r="J41" i="21" s="1"/>
  <c r="K41" i="21" s="1"/>
  <c r="L41" i="21" s="1"/>
  <c r="O47" i="21"/>
  <c r="I47" i="21" s="1"/>
  <c r="J47" i="21" s="1"/>
  <c r="K47" i="21" s="1"/>
  <c r="L47" i="21" s="1"/>
  <c r="O15" i="21"/>
  <c r="I15" i="21" s="1"/>
  <c r="J15" i="21" s="1"/>
  <c r="K15" i="21" s="1"/>
  <c r="L15" i="21" s="1"/>
  <c r="O29" i="21"/>
  <c r="I29" i="21" s="1"/>
  <c r="J29" i="21" s="1"/>
  <c r="K29" i="21" s="1"/>
  <c r="L29" i="21" s="1"/>
  <c r="J20" i="21"/>
  <c r="K20" i="21" s="1"/>
  <c r="L20" i="21" s="1"/>
  <c r="O19" i="21"/>
  <c r="I19" i="21" s="1"/>
  <c r="J19" i="21" s="1"/>
  <c r="K19" i="21" s="1"/>
  <c r="L19" i="21" s="1"/>
  <c r="O32" i="21"/>
  <c r="I32" i="21" s="1"/>
  <c r="J32" i="21" s="1"/>
  <c r="K32" i="21" s="1"/>
  <c r="L32" i="21" s="1"/>
  <c r="O14" i="21"/>
  <c r="I14" i="21" s="1"/>
  <c r="J14" i="21" s="1"/>
  <c r="K14" i="21" s="1"/>
  <c r="L14" i="21" s="1"/>
  <c r="O38" i="21"/>
  <c r="I38" i="21" s="1"/>
  <c r="O50" i="21"/>
  <c r="I50" i="21" s="1"/>
  <c r="J50" i="21" s="1"/>
  <c r="K50" i="21" s="1"/>
  <c r="L50" i="21" s="1"/>
  <c r="J9" i="21"/>
  <c r="K9" i="21" s="1"/>
  <c r="O43" i="21"/>
  <c r="I43" i="21" s="1"/>
  <c r="O24" i="21"/>
  <c r="I24" i="21" s="1"/>
  <c r="J24" i="21" s="1"/>
  <c r="K24" i="21" s="1"/>
  <c r="L24" i="21" s="1"/>
  <c r="O36" i="21"/>
  <c r="I36" i="21" s="1"/>
  <c r="O30" i="21"/>
  <c r="I30" i="21" s="1"/>
  <c r="J30" i="21" s="1"/>
  <c r="K30" i="21" s="1"/>
  <c r="L30" i="21" s="1"/>
  <c r="O35" i="21"/>
  <c r="I35" i="21" s="1"/>
  <c r="O28" i="21"/>
  <c r="I28" i="21" s="1"/>
  <c r="J28" i="21" s="1"/>
  <c r="K28" i="21" s="1"/>
  <c r="L28" i="21" s="1"/>
  <c r="O26" i="21"/>
  <c r="I26" i="21" s="1"/>
  <c r="J26" i="21" s="1"/>
  <c r="K26" i="21" s="1"/>
  <c r="L26" i="21" s="1"/>
  <c r="O17" i="21"/>
  <c r="I17" i="21" s="1"/>
  <c r="J17" i="21" s="1"/>
  <c r="K17" i="21" s="1"/>
  <c r="L17" i="21" s="1"/>
  <c r="O23" i="21"/>
  <c r="I23" i="21" s="1"/>
  <c r="J23" i="21" s="1"/>
  <c r="K23" i="21" s="1"/>
  <c r="L23" i="21" s="1"/>
  <c r="O49" i="21"/>
  <c r="I49" i="21" s="1"/>
  <c r="J49" i="21" s="1"/>
  <c r="K49" i="21" s="1"/>
  <c r="L49" i="21" s="1"/>
  <c r="O37" i="21"/>
  <c r="I37" i="21" s="1"/>
  <c r="O11" i="20"/>
  <c r="I11" i="20" s="1"/>
  <c r="J11" i="20" s="1"/>
  <c r="K11" i="20" s="1"/>
  <c r="L11" i="20" s="1"/>
  <c r="O39" i="20"/>
  <c r="I39" i="20" s="1"/>
  <c r="J39" i="20" s="1"/>
  <c r="K39" i="20" s="1"/>
  <c r="L39" i="20" s="1"/>
  <c r="J66" i="20"/>
  <c r="K66" i="20" s="1"/>
  <c r="L66" i="20" s="1"/>
  <c r="O38" i="20"/>
  <c r="I38" i="20" s="1"/>
  <c r="J38" i="20" s="1"/>
  <c r="K38" i="20" s="1"/>
  <c r="L38" i="20" s="1"/>
  <c r="O51" i="20"/>
  <c r="I51" i="20" s="1"/>
  <c r="J51" i="20" s="1"/>
  <c r="K51" i="20" s="1"/>
  <c r="L51" i="20" s="1"/>
  <c r="O13" i="20"/>
  <c r="I13" i="20" s="1"/>
  <c r="O44" i="20"/>
  <c r="I44" i="20" s="1"/>
  <c r="J44" i="20" s="1"/>
  <c r="K44" i="20" s="1"/>
  <c r="L44" i="20" s="1"/>
  <c r="O15" i="20"/>
  <c r="I15" i="20" s="1"/>
  <c r="J15" i="20" s="1"/>
  <c r="K15" i="20" s="1"/>
  <c r="L15" i="20" s="1"/>
  <c r="O42" i="20"/>
  <c r="I42" i="20" s="1"/>
  <c r="J42" i="20" s="1"/>
  <c r="K42" i="20" s="1"/>
  <c r="L42" i="20" s="1"/>
  <c r="O43" i="20"/>
  <c r="I43" i="20" s="1"/>
  <c r="J43" i="20" s="1"/>
  <c r="O14" i="20"/>
  <c r="I14" i="20" s="1"/>
  <c r="J14" i="20" s="1"/>
  <c r="K14" i="20" s="1"/>
  <c r="L14" i="20" s="1"/>
  <c r="O41" i="20"/>
  <c r="I41" i="20" s="1"/>
  <c r="J41" i="20" s="1"/>
  <c r="K41" i="20" s="1"/>
  <c r="L41" i="20" s="1"/>
  <c r="O48" i="20"/>
  <c r="I48" i="20" s="1"/>
  <c r="J48" i="20" s="1"/>
  <c r="K48" i="20" s="1"/>
  <c r="L48" i="20" s="1"/>
  <c r="O32" i="20"/>
  <c r="I32" i="20" s="1"/>
  <c r="J32" i="20" s="1"/>
  <c r="K32" i="20" s="1"/>
  <c r="L32" i="20" s="1"/>
  <c r="O49" i="20"/>
  <c r="I49" i="20" s="1"/>
  <c r="J49" i="20" s="1"/>
  <c r="K49" i="20" s="1"/>
  <c r="L49" i="20" s="1"/>
  <c r="O31" i="20"/>
  <c r="I31" i="20" s="1"/>
  <c r="J31" i="20" s="1"/>
  <c r="K31" i="20" s="1"/>
  <c r="L31" i="20" s="1"/>
  <c r="O47" i="20"/>
  <c r="I47" i="20" s="1"/>
  <c r="J47" i="20" s="1"/>
  <c r="K47" i="20" s="1"/>
  <c r="L47" i="20" s="1"/>
  <c r="O30" i="20"/>
  <c r="I30" i="20" s="1"/>
  <c r="J30" i="20" s="1"/>
  <c r="K30" i="20" s="1"/>
  <c r="L30" i="20" s="1"/>
  <c r="O26" i="20"/>
  <c r="I26" i="20" s="1"/>
  <c r="J26" i="20" s="1"/>
  <c r="K26" i="20" s="1"/>
  <c r="L26" i="20" s="1"/>
  <c r="O59" i="20"/>
  <c r="I59" i="20" s="1"/>
  <c r="J59" i="20" s="1"/>
  <c r="K59" i="20" s="1"/>
  <c r="L59" i="20" s="1"/>
  <c r="O12" i="20"/>
  <c r="I12" i="20" s="1"/>
  <c r="J12" i="20" s="1"/>
  <c r="K12" i="20" s="1"/>
  <c r="L12" i="20" s="1"/>
  <c r="O36" i="20"/>
  <c r="I36" i="20" s="1"/>
  <c r="J36" i="20" s="1"/>
  <c r="K36" i="20" s="1"/>
  <c r="L36" i="20" s="1"/>
  <c r="O33" i="20"/>
  <c r="I33" i="20" s="1"/>
  <c r="J33" i="20" s="1"/>
  <c r="K33" i="20" s="1"/>
  <c r="L33" i="20" s="1"/>
  <c r="O56" i="20"/>
  <c r="I56" i="20" s="1"/>
  <c r="J56" i="20" s="1"/>
  <c r="K56" i="20" s="1"/>
  <c r="L56" i="20" s="1"/>
  <c r="O37" i="20"/>
  <c r="I37" i="20" s="1"/>
  <c r="J37" i="20" s="1"/>
  <c r="K37" i="20" s="1"/>
  <c r="L37" i="20" s="1"/>
  <c r="O46" i="20"/>
  <c r="I46" i="20" s="1"/>
  <c r="J46" i="20" s="1"/>
  <c r="K46" i="20" s="1"/>
  <c r="L46" i="20" s="1"/>
  <c r="O21" i="20"/>
  <c r="I21" i="20" s="1"/>
  <c r="J21" i="20" s="1"/>
  <c r="K21" i="20" s="1"/>
  <c r="L21" i="20" s="1"/>
  <c r="O35" i="20"/>
  <c r="I35" i="20" s="1"/>
  <c r="J35" i="20" s="1"/>
  <c r="K35" i="20" s="1"/>
  <c r="L35" i="20" s="1"/>
  <c r="O24" i="20"/>
  <c r="I24" i="20" s="1"/>
  <c r="J24" i="20" s="1"/>
  <c r="K24" i="20" s="1"/>
  <c r="L24" i="20" s="1"/>
  <c r="O57" i="20"/>
  <c r="I57" i="20" s="1"/>
  <c r="J57" i="20" s="1"/>
  <c r="K57" i="20" s="1"/>
  <c r="L57" i="20" s="1"/>
  <c r="O9" i="20"/>
  <c r="I9" i="20" s="1"/>
  <c r="J9" i="20" s="1"/>
  <c r="K9" i="20" s="1"/>
  <c r="L9" i="20" s="1"/>
  <c r="O58" i="20"/>
  <c r="I58" i="20" s="1"/>
  <c r="J58" i="20" s="1"/>
  <c r="K58" i="20" s="1"/>
  <c r="L58" i="20" s="1"/>
  <c r="O50" i="20"/>
  <c r="I50" i="20" s="1"/>
  <c r="J50" i="20" s="1"/>
  <c r="K50" i="20" s="1"/>
  <c r="L50" i="20" s="1"/>
  <c r="O25" i="20"/>
  <c r="I25" i="20" s="1"/>
  <c r="J25" i="20" s="1"/>
  <c r="K25" i="20" s="1"/>
  <c r="L25" i="20" s="1"/>
  <c r="O45" i="20"/>
  <c r="I45" i="20" s="1"/>
  <c r="O16" i="20"/>
  <c r="I16" i="20" s="1"/>
  <c r="J16" i="20" s="1"/>
  <c r="K16" i="20" s="1"/>
  <c r="L16" i="20" s="1"/>
  <c r="O52" i="20"/>
  <c r="I52" i="20" s="1"/>
  <c r="J52" i="20" s="1"/>
  <c r="K52" i="20" s="1"/>
  <c r="L52" i="20" s="1"/>
  <c r="O28" i="20"/>
  <c r="I28" i="20" s="1"/>
  <c r="J28" i="20" s="1"/>
  <c r="K28" i="20" s="1"/>
  <c r="L28" i="20" s="1"/>
  <c r="O54" i="20"/>
  <c r="I54" i="20" s="1"/>
  <c r="J54" i="20" s="1"/>
  <c r="K54" i="20" s="1"/>
  <c r="L54" i="20" s="1"/>
  <c r="O53" i="20"/>
  <c r="I53" i="20" s="1"/>
  <c r="O55" i="20"/>
  <c r="I55" i="20" s="1"/>
  <c r="O20" i="20"/>
  <c r="I20" i="20" s="1"/>
  <c r="J20" i="20" s="1"/>
  <c r="K20" i="20" s="1"/>
  <c r="L20" i="20" s="1"/>
  <c r="O64" i="20"/>
  <c r="I64" i="20" s="1"/>
  <c r="J64" i="20" s="1"/>
  <c r="K64" i="20" s="1"/>
  <c r="L64" i="20" s="1"/>
  <c r="O19" i="20"/>
  <c r="I19" i="20" s="1"/>
  <c r="J19" i="20" s="1"/>
  <c r="K19" i="20" s="1"/>
  <c r="L19" i="20" s="1"/>
  <c r="O65" i="20"/>
  <c r="I65" i="20" s="1"/>
  <c r="O17" i="20"/>
  <c r="I17" i="20" s="1"/>
  <c r="J17" i="20" s="1"/>
  <c r="K17" i="20" s="1"/>
  <c r="L17" i="20" s="1"/>
  <c r="O18" i="20"/>
  <c r="I18" i="20" s="1"/>
  <c r="J18" i="20" s="1"/>
  <c r="K18" i="20" s="1"/>
  <c r="L18" i="20" s="1"/>
  <c r="O34" i="20"/>
  <c r="I34" i="20" s="1"/>
  <c r="J34" i="20" s="1"/>
  <c r="K34" i="20" s="1"/>
  <c r="L34" i="20" s="1"/>
  <c r="O60" i="20"/>
  <c r="I60" i="20" s="1"/>
  <c r="O62" i="20"/>
  <c r="I62" i="20" s="1"/>
  <c r="J62" i="20" s="1"/>
  <c r="K62" i="20" s="1"/>
  <c r="L62" i="20" s="1"/>
  <c r="O61" i="20"/>
  <c r="I61" i="20" s="1"/>
  <c r="O22" i="20"/>
  <c r="I22" i="20" s="1"/>
  <c r="O63" i="20"/>
  <c r="I63" i="20" s="1"/>
  <c r="O23" i="20"/>
  <c r="I23" i="20" s="1"/>
  <c r="O40" i="20"/>
  <c r="I40" i="20" s="1"/>
  <c r="J40" i="20" s="1"/>
  <c r="K40" i="20" s="1"/>
  <c r="L40" i="20" s="1"/>
  <c r="O29" i="20"/>
  <c r="I29" i="20" s="1"/>
  <c r="J29" i="20" s="1"/>
  <c r="K29" i="20" s="1"/>
  <c r="L29" i="20" s="1"/>
  <c r="O10" i="20"/>
  <c r="I10" i="20" s="1"/>
  <c r="O55" i="19"/>
  <c r="I55" i="19" s="1"/>
  <c r="J55" i="19" s="1"/>
  <c r="K55" i="19" s="1"/>
  <c r="L55" i="19" s="1"/>
  <c r="O66" i="19"/>
  <c r="I66" i="19" s="1"/>
  <c r="O36" i="19"/>
  <c r="I36" i="19" s="1"/>
  <c r="O12" i="19"/>
  <c r="I12" i="19" s="1"/>
  <c r="O57" i="19"/>
  <c r="I57" i="19" s="1"/>
  <c r="J57" i="19" s="1"/>
  <c r="K57" i="19" s="1"/>
  <c r="L57" i="19" s="1"/>
  <c r="O22" i="19"/>
  <c r="I22" i="19" s="1"/>
  <c r="O31" i="19"/>
  <c r="I31" i="19" s="1"/>
  <c r="J31" i="19" s="1"/>
  <c r="K31" i="19" s="1"/>
  <c r="L31" i="19" s="1"/>
  <c r="O41" i="19"/>
  <c r="I41" i="19" s="1"/>
  <c r="J41" i="19" s="1"/>
  <c r="K41" i="19" s="1"/>
  <c r="L41" i="19" s="1"/>
  <c r="O45" i="19"/>
  <c r="I45" i="19" s="1"/>
  <c r="O59" i="19"/>
  <c r="I59" i="19" s="1"/>
  <c r="J59" i="19" s="1"/>
  <c r="K59" i="19" s="1"/>
  <c r="L59" i="19" s="1"/>
  <c r="O24" i="19"/>
  <c r="I24" i="19" s="1"/>
  <c r="J24" i="19" s="1"/>
  <c r="K24" i="19" s="1"/>
  <c r="L24" i="19" s="1"/>
  <c r="O17" i="19"/>
  <c r="I17" i="19" s="1"/>
  <c r="O69" i="19"/>
  <c r="I69" i="19" s="1"/>
  <c r="O34" i="19"/>
  <c r="I34" i="19" s="1"/>
  <c r="J34" i="19" s="1"/>
  <c r="K34" i="19" s="1"/>
  <c r="L34" i="19" s="1"/>
  <c r="O11" i="19"/>
  <c r="I11" i="19" s="1"/>
  <c r="J11" i="19" s="1"/>
  <c r="K11" i="19" s="1"/>
  <c r="L11" i="19" s="1"/>
  <c r="O43" i="19"/>
  <c r="I43" i="19" s="1"/>
  <c r="J43" i="19" s="1"/>
  <c r="K43" i="19" s="1"/>
  <c r="L43" i="19" s="1"/>
  <c r="J48" i="19"/>
  <c r="K48" i="19" s="1"/>
  <c r="L48" i="19" s="1"/>
  <c r="O52" i="19"/>
  <c r="I52" i="19" s="1"/>
  <c r="J13" i="19"/>
  <c r="K13" i="19" s="1"/>
  <c r="L13" i="19" s="1"/>
  <c r="O30" i="19"/>
  <c r="I30" i="19" s="1"/>
  <c r="I9" i="19"/>
  <c r="O50" i="19"/>
  <c r="I50" i="19" s="1"/>
  <c r="O32" i="19"/>
  <c r="I32" i="19" s="1"/>
  <c r="J32" i="19" s="1"/>
  <c r="K32" i="19" s="1"/>
  <c r="L32" i="19" s="1"/>
  <c r="O33" i="19"/>
  <c r="I33" i="19" s="1"/>
  <c r="I10" i="19"/>
  <c r="J10" i="19" s="1"/>
  <c r="K10" i="19" s="1"/>
  <c r="L10" i="19" s="1"/>
  <c r="O42" i="19"/>
  <c r="I42" i="19" s="1"/>
  <c r="J42" i="19" s="1"/>
  <c r="K42" i="19" s="1"/>
  <c r="L42" i="19" s="1"/>
  <c r="O54" i="19"/>
  <c r="I54" i="19" s="1"/>
  <c r="O19" i="19"/>
  <c r="I19" i="19" s="1"/>
  <c r="J19" i="19" s="1"/>
  <c r="K19" i="19" s="1"/>
  <c r="L19" i="19" s="1"/>
  <c r="J67" i="19"/>
  <c r="K67" i="19" s="1"/>
  <c r="L67" i="19" s="1"/>
  <c r="O38" i="19"/>
  <c r="I38" i="19" s="1"/>
  <c r="O58" i="19"/>
  <c r="I58" i="19" s="1"/>
  <c r="O23" i="19"/>
  <c r="I23" i="19" s="1"/>
  <c r="J23" i="19" s="1"/>
  <c r="K23" i="19" s="1"/>
  <c r="L23" i="19" s="1"/>
  <c r="O40" i="19"/>
  <c r="I40" i="19" s="1"/>
  <c r="O53" i="19"/>
  <c r="I53" i="19" s="1"/>
  <c r="O18" i="19"/>
  <c r="I18" i="19" s="1"/>
  <c r="O62" i="19"/>
  <c r="I62" i="19" s="1"/>
  <c r="O27" i="19"/>
  <c r="I27" i="19" s="1"/>
  <c r="J27" i="19" s="1"/>
  <c r="K27" i="19" s="1"/>
  <c r="L27" i="19" s="1"/>
  <c r="O63" i="19"/>
  <c r="I63" i="19" s="1"/>
  <c r="J63" i="19" s="1"/>
  <c r="K63" i="19" s="1"/>
  <c r="L63" i="19" s="1"/>
  <c r="O71" i="19"/>
  <c r="I71" i="19" s="1"/>
  <c r="J71" i="19" s="1"/>
  <c r="K71" i="19" s="1"/>
  <c r="L71" i="19" s="1"/>
  <c r="J21" i="19"/>
  <c r="K21" i="19" s="1"/>
  <c r="L21" i="19" s="1"/>
  <c r="O19" i="26"/>
  <c r="O18" i="26"/>
  <c r="I18" i="26" s="1"/>
  <c r="O44" i="26"/>
  <c r="O12" i="26"/>
  <c r="O25" i="26"/>
  <c r="I25" i="26" s="1"/>
  <c r="O54" i="26"/>
  <c r="O56" i="5"/>
  <c r="I56" i="5" s="1"/>
  <c r="O88" i="5"/>
  <c r="I88" i="5" s="1"/>
  <c r="O120" i="5"/>
  <c r="I120" i="5" s="1"/>
  <c r="J120" i="5" s="1"/>
  <c r="K120" i="5" s="1"/>
  <c r="L120" i="5" s="1"/>
  <c r="O18" i="5"/>
  <c r="I18" i="5" s="1"/>
  <c r="J18" i="5" s="1"/>
  <c r="K18" i="5" s="1"/>
  <c r="L18" i="5" s="1"/>
  <c r="O25" i="5"/>
  <c r="I25" i="5" s="1"/>
  <c r="O50" i="5"/>
  <c r="I50" i="5" s="1"/>
  <c r="O82" i="5"/>
  <c r="I82" i="5" s="1"/>
  <c r="O114" i="5"/>
  <c r="I114" i="5" s="1"/>
  <c r="J114" i="5" s="1"/>
  <c r="K114" i="5" s="1"/>
  <c r="L114" i="5" s="1"/>
  <c r="O24" i="5"/>
  <c r="I24" i="5" s="1"/>
  <c r="O67" i="5"/>
  <c r="I67" i="5" s="1"/>
  <c r="O99" i="5"/>
  <c r="I99" i="5" s="1"/>
  <c r="J99" i="5" s="1"/>
  <c r="K99" i="5" s="1"/>
  <c r="L99" i="5" s="1"/>
  <c r="O39" i="5"/>
  <c r="I39" i="5" s="1"/>
  <c r="J39" i="5" s="1"/>
  <c r="K39" i="5" s="1"/>
  <c r="L39" i="5" s="1"/>
  <c r="O22" i="5"/>
  <c r="I22" i="5" s="1"/>
  <c r="O27" i="5"/>
  <c r="I27" i="5" s="1"/>
  <c r="O77" i="5"/>
  <c r="I77" i="5" s="1"/>
  <c r="J77" i="5" s="1"/>
  <c r="K77" i="5" s="1"/>
  <c r="L77" i="5" s="1"/>
  <c r="O109" i="5"/>
  <c r="I109" i="5" s="1"/>
  <c r="J109" i="5" s="1"/>
  <c r="K109" i="5" s="1"/>
  <c r="L109" i="5" s="1"/>
  <c r="O29" i="5"/>
  <c r="I29" i="5" s="1"/>
  <c r="J29" i="5" s="1"/>
  <c r="K29" i="5" s="1"/>
  <c r="L29" i="5" s="1"/>
  <c r="O43" i="5"/>
  <c r="I43" i="5" s="1"/>
  <c r="O78" i="5"/>
  <c r="I78" i="5" s="1"/>
  <c r="O110" i="5"/>
  <c r="I110" i="5" s="1"/>
  <c r="O28" i="5"/>
  <c r="I28" i="5" s="1"/>
  <c r="O64" i="5"/>
  <c r="I64" i="5" s="1"/>
  <c r="O96" i="5"/>
  <c r="I96" i="5" s="1"/>
  <c r="O42" i="5"/>
  <c r="I42" i="5" s="1"/>
  <c r="J42" i="5" s="1"/>
  <c r="K42" i="5" s="1"/>
  <c r="L42" i="5" s="1"/>
  <c r="O79" i="5"/>
  <c r="I79" i="5" s="1"/>
  <c r="O58" i="5"/>
  <c r="I58" i="5" s="1"/>
  <c r="J58" i="5" s="1"/>
  <c r="K58" i="5" s="1"/>
  <c r="L58" i="5" s="1"/>
  <c r="O90" i="5"/>
  <c r="I90" i="5" s="1"/>
  <c r="J90" i="5" s="1"/>
  <c r="K90" i="5" s="1"/>
  <c r="L90" i="5" s="1"/>
  <c r="O48" i="5"/>
  <c r="I48" i="5" s="1"/>
  <c r="O55" i="5"/>
  <c r="I55" i="5" s="1"/>
  <c r="J55" i="5" s="1"/>
  <c r="K55" i="5" s="1"/>
  <c r="L55" i="5" s="1"/>
  <c r="O75" i="5"/>
  <c r="I75" i="5" s="1"/>
  <c r="O107" i="5"/>
  <c r="I107" i="5" s="1"/>
  <c r="J107" i="5" s="1"/>
  <c r="K107" i="5" s="1"/>
  <c r="L107" i="5" s="1"/>
  <c r="O46" i="5"/>
  <c r="I46" i="5" s="1"/>
  <c r="O53" i="5"/>
  <c r="I53" i="5" s="1"/>
  <c r="O85" i="5"/>
  <c r="I85" i="5" s="1"/>
  <c r="J85" i="5" s="1"/>
  <c r="K85" i="5" s="1"/>
  <c r="L85" i="5" s="1"/>
  <c r="O117" i="5"/>
  <c r="I117" i="5" s="1"/>
  <c r="J117" i="5" s="1"/>
  <c r="K117" i="5" s="1"/>
  <c r="L117" i="5" s="1"/>
  <c r="O21" i="5"/>
  <c r="I21" i="5" s="1"/>
  <c r="J21" i="5" s="1"/>
  <c r="K21" i="5" s="1"/>
  <c r="L21" i="5" s="1"/>
  <c r="O54" i="5"/>
  <c r="I54" i="5" s="1"/>
  <c r="O86" i="5"/>
  <c r="I86" i="5" s="1"/>
  <c r="O118" i="5"/>
  <c r="I118" i="5" s="1"/>
  <c r="O72" i="5"/>
  <c r="I72" i="5" s="1"/>
  <c r="O104" i="5"/>
  <c r="I104" i="5" s="1"/>
  <c r="O34" i="5"/>
  <c r="I34" i="5" s="1"/>
  <c r="O95" i="5"/>
  <c r="I95" i="5" s="1"/>
  <c r="O97" i="5"/>
  <c r="I97" i="5" s="1"/>
  <c r="O66" i="5"/>
  <c r="I66" i="5" s="1"/>
  <c r="O98" i="5"/>
  <c r="I98" i="5" s="1"/>
  <c r="O40" i="5"/>
  <c r="I40" i="5" s="1"/>
  <c r="O51" i="5"/>
  <c r="I51" i="5" s="1"/>
  <c r="O83" i="5"/>
  <c r="I83" i="5" s="1"/>
  <c r="O115" i="5"/>
  <c r="I115" i="5" s="1"/>
  <c r="J115" i="5" s="1"/>
  <c r="K115" i="5" s="1"/>
  <c r="L115" i="5" s="1"/>
  <c r="O38" i="5"/>
  <c r="I38" i="5" s="1"/>
  <c r="O87" i="5"/>
  <c r="I87" i="5" s="1"/>
  <c r="J87" i="5" s="1"/>
  <c r="K87" i="5" s="1"/>
  <c r="L87" i="5" s="1"/>
  <c r="O61" i="5"/>
  <c r="I61" i="5" s="1"/>
  <c r="J61" i="5" s="1"/>
  <c r="K61" i="5" s="1"/>
  <c r="L61" i="5" s="1"/>
  <c r="O93" i="5"/>
  <c r="I93" i="5" s="1"/>
  <c r="J93" i="5" s="1"/>
  <c r="K93" i="5" s="1"/>
  <c r="L93" i="5" s="1"/>
  <c r="O45" i="5"/>
  <c r="I45" i="5" s="1"/>
  <c r="J45" i="5" s="1"/>
  <c r="K45" i="5" s="1"/>
  <c r="L45" i="5" s="1"/>
  <c r="O71" i="5"/>
  <c r="I71" i="5" s="1"/>
  <c r="J71" i="5" s="1"/>
  <c r="K71" i="5" s="1"/>
  <c r="L71" i="5" s="1"/>
  <c r="O62" i="5"/>
  <c r="I62" i="5" s="1"/>
  <c r="O94" i="5"/>
  <c r="I94" i="5" s="1"/>
  <c r="O63" i="5"/>
  <c r="I63" i="5" s="1"/>
  <c r="O36" i="5"/>
  <c r="I36" i="5" s="1"/>
  <c r="O80" i="5"/>
  <c r="I80" i="5" s="1"/>
  <c r="O112" i="5"/>
  <c r="I112" i="5" s="1"/>
  <c r="O26" i="5"/>
  <c r="I26" i="5" s="1"/>
  <c r="O19" i="5"/>
  <c r="I19" i="5" s="1"/>
  <c r="O33" i="5"/>
  <c r="I33" i="5" s="1"/>
  <c r="J33" i="5" s="1"/>
  <c r="K33" i="5" s="1"/>
  <c r="L33" i="5" s="1"/>
  <c r="O111" i="5"/>
  <c r="I111" i="5" s="1"/>
  <c r="O74" i="5"/>
  <c r="I74" i="5" s="1"/>
  <c r="J74" i="5" s="1"/>
  <c r="K74" i="5" s="1"/>
  <c r="L74" i="5" s="1"/>
  <c r="O106" i="5"/>
  <c r="I106" i="5" s="1"/>
  <c r="J106" i="5" s="1"/>
  <c r="K106" i="5" s="1"/>
  <c r="L106" i="5" s="1"/>
  <c r="O32" i="5"/>
  <c r="I32" i="5" s="1"/>
  <c r="O59" i="5"/>
  <c r="I59" i="5" s="1"/>
  <c r="J59" i="5" s="1"/>
  <c r="K59" i="5" s="1"/>
  <c r="L59" i="5" s="1"/>
  <c r="O91" i="5"/>
  <c r="I91" i="5" s="1"/>
  <c r="J91" i="5" s="1"/>
  <c r="K91" i="5" s="1"/>
  <c r="L91" i="5" s="1"/>
  <c r="O47" i="5"/>
  <c r="I47" i="5" s="1"/>
  <c r="O30" i="5"/>
  <c r="I30" i="5" s="1"/>
  <c r="O103" i="5"/>
  <c r="I103" i="5" s="1"/>
  <c r="O69" i="5"/>
  <c r="I69" i="5" s="1"/>
  <c r="O101" i="5"/>
  <c r="I101" i="5" s="1"/>
  <c r="J101" i="5" s="1"/>
  <c r="K101" i="5" s="1"/>
  <c r="L101" i="5" s="1"/>
  <c r="O37" i="5"/>
  <c r="I37" i="5" s="1"/>
  <c r="J37" i="5" s="1"/>
  <c r="K37" i="5" s="1"/>
  <c r="L37" i="5" s="1"/>
  <c r="O119" i="5"/>
  <c r="I119" i="5" s="1"/>
  <c r="O70" i="5"/>
  <c r="I70" i="5" s="1"/>
  <c r="I136" i="34"/>
  <c r="I85" i="33"/>
  <c r="O50" i="26"/>
  <c r="O21" i="26"/>
  <c r="I21" i="26" s="1"/>
  <c r="O20" i="26"/>
  <c r="O57" i="26"/>
  <c r="I57" i="26" s="1"/>
  <c r="O24" i="26"/>
  <c r="O41" i="26"/>
  <c r="I41" i="26" s="1"/>
  <c r="O47" i="26"/>
  <c r="I47" i="26" s="1"/>
  <c r="O15" i="26"/>
  <c r="I15" i="26" s="1"/>
  <c r="O46" i="26"/>
  <c r="O14" i="26"/>
  <c r="O59" i="26"/>
  <c r="I59" i="26" s="1"/>
  <c r="O16" i="26"/>
  <c r="I16" i="26" s="1"/>
  <c r="O33" i="26"/>
  <c r="I33" i="26" s="1"/>
  <c r="O38" i="26"/>
  <c r="O37" i="26"/>
  <c r="I37" i="26" s="1"/>
  <c r="O34" i="26"/>
  <c r="O32" i="26"/>
  <c r="I32" i="26" s="1"/>
  <c r="O61" i="26"/>
  <c r="I61" i="26" s="1"/>
  <c r="O62" i="26"/>
  <c r="O22" i="26"/>
  <c r="O52" i="26"/>
  <c r="O51" i="26"/>
  <c r="I51" i="26" s="1"/>
  <c r="O23" i="26"/>
  <c r="I23" i="26" s="1"/>
  <c r="O39" i="26"/>
  <c r="O36" i="26"/>
  <c r="O30" i="26"/>
  <c r="O17" i="26"/>
  <c r="I17" i="26" s="1"/>
  <c r="O55" i="26"/>
  <c r="I55" i="26" s="1"/>
  <c r="O29" i="26"/>
  <c r="I29" i="26" s="1"/>
  <c r="O56" i="26"/>
  <c r="O28" i="26"/>
  <c r="O49" i="26"/>
  <c r="I49" i="26" s="1"/>
  <c r="O10" i="26"/>
  <c r="O53" i="26"/>
  <c r="I53" i="26" s="1"/>
  <c r="O48" i="26"/>
  <c r="O31" i="26"/>
  <c r="I31" i="26" s="1"/>
  <c r="O60" i="26"/>
  <c r="I60" i="26" s="1"/>
  <c r="O26" i="26"/>
  <c r="O9" i="26"/>
  <c r="I9" i="26" s="1"/>
  <c r="O63" i="26"/>
  <c r="I63" i="26" s="1"/>
  <c r="O64" i="26"/>
  <c r="O13" i="26"/>
  <c r="I13" i="26" s="1"/>
  <c r="O42" i="26"/>
  <c r="I42" i="26" s="1"/>
  <c r="O40" i="26"/>
  <c r="O58" i="26"/>
  <c r="I58" i="26" s="1"/>
  <c r="O45" i="26"/>
  <c r="I45" i="26" s="1"/>
  <c r="O35" i="26"/>
  <c r="I35" i="26" s="1"/>
  <c r="O43" i="26"/>
  <c r="I43" i="26" s="1"/>
  <c r="H36" i="31"/>
  <c r="H38" i="31" s="1"/>
  <c r="H103" i="30"/>
  <c r="H105" i="30" s="1"/>
  <c r="H65" i="32"/>
  <c r="H67" i="32" s="1"/>
  <c r="H64" i="23"/>
  <c r="H66" i="23" s="1"/>
  <c r="H65" i="8"/>
  <c r="H67" i="8" s="1"/>
  <c r="H124" i="5"/>
  <c r="H126" i="5" s="1"/>
  <c r="H50" i="18"/>
  <c r="H52" i="18" s="1"/>
  <c r="I50" i="18"/>
  <c r="I52" i="18" s="1"/>
  <c r="H50" i="17"/>
  <c r="H52" i="17" s="1"/>
  <c r="I50" i="17"/>
  <c r="I52" i="17" s="1"/>
  <c r="I123" i="4"/>
  <c r="I125" i="4" s="1"/>
  <c r="K123" i="4"/>
  <c r="K125" i="4" s="1"/>
  <c r="D133" i="4" s="1"/>
  <c r="D135" i="4" s="1"/>
  <c r="H123" i="4"/>
  <c r="H125" i="4" s="1"/>
  <c r="H52" i="21"/>
  <c r="H54" i="21" s="1"/>
  <c r="J10" i="26" l="1"/>
  <c r="L10" i="26"/>
  <c r="J13" i="20"/>
  <c r="K13" i="20" s="1"/>
  <c r="I72" i="20"/>
  <c r="K12" i="8"/>
  <c r="L12" i="8" s="1"/>
  <c r="K49" i="23"/>
  <c r="L49" i="23" s="1"/>
  <c r="K42" i="23"/>
  <c r="L42" i="23" s="1"/>
  <c r="K50" i="23"/>
  <c r="L50" i="23" s="1"/>
  <c r="K38" i="23"/>
  <c r="L38" i="23" s="1"/>
  <c r="J37" i="23"/>
  <c r="K37" i="23" s="1"/>
  <c r="L37" i="23" s="1"/>
  <c r="J11" i="23"/>
  <c r="K11" i="23" s="1"/>
  <c r="L11" i="23" s="1"/>
  <c r="J53" i="23"/>
  <c r="K53" i="23" s="1"/>
  <c r="L53" i="23" s="1"/>
  <c r="J12" i="23"/>
  <c r="K12" i="23" s="1"/>
  <c r="L12" i="23" s="1"/>
  <c r="J34" i="23"/>
  <c r="K34" i="23" s="1"/>
  <c r="L34" i="23" s="1"/>
  <c r="J55" i="23"/>
  <c r="K55" i="23" s="1"/>
  <c r="L55" i="23" s="1"/>
  <c r="J31" i="23"/>
  <c r="K31" i="23" s="1"/>
  <c r="L31" i="23" s="1"/>
  <c r="J10" i="23"/>
  <c r="K10" i="23" s="1"/>
  <c r="L10" i="23" s="1"/>
  <c r="I65" i="8"/>
  <c r="I67" i="8" s="1"/>
  <c r="J18" i="8"/>
  <c r="K18" i="8" s="1"/>
  <c r="L18" i="8" s="1"/>
  <c r="J26" i="8"/>
  <c r="K26" i="8" s="1"/>
  <c r="L26" i="8" s="1"/>
  <c r="J34" i="8"/>
  <c r="K34" i="8" s="1"/>
  <c r="L34" i="8" s="1"/>
  <c r="J42" i="8"/>
  <c r="K42" i="8" s="1"/>
  <c r="L42" i="8" s="1"/>
  <c r="J62" i="8"/>
  <c r="K62" i="8" s="1"/>
  <c r="L62" i="8" s="1"/>
  <c r="J24" i="8"/>
  <c r="K24" i="8" s="1"/>
  <c r="L24" i="8" s="1"/>
  <c r="J28" i="8"/>
  <c r="K28" i="8" s="1"/>
  <c r="L28" i="8" s="1"/>
  <c r="J13" i="8"/>
  <c r="K13" i="8" s="1"/>
  <c r="L13" i="8" s="1"/>
  <c r="J56" i="8"/>
  <c r="K56" i="8" s="1"/>
  <c r="L56" i="8" s="1"/>
  <c r="K28" i="32"/>
  <c r="L28" i="32" s="1"/>
  <c r="J44" i="32"/>
  <c r="K44" i="32" s="1"/>
  <c r="L44" i="32" s="1"/>
  <c r="J12" i="32"/>
  <c r="K12" i="32" s="1"/>
  <c r="L12" i="32" s="1"/>
  <c r="J21" i="32"/>
  <c r="K21" i="32" s="1"/>
  <c r="I65" i="32"/>
  <c r="I67" i="32" s="1"/>
  <c r="J55" i="32"/>
  <c r="K55" i="32" s="1"/>
  <c r="L55" i="32" s="1"/>
  <c r="J33" i="31"/>
  <c r="K33" i="31" s="1"/>
  <c r="L33" i="31" s="1"/>
  <c r="J25" i="31"/>
  <c r="K25" i="31" s="1"/>
  <c r="L25" i="31" s="1"/>
  <c r="J20" i="31"/>
  <c r="K20" i="31" s="1"/>
  <c r="L20" i="31" s="1"/>
  <c r="I36" i="31"/>
  <c r="I38" i="31" s="1"/>
  <c r="J19" i="31"/>
  <c r="K19" i="31" s="1"/>
  <c r="K72" i="30"/>
  <c r="L72" i="30" s="1"/>
  <c r="K27" i="30"/>
  <c r="L27" i="30" s="1"/>
  <c r="J37" i="30"/>
  <c r="K37" i="30" s="1"/>
  <c r="L37" i="30" s="1"/>
  <c r="J81" i="30"/>
  <c r="K81" i="30" s="1"/>
  <c r="L81" i="30" s="1"/>
  <c r="J56" i="30"/>
  <c r="K56" i="30" s="1"/>
  <c r="L56" i="30" s="1"/>
  <c r="J38" i="30"/>
  <c r="K38" i="30" s="1"/>
  <c r="L38" i="30" s="1"/>
  <c r="J78" i="30"/>
  <c r="K78" i="30" s="1"/>
  <c r="L78" i="30" s="1"/>
  <c r="I103" i="30"/>
  <c r="I105" i="30" s="1"/>
  <c r="J13" i="30"/>
  <c r="K13" i="30" s="1"/>
  <c r="L13" i="30" s="1"/>
  <c r="J80" i="30"/>
  <c r="K80" i="30" s="1"/>
  <c r="L80" i="30" s="1"/>
  <c r="J66" i="30"/>
  <c r="K66" i="30" s="1"/>
  <c r="L66" i="30" s="1"/>
  <c r="J34" i="30"/>
  <c r="K34" i="30" s="1"/>
  <c r="L34" i="30" s="1"/>
  <c r="J26" i="30"/>
  <c r="K26" i="30" s="1"/>
  <c r="L26" i="30" s="1"/>
  <c r="J29" i="30"/>
  <c r="K29" i="30" s="1"/>
  <c r="L29" i="30" s="1"/>
  <c r="J62" i="30"/>
  <c r="K62" i="30" s="1"/>
  <c r="L62" i="30" s="1"/>
  <c r="J46" i="30"/>
  <c r="K46" i="30" s="1"/>
  <c r="L46" i="30" s="1"/>
  <c r="J11" i="30"/>
  <c r="K11" i="30" s="1"/>
  <c r="L11" i="30" s="1"/>
  <c r="J32" i="30"/>
  <c r="K32" i="30" s="1"/>
  <c r="L32" i="30" s="1"/>
  <c r="J43" i="30"/>
  <c r="K43" i="30" s="1"/>
  <c r="L43" i="30" s="1"/>
  <c r="J20" i="30"/>
  <c r="K20" i="30" s="1"/>
  <c r="L20" i="30" s="1"/>
  <c r="J31" i="30"/>
  <c r="K31" i="30" s="1"/>
  <c r="L31" i="30" s="1"/>
  <c r="J28" i="30"/>
  <c r="K28" i="30" s="1"/>
  <c r="L28" i="30" s="1"/>
  <c r="J74" i="30"/>
  <c r="K74" i="30" s="1"/>
  <c r="L74" i="30" s="1"/>
  <c r="J20" i="29"/>
  <c r="K20" i="29" s="1"/>
  <c r="L20" i="29" s="1"/>
  <c r="J25" i="29"/>
  <c r="K25" i="29" s="1"/>
  <c r="L25" i="29" s="1"/>
  <c r="J24" i="29"/>
  <c r="K24" i="29" s="1"/>
  <c r="L24" i="29" s="1"/>
  <c r="J17" i="29"/>
  <c r="K17" i="29" s="1"/>
  <c r="L17" i="29" s="1"/>
  <c r="J35" i="29"/>
  <c r="K35" i="29" s="1"/>
  <c r="L35" i="29" s="1"/>
  <c r="J15" i="29"/>
  <c r="K15" i="29" s="1"/>
  <c r="L15" i="29" s="1"/>
  <c r="J23" i="29"/>
  <c r="K23" i="29" s="1"/>
  <c r="L23" i="29" s="1"/>
  <c r="J30" i="29"/>
  <c r="K30" i="29" s="1"/>
  <c r="L30" i="29" s="1"/>
  <c r="J19" i="29"/>
  <c r="K19" i="29" s="1"/>
  <c r="L19" i="29" s="1"/>
  <c r="J29" i="29"/>
  <c r="K29" i="29" s="1"/>
  <c r="L29" i="29" s="1"/>
  <c r="J27" i="29"/>
  <c r="K27" i="29" s="1"/>
  <c r="L27" i="29" s="1"/>
  <c r="J17" i="28"/>
  <c r="K17" i="28" s="1"/>
  <c r="L17" i="28" s="1"/>
  <c r="J54" i="28"/>
  <c r="K54" i="28" s="1"/>
  <c r="L54" i="28" s="1"/>
  <c r="J9" i="28"/>
  <c r="K9" i="28" s="1"/>
  <c r="J40" i="28"/>
  <c r="K40" i="28" s="1"/>
  <c r="L40" i="28" s="1"/>
  <c r="I68" i="28"/>
  <c r="I70" i="28" s="1"/>
  <c r="J63" i="28"/>
  <c r="K63" i="28" s="1"/>
  <c r="L63" i="28" s="1"/>
  <c r="J55" i="28"/>
  <c r="K55" i="28" s="1"/>
  <c r="L55" i="28" s="1"/>
  <c r="J37" i="27"/>
  <c r="K37" i="27" s="1"/>
  <c r="L37" i="27" s="1"/>
  <c r="K19" i="27"/>
  <c r="L19" i="27" s="1"/>
  <c r="J34" i="27"/>
  <c r="K34" i="27" s="1"/>
  <c r="L34" i="27" s="1"/>
  <c r="I51" i="27"/>
  <c r="I53" i="27" s="1"/>
  <c r="J33" i="27"/>
  <c r="K33" i="27" s="1"/>
  <c r="L33" i="27" s="1"/>
  <c r="J9" i="27"/>
  <c r="K9" i="27" s="1"/>
  <c r="L9" i="27" s="1"/>
  <c r="K24" i="22"/>
  <c r="L24" i="22" s="1"/>
  <c r="K15" i="22"/>
  <c r="L15" i="22" s="1"/>
  <c r="J18" i="22"/>
  <c r="K18" i="22" s="1"/>
  <c r="L18" i="22" s="1"/>
  <c r="L9" i="22"/>
  <c r="J31" i="22"/>
  <c r="K31" i="22" s="1"/>
  <c r="L31" i="22" s="1"/>
  <c r="J22" i="22"/>
  <c r="K22" i="22" s="1"/>
  <c r="L22" i="22" s="1"/>
  <c r="J20" i="22"/>
  <c r="K20" i="22" s="1"/>
  <c r="L20" i="22" s="1"/>
  <c r="I51" i="22"/>
  <c r="I53" i="22" s="1"/>
  <c r="J26" i="22"/>
  <c r="K26" i="22" s="1"/>
  <c r="L26" i="22" s="1"/>
  <c r="J35" i="22"/>
  <c r="K35" i="22" s="1"/>
  <c r="L35" i="22" s="1"/>
  <c r="J43" i="22"/>
  <c r="K43" i="22" s="1"/>
  <c r="L43" i="22" s="1"/>
  <c r="J11" i="22"/>
  <c r="K11" i="22" s="1"/>
  <c r="L11" i="22" s="1"/>
  <c r="J34" i="22"/>
  <c r="K34" i="22" s="1"/>
  <c r="L34" i="22" s="1"/>
  <c r="J25" i="22"/>
  <c r="K25" i="22" s="1"/>
  <c r="L25" i="22" s="1"/>
  <c r="J40" i="22"/>
  <c r="K40" i="22" s="1"/>
  <c r="L40" i="22" s="1"/>
  <c r="J21" i="22"/>
  <c r="K21" i="22" s="1"/>
  <c r="L21" i="22" s="1"/>
  <c r="K11" i="21"/>
  <c r="L11" i="21" s="1"/>
  <c r="J16" i="21"/>
  <c r="K16" i="21" s="1"/>
  <c r="L16" i="21" s="1"/>
  <c r="J48" i="21"/>
  <c r="K48" i="21" s="1"/>
  <c r="L48" i="21" s="1"/>
  <c r="L9" i="21"/>
  <c r="J35" i="21"/>
  <c r="K35" i="21" s="1"/>
  <c r="L35" i="21" s="1"/>
  <c r="J43" i="21"/>
  <c r="K43" i="21" s="1"/>
  <c r="L43" i="21" s="1"/>
  <c r="I52" i="21"/>
  <c r="I54" i="21" s="1"/>
  <c r="J38" i="21"/>
  <c r="K38" i="21" s="1"/>
  <c r="L38" i="21" s="1"/>
  <c r="J36" i="21"/>
  <c r="K36" i="21" s="1"/>
  <c r="L36" i="21" s="1"/>
  <c r="J37" i="21"/>
  <c r="K37" i="21" s="1"/>
  <c r="L37" i="21" s="1"/>
  <c r="K43" i="20"/>
  <c r="L43" i="20" s="1"/>
  <c r="J60" i="20"/>
  <c r="K60" i="20" s="1"/>
  <c r="L60" i="20" s="1"/>
  <c r="J45" i="20"/>
  <c r="K45" i="20" s="1"/>
  <c r="L45" i="20" s="1"/>
  <c r="J10" i="20"/>
  <c r="K10" i="20" s="1"/>
  <c r="L10" i="20" s="1"/>
  <c r="J63" i="20"/>
  <c r="K63" i="20" s="1"/>
  <c r="L63" i="20" s="1"/>
  <c r="J53" i="20"/>
  <c r="K53" i="20" s="1"/>
  <c r="L53" i="20" s="1"/>
  <c r="J55" i="20"/>
  <c r="K55" i="20" s="1"/>
  <c r="L55" i="20" s="1"/>
  <c r="J22" i="20"/>
  <c r="K22" i="20" s="1"/>
  <c r="J65" i="20"/>
  <c r="K65" i="20" s="1"/>
  <c r="L65" i="20" s="1"/>
  <c r="J23" i="20"/>
  <c r="K23" i="20" s="1"/>
  <c r="L23" i="20" s="1"/>
  <c r="J61" i="20"/>
  <c r="K61" i="20" s="1"/>
  <c r="L61" i="20" s="1"/>
  <c r="L13" i="20"/>
  <c r="I74" i="20"/>
  <c r="J52" i="19"/>
  <c r="K52" i="19" s="1"/>
  <c r="L52" i="19" s="1"/>
  <c r="J38" i="19"/>
  <c r="K38" i="19" s="1"/>
  <c r="L38" i="19" s="1"/>
  <c r="J45" i="19"/>
  <c r="K45" i="19" s="1"/>
  <c r="L45" i="19" s="1"/>
  <c r="J33" i="19"/>
  <c r="K33" i="19" s="1"/>
  <c r="L33" i="19" s="1"/>
  <c r="J62" i="19"/>
  <c r="K62" i="19" s="1"/>
  <c r="L62" i="19" s="1"/>
  <c r="J50" i="19"/>
  <c r="K50" i="19" s="1"/>
  <c r="L50" i="19" s="1"/>
  <c r="J22" i="19"/>
  <c r="K22" i="19" s="1"/>
  <c r="L22" i="19" s="1"/>
  <c r="J53" i="19"/>
  <c r="K53" i="19" s="1"/>
  <c r="L53" i="19" s="1"/>
  <c r="I79" i="19"/>
  <c r="J9" i="19"/>
  <c r="K9" i="19" s="1"/>
  <c r="J69" i="19"/>
  <c r="K69" i="19" s="1"/>
  <c r="L69" i="19" s="1"/>
  <c r="J18" i="19"/>
  <c r="K18" i="19" s="1"/>
  <c r="L18" i="19" s="1"/>
  <c r="J40" i="19"/>
  <c r="K40" i="19" s="1"/>
  <c r="L40" i="19" s="1"/>
  <c r="J30" i="19"/>
  <c r="K30" i="19" s="1"/>
  <c r="L30" i="19" s="1"/>
  <c r="J17" i="19"/>
  <c r="K17" i="19" s="1"/>
  <c r="L17" i="19" s="1"/>
  <c r="J12" i="19"/>
  <c r="K12" i="19" s="1"/>
  <c r="L12" i="19" s="1"/>
  <c r="J54" i="19"/>
  <c r="K54" i="19" s="1"/>
  <c r="L54" i="19" s="1"/>
  <c r="J36" i="19"/>
  <c r="K36" i="19" s="1"/>
  <c r="L36" i="19" s="1"/>
  <c r="J58" i="19"/>
  <c r="K58" i="19" s="1"/>
  <c r="L58" i="19" s="1"/>
  <c r="J66" i="19"/>
  <c r="K66" i="19" s="1"/>
  <c r="L66" i="19" s="1"/>
  <c r="I24" i="26"/>
  <c r="J24" i="26" s="1"/>
  <c r="K24" i="26" s="1"/>
  <c r="L24" i="26" s="1"/>
  <c r="I30" i="26"/>
  <c r="J30" i="26" s="1"/>
  <c r="K30" i="26" s="1"/>
  <c r="L30" i="26" s="1"/>
  <c r="I14" i="26"/>
  <c r="J14" i="26" s="1"/>
  <c r="K14" i="26" s="1"/>
  <c r="L14" i="26" s="1"/>
  <c r="I44" i="26"/>
  <c r="J44" i="26" s="1"/>
  <c r="K44" i="26" s="1"/>
  <c r="L44" i="26" s="1"/>
  <c r="I48" i="26"/>
  <c r="J48" i="26" s="1"/>
  <c r="K48" i="26" s="1"/>
  <c r="L48" i="26" s="1"/>
  <c r="K11" i="26"/>
  <c r="L11" i="26" s="1"/>
  <c r="I36" i="26"/>
  <c r="J36" i="26" s="1"/>
  <c r="K36" i="26" s="1"/>
  <c r="L36" i="26" s="1"/>
  <c r="I46" i="26"/>
  <c r="J46" i="26" s="1"/>
  <c r="K46" i="26" s="1"/>
  <c r="L46" i="26" s="1"/>
  <c r="I50" i="26"/>
  <c r="J50" i="26" s="1"/>
  <c r="K50" i="26" s="1"/>
  <c r="L50" i="26" s="1"/>
  <c r="I40" i="26"/>
  <c r="J40" i="26" s="1"/>
  <c r="K40" i="26" s="1"/>
  <c r="L40" i="26" s="1"/>
  <c r="I52" i="26"/>
  <c r="J52" i="26" s="1"/>
  <c r="K52" i="26" s="1"/>
  <c r="L52" i="26" s="1"/>
  <c r="I19" i="26"/>
  <c r="I54" i="26"/>
  <c r="J54" i="26" s="1"/>
  <c r="K54" i="26" s="1"/>
  <c r="L54" i="26" s="1"/>
  <c r="I12" i="26"/>
  <c r="J12" i="26" s="1"/>
  <c r="K12" i="26" s="1"/>
  <c r="L12" i="26" s="1"/>
  <c r="I39" i="26"/>
  <c r="J39" i="26" s="1"/>
  <c r="K39" i="26" s="1"/>
  <c r="L39" i="26" s="1"/>
  <c r="I26" i="26"/>
  <c r="J26" i="26" s="1"/>
  <c r="K26" i="26" s="1"/>
  <c r="L26" i="26" s="1"/>
  <c r="I28" i="26"/>
  <c r="J28" i="26" s="1"/>
  <c r="K28" i="26" s="1"/>
  <c r="L28" i="26" s="1"/>
  <c r="I22" i="26"/>
  <c r="J22" i="26" s="1"/>
  <c r="K22" i="26" s="1"/>
  <c r="L22" i="26" s="1"/>
  <c r="I62" i="26"/>
  <c r="J62" i="26" s="1"/>
  <c r="K62" i="26" s="1"/>
  <c r="L62" i="26" s="1"/>
  <c r="I20" i="26"/>
  <c r="J20" i="26" s="1"/>
  <c r="K20" i="26" s="1"/>
  <c r="L20" i="26" s="1"/>
  <c r="I64" i="26"/>
  <c r="J64" i="26" s="1"/>
  <c r="K64" i="26" s="1"/>
  <c r="L64" i="26" s="1"/>
  <c r="I34" i="26"/>
  <c r="J34" i="26" s="1"/>
  <c r="K34" i="26" s="1"/>
  <c r="L34" i="26" s="1"/>
  <c r="I56" i="26"/>
  <c r="J56" i="26" s="1"/>
  <c r="K56" i="26" s="1"/>
  <c r="L56" i="26" s="1"/>
  <c r="I38" i="26"/>
  <c r="J38" i="26" s="1"/>
  <c r="K38" i="26" s="1"/>
  <c r="L38" i="26" s="1"/>
  <c r="J23" i="26"/>
  <c r="K23" i="26" s="1"/>
  <c r="L23" i="26" s="1"/>
  <c r="J37" i="26"/>
  <c r="K37" i="26" s="1"/>
  <c r="L37" i="26" s="1"/>
  <c r="J47" i="26"/>
  <c r="K47" i="26" s="1"/>
  <c r="L47" i="26" s="1"/>
  <c r="J31" i="26"/>
  <c r="K31" i="26" s="1"/>
  <c r="L31" i="26" s="1"/>
  <c r="J33" i="26"/>
  <c r="K33" i="26" s="1"/>
  <c r="L33" i="26" s="1"/>
  <c r="J42" i="26"/>
  <c r="K42" i="26" s="1"/>
  <c r="L42" i="26" s="1"/>
  <c r="J55" i="26"/>
  <c r="K55" i="26" s="1"/>
  <c r="L55" i="26" s="1"/>
  <c r="J16" i="26"/>
  <c r="K16" i="26" s="1"/>
  <c r="L16" i="26" s="1"/>
  <c r="J57" i="26"/>
  <c r="K57" i="26" s="1"/>
  <c r="L57" i="26" s="1"/>
  <c r="J25" i="26"/>
  <c r="K25" i="26" s="1"/>
  <c r="L25" i="26" s="1"/>
  <c r="J53" i="26"/>
  <c r="K53" i="26" s="1"/>
  <c r="L53" i="26" s="1"/>
  <c r="J59" i="26"/>
  <c r="K59" i="26" s="1"/>
  <c r="L59" i="26" s="1"/>
  <c r="J21" i="26"/>
  <c r="K21" i="26" s="1"/>
  <c r="L21" i="26" s="1"/>
  <c r="J35" i="26"/>
  <c r="K35" i="26" s="1"/>
  <c r="L35" i="26" s="1"/>
  <c r="J49" i="26"/>
  <c r="K49" i="26" s="1"/>
  <c r="L49" i="26" s="1"/>
  <c r="J15" i="26"/>
  <c r="K15" i="26" s="1"/>
  <c r="L15" i="26" s="1"/>
  <c r="J45" i="26"/>
  <c r="K45" i="26" s="1"/>
  <c r="L45" i="26" s="1"/>
  <c r="J58" i="26"/>
  <c r="K58" i="26" s="1"/>
  <c r="L58" i="26" s="1"/>
  <c r="J60" i="26"/>
  <c r="K60" i="26" s="1"/>
  <c r="L60" i="26" s="1"/>
  <c r="J51" i="26"/>
  <c r="K51" i="26" s="1"/>
  <c r="L51" i="26" s="1"/>
  <c r="J41" i="26"/>
  <c r="K41" i="26" s="1"/>
  <c r="L41" i="26" s="1"/>
  <c r="J29" i="26"/>
  <c r="K29" i="26" s="1"/>
  <c r="L29" i="26" s="1"/>
  <c r="J13" i="26"/>
  <c r="K13" i="26" s="1"/>
  <c r="L13" i="26" s="1"/>
  <c r="J17" i="26"/>
  <c r="K17" i="26" s="1"/>
  <c r="L17" i="26" s="1"/>
  <c r="J61" i="26"/>
  <c r="K61" i="26" s="1"/>
  <c r="L61" i="26" s="1"/>
  <c r="J43" i="26"/>
  <c r="K43" i="26" s="1"/>
  <c r="L43" i="26" s="1"/>
  <c r="J63" i="26"/>
  <c r="K63" i="26" s="1"/>
  <c r="L63" i="26" s="1"/>
  <c r="J32" i="26"/>
  <c r="K32" i="26" s="1"/>
  <c r="L32" i="26" s="1"/>
  <c r="J18" i="26"/>
  <c r="K18" i="26" s="1"/>
  <c r="L18" i="26" s="1"/>
  <c r="I124" i="5"/>
  <c r="I126" i="5" s="1"/>
  <c r="J48" i="5"/>
  <c r="K48" i="5" s="1"/>
  <c r="L48" i="5" s="1"/>
  <c r="J110" i="5"/>
  <c r="K110" i="5" s="1"/>
  <c r="L110" i="5" s="1"/>
  <c r="J119" i="5"/>
  <c r="K119" i="5" s="1"/>
  <c r="L119" i="5" s="1"/>
  <c r="J112" i="5"/>
  <c r="K112" i="5" s="1"/>
  <c r="L112" i="5" s="1"/>
  <c r="J97" i="5"/>
  <c r="K97" i="5" s="1"/>
  <c r="L97" i="5" s="1"/>
  <c r="J78" i="5"/>
  <c r="K78" i="5" s="1"/>
  <c r="L78" i="5" s="1"/>
  <c r="J32" i="5"/>
  <c r="K32" i="5" s="1"/>
  <c r="L32" i="5" s="1"/>
  <c r="J80" i="5"/>
  <c r="K80" i="5" s="1"/>
  <c r="L80" i="5" s="1"/>
  <c r="J63" i="5"/>
  <c r="K63" i="5" s="1"/>
  <c r="L63" i="5" s="1"/>
  <c r="J38" i="5"/>
  <c r="K38" i="5" s="1"/>
  <c r="L38" i="5" s="1"/>
  <c r="J95" i="5"/>
  <c r="K95" i="5" s="1"/>
  <c r="L95" i="5" s="1"/>
  <c r="J43" i="5"/>
  <c r="K43" i="5" s="1"/>
  <c r="L43" i="5" s="1"/>
  <c r="J67" i="5"/>
  <c r="K67" i="5" s="1"/>
  <c r="L67" i="5" s="1"/>
  <c r="J88" i="5"/>
  <c r="K88" i="5" s="1"/>
  <c r="L88" i="5" s="1"/>
  <c r="J47" i="5"/>
  <c r="K47" i="5" s="1"/>
  <c r="L47" i="5" s="1"/>
  <c r="J94" i="5"/>
  <c r="K94" i="5" s="1"/>
  <c r="L94" i="5" s="1"/>
  <c r="J24" i="5"/>
  <c r="K24" i="5" s="1"/>
  <c r="L24" i="5" s="1"/>
  <c r="J56" i="5"/>
  <c r="K56" i="5" s="1"/>
  <c r="L56" i="5" s="1"/>
  <c r="J36" i="5"/>
  <c r="K36" i="5" s="1"/>
  <c r="L36" i="5" s="1"/>
  <c r="J79" i="5"/>
  <c r="K79" i="5" s="1"/>
  <c r="L79" i="5" s="1"/>
  <c r="J69" i="5"/>
  <c r="K69" i="5" s="1"/>
  <c r="L69" i="5" s="1"/>
  <c r="J83" i="5"/>
  <c r="K83" i="5" s="1"/>
  <c r="L83" i="5" s="1"/>
  <c r="J46" i="5"/>
  <c r="K46" i="5" s="1"/>
  <c r="L46" i="5" s="1"/>
  <c r="J70" i="5"/>
  <c r="K70" i="5" s="1"/>
  <c r="L70" i="5" s="1"/>
  <c r="J66" i="5"/>
  <c r="K66" i="5" s="1"/>
  <c r="L66" i="5" s="1"/>
  <c r="J34" i="5"/>
  <c r="K34" i="5" s="1"/>
  <c r="L34" i="5" s="1"/>
  <c r="J62" i="5"/>
  <c r="K62" i="5" s="1"/>
  <c r="L62" i="5" s="1"/>
  <c r="J104" i="5"/>
  <c r="K104" i="5" s="1"/>
  <c r="L104" i="5" s="1"/>
  <c r="J103" i="5"/>
  <c r="K103" i="5" s="1"/>
  <c r="L103" i="5" s="1"/>
  <c r="J111" i="5"/>
  <c r="K111" i="5" s="1"/>
  <c r="L111" i="5" s="1"/>
  <c r="J51" i="5"/>
  <c r="K51" i="5" s="1"/>
  <c r="L51" i="5" s="1"/>
  <c r="J72" i="5"/>
  <c r="K72" i="5" s="1"/>
  <c r="L72" i="5" s="1"/>
  <c r="J118" i="5"/>
  <c r="K118" i="5" s="1"/>
  <c r="L118" i="5" s="1"/>
  <c r="J96" i="5"/>
  <c r="K96" i="5" s="1"/>
  <c r="L96" i="5" s="1"/>
  <c r="J82" i="5"/>
  <c r="K82" i="5" s="1"/>
  <c r="L82" i="5" s="1"/>
  <c r="J26" i="5"/>
  <c r="K26" i="5" s="1"/>
  <c r="L26" i="5" s="1"/>
  <c r="J53" i="5"/>
  <c r="K53" i="5" s="1"/>
  <c r="L53" i="5" s="1"/>
  <c r="J30" i="5"/>
  <c r="K30" i="5" s="1"/>
  <c r="L30" i="5" s="1"/>
  <c r="J40" i="5"/>
  <c r="K40" i="5" s="1"/>
  <c r="L40" i="5" s="1"/>
  <c r="J86" i="5"/>
  <c r="K86" i="5" s="1"/>
  <c r="L86" i="5" s="1"/>
  <c r="J75" i="5"/>
  <c r="K75" i="5" s="1"/>
  <c r="L75" i="5" s="1"/>
  <c r="J64" i="5"/>
  <c r="K64" i="5" s="1"/>
  <c r="L64" i="5" s="1"/>
  <c r="J27" i="5"/>
  <c r="K27" i="5" s="1"/>
  <c r="L27" i="5" s="1"/>
  <c r="J50" i="5"/>
  <c r="K50" i="5" s="1"/>
  <c r="L50" i="5" s="1"/>
  <c r="J19" i="5"/>
  <c r="K19" i="5" s="1"/>
  <c r="J98" i="5"/>
  <c r="K98" i="5" s="1"/>
  <c r="L98" i="5" s="1"/>
  <c r="J54" i="5"/>
  <c r="K54" i="5" s="1"/>
  <c r="L54" i="5" s="1"/>
  <c r="J28" i="5"/>
  <c r="K28" i="5" s="1"/>
  <c r="L28" i="5" s="1"/>
  <c r="J22" i="5"/>
  <c r="K22" i="5" s="1"/>
  <c r="L22" i="5" s="1"/>
  <c r="J25" i="5"/>
  <c r="K25" i="5" s="1"/>
  <c r="L25" i="5" s="1"/>
  <c r="H135" i="4"/>
  <c r="F135" i="4"/>
  <c r="I135" i="4" s="1"/>
  <c r="J9" i="26"/>
  <c r="K9" i="26" s="1"/>
  <c r="I39" i="29"/>
  <c r="I41" i="29" s="1"/>
  <c r="I64" i="23"/>
  <c r="I66" i="23" s="1"/>
  <c r="K50" i="18"/>
  <c r="K52" i="18" s="1"/>
  <c r="K50" i="17"/>
  <c r="K52" i="17" s="1"/>
  <c r="K72" i="20" l="1"/>
  <c r="K74" i="20" s="1"/>
  <c r="I67" i="26"/>
  <c r="I69" i="26" s="1"/>
  <c r="L64" i="23"/>
  <c r="L66" i="23" s="1"/>
  <c r="L65" i="8"/>
  <c r="L67" i="8" s="1"/>
  <c r="K65" i="8"/>
  <c r="K67" i="8" s="1"/>
  <c r="L21" i="32"/>
  <c r="L65" i="32" s="1"/>
  <c r="L67" i="32" s="1"/>
  <c r="K65" i="32"/>
  <c r="K67" i="32" s="1"/>
  <c r="L19" i="31"/>
  <c r="L36" i="31" s="1"/>
  <c r="L38" i="31" s="1"/>
  <c r="K36" i="31"/>
  <c r="K38" i="31" s="1"/>
  <c r="L103" i="30"/>
  <c r="L105" i="30" s="1"/>
  <c r="K103" i="30"/>
  <c r="K105" i="30" s="1"/>
  <c r="L39" i="29"/>
  <c r="L41" i="29" s="1"/>
  <c r="L9" i="28"/>
  <c r="L68" i="28" s="1"/>
  <c r="L70" i="28" s="1"/>
  <c r="K68" i="28"/>
  <c r="K70" i="28" s="1"/>
  <c r="L51" i="27"/>
  <c r="L53" i="27" s="1"/>
  <c r="K51" i="27"/>
  <c r="K53" i="27" s="1"/>
  <c r="K51" i="22"/>
  <c r="K53" i="22" s="1"/>
  <c r="L51" i="22"/>
  <c r="L53" i="22" s="1"/>
  <c r="L52" i="21"/>
  <c r="L54" i="21" s="1"/>
  <c r="K52" i="21"/>
  <c r="K54" i="21" s="1"/>
  <c r="L22" i="20"/>
  <c r="K79" i="19"/>
  <c r="L9" i="19"/>
  <c r="L79" i="19" s="1"/>
  <c r="J19" i="26"/>
  <c r="K19" i="26" s="1"/>
  <c r="L19" i="26" s="1"/>
  <c r="L19" i="5"/>
  <c r="L124" i="5" s="1"/>
  <c r="L126" i="5" s="1"/>
  <c r="K124" i="5"/>
  <c r="K126" i="5" s="1"/>
  <c r="L9" i="26"/>
  <c r="K39" i="29"/>
  <c r="K41" i="29" s="1"/>
  <c r="K64" i="23"/>
  <c r="K66" i="23" s="1"/>
  <c r="D79" i="19"/>
  <c r="L72" i="20" l="1"/>
  <c r="L74" i="20" s="1"/>
  <c r="L67" i="26"/>
  <c r="L69" i="26" s="1"/>
  <c r="K67" i="26"/>
  <c r="K69" i="26" s="1"/>
  <c r="I81" i="19"/>
  <c r="L81" i="19"/>
  <c r="K81" i="19"/>
</calcChain>
</file>

<file path=xl/sharedStrings.xml><?xml version="1.0" encoding="utf-8"?>
<sst xmlns="http://schemas.openxmlformats.org/spreadsheetml/2006/main" count="560" uniqueCount="44">
  <si>
    <t>Account 452.00</t>
  </si>
  <si>
    <t>Cost of Removal Estimate</t>
  </si>
  <si>
    <t>Average Age of Retirements</t>
  </si>
  <si>
    <t>Credit Adjusted Risk Free Rate</t>
  </si>
  <si>
    <t>current value</t>
  </si>
  <si>
    <t xml:space="preserve">Future Inflation Rate = </t>
  </si>
  <si>
    <t>Net Salvage</t>
  </si>
  <si>
    <t xml:space="preserve">Adjusted </t>
  </si>
  <si>
    <t>Adjusted Net</t>
  </si>
  <si>
    <t>Future Salvage</t>
  </si>
  <si>
    <t>Discounted</t>
  </si>
  <si>
    <t>Age</t>
  </si>
  <si>
    <t>Vintage</t>
  </si>
  <si>
    <t>Original Cost</t>
  </si>
  <si>
    <t>R/L</t>
  </si>
  <si>
    <t>Requirement</t>
  </si>
  <si>
    <t>Salvage Rate</t>
  </si>
  <si>
    <t>Salvage Requirement</t>
  </si>
  <si>
    <t>CPI Index</t>
  </si>
  <si>
    <t>Age Adjusted CPI Amount</t>
  </si>
  <si>
    <t>Inflation Factor</t>
  </si>
  <si>
    <t>Account 453.00</t>
  </si>
  <si>
    <t>Account 455.00</t>
  </si>
  <si>
    <t>Account 456.00</t>
  </si>
  <si>
    <t>Account 457.00</t>
  </si>
  <si>
    <t>Account 462</t>
  </si>
  <si>
    <t>Account 463</t>
  </si>
  <si>
    <t>Account 464</t>
  </si>
  <si>
    <t>Account 465</t>
  </si>
  <si>
    <t>Account 466</t>
  </si>
  <si>
    <t>Account 467</t>
  </si>
  <si>
    <t>Account 473.00</t>
  </si>
  <si>
    <t xml:space="preserve">Canada Long term Bond rate = </t>
  </si>
  <si>
    <t>EPH</t>
  </si>
  <si>
    <t>No EPH</t>
  </si>
  <si>
    <t>UnDiscounted</t>
  </si>
  <si>
    <t>Undiscounted</t>
  </si>
  <si>
    <t>Account 473.01</t>
  </si>
  <si>
    <t>Account 473.02</t>
  </si>
  <si>
    <t>Account 475.10</t>
  </si>
  <si>
    <t>Account 475.2</t>
  </si>
  <si>
    <t>Account 475.21</t>
  </si>
  <si>
    <t>Account 475.30</t>
  </si>
  <si>
    <t>All-items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</si>
</sst>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4" fontId="0" fillId="0" borderId="0" xfId="0" applyNumberFormat="1"/>
    <xf numFmtId="3" fontId="0" fillId="0" borderId="0" xfId="0" applyNumberFormat="1"/>
    <xf numFmtId="43" fontId="0" fillId="0" borderId="0" xfId="1" applyFont="1"/>
    <xf numFmtId="8" fontId="0" fillId="0" borderId="0" xfId="0" applyNumberFormat="1"/>
    <xf numFmtId="43" fontId="0" fillId="0" borderId="0" xfId="0" applyNumberFormat="1"/>
    <xf numFmtId="43" fontId="2" fillId="0" borderId="0" xfId="0" applyNumberFormat="1" applyFont="1"/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8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44" fontId="0" fillId="0" borderId="0" xfId="2" applyFont="1"/>
    <xf numFmtId="2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  <xf numFmtId="44" fontId="0" fillId="0" borderId="0" xfId="2" applyFont="1" applyFill="1"/>
    <xf numFmtId="43" fontId="0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366C-44BA-4010-8A42-3791C188731C}">
  <sheetPr>
    <pageSetUpPr fitToPage="1"/>
  </sheetPr>
  <dimension ref="B2:T86"/>
  <sheetViews>
    <sheetView tabSelected="1" view="pageLayout" topLeftCell="E1" zoomScaleNormal="100" workbookViewId="0">
      <selection activeCell="F7" sqref="F7"/>
    </sheetView>
  </sheetViews>
  <sheetFormatPr defaultRowHeight="14.5" x14ac:dyDescent="0.35"/>
  <cols>
    <col min="4" max="4" width="16.26953125" customWidth="1"/>
    <col min="5" max="5" width="2.26953125" customWidth="1"/>
    <col min="6" max="6" width="13.453125" bestFit="1" customWidth="1"/>
    <col min="7" max="7" width="3" bestFit="1" customWidth="1"/>
    <col min="8" max="8" width="16.08984375" customWidth="1"/>
    <col min="9" max="10" width="16.1796875" customWidth="1"/>
    <col min="11" max="11" width="14.26953125" bestFit="1" customWidth="1"/>
    <col min="12" max="12" width="19.54296875" bestFit="1" customWidth="1"/>
    <col min="13" max="13" width="18.453125" customWidth="1"/>
    <col min="14" max="14" width="25.7265625" customWidth="1"/>
    <col min="16" max="16" width="3" customWidth="1"/>
    <col min="17" max="17" width="16.7265625" style="3" customWidth="1"/>
    <col min="18" max="19" width="19.26953125" customWidth="1"/>
    <col min="20" max="20" width="17.7265625" hidden="1" customWidth="1"/>
    <col min="21" max="21" width="13.26953125" bestFit="1" customWidth="1"/>
  </cols>
  <sheetData>
    <row r="2" spans="2:20" x14ac:dyDescent="0.35">
      <c r="B2" t="s">
        <v>0</v>
      </c>
    </row>
    <row r="3" spans="2:20" x14ac:dyDescent="0.35">
      <c r="B3" t="s">
        <v>1</v>
      </c>
      <c r="F3">
        <v>0.15</v>
      </c>
    </row>
    <row r="4" spans="2:20" x14ac:dyDescent="0.35">
      <c r="B4" t="s">
        <v>2</v>
      </c>
      <c r="F4" s="12">
        <v>22.91</v>
      </c>
      <c r="G4" s="13">
        <f>ROUND(F4,0)</f>
        <v>23</v>
      </c>
      <c r="H4" s="13"/>
    </row>
    <row r="5" spans="2:20" x14ac:dyDescent="0.35">
      <c r="B5" t="s">
        <v>3</v>
      </c>
      <c r="F5">
        <v>3.75</v>
      </c>
      <c r="T5" t="s">
        <v>4</v>
      </c>
    </row>
    <row r="6" spans="2:20" x14ac:dyDescent="0.35">
      <c r="B6" t="s">
        <v>5</v>
      </c>
      <c r="F6">
        <v>2</v>
      </c>
    </row>
    <row r="7" spans="2:20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20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M8" t="s">
        <v>18</v>
      </c>
      <c r="N8" t="s">
        <v>19</v>
      </c>
      <c r="O8" t="s">
        <v>20</v>
      </c>
      <c r="Q8"/>
    </row>
    <row r="9" spans="2:20" x14ac:dyDescent="0.35">
      <c r="B9">
        <f>2021-C9</f>
        <v>71</v>
      </c>
      <c r="C9" s="7">
        <v>1950</v>
      </c>
      <c r="D9" s="8">
        <v>1443865.83</v>
      </c>
      <c r="F9" s="15">
        <v>1.1399999999999999</v>
      </c>
      <c r="H9" s="14">
        <f>D9*F$3</f>
        <v>216579.87450000001</v>
      </c>
      <c r="I9" s="3">
        <f>D9*O9</f>
        <v>2723712.4779345961</v>
      </c>
      <c r="J9" s="3">
        <f>H9/I9</f>
        <v>7.951642335766422E-2</v>
      </c>
      <c r="K9" s="4">
        <f t="shared" ref="K9" si="0">(I9*J9)*((1+(F$6/100))^F9)</f>
        <v>221524.76959679436</v>
      </c>
      <c r="L9" s="4">
        <f>K9/((1+(F$5/100))^F9)</f>
        <v>212420.21955782184</v>
      </c>
      <c r="M9">
        <f>VLOOKUP(B9,'CPI Indexes'!A$2:E$109,5,FALSE)</f>
        <v>10.96</v>
      </c>
      <c r="N9">
        <f>IF(B9&gt;G$4,VLOOKUP((B9-G$4),'CPI Indexes'!A$2:E$109,5,FALSE),VLOOKUP(0,'CPI Indexes'!A$2:E$109,5,FALSE))</f>
        <v>5.81</v>
      </c>
      <c r="O9">
        <f>M9/N9</f>
        <v>1.8864027538726336</v>
      </c>
      <c r="Q9"/>
    </row>
    <row r="10" spans="2:20" x14ac:dyDescent="0.35">
      <c r="B10">
        <f t="shared" ref="B10:B65" si="1">2021-C10</f>
        <v>69</v>
      </c>
      <c r="C10" s="7">
        <v>1952</v>
      </c>
      <c r="D10" s="8">
        <v>1104878.6399999999</v>
      </c>
      <c r="F10" s="15">
        <v>1.6</v>
      </c>
      <c r="H10" s="14">
        <f>D10*F$3</f>
        <v>165731.79599999997</v>
      </c>
      <c r="I10" s="3">
        <f>D10*O10</f>
        <v>2258915.0161016947</v>
      </c>
      <c r="J10" s="3">
        <f>H10/I10</f>
        <v>7.336787564766839E-2</v>
      </c>
      <c r="K10" s="4">
        <f>(I10*J10)*((1+(F$6/100))^F10)</f>
        <v>171066.94971049679</v>
      </c>
      <c r="L10" s="4">
        <f>K10/((1+(F$5/100))^F10)</f>
        <v>161281.71873377656</v>
      </c>
      <c r="M10">
        <f>VLOOKUP(B10,'CPI Indexes'!A$2:E$109,5,FALSE)</f>
        <v>9.65</v>
      </c>
      <c r="N10">
        <f>IF(B10&gt;G$4,VLOOKUP((B10-G$4),'CPI Indexes'!A$2:E$109,5,FALSE),VLOOKUP(0,'CPI Indexes'!A$2:E$109,5,FALSE))</f>
        <v>4.72</v>
      </c>
      <c r="O10">
        <f t="shared" ref="O10:O65" si="2">M10/N10</f>
        <v>2.0444915254237288</v>
      </c>
      <c r="Q10"/>
    </row>
    <row r="11" spans="2:20" x14ac:dyDescent="0.35">
      <c r="B11">
        <f t="shared" si="1"/>
        <v>67</v>
      </c>
      <c r="C11" s="7">
        <v>1954</v>
      </c>
      <c r="D11" s="8">
        <v>3098356.05</v>
      </c>
      <c r="F11" s="15">
        <v>2.1</v>
      </c>
      <c r="H11" s="14">
        <f t="shared" ref="H11:H65" si="3">D11*F$3</f>
        <v>464753.40749999997</v>
      </c>
      <c r="I11" s="3">
        <f>D11*O11</f>
        <v>7381377.6485294113</v>
      </c>
      <c r="J11" s="3">
        <f>H11/I11</f>
        <v>6.2962962962962957E-2</v>
      </c>
      <c r="K11" s="4">
        <f t="shared" ref="K11:K65" si="4">(I11*J11)*((1+(F$6/100))^F11)</f>
        <v>484487.90919401497</v>
      </c>
      <c r="L11" s="4">
        <f t="shared" ref="L11:L65" si="5">K11/((1+(F$5/100))^F11)</f>
        <v>448443.69469104591</v>
      </c>
      <c r="M11">
        <f>VLOOKUP(B11,'CPI Indexes'!A$2:E$109,5,FALSE)</f>
        <v>9.7200000000000006</v>
      </c>
      <c r="N11">
        <f>IF(B11&gt;G$4,VLOOKUP((B11-G$4),'CPI Indexes'!A$2:E$109,5,FALSE),VLOOKUP(0,'CPI Indexes'!A$2:E$109,5,FALSE))</f>
        <v>4.08</v>
      </c>
      <c r="O11">
        <f>M11/N11</f>
        <v>2.3823529411764706</v>
      </c>
      <c r="Q11"/>
    </row>
    <row r="12" spans="2:20" x14ac:dyDescent="0.35">
      <c r="B12">
        <f t="shared" si="1"/>
        <v>59</v>
      </c>
      <c r="C12" s="7">
        <v>1962</v>
      </c>
      <c r="D12" s="8">
        <v>8198.33</v>
      </c>
      <c r="F12" s="15">
        <v>4.1399999999999997</v>
      </c>
      <c r="H12" s="14">
        <f t="shared" si="3"/>
        <v>1229.7494999999999</v>
      </c>
      <c r="I12" s="3">
        <f t="shared" ref="I12:I65" si="6">D12*O12</f>
        <v>32566.638064516126</v>
      </c>
      <c r="J12" s="3">
        <f t="shared" ref="J12:J65" si="7">H12/I12</f>
        <v>3.7761020881670534E-2</v>
      </c>
      <c r="K12" s="4">
        <f t="shared" si="4"/>
        <v>1334.8158831701869</v>
      </c>
      <c r="L12" s="4">
        <f t="shared" si="5"/>
        <v>1146.121367931888</v>
      </c>
      <c r="M12">
        <f>VLOOKUP(B12,'CPI Indexes'!A$2:E$109,5,FALSE)</f>
        <v>8.6199999999999992</v>
      </c>
      <c r="N12">
        <f>IF(B12&gt;G$4,VLOOKUP((B12-G$4),'CPI Indexes'!A$2:E$109,5,FALSE),VLOOKUP(0,'CPI Indexes'!A$2:E$109,5,FALSE))</f>
        <v>2.17</v>
      </c>
      <c r="O12">
        <f t="shared" si="2"/>
        <v>3.9723502304147464</v>
      </c>
      <c r="Q12"/>
    </row>
    <row r="13" spans="2:20" x14ac:dyDescent="0.35">
      <c r="B13">
        <f t="shared" si="1"/>
        <v>57</v>
      </c>
      <c r="C13" s="7">
        <v>1964</v>
      </c>
      <c r="D13" s="8">
        <v>2143820.9700000002</v>
      </c>
      <c r="F13" s="15">
        <v>4.66</v>
      </c>
      <c r="H13" s="14">
        <f t="shared" si="3"/>
        <v>321573.14550000004</v>
      </c>
      <c r="I13" s="3">
        <f t="shared" si="6"/>
        <v>8950452.5497500002</v>
      </c>
      <c r="J13" s="3">
        <f t="shared" si="7"/>
        <v>3.5928143712574856E-2</v>
      </c>
      <c r="K13" s="4">
        <f t="shared" si="4"/>
        <v>352660.30125646747</v>
      </c>
      <c r="L13" s="4">
        <f t="shared" si="5"/>
        <v>297065.35332689859</v>
      </c>
      <c r="M13">
        <f>VLOOKUP(B13,'CPI Indexes'!A$2:E$109,5,FALSE)</f>
        <v>8.35</v>
      </c>
      <c r="N13">
        <f>IF(B13&gt;G$4,VLOOKUP((B13-G$4),'CPI Indexes'!A$2:E$109,5,FALSE),VLOOKUP(0,'CPI Indexes'!A$2:E$109,5,FALSE))</f>
        <v>2</v>
      </c>
      <c r="O13">
        <f t="shared" si="2"/>
        <v>4.1749999999999998</v>
      </c>
      <c r="Q13"/>
    </row>
    <row r="14" spans="2:20" x14ac:dyDescent="0.35">
      <c r="B14">
        <f t="shared" si="1"/>
        <v>55</v>
      </c>
      <c r="C14" s="7">
        <v>1966</v>
      </c>
      <c r="D14" s="8">
        <v>257.27999999999997</v>
      </c>
      <c r="F14" s="15">
        <v>5.22</v>
      </c>
      <c r="H14" s="14">
        <f t="shared" si="3"/>
        <v>38.591999999999992</v>
      </c>
      <c r="I14" s="3">
        <f t="shared" si="6"/>
        <v>1100.8209836065573</v>
      </c>
      <c r="J14" s="3">
        <f t="shared" si="7"/>
        <v>3.5057471264367812E-2</v>
      </c>
      <c r="K14" s="4">
        <f t="shared" si="4"/>
        <v>42.794719362317267</v>
      </c>
      <c r="L14" s="4">
        <f t="shared" si="5"/>
        <v>35.312809585463278</v>
      </c>
      <c r="M14">
        <f>VLOOKUP(B14,'CPI Indexes'!A$2:E$109,5,FALSE)</f>
        <v>7.83</v>
      </c>
      <c r="N14">
        <f>IF(B14&gt;G$4,VLOOKUP((B14-G$4),'CPI Indexes'!A$2:E$109,5,FALSE),VLOOKUP(0,'CPI Indexes'!A$2:E$109,5,FALSE))</f>
        <v>1.83</v>
      </c>
      <c r="O14">
        <f t="shared" si="2"/>
        <v>4.278688524590164</v>
      </c>
      <c r="Q14"/>
    </row>
    <row r="15" spans="2:20" x14ac:dyDescent="0.35">
      <c r="B15">
        <f t="shared" si="1"/>
        <v>54</v>
      </c>
      <c r="C15" s="7">
        <v>1967</v>
      </c>
      <c r="D15" s="8">
        <v>38330.339999999997</v>
      </c>
      <c r="F15" s="15">
        <v>5.51</v>
      </c>
      <c r="H15" s="14">
        <f t="shared" si="3"/>
        <v>5749.5509999999995</v>
      </c>
      <c r="I15" s="3">
        <f t="shared" si="6"/>
        <v>165806.0993142857</v>
      </c>
      <c r="J15" s="3">
        <f t="shared" si="7"/>
        <v>3.4676354029062086E-2</v>
      </c>
      <c r="K15" s="4">
        <f t="shared" si="4"/>
        <v>6412.4040101389819</v>
      </c>
      <c r="L15" s="4">
        <f t="shared" si="5"/>
        <v>5235.1172913689379</v>
      </c>
      <c r="M15">
        <f>VLOOKUP(B15,'CPI Indexes'!A$2:E$109,5,FALSE)</f>
        <v>7.57</v>
      </c>
      <c r="N15">
        <f>IF(B15&gt;G$4,VLOOKUP((B15-G$4),'CPI Indexes'!A$2:E$109,5,FALSE),VLOOKUP(0,'CPI Indexes'!A$2:E$109,5,FALSE))</f>
        <v>1.75</v>
      </c>
      <c r="O15">
        <f t="shared" si="2"/>
        <v>4.3257142857142856</v>
      </c>
      <c r="Q15"/>
    </row>
    <row r="16" spans="2:20" x14ac:dyDescent="0.35">
      <c r="B16">
        <f t="shared" si="1"/>
        <v>52</v>
      </c>
      <c r="C16" s="7">
        <v>1969</v>
      </c>
      <c r="D16" s="8">
        <v>42512.45</v>
      </c>
      <c r="F16" s="15">
        <v>6.13</v>
      </c>
      <c r="H16" s="14">
        <f t="shared" si="3"/>
        <v>6376.8674999999994</v>
      </c>
      <c r="I16" s="3">
        <f t="shared" si="6"/>
        <v>181264.74079754602</v>
      </c>
      <c r="J16" s="3">
        <f t="shared" si="7"/>
        <v>3.5179856115107905E-2</v>
      </c>
      <c r="K16" s="4">
        <f t="shared" si="4"/>
        <v>7199.8996948033291</v>
      </c>
      <c r="L16" s="4">
        <f t="shared" si="5"/>
        <v>5745.3879620604257</v>
      </c>
      <c r="M16">
        <f>VLOOKUP(B16,'CPI Indexes'!A$2:E$109,5,FALSE)</f>
        <v>6.95</v>
      </c>
      <c r="N16">
        <f>IF(B16&gt;G$4,VLOOKUP((B16-G$4),'CPI Indexes'!A$2:E$109,5,FALSE),VLOOKUP(0,'CPI Indexes'!A$2:E$109,5,FALSE))</f>
        <v>1.63</v>
      </c>
      <c r="O16">
        <f t="shared" si="2"/>
        <v>4.2638036809815958</v>
      </c>
      <c r="Q16"/>
    </row>
    <row r="17" spans="2:17" x14ac:dyDescent="0.35">
      <c r="B17">
        <f t="shared" si="1"/>
        <v>50</v>
      </c>
      <c r="C17" s="7">
        <v>1971</v>
      </c>
      <c r="D17" s="8">
        <v>2063830.4</v>
      </c>
      <c r="F17" s="15">
        <v>6.81</v>
      </c>
      <c r="H17" s="14">
        <f t="shared" si="3"/>
        <v>309574.56</v>
      </c>
      <c r="I17" s="3">
        <f t="shared" si="6"/>
        <v>8461704.6399999987</v>
      </c>
      <c r="J17" s="3">
        <f t="shared" si="7"/>
        <v>3.6585365853658541E-2</v>
      </c>
      <c r="K17" s="4">
        <f t="shared" si="4"/>
        <v>354268.41478786775</v>
      </c>
      <c r="L17" s="4">
        <f t="shared" si="5"/>
        <v>275710.58286166925</v>
      </c>
      <c r="M17">
        <f>VLOOKUP(B17,'CPI Indexes'!A$2:E$109,5,FALSE)</f>
        <v>6.56</v>
      </c>
      <c r="N17">
        <f>IF(B17&gt;G$4,VLOOKUP((B17-G$4),'CPI Indexes'!A$2:E$109,5,FALSE),VLOOKUP(0,'CPI Indexes'!A$2:E$109,5,FALSE))</f>
        <v>1.6</v>
      </c>
      <c r="O17">
        <f t="shared" si="2"/>
        <v>4.0999999999999996</v>
      </c>
      <c r="Q17"/>
    </row>
    <row r="18" spans="2:17" x14ac:dyDescent="0.35">
      <c r="B18">
        <f t="shared" si="1"/>
        <v>49</v>
      </c>
      <c r="C18" s="7">
        <v>1972</v>
      </c>
      <c r="D18" s="8">
        <v>573998.86</v>
      </c>
      <c r="F18" s="15">
        <v>7.18</v>
      </c>
      <c r="H18" s="14">
        <f t="shared" si="3"/>
        <v>86099.828999999998</v>
      </c>
      <c r="I18" s="3">
        <f t="shared" si="6"/>
        <v>2303354.3997435896</v>
      </c>
      <c r="J18" s="3">
        <f t="shared" si="7"/>
        <v>3.7380191693290737E-2</v>
      </c>
      <c r="K18" s="4">
        <f t="shared" si="4"/>
        <v>99254.800817591691</v>
      </c>
      <c r="L18" s="4">
        <f t="shared" si="5"/>
        <v>76200.342873481219</v>
      </c>
      <c r="M18">
        <f>VLOOKUP(B18,'CPI Indexes'!A$2:E$109,5,FALSE)</f>
        <v>6.26</v>
      </c>
      <c r="N18">
        <f>IF(B18&gt;G$4,VLOOKUP((B18-G$4),'CPI Indexes'!A$2:E$109,5,FALSE),VLOOKUP(0,'CPI Indexes'!A$2:E$109,5,FALSE))</f>
        <v>1.56</v>
      </c>
      <c r="O18">
        <f t="shared" si="2"/>
        <v>4.0128205128205128</v>
      </c>
      <c r="Q18"/>
    </row>
    <row r="19" spans="2:17" x14ac:dyDescent="0.35">
      <c r="B19">
        <f t="shared" si="1"/>
        <v>48</v>
      </c>
      <c r="C19" s="7">
        <v>1973</v>
      </c>
      <c r="D19" s="8">
        <v>3456139.45</v>
      </c>
      <c r="F19" s="15">
        <v>7.57</v>
      </c>
      <c r="H19" s="14">
        <f t="shared" si="3"/>
        <v>518420.91749999998</v>
      </c>
      <c r="I19" s="3">
        <f t="shared" si="6"/>
        <v>13039071.561363636</v>
      </c>
      <c r="J19" s="3">
        <f t="shared" si="7"/>
        <v>3.9759036144578312E-2</v>
      </c>
      <c r="K19" s="4">
        <f t="shared" si="4"/>
        <v>602262.49168398732</v>
      </c>
      <c r="L19" s="4">
        <f t="shared" si="5"/>
        <v>455780.62418122595</v>
      </c>
      <c r="M19">
        <f>VLOOKUP(B19,'CPI Indexes'!A$2:E$109,5,FALSE)</f>
        <v>5.81</v>
      </c>
      <c r="N19">
        <f>IF(B19&gt;G$4,VLOOKUP((B19-G$4),'CPI Indexes'!A$2:E$109,5,FALSE),VLOOKUP(0,'CPI Indexes'!A$2:E$109,5,FALSE))</f>
        <v>1.54</v>
      </c>
      <c r="O19">
        <f t="shared" si="2"/>
        <v>3.7727272727272725</v>
      </c>
      <c r="Q19"/>
    </row>
    <row r="20" spans="2:17" x14ac:dyDescent="0.35">
      <c r="B20">
        <f t="shared" si="1"/>
        <v>46</v>
      </c>
      <c r="C20" s="7">
        <v>1975</v>
      </c>
      <c r="D20" s="8">
        <v>2056010.9</v>
      </c>
      <c r="F20" s="15">
        <v>8.4</v>
      </c>
      <c r="H20" s="14">
        <f t="shared" si="3"/>
        <v>308401.63499999995</v>
      </c>
      <c r="I20" s="3">
        <f t="shared" si="6"/>
        <v>6469580.9653333323</v>
      </c>
      <c r="J20" s="3">
        <f t="shared" si="7"/>
        <v>4.7669491525423727E-2</v>
      </c>
      <c r="K20" s="4">
        <f t="shared" si="4"/>
        <v>364215.24035015429</v>
      </c>
      <c r="L20" s="4">
        <f t="shared" si="5"/>
        <v>267336.35932058003</v>
      </c>
      <c r="M20">
        <f>VLOOKUP(B20,'CPI Indexes'!A$2:E$109,5,FALSE)</f>
        <v>4.72</v>
      </c>
      <c r="N20">
        <f>IF(B20&gt;G$4,VLOOKUP((B20-G$4),'CPI Indexes'!A$2:E$109,5,FALSE),VLOOKUP(0,'CPI Indexes'!A$2:E$109,5,FALSE))</f>
        <v>1.5</v>
      </c>
      <c r="O20">
        <f t="shared" si="2"/>
        <v>3.1466666666666665</v>
      </c>
      <c r="Q20"/>
    </row>
    <row r="21" spans="2:17" x14ac:dyDescent="0.35">
      <c r="B21">
        <f t="shared" si="1"/>
        <v>45</v>
      </c>
      <c r="C21" s="7">
        <v>1976</v>
      </c>
      <c r="D21" s="8">
        <v>159360.99</v>
      </c>
      <c r="F21" s="15">
        <v>8.85</v>
      </c>
      <c r="H21" s="14">
        <f t="shared" si="3"/>
        <v>23904.148499999999</v>
      </c>
      <c r="I21" s="3">
        <f t="shared" si="6"/>
        <v>478082.97</v>
      </c>
      <c r="J21" s="3">
        <f t="shared" si="7"/>
        <v>0.05</v>
      </c>
      <c r="K21" s="4">
        <f t="shared" si="4"/>
        <v>28482.938897674052</v>
      </c>
      <c r="L21" s="4">
        <f t="shared" si="5"/>
        <v>20563.169982197953</v>
      </c>
      <c r="M21">
        <f>VLOOKUP(B21,'CPI Indexes'!A$2:E$109,5,FALSE)</f>
        <v>4.41</v>
      </c>
      <c r="N21">
        <f>IF(B21&gt;G$4,VLOOKUP((B21-G$4),'CPI Indexes'!A$2:E$109,5,FALSE),VLOOKUP(0,'CPI Indexes'!A$2:E$109,5,FALSE))</f>
        <v>1.47</v>
      </c>
      <c r="O21">
        <f t="shared" si="2"/>
        <v>3</v>
      </c>
      <c r="Q21"/>
    </row>
    <row r="22" spans="2:17" x14ac:dyDescent="0.35">
      <c r="B22">
        <f t="shared" si="1"/>
        <v>43</v>
      </c>
      <c r="C22" s="7">
        <v>1978</v>
      </c>
      <c r="D22" s="8">
        <v>1112793.54</v>
      </c>
      <c r="F22" s="15">
        <v>9.81</v>
      </c>
      <c r="H22" s="14">
        <f t="shared" si="3"/>
        <v>166919.03099999999</v>
      </c>
      <c r="I22" s="3">
        <f t="shared" si="6"/>
        <v>2972748.4568571434</v>
      </c>
      <c r="J22" s="3">
        <f t="shared" si="7"/>
        <v>5.6149732620320844E-2</v>
      </c>
      <c r="K22" s="4">
        <f t="shared" si="4"/>
        <v>202709.23742135405</v>
      </c>
      <c r="L22" s="4">
        <f t="shared" si="5"/>
        <v>141263.5857881172</v>
      </c>
      <c r="M22">
        <f>VLOOKUP(B22,'CPI Indexes'!A$2:E$109,5,FALSE)</f>
        <v>3.74</v>
      </c>
      <c r="N22">
        <f>IF(B22&gt;G$4,VLOOKUP((B22-G$4),'CPI Indexes'!A$2:E$109,5,FALSE),VLOOKUP(0,'CPI Indexes'!A$2:E$109,5,FALSE))</f>
        <v>1.4</v>
      </c>
      <c r="O22">
        <f t="shared" si="2"/>
        <v>2.6714285714285717</v>
      </c>
      <c r="Q22"/>
    </row>
    <row r="23" spans="2:17" x14ac:dyDescent="0.35">
      <c r="B23">
        <f t="shared" si="1"/>
        <v>42</v>
      </c>
      <c r="C23" s="7">
        <v>1979</v>
      </c>
      <c r="D23" s="8">
        <v>48559.199999999997</v>
      </c>
      <c r="F23" s="15">
        <v>10.32</v>
      </c>
      <c r="H23" s="14">
        <f t="shared" si="3"/>
        <v>7283.8799999999992</v>
      </c>
      <c r="I23" s="3">
        <f t="shared" si="6"/>
        <v>121575.22335766422</v>
      </c>
      <c r="J23" s="3">
        <f t="shared" si="7"/>
        <v>5.9912536443148687E-2</v>
      </c>
      <c r="K23" s="4">
        <f t="shared" si="4"/>
        <v>8935.4525902118512</v>
      </c>
      <c r="L23" s="4">
        <f t="shared" si="5"/>
        <v>6111.098830472687</v>
      </c>
      <c r="M23">
        <f>VLOOKUP(B23,'CPI Indexes'!A$2:E$109,5,FALSE)</f>
        <v>3.43</v>
      </c>
      <c r="N23">
        <f>IF(B23&gt;G$4,VLOOKUP((B23-G$4),'CPI Indexes'!A$2:E$109,5,FALSE),VLOOKUP(0,'CPI Indexes'!A$2:E$109,5,FALSE))</f>
        <v>1.37</v>
      </c>
      <c r="O23">
        <f t="shared" si="2"/>
        <v>2.5036496350364961</v>
      </c>
      <c r="Q23"/>
    </row>
    <row r="24" spans="2:17" x14ac:dyDescent="0.35">
      <c r="B24">
        <f t="shared" si="1"/>
        <v>41</v>
      </c>
      <c r="C24" s="7">
        <v>1980</v>
      </c>
      <c r="D24" s="8">
        <v>579814.1</v>
      </c>
      <c r="F24" s="15">
        <v>10.86</v>
      </c>
      <c r="H24" s="14">
        <f t="shared" si="3"/>
        <v>86972.114999999991</v>
      </c>
      <c r="I24" s="3">
        <f t="shared" si="6"/>
        <v>1355805.9030075185</v>
      </c>
      <c r="J24" s="3">
        <f t="shared" si="7"/>
        <v>6.4147909967845668E-2</v>
      </c>
      <c r="K24" s="4">
        <f t="shared" si="4"/>
        <v>107839.50774485574</v>
      </c>
      <c r="L24" s="4">
        <f t="shared" si="5"/>
        <v>72301.460850405099</v>
      </c>
      <c r="M24">
        <f>VLOOKUP(B24,'CPI Indexes'!A$2:E$109,5,FALSE)</f>
        <v>3.11</v>
      </c>
      <c r="N24">
        <f>IF(B24&gt;G$4,VLOOKUP((B24-G$4),'CPI Indexes'!A$2:E$109,5,FALSE),VLOOKUP(0,'CPI Indexes'!A$2:E$109,5,FALSE))</f>
        <v>1.33</v>
      </c>
      <c r="O24">
        <f t="shared" si="2"/>
        <v>2.3383458646616537</v>
      </c>
      <c r="Q24"/>
    </row>
    <row r="25" spans="2:17" x14ac:dyDescent="0.35">
      <c r="B25">
        <f t="shared" si="1"/>
        <v>40</v>
      </c>
      <c r="C25" s="7">
        <v>1981</v>
      </c>
      <c r="D25" s="8">
        <v>4316568.4800000004</v>
      </c>
      <c r="F25" s="15">
        <v>11.41</v>
      </c>
      <c r="H25" s="14">
        <f t="shared" si="3"/>
        <v>647485.272</v>
      </c>
      <c r="I25" s="3">
        <f t="shared" si="6"/>
        <v>9127400.5264122132</v>
      </c>
      <c r="J25" s="3">
        <f t="shared" si="7"/>
        <v>7.0938628158844774E-2</v>
      </c>
      <c r="K25" s="4">
        <f t="shared" si="4"/>
        <v>811629.55646727257</v>
      </c>
      <c r="L25" s="4">
        <f t="shared" si="5"/>
        <v>533253.32436381641</v>
      </c>
      <c r="M25">
        <f>VLOOKUP(B25,'CPI Indexes'!A$2:E$109,5,FALSE)</f>
        <v>2.77</v>
      </c>
      <c r="N25">
        <f>IF(B25&gt;G$4,VLOOKUP((B25-G$4),'CPI Indexes'!A$2:E$109,5,FALSE),VLOOKUP(0,'CPI Indexes'!A$2:E$109,5,FALSE))</f>
        <v>1.31</v>
      </c>
      <c r="O25">
        <f t="shared" si="2"/>
        <v>2.114503816793893</v>
      </c>
      <c r="Q25"/>
    </row>
    <row r="26" spans="2:17" x14ac:dyDescent="0.35">
      <c r="B26">
        <f t="shared" si="1"/>
        <v>39</v>
      </c>
      <c r="C26" s="7">
        <v>1982</v>
      </c>
      <c r="D26" s="8">
        <v>4173604.86</v>
      </c>
      <c r="F26" s="16">
        <v>11.98</v>
      </c>
      <c r="H26" s="14">
        <f t="shared" si="3"/>
        <v>626040.72899999993</v>
      </c>
      <c r="I26" s="3">
        <f t="shared" si="6"/>
        <v>8151571.9921875</v>
      </c>
      <c r="J26" s="3">
        <f t="shared" si="7"/>
        <v>7.6799999999999993E-2</v>
      </c>
      <c r="K26" s="4">
        <f t="shared" si="4"/>
        <v>793656.62563526956</v>
      </c>
      <c r="L26" s="4">
        <f t="shared" si="5"/>
        <v>510616.85185224749</v>
      </c>
      <c r="M26">
        <f>VLOOKUP(B26,'CPI Indexes'!A$2:E$109,5,FALSE)</f>
        <v>2.5</v>
      </c>
      <c r="N26">
        <f>IF(B26&gt;G$4,VLOOKUP((B26-G$4),'CPI Indexes'!A$2:E$109,5,FALSE),VLOOKUP(0,'CPI Indexes'!A$2:E$109,5,FALSE))</f>
        <v>1.28</v>
      </c>
      <c r="O26">
        <f t="shared" si="2"/>
        <v>1.953125</v>
      </c>
      <c r="Q26"/>
    </row>
    <row r="27" spans="2:17" x14ac:dyDescent="0.35">
      <c r="B27">
        <f t="shared" si="1"/>
        <v>38</v>
      </c>
      <c r="C27" s="7">
        <v>1983</v>
      </c>
      <c r="D27" s="8">
        <v>672679.4</v>
      </c>
      <c r="F27" s="16">
        <v>12.58</v>
      </c>
      <c r="H27" s="14">
        <f t="shared" si="3"/>
        <v>100901.91</v>
      </c>
      <c r="I27" s="3">
        <f t="shared" si="6"/>
        <v>1259939.1936507935</v>
      </c>
      <c r="J27" s="3">
        <f t="shared" si="7"/>
        <v>8.0084745762711879E-2</v>
      </c>
      <c r="K27" s="4">
        <f t="shared" si="4"/>
        <v>129446.27215284869</v>
      </c>
      <c r="L27" s="4">
        <f t="shared" si="5"/>
        <v>81462.771649978968</v>
      </c>
      <c r="M27">
        <f>VLOOKUP(B27,'CPI Indexes'!A$2:E$109,5,FALSE)</f>
        <v>2.36</v>
      </c>
      <c r="N27">
        <f>IF(B27&gt;G$4,VLOOKUP((B27-G$4),'CPI Indexes'!A$2:E$109,5,FALSE),VLOOKUP(0,'CPI Indexes'!A$2:E$109,5,FALSE))</f>
        <v>1.26</v>
      </c>
      <c r="O27">
        <f t="shared" si="2"/>
        <v>1.8730158730158728</v>
      </c>
      <c r="Q27"/>
    </row>
    <row r="28" spans="2:17" x14ac:dyDescent="0.35">
      <c r="B28">
        <f t="shared" si="1"/>
        <v>37</v>
      </c>
      <c r="C28" s="7">
        <v>1984</v>
      </c>
      <c r="D28" s="8">
        <v>12356.58</v>
      </c>
      <c r="F28" s="16">
        <v>13.19</v>
      </c>
      <c r="H28" s="14">
        <f t="shared" si="3"/>
        <v>1853.4869999999999</v>
      </c>
      <c r="I28" s="3">
        <f t="shared" si="6"/>
        <v>22703.959999999995</v>
      </c>
      <c r="J28" s="3">
        <f t="shared" si="7"/>
        <v>8.1637168141592928E-2</v>
      </c>
      <c r="K28" s="4">
        <f t="shared" si="4"/>
        <v>2406.7213458550646</v>
      </c>
      <c r="L28" s="4">
        <f t="shared" si="5"/>
        <v>1480.9578559138904</v>
      </c>
      <c r="M28">
        <f>VLOOKUP(B28,'CPI Indexes'!A$2:E$109,5,FALSE)</f>
        <v>2.2599999999999998</v>
      </c>
      <c r="N28">
        <f>IF(B28&gt;G$4,VLOOKUP((B28-G$4),'CPI Indexes'!A$2:E$109,5,FALSE),VLOOKUP(0,'CPI Indexes'!A$2:E$109,5,FALSE))</f>
        <v>1.23</v>
      </c>
      <c r="O28">
        <f t="shared" si="2"/>
        <v>1.8373983739837396</v>
      </c>
      <c r="Q28"/>
    </row>
    <row r="29" spans="2:17" x14ac:dyDescent="0.35">
      <c r="B29">
        <f t="shared" si="1"/>
        <v>36</v>
      </c>
      <c r="C29" s="7">
        <v>1985</v>
      </c>
      <c r="D29" s="8">
        <v>6398911.1200000001</v>
      </c>
      <c r="F29" s="16">
        <v>13.82</v>
      </c>
      <c r="H29" s="14">
        <f t="shared" si="3"/>
        <v>959836.66799999995</v>
      </c>
      <c r="I29" s="3">
        <f t="shared" si="6"/>
        <v>11571364.275333334</v>
      </c>
      <c r="J29" s="3">
        <f t="shared" si="7"/>
        <v>8.2949308755760356E-2</v>
      </c>
      <c r="K29" s="4">
        <f t="shared" si="4"/>
        <v>1261977.7872525409</v>
      </c>
      <c r="L29" s="4">
        <f t="shared" si="5"/>
        <v>758745.44052592351</v>
      </c>
      <c r="M29">
        <f>VLOOKUP(B29,'CPI Indexes'!A$2:E$109,5,FALSE)</f>
        <v>2.17</v>
      </c>
      <c r="N29">
        <f>IF(B29&gt;G$4,VLOOKUP((B29-G$4),'CPI Indexes'!A$2:E$109,5,FALSE),VLOOKUP(0,'CPI Indexes'!A$2:E$109,5,FALSE))</f>
        <v>1.2</v>
      </c>
      <c r="O29">
        <f t="shared" si="2"/>
        <v>1.8083333333333333</v>
      </c>
      <c r="Q29"/>
    </row>
    <row r="30" spans="2:17" x14ac:dyDescent="0.35">
      <c r="B30">
        <f t="shared" si="1"/>
        <v>35</v>
      </c>
      <c r="C30" s="7">
        <v>1986</v>
      </c>
      <c r="D30" s="8">
        <v>585015.27</v>
      </c>
      <c r="F30" s="16">
        <v>14.47</v>
      </c>
      <c r="H30" s="14">
        <f t="shared" si="3"/>
        <v>87752.290500000003</v>
      </c>
      <c r="I30" s="3">
        <f t="shared" si="6"/>
        <v>1018901.59525</v>
      </c>
      <c r="J30" s="3">
        <f t="shared" si="7"/>
        <v>8.6124401913875603E-2</v>
      </c>
      <c r="K30" s="4">
        <f t="shared" si="4"/>
        <v>116869.97377438276</v>
      </c>
      <c r="L30" s="4">
        <f t="shared" si="5"/>
        <v>68604.888317070669</v>
      </c>
      <c r="M30">
        <f>VLOOKUP(B30,'CPI Indexes'!A$2:E$109,5,FALSE)</f>
        <v>2.09</v>
      </c>
      <c r="N30">
        <f>IF(B30&gt;G$4,VLOOKUP((B30-G$4),'CPI Indexes'!A$2:E$109,5,FALSE),VLOOKUP(0,'CPI Indexes'!A$2:E$109,5,FALSE))</f>
        <v>1.2</v>
      </c>
      <c r="O30">
        <f t="shared" si="2"/>
        <v>1.7416666666666667</v>
      </c>
      <c r="Q30"/>
    </row>
    <row r="31" spans="2:17" x14ac:dyDescent="0.35">
      <c r="B31">
        <f t="shared" si="1"/>
        <v>34</v>
      </c>
      <c r="C31" s="7">
        <v>1987</v>
      </c>
      <c r="D31" s="8">
        <v>33151.83</v>
      </c>
      <c r="F31" s="16">
        <v>15.13</v>
      </c>
      <c r="H31" s="14">
        <f t="shared" si="3"/>
        <v>4972.7745000000004</v>
      </c>
      <c r="I31" s="3">
        <f t="shared" si="6"/>
        <v>56189.542372881362</v>
      </c>
      <c r="J31" s="3">
        <f t="shared" si="7"/>
        <v>8.8499999999999995E-2</v>
      </c>
      <c r="K31" s="4">
        <f t="shared" si="4"/>
        <v>6709.9512443095937</v>
      </c>
      <c r="L31" s="4">
        <f t="shared" si="5"/>
        <v>3844.3182209467291</v>
      </c>
      <c r="M31">
        <f>VLOOKUP(B31,'CPI Indexes'!A$2:E$109,5,FALSE)</f>
        <v>2</v>
      </c>
      <c r="N31">
        <f>IF(B31&gt;G$4,VLOOKUP((B31-G$4),'CPI Indexes'!A$2:E$109,5,FALSE),VLOOKUP(0,'CPI Indexes'!A$2:E$109,5,FALSE))</f>
        <v>1.18</v>
      </c>
      <c r="O31">
        <f t="shared" si="2"/>
        <v>1.6949152542372883</v>
      </c>
      <c r="Q31"/>
    </row>
    <row r="32" spans="2:17" x14ac:dyDescent="0.35">
      <c r="B32">
        <f t="shared" si="1"/>
        <v>33</v>
      </c>
      <c r="C32" s="7">
        <v>1988</v>
      </c>
      <c r="D32" s="9">
        <v>438389.99</v>
      </c>
      <c r="F32" s="16">
        <v>15.81</v>
      </c>
      <c r="H32" s="14">
        <f t="shared" si="3"/>
        <v>65758.498500000002</v>
      </c>
      <c r="I32" s="3">
        <f t="shared" si="6"/>
        <v>738341.03578947368</v>
      </c>
      <c r="J32" s="3">
        <f t="shared" si="7"/>
        <v>8.9062500000000003E-2</v>
      </c>
      <c r="K32" s="4">
        <f t="shared" si="4"/>
        <v>89933.315338134285</v>
      </c>
      <c r="L32" s="4">
        <f t="shared" si="5"/>
        <v>50251.456919436452</v>
      </c>
      <c r="M32">
        <f>VLOOKUP(B32,'CPI Indexes'!A$2:E$109,5,FALSE)</f>
        <v>1.92</v>
      </c>
      <c r="N32">
        <f>IF(B32&gt;G$4,VLOOKUP((B32-G$4),'CPI Indexes'!A$2:E$109,5,FALSE),VLOOKUP(0,'CPI Indexes'!A$2:E$109,5,FALSE))</f>
        <v>1.1399999999999999</v>
      </c>
      <c r="O32">
        <f t="shared" si="2"/>
        <v>1.6842105263157896</v>
      </c>
      <c r="Q32"/>
    </row>
    <row r="33" spans="2:17" x14ac:dyDescent="0.35">
      <c r="B33">
        <f t="shared" si="1"/>
        <v>32</v>
      </c>
      <c r="C33" s="7">
        <v>1989</v>
      </c>
      <c r="D33" s="8">
        <v>7175283.0899999999</v>
      </c>
      <c r="F33" s="16">
        <v>16.510000000000002</v>
      </c>
      <c r="H33" s="14">
        <f t="shared" si="3"/>
        <v>1076292.4634999998</v>
      </c>
      <c r="I33" s="3">
        <f t="shared" si="6"/>
        <v>11620148.720973453</v>
      </c>
      <c r="J33" s="3">
        <f t="shared" si="7"/>
        <v>9.2622950819672104E-2</v>
      </c>
      <c r="K33" s="4">
        <f t="shared" si="4"/>
        <v>1492516.4793939779</v>
      </c>
      <c r="L33" s="4">
        <f t="shared" si="5"/>
        <v>812747.26204145944</v>
      </c>
      <c r="M33">
        <f>VLOOKUP(B33,'CPI Indexes'!A$2:E$109,5,FALSE)</f>
        <v>1.83</v>
      </c>
      <c r="N33">
        <f>IF(B33&gt;G$4,VLOOKUP((B33-G$4),'CPI Indexes'!A$2:E$109,5,FALSE),VLOOKUP(0,'CPI Indexes'!A$2:E$109,5,FALSE))</f>
        <v>1.1299999999999999</v>
      </c>
      <c r="O33">
        <f t="shared" si="2"/>
        <v>1.6194690265486729</v>
      </c>
      <c r="Q33"/>
    </row>
    <row r="34" spans="2:17" x14ac:dyDescent="0.35">
      <c r="B34">
        <f t="shared" si="1"/>
        <v>31</v>
      </c>
      <c r="C34" s="7">
        <v>1990</v>
      </c>
      <c r="D34" s="8">
        <v>384531.97</v>
      </c>
      <c r="F34" s="16">
        <v>17.22</v>
      </c>
      <c r="H34" s="14">
        <f t="shared" si="3"/>
        <v>57679.795499999993</v>
      </c>
      <c r="I34" s="3">
        <f t="shared" si="6"/>
        <v>600831.20312499988</v>
      </c>
      <c r="J34" s="3">
        <f t="shared" si="7"/>
        <v>9.6000000000000002E-2</v>
      </c>
      <c r="K34" s="4">
        <f t="shared" si="4"/>
        <v>81118.268085780714</v>
      </c>
      <c r="L34" s="4">
        <f t="shared" si="5"/>
        <v>43033.185437915738</v>
      </c>
      <c r="M34">
        <f>VLOOKUP(B34,'CPI Indexes'!A$2:E$109,5,FALSE)</f>
        <v>1.75</v>
      </c>
      <c r="N34">
        <f>IF(B34&gt;G$4,VLOOKUP((B34-G$4),'CPI Indexes'!A$2:E$109,5,FALSE),VLOOKUP(0,'CPI Indexes'!A$2:E$109,5,FALSE))</f>
        <v>1.1200000000000001</v>
      </c>
      <c r="O34">
        <f t="shared" si="2"/>
        <v>1.5624999999999998</v>
      </c>
      <c r="Q34"/>
    </row>
    <row r="35" spans="2:17" x14ac:dyDescent="0.35">
      <c r="B35">
        <f t="shared" si="1"/>
        <v>30</v>
      </c>
      <c r="C35" s="7">
        <v>1991</v>
      </c>
      <c r="D35" s="8">
        <v>10690648.49</v>
      </c>
      <c r="F35" s="16">
        <v>17.940000000000001</v>
      </c>
      <c r="H35" s="14">
        <f t="shared" si="3"/>
        <v>1603597.2734999999</v>
      </c>
      <c r="I35" s="3">
        <f t="shared" si="6"/>
        <v>16183091.750917429</v>
      </c>
      <c r="J35" s="3">
        <f t="shared" si="7"/>
        <v>9.9090909090909091E-2</v>
      </c>
      <c r="K35" s="4">
        <f t="shared" si="4"/>
        <v>2287612.1293042544</v>
      </c>
      <c r="L35" s="4">
        <f t="shared" si="5"/>
        <v>1181832.0951578435</v>
      </c>
      <c r="M35">
        <f>VLOOKUP(B35,'CPI Indexes'!A$2:E$109,5,FALSE)</f>
        <v>1.65</v>
      </c>
      <c r="N35">
        <f>IF(B35&gt;G$4,VLOOKUP((B35-G$4),'CPI Indexes'!A$2:E$109,5,FALSE),VLOOKUP(0,'CPI Indexes'!A$2:E$109,5,FALSE))</f>
        <v>1.0900000000000001</v>
      </c>
      <c r="O35">
        <f t="shared" si="2"/>
        <v>1.5137614678899081</v>
      </c>
      <c r="Q35"/>
    </row>
    <row r="36" spans="2:17" x14ac:dyDescent="0.35">
      <c r="B36">
        <f t="shared" si="1"/>
        <v>29</v>
      </c>
      <c r="C36" s="7">
        <v>1992</v>
      </c>
      <c r="D36" s="8">
        <v>4146760.66</v>
      </c>
      <c r="F36" s="16">
        <v>18.68</v>
      </c>
      <c r="H36" s="14">
        <f t="shared" si="3"/>
        <v>622014.09900000005</v>
      </c>
      <c r="I36" s="3">
        <f t="shared" si="6"/>
        <v>6258536.9220370362</v>
      </c>
      <c r="J36" s="3">
        <f t="shared" si="7"/>
        <v>9.9386503067484686E-2</v>
      </c>
      <c r="K36" s="4">
        <f t="shared" si="4"/>
        <v>900433.0709891622</v>
      </c>
      <c r="L36" s="4">
        <f t="shared" si="5"/>
        <v>452682.41982886865</v>
      </c>
      <c r="M36">
        <f>VLOOKUP(B36,'CPI Indexes'!A$2:E$109,5,FALSE)</f>
        <v>1.63</v>
      </c>
      <c r="N36">
        <f>IF(B36&gt;G$4,VLOOKUP((B36-G$4),'CPI Indexes'!A$2:E$109,5,FALSE),VLOOKUP(0,'CPI Indexes'!A$2:E$109,5,FALSE))</f>
        <v>1.08</v>
      </c>
      <c r="O36">
        <f t="shared" si="2"/>
        <v>1.5092592592592591</v>
      </c>
      <c r="Q36"/>
    </row>
    <row r="37" spans="2:17" x14ac:dyDescent="0.35">
      <c r="B37">
        <f t="shared" si="1"/>
        <v>28</v>
      </c>
      <c r="C37" s="7">
        <v>1993</v>
      </c>
      <c r="D37" s="8">
        <v>4619528.91</v>
      </c>
      <c r="F37" s="16">
        <v>19.440000000000001</v>
      </c>
      <c r="H37" s="14">
        <f t="shared" si="3"/>
        <v>692929.33649999998</v>
      </c>
      <c r="I37" s="3">
        <f t="shared" si="6"/>
        <v>6907706.7813084116</v>
      </c>
      <c r="J37" s="3">
        <f t="shared" si="7"/>
        <v>0.10031249999999999</v>
      </c>
      <c r="K37" s="4">
        <f t="shared" si="4"/>
        <v>1018301.2748294143</v>
      </c>
      <c r="L37" s="4">
        <f t="shared" si="5"/>
        <v>497814.47307686065</v>
      </c>
      <c r="M37">
        <f>VLOOKUP(B37,'CPI Indexes'!A$2:E$109,5,FALSE)</f>
        <v>1.6</v>
      </c>
      <c r="N37">
        <f>IF(B37&gt;G$4,VLOOKUP((B37-G$4),'CPI Indexes'!A$2:E$109,5,FALSE),VLOOKUP(0,'CPI Indexes'!A$2:E$109,5,FALSE))</f>
        <v>1.07</v>
      </c>
      <c r="O37">
        <f t="shared" si="2"/>
        <v>1.4953271028037383</v>
      </c>
      <c r="Q37"/>
    </row>
    <row r="38" spans="2:17" x14ac:dyDescent="0.35">
      <c r="B38">
        <f t="shared" si="1"/>
        <v>27</v>
      </c>
      <c r="C38" s="7">
        <v>1994</v>
      </c>
      <c r="D38" s="8">
        <v>1045497.63</v>
      </c>
      <c r="F38" s="16">
        <v>20.2</v>
      </c>
      <c r="H38" s="14">
        <f t="shared" si="3"/>
        <v>156824.64449999999</v>
      </c>
      <c r="I38" s="3">
        <f t="shared" si="6"/>
        <v>1593139.2457142856</v>
      </c>
      <c r="J38" s="3">
        <f t="shared" si="7"/>
        <v>9.8437499999999997E-2</v>
      </c>
      <c r="K38" s="4">
        <f t="shared" si="4"/>
        <v>233957.93599767279</v>
      </c>
      <c r="L38" s="4">
        <f t="shared" si="5"/>
        <v>111218.76097904488</v>
      </c>
      <c r="M38">
        <f>VLOOKUP(B38,'CPI Indexes'!A$2:E$109,5,FALSE)</f>
        <v>1.6</v>
      </c>
      <c r="N38">
        <f>IF(B38&gt;G$4,VLOOKUP((B38-G$4),'CPI Indexes'!A$2:E$109,5,FALSE),VLOOKUP(0,'CPI Indexes'!A$2:E$109,5,FALSE))</f>
        <v>1.05</v>
      </c>
      <c r="O38">
        <f t="shared" si="2"/>
        <v>1.5238095238095237</v>
      </c>
      <c r="Q38"/>
    </row>
    <row r="39" spans="2:17" x14ac:dyDescent="0.35">
      <c r="B39">
        <f t="shared" si="1"/>
        <v>26</v>
      </c>
      <c r="C39" s="7">
        <v>1995</v>
      </c>
      <c r="D39" s="8">
        <v>11312195.449999999</v>
      </c>
      <c r="F39" s="16">
        <v>20.98</v>
      </c>
      <c r="H39" s="14">
        <f t="shared" si="3"/>
        <v>1696829.3174999999</v>
      </c>
      <c r="I39" s="3">
        <f t="shared" si="6"/>
        <v>17133033.885436893</v>
      </c>
      <c r="J39" s="3">
        <f t="shared" si="7"/>
        <v>9.9038461538461534E-2</v>
      </c>
      <c r="K39" s="4">
        <f t="shared" si="4"/>
        <v>2570808.7108869143</v>
      </c>
      <c r="L39" s="4">
        <f t="shared" si="5"/>
        <v>1187515.5680648489</v>
      </c>
      <c r="M39">
        <f>VLOOKUP(B39,'CPI Indexes'!A$2:E$109,5,FALSE)</f>
        <v>1.56</v>
      </c>
      <c r="N39">
        <f>IF(B39&gt;G$4,VLOOKUP((B39-G$4),'CPI Indexes'!A$2:E$109,5,FALSE),VLOOKUP(0,'CPI Indexes'!A$2:E$109,5,FALSE))</f>
        <v>1.03</v>
      </c>
      <c r="O39">
        <f t="shared" si="2"/>
        <v>1.5145631067961165</v>
      </c>
      <c r="Q39"/>
    </row>
    <row r="40" spans="2:17" x14ac:dyDescent="0.35">
      <c r="B40">
        <f t="shared" si="1"/>
        <v>25</v>
      </c>
      <c r="C40" s="7">
        <v>1996</v>
      </c>
      <c r="D40" s="8">
        <v>694194.79</v>
      </c>
      <c r="F40" s="16">
        <v>21.77</v>
      </c>
      <c r="H40" s="14">
        <f t="shared" si="3"/>
        <v>104129.2185</v>
      </c>
      <c r="I40" s="3">
        <f t="shared" si="6"/>
        <v>1058475.2243564357</v>
      </c>
      <c r="J40" s="3">
        <f t="shared" si="7"/>
        <v>9.8376623376623368E-2</v>
      </c>
      <c r="K40" s="4">
        <f t="shared" si="4"/>
        <v>160250.11440394531</v>
      </c>
      <c r="L40" s="4">
        <f t="shared" si="5"/>
        <v>71901.391285734324</v>
      </c>
      <c r="M40">
        <f>VLOOKUP(B40,'CPI Indexes'!A$2:E$109,5,FALSE)</f>
        <v>1.54</v>
      </c>
      <c r="N40">
        <f>IF(B40&gt;G$4,VLOOKUP((B40-G$4),'CPI Indexes'!A$2:E$109,5,FALSE),VLOOKUP(0,'CPI Indexes'!A$2:E$109,5,FALSE))</f>
        <v>1.01</v>
      </c>
      <c r="O40">
        <f t="shared" si="2"/>
        <v>1.5247524752475248</v>
      </c>
      <c r="Q40"/>
    </row>
    <row r="41" spans="2:17" x14ac:dyDescent="0.35">
      <c r="B41">
        <f t="shared" si="1"/>
        <v>24</v>
      </c>
      <c r="C41" s="7">
        <v>1997</v>
      </c>
      <c r="D41" s="8">
        <v>5399812.5300000003</v>
      </c>
      <c r="F41" s="16">
        <v>22.57</v>
      </c>
      <c r="H41" s="14">
        <f t="shared" si="3"/>
        <v>809971.87950000004</v>
      </c>
      <c r="I41" s="3">
        <f t="shared" si="6"/>
        <v>8207715.0456000008</v>
      </c>
      <c r="J41" s="3">
        <f t="shared" si="7"/>
        <v>9.8684210526315791E-2</v>
      </c>
      <c r="K41" s="4">
        <f t="shared" si="4"/>
        <v>1266414.3356090265</v>
      </c>
      <c r="L41" s="4">
        <f t="shared" si="5"/>
        <v>551727.05317007611</v>
      </c>
      <c r="M41">
        <f>VLOOKUP(B41,'CPI Indexes'!A$2:E$109,5,FALSE)</f>
        <v>1.52</v>
      </c>
      <c r="N41">
        <f>IF(B41&gt;G$4,VLOOKUP((B41-G$4),'CPI Indexes'!A$2:E$109,5,FALSE),VLOOKUP(0,'CPI Indexes'!A$2:E$109,5,FALSE))</f>
        <v>1</v>
      </c>
      <c r="O41">
        <f t="shared" si="2"/>
        <v>1.52</v>
      </c>
      <c r="Q41"/>
    </row>
    <row r="42" spans="2:17" x14ac:dyDescent="0.35">
      <c r="B42">
        <f t="shared" si="1"/>
        <v>23</v>
      </c>
      <c r="C42" s="7">
        <v>1998</v>
      </c>
      <c r="D42" s="8">
        <v>1101112.69</v>
      </c>
      <c r="F42" s="16">
        <v>23.38</v>
      </c>
      <c r="H42" s="14">
        <f t="shared" si="3"/>
        <v>165166.90349999999</v>
      </c>
      <c r="I42" s="3">
        <f t="shared" si="6"/>
        <v>1685376.5663265304</v>
      </c>
      <c r="J42" s="3">
        <f t="shared" si="7"/>
        <v>9.8000000000000004E-2</v>
      </c>
      <c r="K42" s="4">
        <f t="shared" si="4"/>
        <v>262418.8588725655</v>
      </c>
      <c r="L42" s="4">
        <f t="shared" si="5"/>
        <v>110966.81954208142</v>
      </c>
      <c r="M42">
        <f>VLOOKUP(B42,'CPI Indexes'!A$2:E$109,5,FALSE)</f>
        <v>1.5</v>
      </c>
      <c r="N42">
        <f>IF(B42&gt;G$4,VLOOKUP((B42-G$4),'CPI Indexes'!A$2:E$109,5,FALSE),VLOOKUP(0,'CPI Indexes'!A$2:E$109,5,FALSE))</f>
        <v>0.98</v>
      </c>
      <c r="O42">
        <f t="shared" si="2"/>
        <v>1.5306122448979591</v>
      </c>
      <c r="Q42"/>
    </row>
    <row r="43" spans="2:17" x14ac:dyDescent="0.35">
      <c r="B43">
        <f t="shared" si="1"/>
        <v>22</v>
      </c>
      <c r="C43" s="7">
        <v>1999</v>
      </c>
      <c r="D43" s="8">
        <v>356921.57</v>
      </c>
      <c r="F43" s="16">
        <v>24.21</v>
      </c>
      <c r="H43" s="14">
        <f t="shared" si="3"/>
        <v>53538.235500000003</v>
      </c>
      <c r="I43" s="3">
        <f t="shared" si="6"/>
        <v>535382.35499999998</v>
      </c>
      <c r="J43" s="3">
        <f t="shared" si="7"/>
        <v>0.1</v>
      </c>
      <c r="K43" s="4">
        <f t="shared" si="4"/>
        <v>86471.742798742023</v>
      </c>
      <c r="L43" s="4">
        <f t="shared" si="5"/>
        <v>35465.181005548235</v>
      </c>
      <c r="M43">
        <f>VLOOKUP(B43,'CPI Indexes'!A$2:E$109,5,FALSE)</f>
        <v>1.47</v>
      </c>
      <c r="N43">
        <f>IF(B43&gt;G$4,VLOOKUP((B43-G$4),'CPI Indexes'!A$2:E$109,5,FALSE),VLOOKUP(0,'CPI Indexes'!A$2:E$109,5,FALSE))</f>
        <v>0.98</v>
      </c>
      <c r="O43">
        <f t="shared" si="2"/>
        <v>1.5</v>
      </c>
      <c r="Q43"/>
    </row>
    <row r="44" spans="2:17" x14ac:dyDescent="0.35">
      <c r="B44">
        <f t="shared" si="1"/>
        <v>21</v>
      </c>
      <c r="C44" s="7">
        <v>2000</v>
      </c>
      <c r="D44" s="8">
        <v>437532.69</v>
      </c>
      <c r="F44" s="16">
        <v>25.04</v>
      </c>
      <c r="H44" s="14">
        <f t="shared" si="3"/>
        <v>65629.9035</v>
      </c>
      <c r="I44" s="3">
        <f t="shared" si="6"/>
        <v>642905.17714285722</v>
      </c>
      <c r="J44" s="3">
        <f t="shared" si="7"/>
        <v>0.10208333333333332</v>
      </c>
      <c r="K44" s="4">
        <f t="shared" si="4"/>
        <v>107758.13506927314</v>
      </c>
      <c r="L44" s="4">
        <f t="shared" si="5"/>
        <v>42865.50137311274</v>
      </c>
      <c r="M44">
        <f>VLOOKUP(B44,'CPI Indexes'!A$2:E$109,5,FALSE)</f>
        <v>1.44</v>
      </c>
      <c r="N44">
        <f>IF(B44&gt;G$4,VLOOKUP((B44-G$4),'CPI Indexes'!A$2:E$109,5,FALSE),VLOOKUP(0,'CPI Indexes'!A$2:E$109,5,FALSE))</f>
        <v>0.98</v>
      </c>
      <c r="O44">
        <f t="shared" si="2"/>
        <v>1.4693877551020409</v>
      </c>
      <c r="Q44"/>
    </row>
    <row r="45" spans="2:17" x14ac:dyDescent="0.35">
      <c r="B45">
        <f t="shared" si="1"/>
        <v>20</v>
      </c>
      <c r="C45" s="7">
        <v>2001</v>
      </c>
      <c r="D45" s="8">
        <v>262245.39</v>
      </c>
      <c r="F45" s="16">
        <v>25.89</v>
      </c>
      <c r="H45" s="14">
        <f t="shared" si="3"/>
        <v>39336.808499999999</v>
      </c>
      <c r="I45" s="3">
        <f t="shared" si="6"/>
        <v>374636.27142857143</v>
      </c>
      <c r="J45" s="3">
        <f t="shared" si="7"/>
        <v>0.105</v>
      </c>
      <c r="K45" s="4">
        <f t="shared" si="4"/>
        <v>65683.693890821931</v>
      </c>
      <c r="L45" s="4">
        <f t="shared" si="5"/>
        <v>25323.604377856329</v>
      </c>
      <c r="M45">
        <f>VLOOKUP(B45,'CPI Indexes'!A$2:E$109,5,FALSE)</f>
        <v>1.4</v>
      </c>
      <c r="N45">
        <f>IF(B45&gt;G$4,VLOOKUP((B45-G$4),'CPI Indexes'!A$2:E$109,5,FALSE),VLOOKUP(0,'CPI Indexes'!A$2:E$109,5,FALSE))</f>
        <v>0.98</v>
      </c>
      <c r="O45">
        <f t="shared" si="2"/>
        <v>1.4285714285714286</v>
      </c>
      <c r="Q45"/>
    </row>
    <row r="46" spans="2:17" x14ac:dyDescent="0.35">
      <c r="B46">
        <f t="shared" si="1"/>
        <v>19</v>
      </c>
      <c r="C46" s="7">
        <v>2002</v>
      </c>
      <c r="D46" s="8">
        <v>1194297.3500000001</v>
      </c>
      <c r="F46" s="16">
        <v>26.74</v>
      </c>
      <c r="H46" s="14">
        <f t="shared" si="3"/>
        <v>179144.60250000001</v>
      </c>
      <c r="I46" s="3">
        <f t="shared" si="6"/>
        <v>1669578.9484693881</v>
      </c>
      <c r="J46" s="3">
        <f t="shared" si="7"/>
        <v>0.10729927007299268</v>
      </c>
      <c r="K46" s="4">
        <f t="shared" si="4"/>
        <v>304209.18362868344</v>
      </c>
      <c r="L46" s="4">
        <f t="shared" si="5"/>
        <v>113671.18374427014</v>
      </c>
      <c r="M46">
        <f>VLOOKUP(B46,'CPI Indexes'!A$2:E$109,5,FALSE)</f>
        <v>1.37</v>
      </c>
      <c r="N46">
        <f>IF(B46&gt;G$4,VLOOKUP((B46-G$4),'CPI Indexes'!A$2:E$109,5,FALSE),VLOOKUP(0,'CPI Indexes'!A$2:E$109,5,FALSE))</f>
        <v>0.98</v>
      </c>
      <c r="O46">
        <f t="shared" si="2"/>
        <v>1.3979591836734695</v>
      </c>
      <c r="Q46"/>
    </row>
    <row r="47" spans="2:17" x14ac:dyDescent="0.35">
      <c r="B47">
        <f t="shared" si="1"/>
        <v>18</v>
      </c>
      <c r="C47" s="7">
        <v>2003</v>
      </c>
      <c r="D47" s="8">
        <v>52561.38</v>
      </c>
      <c r="F47" s="16">
        <v>27.61</v>
      </c>
      <c r="H47" s="14">
        <f t="shared" si="3"/>
        <v>7884.2069999999994</v>
      </c>
      <c r="I47" s="3">
        <f t="shared" si="6"/>
        <v>71333.301428571431</v>
      </c>
      <c r="J47" s="3">
        <f t="shared" si="7"/>
        <v>0.11052631578947367</v>
      </c>
      <c r="K47" s="4">
        <f t="shared" si="4"/>
        <v>13620.992710531456</v>
      </c>
      <c r="L47" s="4">
        <f t="shared" si="5"/>
        <v>4929.2082973345323</v>
      </c>
      <c r="M47">
        <f>VLOOKUP(B47,'CPI Indexes'!A$2:E$109,5,FALSE)</f>
        <v>1.33</v>
      </c>
      <c r="N47">
        <f>IF(B47&gt;G$4,VLOOKUP((B47-G$4),'CPI Indexes'!A$2:E$109,5,FALSE),VLOOKUP(0,'CPI Indexes'!A$2:E$109,5,FALSE))</f>
        <v>0.98</v>
      </c>
      <c r="O47">
        <f t="shared" si="2"/>
        <v>1.3571428571428572</v>
      </c>
      <c r="Q47"/>
    </row>
    <row r="48" spans="2:17" x14ac:dyDescent="0.35">
      <c r="B48">
        <f t="shared" si="1"/>
        <v>17</v>
      </c>
      <c r="C48" s="7">
        <v>2004</v>
      </c>
      <c r="D48" s="8">
        <v>5134.95</v>
      </c>
      <c r="F48" s="16">
        <v>28.49</v>
      </c>
      <c r="H48" s="14">
        <f t="shared" si="3"/>
        <v>770.24249999999995</v>
      </c>
      <c r="I48" s="3">
        <f t="shared" si="6"/>
        <v>6864.0658163265307</v>
      </c>
      <c r="J48" s="3">
        <f t="shared" si="7"/>
        <v>0.11221374045801526</v>
      </c>
      <c r="K48" s="4">
        <f t="shared" si="4"/>
        <v>1354.0863859611322</v>
      </c>
      <c r="L48" s="4">
        <f t="shared" si="5"/>
        <v>474.40062148788098</v>
      </c>
      <c r="M48">
        <f>VLOOKUP(B48,'CPI Indexes'!A$2:E$109,5,FALSE)</f>
        <v>1.31</v>
      </c>
      <c r="N48">
        <f>IF(B48&gt;G$4,VLOOKUP((B48-G$4),'CPI Indexes'!A$2:E$109,5,FALSE),VLOOKUP(0,'CPI Indexes'!A$2:E$109,5,FALSE))</f>
        <v>0.98</v>
      </c>
      <c r="O48">
        <f t="shared" si="2"/>
        <v>1.3367346938775511</v>
      </c>
      <c r="Q48"/>
    </row>
    <row r="49" spans="2:17" x14ac:dyDescent="0.35">
      <c r="B49">
        <f t="shared" si="1"/>
        <v>16</v>
      </c>
      <c r="C49" s="7">
        <v>2005</v>
      </c>
      <c r="D49" s="8">
        <v>120335.65</v>
      </c>
      <c r="F49" s="16">
        <v>29.37</v>
      </c>
      <c r="H49" s="14">
        <f t="shared" si="3"/>
        <v>18050.3475</v>
      </c>
      <c r="I49" s="3">
        <f t="shared" si="6"/>
        <v>157173.09387755103</v>
      </c>
      <c r="J49" s="3">
        <f t="shared" si="7"/>
        <v>0.11484374999999999</v>
      </c>
      <c r="K49" s="4">
        <f t="shared" si="4"/>
        <v>32290.339550178251</v>
      </c>
      <c r="L49" s="4">
        <f t="shared" si="5"/>
        <v>10952.214899619528</v>
      </c>
      <c r="M49">
        <f>VLOOKUP(B49,'CPI Indexes'!A$2:E$109,5,FALSE)</f>
        <v>1.28</v>
      </c>
      <c r="N49">
        <f>IF(B49&gt;G$4,VLOOKUP((B49-G$4),'CPI Indexes'!A$2:E$109,5,FALSE),VLOOKUP(0,'CPI Indexes'!A$2:E$109,5,FALSE))</f>
        <v>0.98</v>
      </c>
      <c r="O49">
        <f t="shared" si="2"/>
        <v>1.306122448979592</v>
      </c>
      <c r="Q49"/>
    </row>
    <row r="50" spans="2:17" x14ac:dyDescent="0.35">
      <c r="B50">
        <f t="shared" si="1"/>
        <v>15</v>
      </c>
      <c r="C50" s="7">
        <v>2006</v>
      </c>
      <c r="D50" s="8">
        <v>6134325.9699999997</v>
      </c>
      <c r="F50" s="16">
        <v>30.27</v>
      </c>
      <c r="H50" s="14">
        <f t="shared" si="3"/>
        <v>920148.89549999998</v>
      </c>
      <c r="I50" s="3">
        <f t="shared" si="6"/>
        <v>7886990.5328571433</v>
      </c>
      <c r="J50" s="3">
        <f t="shared" si="7"/>
        <v>0.11666666666666665</v>
      </c>
      <c r="K50" s="4">
        <f t="shared" si="4"/>
        <v>1675657.7070913231</v>
      </c>
      <c r="L50" s="4">
        <f t="shared" si="5"/>
        <v>549826.10841295728</v>
      </c>
      <c r="M50">
        <f>VLOOKUP(B50,'CPI Indexes'!A$2:E$109,5,FALSE)</f>
        <v>1.26</v>
      </c>
      <c r="N50">
        <f>IF(B50&gt;G$4,VLOOKUP((B50-G$4),'CPI Indexes'!A$2:E$109,5,FALSE),VLOOKUP(0,'CPI Indexes'!A$2:E$109,5,FALSE))</f>
        <v>0.98</v>
      </c>
      <c r="O50">
        <f t="shared" si="2"/>
        <v>1.2857142857142858</v>
      </c>
      <c r="Q50"/>
    </row>
    <row r="51" spans="2:17" x14ac:dyDescent="0.35">
      <c r="B51">
        <f t="shared" si="1"/>
        <v>14</v>
      </c>
      <c r="C51" s="7">
        <v>2007</v>
      </c>
      <c r="D51" s="8">
        <v>556542.31000000006</v>
      </c>
      <c r="F51" s="16">
        <v>31.17</v>
      </c>
      <c r="H51" s="14">
        <f t="shared" si="3"/>
        <v>83481.3465</v>
      </c>
      <c r="I51" s="3">
        <f t="shared" si="6"/>
        <v>698517.38908163272</v>
      </c>
      <c r="J51" s="3">
        <f t="shared" si="7"/>
        <v>0.11951219512195121</v>
      </c>
      <c r="K51" s="4">
        <f t="shared" si="4"/>
        <v>154759.31513905595</v>
      </c>
      <c r="L51" s="4">
        <f t="shared" si="5"/>
        <v>49125.564552078184</v>
      </c>
      <c r="M51">
        <f>VLOOKUP(B51,'CPI Indexes'!A$2:E$109,5,FALSE)</f>
        <v>1.23</v>
      </c>
      <c r="N51">
        <f>IF(B51&gt;G$4,VLOOKUP((B51-G$4),'CPI Indexes'!A$2:E$109,5,FALSE),VLOOKUP(0,'CPI Indexes'!A$2:E$109,5,FALSE))</f>
        <v>0.98</v>
      </c>
      <c r="O51">
        <f t="shared" si="2"/>
        <v>1.2551020408163265</v>
      </c>
      <c r="Q51"/>
    </row>
    <row r="52" spans="2:17" x14ac:dyDescent="0.35">
      <c r="B52">
        <f t="shared" si="1"/>
        <v>13</v>
      </c>
      <c r="C52" s="7">
        <v>2008</v>
      </c>
      <c r="D52" s="8">
        <v>2534615.4900000002</v>
      </c>
      <c r="F52" s="16">
        <v>32.08</v>
      </c>
      <c r="H52" s="14">
        <f t="shared" si="3"/>
        <v>380192.3235</v>
      </c>
      <c r="I52" s="3">
        <f t="shared" si="6"/>
        <v>3103610.8040816332</v>
      </c>
      <c r="J52" s="3">
        <f t="shared" si="7"/>
        <v>0.12249999999999998</v>
      </c>
      <c r="K52" s="4">
        <f t="shared" si="4"/>
        <v>717623.83338312269</v>
      </c>
      <c r="L52" s="4">
        <f t="shared" si="5"/>
        <v>220291.85152638692</v>
      </c>
      <c r="M52">
        <f>VLOOKUP(B52,'CPI Indexes'!A$2:E$109,5,FALSE)</f>
        <v>1.2</v>
      </c>
      <c r="N52">
        <f>IF(B52&gt;G$4,VLOOKUP((B52-G$4),'CPI Indexes'!A$2:E$109,5,FALSE),VLOOKUP(0,'CPI Indexes'!A$2:E$109,5,FALSE))</f>
        <v>0.98</v>
      </c>
      <c r="O52">
        <f t="shared" si="2"/>
        <v>1.2244897959183674</v>
      </c>
      <c r="Q52"/>
    </row>
    <row r="53" spans="2:17" x14ac:dyDescent="0.35">
      <c r="B53">
        <f t="shared" si="1"/>
        <v>12</v>
      </c>
      <c r="C53" s="7">
        <v>2009</v>
      </c>
      <c r="D53" s="8">
        <v>1127927.98</v>
      </c>
      <c r="F53" s="16">
        <v>33</v>
      </c>
      <c r="H53" s="14">
        <f t="shared" si="3"/>
        <v>169189.19699999999</v>
      </c>
      <c r="I53" s="3">
        <f t="shared" si="6"/>
        <v>1381136.3020408163</v>
      </c>
      <c r="J53" s="3">
        <f t="shared" si="7"/>
        <v>0.1225</v>
      </c>
      <c r="K53" s="4">
        <f t="shared" si="4"/>
        <v>325220.78768132441</v>
      </c>
      <c r="L53" s="4">
        <f t="shared" si="5"/>
        <v>96509.667564281874</v>
      </c>
      <c r="M53">
        <f>VLOOKUP(B53,'CPI Indexes'!A$2:E$109,5,FALSE)</f>
        <v>1.2</v>
      </c>
      <c r="N53">
        <f>IF(B53&gt;G$4,VLOOKUP((B53-G$4),'CPI Indexes'!A$2:E$109,5,FALSE),VLOOKUP(0,'CPI Indexes'!A$2:E$109,5,FALSE))</f>
        <v>0.98</v>
      </c>
      <c r="O53">
        <f t="shared" si="2"/>
        <v>1.2244897959183674</v>
      </c>
      <c r="Q53"/>
    </row>
    <row r="54" spans="2:17" x14ac:dyDescent="0.35">
      <c r="B54">
        <f t="shared" si="1"/>
        <v>11</v>
      </c>
      <c r="C54" s="7">
        <v>2010</v>
      </c>
      <c r="D54" s="8">
        <v>3472968.75</v>
      </c>
      <c r="F54" s="16">
        <v>33.93</v>
      </c>
      <c r="H54" s="14">
        <f t="shared" si="3"/>
        <v>520945.3125</v>
      </c>
      <c r="I54" s="3">
        <f t="shared" si="6"/>
        <v>4181737.8826530613</v>
      </c>
      <c r="J54" s="3">
        <f t="shared" si="7"/>
        <v>0.12457627118644067</v>
      </c>
      <c r="K54" s="4">
        <f t="shared" si="4"/>
        <v>1019990.1139165164</v>
      </c>
      <c r="L54" s="4">
        <f t="shared" si="5"/>
        <v>292495.74101659242</v>
      </c>
      <c r="M54">
        <f>VLOOKUP(B54,'CPI Indexes'!A$2:E$109,5,FALSE)</f>
        <v>1.18</v>
      </c>
      <c r="N54">
        <f>IF(B54&gt;G$4,VLOOKUP((B54-G$4),'CPI Indexes'!A$2:E$109,5,FALSE),VLOOKUP(0,'CPI Indexes'!A$2:E$109,5,FALSE))</f>
        <v>0.98</v>
      </c>
      <c r="O54">
        <f t="shared" si="2"/>
        <v>1.2040816326530612</v>
      </c>
      <c r="Q54"/>
    </row>
    <row r="55" spans="2:17" x14ac:dyDescent="0.35">
      <c r="B55">
        <f t="shared" si="1"/>
        <v>10</v>
      </c>
      <c r="C55" s="7">
        <v>2011</v>
      </c>
      <c r="D55" s="8">
        <v>2648624.2799999998</v>
      </c>
      <c r="F55" s="16">
        <v>34.86</v>
      </c>
      <c r="H55" s="14">
        <f t="shared" si="3"/>
        <v>397293.64199999993</v>
      </c>
      <c r="I55" s="3">
        <f t="shared" si="6"/>
        <v>3081052.7338775508</v>
      </c>
      <c r="J55" s="3">
        <f t="shared" si="7"/>
        <v>0.12894736842105262</v>
      </c>
      <c r="K55" s="4">
        <f t="shared" si="4"/>
        <v>792343.68802885513</v>
      </c>
      <c r="L55" s="4">
        <f t="shared" si="5"/>
        <v>219567.59701223832</v>
      </c>
      <c r="M55">
        <f>VLOOKUP(B55,'CPI Indexes'!A$2:E$109,5,FALSE)</f>
        <v>1.1399999999999999</v>
      </c>
      <c r="N55">
        <f>IF(B55&gt;G$4,VLOOKUP((B55-G$4),'CPI Indexes'!A$2:E$109,5,FALSE),VLOOKUP(0,'CPI Indexes'!A$2:E$109,5,FALSE))</f>
        <v>0.98</v>
      </c>
      <c r="O55">
        <f t="shared" si="2"/>
        <v>1.1632653061224489</v>
      </c>
      <c r="Q55"/>
    </row>
    <row r="56" spans="2:17" x14ac:dyDescent="0.35">
      <c r="B56">
        <f t="shared" si="1"/>
        <v>9</v>
      </c>
      <c r="C56" s="7">
        <v>2012</v>
      </c>
      <c r="D56" s="8">
        <v>3093659.63</v>
      </c>
      <c r="F56" s="16">
        <v>35.81</v>
      </c>
      <c r="H56" s="14">
        <f t="shared" si="3"/>
        <v>464048.94449999998</v>
      </c>
      <c r="I56" s="3">
        <f t="shared" si="6"/>
        <v>3567178.9611224486</v>
      </c>
      <c r="J56" s="3">
        <f t="shared" si="7"/>
        <v>0.13008849557522126</v>
      </c>
      <c r="K56" s="4">
        <f t="shared" si="4"/>
        <v>943052.65042542678</v>
      </c>
      <c r="L56" s="4">
        <f t="shared" si="5"/>
        <v>252349.17321818791</v>
      </c>
      <c r="M56">
        <f>VLOOKUP(B56,'CPI Indexes'!A$2:E$109,5,FALSE)</f>
        <v>1.1299999999999999</v>
      </c>
      <c r="N56">
        <f>IF(B56&gt;G$4,VLOOKUP((B56-G$4),'CPI Indexes'!A$2:E$109,5,FALSE),VLOOKUP(0,'CPI Indexes'!A$2:E$109,5,FALSE))</f>
        <v>0.98</v>
      </c>
      <c r="O56">
        <f t="shared" si="2"/>
        <v>1.1530612244897958</v>
      </c>
      <c r="Q56"/>
    </row>
    <row r="57" spans="2:17" x14ac:dyDescent="0.35">
      <c r="B57">
        <f t="shared" si="1"/>
        <v>8</v>
      </c>
      <c r="C57" s="7">
        <v>2013</v>
      </c>
      <c r="D57" s="8">
        <v>448471.88</v>
      </c>
      <c r="F57" s="16">
        <v>36.75</v>
      </c>
      <c r="H57" s="14">
        <f t="shared" si="3"/>
        <v>67270.781999999992</v>
      </c>
      <c r="I57" s="3">
        <f t="shared" si="6"/>
        <v>512539.29142857151</v>
      </c>
      <c r="J57" s="3">
        <f t="shared" si="7"/>
        <v>0.13124999999999995</v>
      </c>
      <c r="K57" s="4">
        <f t="shared" si="4"/>
        <v>139278.08553159135</v>
      </c>
      <c r="L57" s="4">
        <f t="shared" si="5"/>
        <v>36001.443599575097</v>
      </c>
      <c r="M57">
        <f>VLOOKUP(B57,'CPI Indexes'!A$2:E$109,5,FALSE)</f>
        <v>1.1200000000000001</v>
      </c>
      <c r="N57">
        <f>IF(B57&gt;G$4,VLOOKUP((B57-G$4),'CPI Indexes'!A$2:E$109,5,FALSE),VLOOKUP(0,'CPI Indexes'!A$2:E$109,5,FALSE))</f>
        <v>0.98</v>
      </c>
      <c r="O57">
        <f t="shared" si="2"/>
        <v>1.142857142857143</v>
      </c>
      <c r="Q57"/>
    </row>
    <row r="58" spans="2:17" x14ac:dyDescent="0.35">
      <c r="B58">
        <f t="shared" si="1"/>
        <v>7</v>
      </c>
      <c r="C58" s="7">
        <v>2014</v>
      </c>
      <c r="D58" s="8">
        <v>2896331.69</v>
      </c>
      <c r="F58" s="16">
        <v>37.71</v>
      </c>
      <c r="H58" s="14">
        <f t="shared" si="3"/>
        <v>434449.75349999999</v>
      </c>
      <c r="I58" s="3">
        <f t="shared" si="6"/>
        <v>3221430.145</v>
      </c>
      <c r="J58" s="3">
        <f t="shared" si="7"/>
        <v>0.13486238532110092</v>
      </c>
      <c r="K58" s="4">
        <f t="shared" si="4"/>
        <v>916752.35081450338</v>
      </c>
      <c r="L58" s="4">
        <f t="shared" si="5"/>
        <v>228739.18967379897</v>
      </c>
      <c r="M58">
        <f>VLOOKUP(B58,'CPI Indexes'!A$2:E$109,5,FALSE)</f>
        <v>1.0900000000000001</v>
      </c>
      <c r="N58">
        <f>IF(B58&gt;G$4,VLOOKUP((B58-G$4),'CPI Indexes'!A$2:E$109,5,FALSE),VLOOKUP(0,'CPI Indexes'!A$2:E$109,5,FALSE))</f>
        <v>0.98</v>
      </c>
      <c r="O58">
        <f t="shared" si="2"/>
        <v>1.1122448979591837</v>
      </c>
      <c r="Q58"/>
    </row>
    <row r="59" spans="2:17" x14ac:dyDescent="0.35">
      <c r="B59">
        <f t="shared" si="1"/>
        <v>6</v>
      </c>
      <c r="C59" s="7">
        <v>2015</v>
      </c>
      <c r="D59" s="8">
        <v>5792653.6500000004</v>
      </c>
      <c r="F59" s="16">
        <v>38.67</v>
      </c>
      <c r="H59" s="14">
        <f t="shared" si="3"/>
        <v>868898.04749999999</v>
      </c>
      <c r="I59" s="3">
        <f t="shared" si="6"/>
        <v>6383740.7571428586</v>
      </c>
      <c r="J59" s="3">
        <f t="shared" si="7"/>
        <v>0.13611111111111107</v>
      </c>
      <c r="K59" s="4">
        <f t="shared" si="4"/>
        <v>1868690.8683650002</v>
      </c>
      <c r="L59" s="4">
        <f t="shared" si="5"/>
        <v>450067.26691952883</v>
      </c>
      <c r="M59">
        <f>VLOOKUP(B59,'CPI Indexes'!A$2:E$109,5,FALSE)</f>
        <v>1.08</v>
      </c>
      <c r="N59">
        <f>IF(B59&gt;G$4,VLOOKUP((B59-G$4),'CPI Indexes'!A$2:E$109,5,FALSE),VLOOKUP(0,'CPI Indexes'!A$2:E$109,5,FALSE))</f>
        <v>0.98</v>
      </c>
      <c r="O59">
        <f t="shared" si="2"/>
        <v>1.1020408163265307</v>
      </c>
      <c r="Q59"/>
    </row>
    <row r="60" spans="2:17" x14ac:dyDescent="0.35">
      <c r="B60">
        <f t="shared" si="1"/>
        <v>5</v>
      </c>
      <c r="C60" s="7">
        <v>2016</v>
      </c>
      <c r="D60" s="8">
        <v>15595267.550000001</v>
      </c>
      <c r="F60" s="16">
        <v>39.630000000000003</v>
      </c>
      <c r="H60" s="14">
        <f t="shared" si="3"/>
        <v>2339290.1324999998</v>
      </c>
      <c r="I60" s="3">
        <f t="shared" si="6"/>
        <v>17027485.99846939</v>
      </c>
      <c r="J60" s="3">
        <f t="shared" si="7"/>
        <v>0.13738317757009344</v>
      </c>
      <c r="K60" s="4">
        <f t="shared" si="4"/>
        <v>5127538.0972086824</v>
      </c>
      <c r="L60" s="4">
        <f t="shared" si="5"/>
        <v>1192065.940185705</v>
      </c>
      <c r="M60">
        <f>VLOOKUP(B60,'CPI Indexes'!A$2:E$109,5,FALSE)</f>
        <v>1.07</v>
      </c>
      <c r="N60">
        <f>IF(B60&gt;G$4,VLOOKUP((B60-G$4),'CPI Indexes'!A$2:E$109,5,FALSE),VLOOKUP(0,'CPI Indexes'!A$2:E$109,5,FALSE))</f>
        <v>0.98</v>
      </c>
      <c r="O60">
        <f t="shared" si="2"/>
        <v>1.0918367346938775</v>
      </c>
      <c r="Q60"/>
    </row>
    <row r="61" spans="2:17" x14ac:dyDescent="0.35">
      <c r="B61">
        <f t="shared" si="1"/>
        <v>4</v>
      </c>
      <c r="C61" s="7">
        <v>2017</v>
      </c>
      <c r="D61" s="8">
        <v>7302384.6699999999</v>
      </c>
      <c r="F61" s="16">
        <v>40.6</v>
      </c>
      <c r="H61" s="14">
        <f t="shared" si="3"/>
        <v>1095357.7005</v>
      </c>
      <c r="I61" s="3">
        <f t="shared" si="6"/>
        <v>7823983.5749999993</v>
      </c>
      <c r="J61" s="3">
        <f t="shared" si="7"/>
        <v>0.14000000000000001</v>
      </c>
      <c r="K61" s="4">
        <f t="shared" si="4"/>
        <v>2447501.345758325</v>
      </c>
      <c r="L61" s="4">
        <f t="shared" si="5"/>
        <v>549042.3701405368</v>
      </c>
      <c r="M61">
        <f>VLOOKUP(B61,'CPI Indexes'!A$2:E$109,5,FALSE)</f>
        <v>1.05</v>
      </c>
      <c r="N61">
        <f>IF(B61&gt;G$4,VLOOKUP((B61-G$4),'CPI Indexes'!A$2:E$109,5,FALSE),VLOOKUP(0,'CPI Indexes'!A$2:E$109,5,FALSE))</f>
        <v>0.98</v>
      </c>
      <c r="O61">
        <f t="shared" si="2"/>
        <v>1.0714285714285714</v>
      </c>
      <c r="Q61"/>
    </row>
    <row r="62" spans="2:17" x14ac:dyDescent="0.35">
      <c r="B62">
        <f t="shared" si="1"/>
        <v>3</v>
      </c>
      <c r="C62" s="7">
        <v>2018</v>
      </c>
      <c r="D62" s="8">
        <v>2833242.95</v>
      </c>
      <c r="F62" s="16">
        <v>41.57</v>
      </c>
      <c r="H62" s="14">
        <f t="shared" si="3"/>
        <v>424986.4425</v>
      </c>
      <c r="I62" s="3">
        <f t="shared" si="6"/>
        <v>2977796.1617346941</v>
      </c>
      <c r="J62" s="3">
        <f t="shared" si="7"/>
        <v>0.14271844660194175</v>
      </c>
      <c r="K62" s="4">
        <f t="shared" si="4"/>
        <v>968019.74531167676</v>
      </c>
      <c r="L62" s="4">
        <f t="shared" si="5"/>
        <v>209536.01259266489</v>
      </c>
      <c r="M62">
        <f>VLOOKUP(B62,'CPI Indexes'!A$2:E$109,5,FALSE)</f>
        <v>1.03</v>
      </c>
      <c r="N62">
        <f>IF(B62&gt;G$4,VLOOKUP((B62-G$4),'CPI Indexes'!A$2:E$109,5,FALSE),VLOOKUP(0,'CPI Indexes'!A$2:E$109,5,FALSE))</f>
        <v>0.98</v>
      </c>
      <c r="O62">
        <f t="shared" si="2"/>
        <v>1.0510204081632653</v>
      </c>
      <c r="Q62"/>
    </row>
    <row r="63" spans="2:17" x14ac:dyDescent="0.35">
      <c r="B63">
        <f t="shared" si="1"/>
        <v>2</v>
      </c>
      <c r="C63" s="7">
        <v>2019</v>
      </c>
      <c r="D63" s="8">
        <v>953462.49</v>
      </c>
      <c r="F63" s="16">
        <v>42.55</v>
      </c>
      <c r="H63" s="14">
        <f t="shared" si="3"/>
        <v>143019.37349999999</v>
      </c>
      <c r="I63" s="3">
        <f t="shared" si="6"/>
        <v>982650.11724489788</v>
      </c>
      <c r="J63" s="3">
        <f t="shared" si="7"/>
        <v>0.14554455445544554</v>
      </c>
      <c r="K63" s="4">
        <f t="shared" si="4"/>
        <v>332148.41147836449</v>
      </c>
      <c r="L63" s="4">
        <f t="shared" si="5"/>
        <v>69348.69542950661</v>
      </c>
      <c r="M63">
        <f>VLOOKUP(B63,'CPI Indexes'!A$2:E$109,5,FALSE)</f>
        <v>1.01</v>
      </c>
      <c r="N63">
        <f>IF(B63&gt;G$4,VLOOKUP((B63-G$4),'CPI Indexes'!A$2:E$109,5,FALSE),VLOOKUP(0,'CPI Indexes'!A$2:E$109,5,FALSE))</f>
        <v>0.98</v>
      </c>
      <c r="O63">
        <f t="shared" si="2"/>
        <v>1.0306122448979591</v>
      </c>
      <c r="Q63"/>
    </row>
    <row r="64" spans="2:17" x14ac:dyDescent="0.35">
      <c r="B64">
        <f t="shared" si="1"/>
        <v>1</v>
      </c>
      <c r="C64" s="7">
        <v>2020</v>
      </c>
      <c r="D64" s="8">
        <v>518553.22</v>
      </c>
      <c r="F64" s="16">
        <v>43.53</v>
      </c>
      <c r="H64" s="14">
        <f t="shared" si="3"/>
        <v>77782.982999999993</v>
      </c>
      <c r="I64" s="3">
        <f t="shared" si="6"/>
        <v>529135.93877551018</v>
      </c>
      <c r="J64" s="3">
        <f t="shared" si="7"/>
        <v>0.14699999999999999</v>
      </c>
      <c r="K64" s="4">
        <f t="shared" si="4"/>
        <v>184183.22422124192</v>
      </c>
      <c r="L64" s="4">
        <f t="shared" si="5"/>
        <v>37092.648484602061</v>
      </c>
      <c r="M64">
        <f>VLOOKUP(B64,'CPI Indexes'!A$2:E$109,5,FALSE)</f>
        <v>1</v>
      </c>
      <c r="N64">
        <f>IF(B64&gt;G$4,VLOOKUP((B64-G$4),'CPI Indexes'!A$2:E$109,5,FALSE),VLOOKUP(0,'CPI Indexes'!A$2:E$109,5,FALSE))</f>
        <v>0.98</v>
      </c>
      <c r="O64">
        <f t="shared" si="2"/>
        <v>1.0204081632653061</v>
      </c>
      <c r="Q64"/>
    </row>
    <row r="65" spans="2:18" x14ac:dyDescent="0.35">
      <c r="B65">
        <f t="shared" si="1"/>
        <v>0</v>
      </c>
      <c r="C65" s="7">
        <v>2021</v>
      </c>
      <c r="D65" s="8">
        <v>3917154.46</v>
      </c>
      <c r="F65" s="9">
        <v>44.51</v>
      </c>
      <c r="H65" s="14">
        <f t="shared" si="3"/>
        <v>587573.16899999999</v>
      </c>
      <c r="I65" s="3">
        <f t="shared" si="6"/>
        <v>3917154.46</v>
      </c>
      <c r="J65" s="3">
        <f t="shared" si="7"/>
        <v>0.15</v>
      </c>
      <c r="K65" s="4">
        <f t="shared" si="4"/>
        <v>1418585.7763751016</v>
      </c>
      <c r="L65" s="4">
        <f t="shared" si="5"/>
        <v>275565.61811339308</v>
      </c>
      <c r="M65">
        <f>VLOOKUP(B65,'CPI Indexes'!A$2:E$109,5,FALSE)</f>
        <v>0.98</v>
      </c>
      <c r="N65">
        <f>IF(B65&gt;G$4,VLOOKUP((B65-G$4),'CPI Indexes'!A$2:E$109,5,FALSE),VLOOKUP(0,'CPI Indexes'!A$2:E$109,5,FALSE))</f>
        <v>0.98</v>
      </c>
      <c r="O65">
        <f t="shared" si="2"/>
        <v>1</v>
      </c>
      <c r="Q65"/>
    </row>
    <row r="66" spans="2:18" x14ac:dyDescent="0.35">
      <c r="I66" s="3"/>
      <c r="J66" s="3"/>
      <c r="Q66"/>
    </row>
    <row r="67" spans="2:18" x14ac:dyDescent="0.35">
      <c r="D67" s="1">
        <f>SUM(D9:D66)</f>
        <v>143386187.01999998</v>
      </c>
      <c r="I67" s="3">
        <f>SUM(I9:I66)</f>
        <v>230825601.8416037</v>
      </c>
      <c r="J67" s="3"/>
      <c r="K67" s="3">
        <f>SUM(K9:K66)</f>
        <v>36141893.484706573</v>
      </c>
      <c r="L67" s="11">
        <f>SUM(L9:L66)</f>
        <v>14437645.371479973</v>
      </c>
      <c r="Q67"/>
    </row>
    <row r="68" spans="2:18" x14ac:dyDescent="0.35">
      <c r="I68" s="3"/>
      <c r="J68" s="3"/>
      <c r="Q68"/>
    </row>
    <row r="69" spans="2:18" x14ac:dyDescent="0.35">
      <c r="I69" s="3">
        <f>I67/D67</f>
        <v>1.609817560804566</v>
      </c>
      <c r="J69" s="3"/>
      <c r="K69" s="6">
        <f>K67/D67</f>
        <v>0.25205979903535186</v>
      </c>
      <c r="L69" s="5">
        <f>L67/D67</f>
        <v>0.10069062907339996</v>
      </c>
      <c r="Q69"/>
    </row>
    <row r="70" spans="2:18" x14ac:dyDescent="0.35">
      <c r="I70" s="3"/>
      <c r="J70" s="3"/>
      <c r="Q70"/>
    </row>
    <row r="71" spans="2:18" x14ac:dyDescent="0.35">
      <c r="D71" s="1"/>
      <c r="F71" s="2"/>
      <c r="I71" s="2"/>
      <c r="J71" s="2"/>
      <c r="M71" s="2"/>
      <c r="O71" s="3"/>
      <c r="P71" s="4"/>
      <c r="Q71" s="4"/>
      <c r="R71" s="4"/>
    </row>
    <row r="72" spans="2:18" x14ac:dyDescent="0.35">
      <c r="D72" s="1"/>
      <c r="F72" s="2"/>
      <c r="I72" s="2"/>
      <c r="J72" s="2"/>
      <c r="M72" s="2"/>
      <c r="O72" s="3"/>
      <c r="P72" s="4"/>
      <c r="Q72" s="4"/>
      <c r="R72" s="4"/>
    </row>
    <row r="73" spans="2:18" x14ac:dyDescent="0.35">
      <c r="D73" s="1"/>
      <c r="F73" s="2"/>
      <c r="I73" s="2"/>
      <c r="J73" s="2"/>
      <c r="M73" s="2"/>
      <c r="O73" s="3"/>
      <c r="P73" s="4"/>
      <c r="Q73" s="4"/>
      <c r="R73" s="4"/>
    </row>
    <row r="74" spans="2:18" x14ac:dyDescent="0.35">
      <c r="D74" s="1"/>
      <c r="F74" s="2"/>
      <c r="I74" s="2"/>
      <c r="J74" s="2"/>
      <c r="M74" s="2"/>
      <c r="O74" s="3"/>
      <c r="P74" s="4"/>
      <c r="Q74" s="4"/>
      <c r="R74" s="4"/>
    </row>
    <row r="75" spans="2:18" x14ac:dyDescent="0.35">
      <c r="D75" s="1"/>
      <c r="F75" s="2"/>
      <c r="I75" s="2"/>
      <c r="J75" s="2"/>
      <c r="M75" s="2"/>
      <c r="O75" s="3"/>
      <c r="P75" s="4"/>
      <c r="Q75" s="4"/>
      <c r="R75" s="4"/>
    </row>
    <row r="76" spans="2:18" x14ac:dyDescent="0.35">
      <c r="D76" s="1"/>
      <c r="F76" s="2"/>
      <c r="I76" s="2"/>
      <c r="J76" s="2"/>
      <c r="M76" s="2"/>
      <c r="O76" s="3"/>
      <c r="P76" s="4"/>
      <c r="Q76" s="4"/>
      <c r="R76" s="4"/>
    </row>
    <row r="77" spans="2:18" x14ac:dyDescent="0.35">
      <c r="D77" s="1"/>
      <c r="F77" s="2"/>
      <c r="I77" s="2"/>
      <c r="J77" s="2"/>
      <c r="M77" s="2"/>
      <c r="O77" s="3"/>
      <c r="P77" s="4"/>
      <c r="Q77" s="4"/>
      <c r="R77" s="4"/>
    </row>
    <row r="78" spans="2:18" x14ac:dyDescent="0.35">
      <c r="D78" s="1"/>
      <c r="F78" s="2"/>
      <c r="I78" s="2"/>
      <c r="J78" s="2"/>
      <c r="M78" s="2"/>
      <c r="O78" s="3"/>
      <c r="P78" s="4"/>
      <c r="Q78" s="4"/>
      <c r="R78" s="4"/>
    </row>
    <row r="79" spans="2:18" x14ac:dyDescent="0.35">
      <c r="D79" s="1"/>
      <c r="F79" s="2"/>
      <c r="I79" s="2"/>
      <c r="J79" s="2"/>
      <c r="M79" s="2"/>
      <c r="O79" s="3"/>
      <c r="P79" s="4"/>
      <c r="Q79" s="4"/>
      <c r="R79" s="4"/>
    </row>
    <row r="80" spans="2:18" x14ac:dyDescent="0.35">
      <c r="D80" s="1"/>
      <c r="F80" s="2"/>
      <c r="I80" s="2"/>
      <c r="J80" s="2"/>
      <c r="M80" s="2"/>
      <c r="O80" s="3"/>
      <c r="P80" s="4"/>
      <c r="Q80" s="4"/>
      <c r="R80" s="4"/>
    </row>
    <row r="81" spans="4:20" x14ac:dyDescent="0.35">
      <c r="D81" s="1"/>
      <c r="F81" s="2"/>
      <c r="I81" s="2"/>
      <c r="J81" s="2"/>
      <c r="K81" s="2"/>
      <c r="O81" s="2"/>
      <c r="R81" s="4"/>
      <c r="S81" s="4"/>
      <c r="T81" s="4"/>
    </row>
    <row r="82" spans="4:20" x14ac:dyDescent="0.35">
      <c r="D82" s="1"/>
      <c r="F82" s="2"/>
      <c r="I82" s="2"/>
      <c r="J82" s="2"/>
      <c r="K82" s="2"/>
      <c r="O82" s="2"/>
      <c r="R82" s="4"/>
      <c r="S82" s="4"/>
      <c r="T82" s="4"/>
    </row>
    <row r="84" spans="4:20" x14ac:dyDescent="0.35">
      <c r="D84" s="1"/>
      <c r="R84" s="3"/>
      <c r="S84" s="3"/>
      <c r="T84" s="3"/>
    </row>
    <row r="86" spans="4:20" x14ac:dyDescent="0.35">
      <c r="R86" s="5"/>
      <c r="S86" s="6"/>
      <c r="T86" s="5"/>
    </row>
  </sheetData>
  <printOptions horizontalCentered="1"/>
  <pageMargins left="0.7" right="0.7" top="0.75" bottom="0.75" header="0.3" footer="0.3"/>
  <pageSetup scale="50" fitToWidth="0" orientation="landscape" r:id="rId1"/>
  <headerFooter>
    <oddHeader xml:space="preserve">&amp;RFiled: 2023-03-08
 EB-2022-0200
 Exhibit I.4.5-IGUA-14
Attachment 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8FA8-E0B6-4727-A443-DB0D03971BF3}">
  <dimension ref="B2:S55"/>
  <sheetViews>
    <sheetView tabSelected="1" view="pageLayout" zoomScaleNormal="100" workbookViewId="0">
      <selection activeCell="F7" sqref="F7"/>
    </sheetView>
  </sheetViews>
  <sheetFormatPr defaultRowHeight="14.5" x14ac:dyDescent="0.35"/>
  <cols>
    <col min="4" max="4" width="17.7265625" customWidth="1"/>
    <col min="5" max="5" width="2.26953125" customWidth="1"/>
    <col min="6" max="6" width="13.453125" bestFit="1" customWidth="1"/>
    <col min="7" max="7" width="3" bestFit="1" customWidth="1"/>
    <col min="8" max="8" width="17.1796875" customWidth="1"/>
    <col min="9" max="9" width="18.453125" customWidth="1"/>
    <col min="10" max="10" width="15.26953125" bestFit="1" customWidth="1"/>
    <col min="11" max="11" width="19.54296875" bestFit="1" customWidth="1"/>
    <col min="12" max="12" width="20.1796875" bestFit="1" customWidth="1"/>
    <col min="13" max="13" width="4.1796875" customWidth="1"/>
    <col min="15" max="15" width="12" bestFit="1" customWidth="1"/>
    <col min="16" max="16" width="16.7265625" style="3" customWidth="1"/>
    <col min="17" max="18" width="19.26953125" customWidth="1"/>
    <col min="19" max="19" width="0" hidden="1" customWidth="1"/>
    <col min="20" max="20" width="13.26953125" bestFit="1" customWidth="1"/>
  </cols>
  <sheetData>
    <row r="2" spans="2:19" x14ac:dyDescent="0.35">
      <c r="B2" t="s">
        <v>29</v>
      </c>
    </row>
    <row r="3" spans="2:19" x14ac:dyDescent="0.35">
      <c r="B3" t="s">
        <v>1</v>
      </c>
      <c r="F3">
        <v>0.1</v>
      </c>
    </row>
    <row r="4" spans="2:19" x14ac:dyDescent="0.35">
      <c r="B4" t="s">
        <v>2</v>
      </c>
      <c r="F4" s="12">
        <v>23.563229644446448</v>
      </c>
      <c r="G4" s="13">
        <f>ROUND(F4,0)</f>
        <v>24</v>
      </c>
    </row>
    <row r="5" spans="2:19" x14ac:dyDescent="0.35">
      <c r="B5" t="s">
        <v>3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M8" t="s">
        <v>18</v>
      </c>
      <c r="N8" t="s">
        <v>19</v>
      </c>
      <c r="O8" t="s">
        <v>20</v>
      </c>
      <c r="P8"/>
    </row>
    <row r="9" spans="2:19" x14ac:dyDescent="0.35">
      <c r="B9">
        <f>2021-C9</f>
        <v>51</v>
      </c>
      <c r="C9" s="7">
        <v>1970</v>
      </c>
      <c r="D9" s="8">
        <v>5225157.68</v>
      </c>
      <c r="F9" s="15"/>
      <c r="H9" s="14">
        <f>D9*F$3</f>
        <v>522515.76799999998</v>
      </c>
      <c r="I9" s="3">
        <f>D9*O9</f>
        <v>22043633.962499999</v>
      </c>
      <c r="J9" s="3">
        <f>H9/I9</f>
        <v>2.3703703703703706E-2</v>
      </c>
      <c r="K9" s="4">
        <f t="shared" ref="K9:K13" si="0">(I9*J9)*((1+(F$6/100))^F9)</f>
        <v>522515.76800000004</v>
      </c>
      <c r="L9" s="4">
        <f>K9/((1+(F$5/100))^F9)</f>
        <v>522515.76800000004</v>
      </c>
      <c r="M9">
        <f>VLOOKUP(B9,'CPI Indexes'!A$2:E$109,5,FALSE)</f>
        <v>6.75</v>
      </c>
      <c r="N9">
        <f>IF(B9&gt;G$4,VLOOKUP((B9-G$4),'CPI Indexes'!A$2:E$109,5,FALSE),VLOOKUP(0,'CPI Indexes'!A$2:E$109,5,FALSE))</f>
        <v>1.6</v>
      </c>
      <c r="O9">
        <f>M9/N9</f>
        <v>4.21875</v>
      </c>
      <c r="P9"/>
    </row>
    <row r="10" spans="2:19" x14ac:dyDescent="0.35">
      <c r="B10">
        <f t="shared" ref="B10:B34" si="1">2021-C10</f>
        <v>49</v>
      </c>
      <c r="C10" s="7">
        <v>1972</v>
      </c>
      <c r="D10" s="8">
        <v>6694440.1900000004</v>
      </c>
      <c r="F10" s="15"/>
      <c r="H10" s="14">
        <f t="shared" ref="H10:H13" si="2">D10*F$3</f>
        <v>669444.01900000009</v>
      </c>
      <c r="I10" s="3">
        <f t="shared" ref="I10:I13" si="3">D10*O10</f>
        <v>27212464.668441556</v>
      </c>
      <c r="J10" s="3">
        <f t="shared" ref="J10:J13" si="4">H10/I10</f>
        <v>2.4600638977635789E-2</v>
      </c>
      <c r="K10" s="4">
        <f t="shared" si="0"/>
        <v>669444.01900000009</v>
      </c>
      <c r="L10" s="4">
        <f t="shared" ref="L10:L13" si="5">K10/((1+(F$5/100))^F10)</f>
        <v>669444.01900000009</v>
      </c>
      <c r="M10">
        <f>VLOOKUP(B10,'CPI Indexes'!A$2:E$109,5,FALSE)</f>
        <v>6.26</v>
      </c>
      <c r="N10">
        <f>IF(B10&gt;G$4,VLOOKUP((B10-G$4),'CPI Indexes'!A$2:E$109,5,FALSE),VLOOKUP(0,'CPI Indexes'!A$2:E$109,5,FALSE))</f>
        <v>1.54</v>
      </c>
      <c r="O10">
        <f t="shared" ref="O10:O13" si="6">M10/N10</f>
        <v>4.0649350649350646</v>
      </c>
      <c r="P10"/>
    </row>
    <row r="11" spans="2:19" x14ac:dyDescent="0.35">
      <c r="B11">
        <f t="shared" si="1"/>
        <v>33</v>
      </c>
      <c r="C11" s="7">
        <v>1988</v>
      </c>
      <c r="D11" s="8">
        <v>3767639.42</v>
      </c>
      <c r="F11" s="15">
        <v>3.06</v>
      </c>
      <c r="H11" s="14">
        <f t="shared" si="2"/>
        <v>376763.94200000004</v>
      </c>
      <c r="I11" s="3">
        <f t="shared" si="3"/>
        <v>6401652.8198230099</v>
      </c>
      <c r="J11" s="3">
        <f t="shared" si="4"/>
        <v>5.8854166666666666E-2</v>
      </c>
      <c r="K11" s="4">
        <f t="shared" si="0"/>
        <v>400300.24671369774</v>
      </c>
      <c r="L11" s="4">
        <f t="shared" si="5"/>
        <v>357653.31543459941</v>
      </c>
      <c r="M11">
        <f>VLOOKUP(B11,'CPI Indexes'!A$2:E$109,5,FALSE)</f>
        <v>1.92</v>
      </c>
      <c r="N11">
        <f>IF(B11&gt;G$4,VLOOKUP((B11-G$4),'CPI Indexes'!A$2:E$109,5,FALSE),VLOOKUP(0,'CPI Indexes'!A$2:E$109,5,FALSE))</f>
        <v>1.1299999999999999</v>
      </c>
      <c r="O11">
        <f t="shared" si="6"/>
        <v>1.6991150442477878</v>
      </c>
      <c r="P11"/>
    </row>
    <row r="12" spans="2:19" x14ac:dyDescent="0.35">
      <c r="B12">
        <f t="shared" si="1"/>
        <v>31</v>
      </c>
      <c r="C12" s="7">
        <v>1990</v>
      </c>
      <c r="D12" s="8">
        <v>29064577.309999999</v>
      </c>
      <c r="F12" s="15">
        <v>3.76</v>
      </c>
      <c r="H12" s="14">
        <f t="shared" si="2"/>
        <v>2906457.7310000001</v>
      </c>
      <c r="I12" s="3">
        <f t="shared" si="3"/>
        <v>46663312.194954127</v>
      </c>
      <c r="J12" s="3">
        <f t="shared" si="4"/>
        <v>6.2285714285714291E-2</v>
      </c>
      <c r="K12" s="4">
        <f t="shared" si="0"/>
        <v>3131126.8125198293</v>
      </c>
      <c r="L12" s="4">
        <f t="shared" si="5"/>
        <v>2726373.6826563296</v>
      </c>
      <c r="M12">
        <f>VLOOKUP(B12,'CPI Indexes'!A$2:E$109,5,FALSE)</f>
        <v>1.75</v>
      </c>
      <c r="N12">
        <f>IF(B12&gt;G$4,VLOOKUP((B12-G$4),'CPI Indexes'!A$2:E$109,5,FALSE),VLOOKUP(0,'CPI Indexes'!A$2:E$109,5,FALSE))</f>
        <v>1.0900000000000001</v>
      </c>
      <c r="O12">
        <f t="shared" si="6"/>
        <v>1.6055045871559632</v>
      </c>
      <c r="P12"/>
    </row>
    <row r="13" spans="2:19" x14ac:dyDescent="0.35">
      <c r="B13">
        <f t="shared" si="1"/>
        <v>28</v>
      </c>
      <c r="C13" s="7">
        <v>1993</v>
      </c>
      <c r="D13" s="8">
        <v>4270487.16</v>
      </c>
      <c r="F13" s="15">
        <v>5.16</v>
      </c>
      <c r="H13" s="14">
        <f t="shared" si="2"/>
        <v>427048.71600000001</v>
      </c>
      <c r="I13" s="3">
        <f t="shared" si="3"/>
        <v>6507409.0057142852</v>
      </c>
      <c r="J13" s="3">
        <f t="shared" si="4"/>
        <v>6.5625000000000003E-2</v>
      </c>
      <c r="K13" s="4">
        <f t="shared" si="0"/>
        <v>472992.55696381308</v>
      </c>
      <c r="L13" s="4">
        <f t="shared" si="5"/>
        <v>391161.12177218916</v>
      </c>
      <c r="M13">
        <f>VLOOKUP(B13,'CPI Indexes'!A$2:E$109,5,FALSE)</f>
        <v>1.6</v>
      </c>
      <c r="N13">
        <f>IF(B13&gt;G$4,VLOOKUP((B13-G$4),'CPI Indexes'!A$2:E$109,5,FALSE),VLOOKUP(0,'CPI Indexes'!A$2:E$109,5,FALSE))</f>
        <v>1.05</v>
      </c>
      <c r="O13">
        <f t="shared" si="6"/>
        <v>1.5238095238095237</v>
      </c>
      <c r="P13"/>
    </row>
    <row r="14" spans="2:19" x14ac:dyDescent="0.35">
      <c r="B14">
        <f t="shared" si="1"/>
        <v>27</v>
      </c>
      <c r="C14" s="7">
        <v>1994</v>
      </c>
      <c r="D14" s="8">
        <v>6598676.71</v>
      </c>
      <c r="F14" s="15">
        <v>5.73</v>
      </c>
      <c r="H14" s="14">
        <f t="shared" ref="H14:H34" si="7">D14*F$3</f>
        <v>659867.67100000009</v>
      </c>
      <c r="I14" s="3">
        <f t="shared" ref="I14:I34" si="8">D14*O14</f>
        <v>10250371.588349514</v>
      </c>
      <c r="J14" s="3">
        <f t="shared" ref="J14:J34" si="9">H14/I14</f>
        <v>6.4375000000000016E-2</v>
      </c>
      <c r="K14" s="4">
        <f t="shared" ref="K14:K34" si="10">(I14*J14)*((1+(F$6/100))^F14)</f>
        <v>739155.5388361963</v>
      </c>
      <c r="L14" s="4">
        <f t="shared" ref="L14:L34" si="11">K14/((1+(F$5/100))^F14)</f>
        <v>598582.46692065487</v>
      </c>
      <c r="M14">
        <f>VLOOKUP(B14,'CPI Indexes'!A$2:E$109,5,FALSE)</f>
        <v>1.6</v>
      </c>
      <c r="N14">
        <f>IF(B14&gt;G$4,VLOOKUP((B14-G$4),'CPI Indexes'!A$2:E$109,5,FALSE),VLOOKUP(0,'CPI Indexes'!A$2:E$109,5,FALSE))</f>
        <v>1.03</v>
      </c>
      <c r="O14">
        <f t="shared" ref="O14:O34" si="12">M14/N14</f>
        <v>1.5533980582524272</v>
      </c>
      <c r="P14"/>
    </row>
    <row r="15" spans="2:19" x14ac:dyDescent="0.35">
      <c r="B15">
        <f t="shared" si="1"/>
        <v>26</v>
      </c>
      <c r="C15" s="7">
        <v>1995</v>
      </c>
      <c r="D15" s="8">
        <v>11074974.210000001</v>
      </c>
      <c r="F15" s="15">
        <v>6.35</v>
      </c>
      <c r="H15" s="14">
        <f t="shared" si="7"/>
        <v>1107497.4210000001</v>
      </c>
      <c r="I15" s="3">
        <f t="shared" si="8"/>
        <v>17105900.760000002</v>
      </c>
      <c r="J15" s="3">
        <f t="shared" si="9"/>
        <v>6.4743589743589749E-2</v>
      </c>
      <c r="K15" s="4">
        <f t="shared" si="10"/>
        <v>1255896.3962692807</v>
      </c>
      <c r="L15" s="4">
        <f t="shared" si="11"/>
        <v>994098.3319332127</v>
      </c>
      <c r="M15">
        <f>VLOOKUP(B15,'CPI Indexes'!A$2:E$109,5,FALSE)</f>
        <v>1.56</v>
      </c>
      <c r="N15">
        <f>IF(B15&gt;G$4,VLOOKUP((B15-G$4),'CPI Indexes'!A$2:E$109,5,FALSE),VLOOKUP(0,'CPI Indexes'!A$2:E$109,5,FALSE))</f>
        <v>1.01</v>
      </c>
      <c r="O15">
        <f t="shared" si="12"/>
        <v>1.5445544554455446</v>
      </c>
      <c r="P15"/>
    </row>
    <row r="16" spans="2:19" x14ac:dyDescent="0.35">
      <c r="B16">
        <f t="shared" si="1"/>
        <v>25</v>
      </c>
      <c r="C16" s="7">
        <v>1996</v>
      </c>
      <c r="D16" s="8">
        <v>41359020.590000004</v>
      </c>
      <c r="F16" s="15">
        <v>7</v>
      </c>
      <c r="H16" s="14">
        <f t="shared" si="7"/>
        <v>4135902.0590000004</v>
      </c>
      <c r="I16" s="3">
        <f t="shared" si="8"/>
        <v>63692891.708600007</v>
      </c>
      <c r="J16" s="3">
        <f t="shared" si="9"/>
        <v>6.4935064935064929E-2</v>
      </c>
      <c r="K16" s="4">
        <f t="shared" si="10"/>
        <v>4750851.417974446</v>
      </c>
      <c r="L16" s="4">
        <f t="shared" si="11"/>
        <v>3671594.4986676518</v>
      </c>
      <c r="M16">
        <f>VLOOKUP(B16,'CPI Indexes'!A$2:E$109,5,FALSE)</f>
        <v>1.54</v>
      </c>
      <c r="N16">
        <f>IF(B16&gt;G$4,VLOOKUP((B16-G$4),'CPI Indexes'!A$2:E$109,5,FALSE),VLOOKUP(0,'CPI Indexes'!A$2:E$109,5,FALSE))</f>
        <v>1</v>
      </c>
      <c r="O16">
        <f t="shared" si="12"/>
        <v>1.54</v>
      </c>
      <c r="P16"/>
    </row>
    <row r="17" spans="2:16" x14ac:dyDescent="0.35">
      <c r="B17">
        <f t="shared" si="1"/>
        <v>20</v>
      </c>
      <c r="C17" s="7">
        <v>2001</v>
      </c>
      <c r="D17" s="8">
        <v>2237627.66</v>
      </c>
      <c r="F17" s="15">
        <v>10.66</v>
      </c>
      <c r="H17" s="14">
        <f t="shared" si="7"/>
        <v>223762.76600000003</v>
      </c>
      <c r="I17" s="3">
        <f t="shared" si="8"/>
        <v>3196610.942857143</v>
      </c>
      <c r="J17" s="3">
        <f t="shared" si="9"/>
        <v>7.0000000000000007E-2</v>
      </c>
      <c r="K17" s="4">
        <f t="shared" si="10"/>
        <v>276353.93496848311</v>
      </c>
      <c r="L17" s="4">
        <f t="shared" si="11"/>
        <v>186651.9147410274</v>
      </c>
      <c r="M17">
        <f>VLOOKUP(B17,'CPI Indexes'!A$2:E$109,5,FALSE)</f>
        <v>1.4</v>
      </c>
      <c r="N17">
        <f>IF(B17&gt;G$4,VLOOKUP((B17-G$4),'CPI Indexes'!A$2:E$109,5,FALSE),VLOOKUP(0,'CPI Indexes'!A$2:E$109,5,FALSE))</f>
        <v>0.98</v>
      </c>
      <c r="O17">
        <f t="shared" si="12"/>
        <v>1.4285714285714286</v>
      </c>
      <c r="P17"/>
    </row>
    <row r="18" spans="2:16" x14ac:dyDescent="0.35">
      <c r="B18">
        <f t="shared" si="1"/>
        <v>17</v>
      </c>
      <c r="C18" s="7">
        <v>2004</v>
      </c>
      <c r="D18" s="8">
        <v>1108053.6399999999</v>
      </c>
      <c r="F18" s="15">
        <v>13.14</v>
      </c>
      <c r="H18" s="14">
        <f t="shared" si="7"/>
        <v>110805.364</v>
      </c>
      <c r="I18" s="3">
        <f t="shared" si="8"/>
        <v>1481173.7432653061</v>
      </c>
      <c r="J18" s="3">
        <f t="shared" si="9"/>
        <v>7.4809160305343514E-2</v>
      </c>
      <c r="K18" s="4">
        <f t="shared" si="10"/>
        <v>143736.49211485367</v>
      </c>
      <c r="L18" s="4">
        <f t="shared" si="11"/>
        <v>88610.122501090373</v>
      </c>
      <c r="M18">
        <f>VLOOKUP(B18,'CPI Indexes'!A$2:E$109,5,FALSE)</f>
        <v>1.31</v>
      </c>
      <c r="N18">
        <f>IF(B18&gt;G$4,VLOOKUP((B18-G$4),'CPI Indexes'!A$2:E$109,5,FALSE),VLOOKUP(0,'CPI Indexes'!A$2:E$109,5,FALSE))</f>
        <v>0.98</v>
      </c>
      <c r="O18">
        <f t="shared" si="12"/>
        <v>1.3367346938775511</v>
      </c>
      <c r="P18"/>
    </row>
    <row r="19" spans="2:16" x14ac:dyDescent="0.35">
      <c r="B19">
        <f t="shared" si="1"/>
        <v>15</v>
      </c>
      <c r="C19" s="7">
        <v>2006</v>
      </c>
      <c r="D19" s="8">
        <v>6339908.8700000001</v>
      </c>
      <c r="F19" s="15">
        <v>14.91</v>
      </c>
      <c r="H19" s="14">
        <f t="shared" si="7"/>
        <v>633990.8870000001</v>
      </c>
      <c r="I19" s="3">
        <f t="shared" si="8"/>
        <v>8151311.404285715</v>
      </c>
      <c r="J19" s="3">
        <f t="shared" si="9"/>
        <v>7.7777777777777779E-2</v>
      </c>
      <c r="K19" s="4">
        <f t="shared" si="10"/>
        <v>851748.89013797964</v>
      </c>
      <c r="L19" s="4">
        <f t="shared" si="11"/>
        <v>491959.01700046303</v>
      </c>
      <c r="M19">
        <f>VLOOKUP(B19,'CPI Indexes'!A$2:E$109,5,FALSE)</f>
        <v>1.26</v>
      </c>
      <c r="N19">
        <f>IF(B19&gt;G$4,VLOOKUP((B19-G$4),'CPI Indexes'!A$2:E$109,5,FALSE),VLOOKUP(0,'CPI Indexes'!A$2:E$109,5,FALSE))</f>
        <v>0.98</v>
      </c>
      <c r="O19">
        <f t="shared" si="12"/>
        <v>1.2857142857142858</v>
      </c>
      <c r="P19"/>
    </row>
    <row r="20" spans="2:16" x14ac:dyDescent="0.35">
      <c r="B20">
        <f t="shared" si="1"/>
        <v>14</v>
      </c>
      <c r="C20" s="7">
        <v>2007</v>
      </c>
      <c r="D20" s="8">
        <v>81039112.909999996</v>
      </c>
      <c r="F20" s="15">
        <v>15.82</v>
      </c>
      <c r="H20" s="14">
        <f t="shared" si="7"/>
        <v>8103911.2910000002</v>
      </c>
      <c r="I20" s="3">
        <f t="shared" si="8"/>
        <v>101712355.99928571</v>
      </c>
      <c r="J20" s="3">
        <f t="shared" si="9"/>
        <v>7.9674796747967486E-2</v>
      </c>
      <c r="K20" s="4">
        <f t="shared" si="10"/>
        <v>11085349.641056838</v>
      </c>
      <c r="L20" s="4">
        <f t="shared" si="11"/>
        <v>6191809.2478545066</v>
      </c>
      <c r="M20">
        <f>VLOOKUP(B20,'CPI Indexes'!A$2:E$109,5,FALSE)</f>
        <v>1.23</v>
      </c>
      <c r="N20">
        <f>IF(B20&gt;G$4,VLOOKUP((B20-G$4),'CPI Indexes'!A$2:E$109,5,FALSE),VLOOKUP(0,'CPI Indexes'!A$2:E$109,5,FALSE))</f>
        <v>0.98</v>
      </c>
      <c r="O20">
        <f t="shared" si="12"/>
        <v>1.2551020408163265</v>
      </c>
      <c r="P20"/>
    </row>
    <row r="21" spans="2:16" x14ac:dyDescent="0.35">
      <c r="B21">
        <f t="shared" si="1"/>
        <v>13</v>
      </c>
      <c r="C21" s="7">
        <v>2008</v>
      </c>
      <c r="D21" s="8">
        <v>80181083.219999999</v>
      </c>
      <c r="F21" s="15">
        <v>16.75</v>
      </c>
      <c r="H21" s="14">
        <f t="shared" si="7"/>
        <v>8018108.3220000006</v>
      </c>
      <c r="I21" s="3">
        <f t="shared" si="8"/>
        <v>98180918.22857143</v>
      </c>
      <c r="J21" s="3">
        <f t="shared" si="9"/>
        <v>8.1666666666666665E-2</v>
      </c>
      <c r="K21" s="4">
        <f t="shared" si="10"/>
        <v>11171842.287217787</v>
      </c>
      <c r="L21" s="4">
        <f t="shared" si="11"/>
        <v>6030093.2887309007</v>
      </c>
      <c r="M21">
        <f>VLOOKUP(B21,'CPI Indexes'!A$2:E$109,5,FALSE)</f>
        <v>1.2</v>
      </c>
      <c r="N21">
        <f>IF(B21&gt;G$4,VLOOKUP((B21-G$4),'CPI Indexes'!A$2:E$109,5,FALSE),VLOOKUP(0,'CPI Indexes'!A$2:E$109,5,FALSE))</f>
        <v>0.98</v>
      </c>
      <c r="O21">
        <f t="shared" si="12"/>
        <v>1.2244897959183674</v>
      </c>
      <c r="P21"/>
    </row>
    <row r="22" spans="2:16" x14ac:dyDescent="0.35">
      <c r="B22">
        <f t="shared" si="1"/>
        <v>12</v>
      </c>
      <c r="C22" s="7">
        <v>2009</v>
      </c>
      <c r="D22" s="8">
        <v>1978036.78</v>
      </c>
      <c r="F22" s="15">
        <v>17.690000000000001</v>
      </c>
      <c r="H22" s="14">
        <f t="shared" si="7"/>
        <v>197803.67800000001</v>
      </c>
      <c r="I22" s="3">
        <f t="shared" si="8"/>
        <v>2422085.8530612248</v>
      </c>
      <c r="J22" s="3">
        <f t="shared" si="9"/>
        <v>8.1666666666666665E-2</v>
      </c>
      <c r="K22" s="4">
        <f t="shared" si="10"/>
        <v>280783.38226291951</v>
      </c>
      <c r="L22" s="4">
        <f t="shared" si="11"/>
        <v>146400.24951808181</v>
      </c>
      <c r="M22">
        <f>VLOOKUP(B22,'CPI Indexes'!A$2:E$109,5,FALSE)</f>
        <v>1.2</v>
      </c>
      <c r="N22">
        <f>IF(B22&gt;G$4,VLOOKUP((B22-G$4),'CPI Indexes'!A$2:E$109,5,FALSE),VLOOKUP(0,'CPI Indexes'!A$2:E$109,5,FALSE))</f>
        <v>0.98</v>
      </c>
      <c r="O22">
        <f t="shared" si="12"/>
        <v>1.2244897959183674</v>
      </c>
      <c r="P22"/>
    </row>
    <row r="23" spans="2:16" x14ac:dyDescent="0.35">
      <c r="B23">
        <f t="shared" si="1"/>
        <v>11</v>
      </c>
      <c r="C23" s="7">
        <v>2010</v>
      </c>
      <c r="D23" s="8">
        <v>5756021.3399999999</v>
      </c>
      <c r="F23" s="15">
        <v>18.64</v>
      </c>
      <c r="H23" s="14">
        <f t="shared" si="7"/>
        <v>575602.13399999996</v>
      </c>
      <c r="I23" s="3">
        <f t="shared" si="8"/>
        <v>6930719.5726530608</v>
      </c>
      <c r="J23" s="3">
        <f t="shared" si="9"/>
        <v>8.3050847457627114E-2</v>
      </c>
      <c r="K23" s="4">
        <f t="shared" si="10"/>
        <v>832586.94533563766</v>
      </c>
      <c r="L23" s="4">
        <f t="shared" si="11"/>
        <v>419190.38501569099</v>
      </c>
      <c r="M23">
        <f>VLOOKUP(B23,'CPI Indexes'!A$2:E$109,5,FALSE)</f>
        <v>1.18</v>
      </c>
      <c r="N23">
        <f>IF(B23&gt;G$4,VLOOKUP((B23-G$4),'CPI Indexes'!A$2:E$109,5,FALSE),VLOOKUP(0,'CPI Indexes'!A$2:E$109,5,FALSE))</f>
        <v>0.98</v>
      </c>
      <c r="O23">
        <f t="shared" si="12"/>
        <v>1.2040816326530612</v>
      </c>
      <c r="P23"/>
    </row>
    <row r="24" spans="2:16" x14ac:dyDescent="0.35">
      <c r="B24">
        <f t="shared" si="1"/>
        <v>10</v>
      </c>
      <c r="C24" s="7">
        <v>2011</v>
      </c>
      <c r="D24" s="8">
        <v>17185515.579999998</v>
      </c>
      <c r="F24" s="15">
        <v>19.600000000000001</v>
      </c>
      <c r="H24" s="14">
        <f t="shared" si="7"/>
        <v>1718551.558</v>
      </c>
      <c r="I24" s="3">
        <f t="shared" si="8"/>
        <v>19991314.042040814</v>
      </c>
      <c r="J24" s="3">
        <f t="shared" si="9"/>
        <v>8.5964912280701758E-2</v>
      </c>
      <c r="K24" s="4">
        <f t="shared" si="10"/>
        <v>2533529.3068733886</v>
      </c>
      <c r="L24" s="4">
        <f t="shared" si="11"/>
        <v>1231286.355531292</v>
      </c>
      <c r="M24">
        <f>VLOOKUP(B24,'CPI Indexes'!A$2:E$109,5,FALSE)</f>
        <v>1.1399999999999999</v>
      </c>
      <c r="N24">
        <f>IF(B24&gt;G$4,VLOOKUP((B24-G$4),'CPI Indexes'!A$2:E$109,5,FALSE),VLOOKUP(0,'CPI Indexes'!A$2:E$109,5,FALSE))</f>
        <v>0.98</v>
      </c>
      <c r="O24">
        <f t="shared" si="12"/>
        <v>1.1632653061224489</v>
      </c>
      <c r="P24"/>
    </row>
    <row r="25" spans="2:16" x14ac:dyDescent="0.35">
      <c r="B25">
        <f t="shared" si="1"/>
        <v>9</v>
      </c>
      <c r="C25" s="7">
        <v>2012</v>
      </c>
      <c r="D25" s="8">
        <v>33368237.210000001</v>
      </c>
      <c r="F25" s="15">
        <v>20.58</v>
      </c>
      <c r="H25" s="14">
        <f t="shared" si="7"/>
        <v>3336823.7210000004</v>
      </c>
      <c r="I25" s="3">
        <f t="shared" si="8"/>
        <v>38475620.456428565</v>
      </c>
      <c r="J25" s="3">
        <f t="shared" si="9"/>
        <v>8.6725663716814186E-2</v>
      </c>
      <c r="K25" s="4">
        <f t="shared" si="10"/>
        <v>5015622.0045046415</v>
      </c>
      <c r="L25" s="4">
        <f t="shared" si="11"/>
        <v>2351200.0929884859</v>
      </c>
      <c r="M25">
        <f>VLOOKUP(B25,'CPI Indexes'!A$2:E$109,5,FALSE)</f>
        <v>1.1299999999999999</v>
      </c>
      <c r="N25">
        <f>IF(B25&gt;G$4,VLOOKUP((B25-G$4),'CPI Indexes'!A$2:E$109,5,FALSE),VLOOKUP(0,'CPI Indexes'!A$2:E$109,5,FALSE))</f>
        <v>0.98</v>
      </c>
      <c r="O25">
        <f t="shared" si="12"/>
        <v>1.1530612244897958</v>
      </c>
      <c r="P25"/>
    </row>
    <row r="26" spans="2:16" x14ac:dyDescent="0.35">
      <c r="B26">
        <f t="shared" si="1"/>
        <v>8</v>
      </c>
      <c r="C26" s="7">
        <v>2013</v>
      </c>
      <c r="D26" s="8">
        <v>1949552.75</v>
      </c>
      <c r="F26" s="16">
        <v>21.55</v>
      </c>
      <c r="H26" s="14">
        <f t="shared" si="7"/>
        <v>194955.27500000002</v>
      </c>
      <c r="I26" s="3">
        <f t="shared" si="8"/>
        <v>2228060.2857142859</v>
      </c>
      <c r="J26" s="3">
        <f t="shared" si="9"/>
        <v>8.7500000000000008E-2</v>
      </c>
      <c r="K26" s="4">
        <f t="shared" si="10"/>
        <v>298723.02058882464</v>
      </c>
      <c r="L26" s="4">
        <f t="shared" si="11"/>
        <v>135121.67525803173</v>
      </c>
      <c r="M26">
        <f>VLOOKUP(B26,'CPI Indexes'!A$2:E$109,5,FALSE)</f>
        <v>1.1200000000000001</v>
      </c>
      <c r="N26">
        <f>IF(B26&gt;G$4,VLOOKUP((B26-G$4),'CPI Indexes'!A$2:E$109,5,FALSE),VLOOKUP(0,'CPI Indexes'!A$2:E$109,5,FALSE))</f>
        <v>0.98</v>
      </c>
      <c r="O26">
        <f t="shared" si="12"/>
        <v>1.142857142857143</v>
      </c>
      <c r="P26"/>
    </row>
    <row r="27" spans="2:16" x14ac:dyDescent="0.35">
      <c r="B27">
        <f t="shared" si="1"/>
        <v>7</v>
      </c>
      <c r="C27" s="7">
        <v>2014</v>
      </c>
      <c r="D27" s="8">
        <v>6525504.7400000002</v>
      </c>
      <c r="F27" s="16">
        <v>22.54</v>
      </c>
      <c r="H27" s="14">
        <f t="shared" si="7"/>
        <v>652550.47400000005</v>
      </c>
      <c r="I27" s="3">
        <f t="shared" si="8"/>
        <v>7257959.3536734693</v>
      </c>
      <c r="J27" s="3">
        <f t="shared" si="9"/>
        <v>8.990825688073395E-2</v>
      </c>
      <c r="K27" s="4">
        <f t="shared" si="10"/>
        <v>1019675.4916827736</v>
      </c>
      <c r="L27" s="4">
        <f t="shared" si="11"/>
        <v>444723.50681738293</v>
      </c>
      <c r="M27">
        <f>VLOOKUP(B27,'CPI Indexes'!A$2:E$109,5,FALSE)</f>
        <v>1.0900000000000001</v>
      </c>
      <c r="N27">
        <f>IF(B27&gt;G$4,VLOOKUP((B27-G$4),'CPI Indexes'!A$2:E$109,5,FALSE),VLOOKUP(0,'CPI Indexes'!A$2:E$109,5,FALSE))</f>
        <v>0.98</v>
      </c>
      <c r="O27">
        <f t="shared" si="12"/>
        <v>1.1122448979591837</v>
      </c>
      <c r="P27"/>
    </row>
    <row r="28" spans="2:16" x14ac:dyDescent="0.35">
      <c r="B28">
        <f t="shared" si="1"/>
        <v>6</v>
      </c>
      <c r="C28" s="7">
        <v>2015</v>
      </c>
      <c r="D28" s="8">
        <v>203461376.38</v>
      </c>
      <c r="F28" s="16">
        <v>23.53</v>
      </c>
      <c r="H28" s="14">
        <f t="shared" si="7"/>
        <v>20346137.638</v>
      </c>
      <c r="I28" s="3">
        <f t="shared" si="8"/>
        <v>224222741.3167347</v>
      </c>
      <c r="J28" s="3">
        <f t="shared" si="9"/>
        <v>9.0740740740740733E-2</v>
      </c>
      <c r="K28" s="4">
        <f t="shared" si="10"/>
        <v>32422314.909158945</v>
      </c>
      <c r="L28" s="4">
        <f t="shared" si="11"/>
        <v>13634647.043783952</v>
      </c>
      <c r="M28">
        <f>VLOOKUP(B28,'CPI Indexes'!A$2:E$109,5,FALSE)</f>
        <v>1.08</v>
      </c>
      <c r="N28">
        <f>IF(B28&gt;G$4,VLOOKUP((B28-G$4),'CPI Indexes'!A$2:E$109,5,FALSE),VLOOKUP(0,'CPI Indexes'!A$2:E$109,5,FALSE))</f>
        <v>0.98</v>
      </c>
      <c r="O28">
        <f t="shared" si="12"/>
        <v>1.1020408163265307</v>
      </c>
      <c r="P28"/>
    </row>
    <row r="29" spans="2:16" x14ac:dyDescent="0.35">
      <c r="B29">
        <f t="shared" si="1"/>
        <v>5</v>
      </c>
      <c r="C29" s="7">
        <v>2016</v>
      </c>
      <c r="D29" s="8">
        <v>153100505.78999999</v>
      </c>
      <c r="F29" s="16">
        <v>24.52</v>
      </c>
      <c r="H29" s="14">
        <f t="shared" si="7"/>
        <v>15310050.579</v>
      </c>
      <c r="I29" s="3">
        <f t="shared" si="8"/>
        <v>167160756.3217347</v>
      </c>
      <c r="J29" s="3">
        <f t="shared" si="9"/>
        <v>9.1588785046728974E-2</v>
      </c>
      <c r="K29" s="4">
        <f t="shared" si="10"/>
        <v>24880140.98921968</v>
      </c>
      <c r="L29" s="4">
        <f t="shared" si="11"/>
        <v>10088451.094930405</v>
      </c>
      <c r="M29">
        <f>VLOOKUP(B29,'CPI Indexes'!A$2:E$109,5,FALSE)</f>
        <v>1.07</v>
      </c>
      <c r="N29">
        <f>IF(B29&gt;G$4,VLOOKUP((B29-G$4),'CPI Indexes'!A$2:E$109,5,FALSE),VLOOKUP(0,'CPI Indexes'!A$2:E$109,5,FALSE))</f>
        <v>0.98</v>
      </c>
      <c r="O29">
        <f t="shared" si="12"/>
        <v>1.0918367346938775</v>
      </c>
      <c r="P29"/>
    </row>
    <row r="30" spans="2:16" x14ac:dyDescent="0.35">
      <c r="B30">
        <f t="shared" si="1"/>
        <v>4</v>
      </c>
      <c r="C30" s="7">
        <v>2017</v>
      </c>
      <c r="D30" s="8">
        <v>235646157.74000001</v>
      </c>
      <c r="F30" s="16">
        <v>25.51</v>
      </c>
      <c r="H30" s="14">
        <f t="shared" si="7"/>
        <v>23564615.774000004</v>
      </c>
      <c r="I30" s="3">
        <f t="shared" si="8"/>
        <v>252478026.15000001</v>
      </c>
      <c r="J30" s="3">
        <f t="shared" si="9"/>
        <v>9.3333333333333351E-2</v>
      </c>
      <c r="K30" s="4">
        <f t="shared" si="10"/>
        <v>39052671.163636431</v>
      </c>
      <c r="L30" s="4">
        <f t="shared" si="11"/>
        <v>15268422.752054673</v>
      </c>
      <c r="M30">
        <f>VLOOKUP(B30,'CPI Indexes'!A$2:E$109,5,FALSE)</f>
        <v>1.05</v>
      </c>
      <c r="N30">
        <f>IF(B30&gt;G$4,VLOOKUP((B30-G$4),'CPI Indexes'!A$2:E$109,5,FALSE),VLOOKUP(0,'CPI Indexes'!A$2:E$109,5,FALSE))</f>
        <v>0.98</v>
      </c>
      <c r="O30">
        <f t="shared" si="12"/>
        <v>1.0714285714285714</v>
      </c>
      <c r="P30"/>
    </row>
    <row r="31" spans="2:16" x14ac:dyDescent="0.35">
      <c r="B31">
        <f t="shared" si="1"/>
        <v>3</v>
      </c>
      <c r="C31" s="7">
        <v>2018</v>
      </c>
      <c r="D31" s="8">
        <v>2388189.1</v>
      </c>
      <c r="F31" s="16">
        <v>26.51</v>
      </c>
      <c r="H31" s="14">
        <f t="shared" si="7"/>
        <v>238818.91000000003</v>
      </c>
      <c r="I31" s="3">
        <f t="shared" si="8"/>
        <v>2510035.4826530614</v>
      </c>
      <c r="J31" s="3">
        <f t="shared" si="9"/>
        <v>9.5145631067961173E-2</v>
      </c>
      <c r="K31" s="4">
        <f t="shared" si="10"/>
        <v>403700.47949528031</v>
      </c>
      <c r="L31" s="4">
        <f t="shared" si="11"/>
        <v>152129.90410510378</v>
      </c>
      <c r="M31">
        <f>VLOOKUP(B31,'CPI Indexes'!A$2:E$109,5,FALSE)</f>
        <v>1.03</v>
      </c>
      <c r="N31">
        <f>IF(B31&gt;G$4,VLOOKUP((B31-G$4),'CPI Indexes'!A$2:E$109,5,FALSE),VLOOKUP(0,'CPI Indexes'!A$2:E$109,5,FALSE))</f>
        <v>0.98</v>
      </c>
      <c r="O31">
        <f t="shared" si="12"/>
        <v>1.0510204081632653</v>
      </c>
      <c r="P31"/>
    </row>
    <row r="32" spans="2:16" x14ac:dyDescent="0.35">
      <c r="B32">
        <f t="shared" si="1"/>
        <v>2</v>
      </c>
      <c r="C32" s="7">
        <v>2019</v>
      </c>
      <c r="D32" s="9">
        <v>620131.22</v>
      </c>
      <c r="F32" s="16">
        <v>27.5</v>
      </c>
      <c r="H32" s="14">
        <f t="shared" si="7"/>
        <v>62013.122000000003</v>
      </c>
      <c r="I32" s="3">
        <f t="shared" si="8"/>
        <v>639114.82877551008</v>
      </c>
      <c r="J32" s="3">
        <f t="shared" si="9"/>
        <v>9.702970297029706E-2</v>
      </c>
      <c r="K32" s="4">
        <f t="shared" si="10"/>
        <v>106902.61271353641</v>
      </c>
      <c r="L32" s="4">
        <f t="shared" si="11"/>
        <v>38843.23761049976</v>
      </c>
      <c r="M32">
        <f>VLOOKUP(B32,'CPI Indexes'!A$2:E$109,5,FALSE)</f>
        <v>1.01</v>
      </c>
      <c r="N32">
        <f>IF(B32&gt;G$4,VLOOKUP((B32-G$4),'CPI Indexes'!A$2:E$109,5,FALSE),VLOOKUP(0,'CPI Indexes'!A$2:E$109,5,FALSE))</f>
        <v>0.98</v>
      </c>
      <c r="O32">
        <f t="shared" si="12"/>
        <v>1.0306122448979591</v>
      </c>
      <c r="P32"/>
    </row>
    <row r="33" spans="2:17" x14ac:dyDescent="0.35">
      <c r="B33">
        <f t="shared" si="1"/>
        <v>1</v>
      </c>
      <c r="C33" s="7">
        <v>2020</v>
      </c>
      <c r="D33" s="8">
        <v>1757876.43</v>
      </c>
      <c r="F33" s="16">
        <v>28.5</v>
      </c>
      <c r="H33" s="14">
        <f t="shared" si="7"/>
        <v>175787.64300000001</v>
      </c>
      <c r="I33" s="3">
        <f t="shared" si="8"/>
        <v>1793751.4591836734</v>
      </c>
      <c r="J33" s="3">
        <f t="shared" si="9"/>
        <v>9.8000000000000018E-2</v>
      </c>
      <c r="K33" s="4">
        <f t="shared" si="10"/>
        <v>309095.89563711185</v>
      </c>
      <c r="L33" s="4">
        <f t="shared" si="11"/>
        <v>108251.07922966209</v>
      </c>
      <c r="M33">
        <f>VLOOKUP(B33,'CPI Indexes'!A$2:E$109,5,FALSE)</f>
        <v>1</v>
      </c>
      <c r="N33">
        <f>IF(B33&gt;G$4,VLOOKUP((B33-G$4),'CPI Indexes'!A$2:E$109,5,FALSE),VLOOKUP(0,'CPI Indexes'!A$2:E$109,5,FALSE))</f>
        <v>0.98</v>
      </c>
      <c r="O33">
        <f t="shared" si="12"/>
        <v>1.0204081632653061</v>
      </c>
      <c r="P33"/>
    </row>
    <row r="34" spans="2:17" x14ac:dyDescent="0.35">
      <c r="B34">
        <f t="shared" si="1"/>
        <v>0</v>
      </c>
      <c r="C34" s="7">
        <v>2021</v>
      </c>
      <c r="D34" s="8">
        <v>62362174.130000003</v>
      </c>
      <c r="F34" s="16">
        <v>29.5</v>
      </c>
      <c r="H34" s="14">
        <f t="shared" si="7"/>
        <v>6236217.4130000006</v>
      </c>
      <c r="I34" s="3">
        <f t="shared" si="8"/>
        <v>62362174.130000003</v>
      </c>
      <c r="J34" s="3">
        <f t="shared" si="9"/>
        <v>0.1</v>
      </c>
      <c r="K34" s="4">
        <f t="shared" si="10"/>
        <v>11184750.857556965</v>
      </c>
      <c r="L34" s="4">
        <f t="shared" si="11"/>
        <v>3775523.7427570778</v>
      </c>
      <c r="M34">
        <f>VLOOKUP(B34,'CPI Indexes'!A$2:E$109,5,FALSE)</f>
        <v>0.98</v>
      </c>
      <c r="N34">
        <f>IF(B34&gt;G$4,VLOOKUP((B34-G$4),'CPI Indexes'!A$2:E$109,5,FALSE),VLOOKUP(0,'CPI Indexes'!A$2:E$109,5,FALSE))</f>
        <v>0.98</v>
      </c>
      <c r="O34">
        <f t="shared" si="12"/>
        <v>1</v>
      </c>
      <c r="P34"/>
    </row>
    <row r="35" spans="2:17" x14ac:dyDescent="0.35">
      <c r="H35" s="3"/>
      <c r="P35"/>
    </row>
    <row r="36" spans="2:17" x14ac:dyDescent="0.35">
      <c r="D36" s="1">
        <f>SUM(D9:D35)</f>
        <v>1005060038.7599999</v>
      </c>
      <c r="H36" s="3">
        <f>SUM(H9:H35)</f>
        <v>100506003.876</v>
      </c>
      <c r="I36" s="3">
        <f>SUM(I9:I35)</f>
        <v>1201072366.2793009</v>
      </c>
      <c r="J36" s="3"/>
      <c r="K36" s="11">
        <f>SUM(K9:K35)</f>
        <v>153811811.06043938</v>
      </c>
      <c r="L36" s="11">
        <f>SUM(L9:L35)</f>
        <v>70714737.914812952</v>
      </c>
      <c r="P36"/>
    </row>
    <row r="37" spans="2:17" x14ac:dyDescent="0.35">
      <c r="H37" s="3"/>
      <c r="P37"/>
    </row>
    <row r="38" spans="2:17" x14ac:dyDescent="0.35">
      <c r="H38" s="3">
        <f>H36/D36</f>
        <v>0.10000000000000002</v>
      </c>
      <c r="I38" s="5">
        <f>I36/D36</f>
        <v>1.1950254909757756</v>
      </c>
      <c r="J38" s="6"/>
      <c r="K38" s="5">
        <f>K36/D36</f>
        <v>0.1530374357040459</v>
      </c>
      <c r="L38" s="4">
        <f>L36/D36</f>
        <v>7.0358720064184199E-2</v>
      </c>
      <c r="P38"/>
    </row>
    <row r="39" spans="2:17" x14ac:dyDescent="0.35">
      <c r="H39" s="3"/>
      <c r="P39"/>
      <c r="Q39" s="4"/>
    </row>
    <row r="40" spans="2:17" x14ac:dyDescent="0.35">
      <c r="D40" s="1"/>
      <c r="F40" s="2"/>
      <c r="H40" s="2"/>
      <c r="L40" s="2"/>
      <c r="N40" s="3"/>
      <c r="O40" s="4"/>
      <c r="P40" s="4"/>
      <c r="Q40" s="4"/>
    </row>
    <row r="41" spans="2:17" x14ac:dyDescent="0.35">
      <c r="D41" s="1"/>
      <c r="F41" s="2"/>
      <c r="H41" s="2"/>
      <c r="L41" s="2"/>
      <c r="N41" s="3"/>
      <c r="O41" s="4"/>
      <c r="P41" s="4"/>
      <c r="Q41" s="4"/>
    </row>
    <row r="42" spans="2:17" x14ac:dyDescent="0.35">
      <c r="D42" s="1"/>
      <c r="F42" s="2"/>
      <c r="H42" s="2"/>
      <c r="L42" s="2"/>
      <c r="N42" s="3"/>
      <c r="O42" s="4"/>
      <c r="P42" s="4"/>
      <c r="Q42" s="4"/>
    </row>
    <row r="43" spans="2:17" x14ac:dyDescent="0.35">
      <c r="D43" s="1"/>
      <c r="F43" s="2"/>
      <c r="H43" s="2"/>
      <c r="L43" s="2"/>
      <c r="N43" s="3"/>
      <c r="O43" s="4"/>
      <c r="P43" s="4"/>
      <c r="Q43" s="4"/>
    </row>
    <row r="44" spans="2:17" x14ac:dyDescent="0.35">
      <c r="D44" s="1"/>
      <c r="F44" s="2"/>
      <c r="H44" s="2"/>
      <c r="L44" s="2"/>
      <c r="N44" s="3"/>
      <c r="O44" s="4"/>
      <c r="P44" s="4"/>
      <c r="Q44" s="4"/>
    </row>
    <row r="45" spans="2:17" x14ac:dyDescent="0.35">
      <c r="D45" s="1"/>
      <c r="F45" s="2"/>
      <c r="H45" s="2"/>
      <c r="L45" s="2"/>
      <c r="N45" s="3"/>
      <c r="O45" s="4"/>
      <c r="P45" s="4"/>
      <c r="Q45" s="4"/>
    </row>
    <row r="46" spans="2:17" x14ac:dyDescent="0.35">
      <c r="D46" s="1"/>
      <c r="F46" s="2"/>
      <c r="H46" s="2"/>
      <c r="L46" s="2"/>
      <c r="N46" s="3"/>
      <c r="O46" s="4"/>
      <c r="P46" s="4"/>
      <c r="Q46" s="4"/>
    </row>
    <row r="47" spans="2:17" x14ac:dyDescent="0.35">
      <c r="D47" s="1"/>
      <c r="F47" s="2"/>
      <c r="H47" s="2"/>
      <c r="L47" s="2"/>
      <c r="N47" s="3"/>
      <c r="O47" s="4"/>
      <c r="P47" s="4"/>
      <c r="Q47" s="4"/>
    </row>
    <row r="48" spans="2:17" x14ac:dyDescent="0.35">
      <c r="D48" s="1"/>
      <c r="F48" s="2"/>
      <c r="H48" s="2"/>
      <c r="L48" s="2"/>
      <c r="N48" s="3"/>
      <c r="O48" s="4"/>
      <c r="P48" s="4"/>
      <c r="Q48" s="4"/>
    </row>
    <row r="49" spans="4:19" x14ac:dyDescent="0.35">
      <c r="D49" s="1"/>
      <c r="F49" s="2"/>
      <c r="H49" s="2"/>
      <c r="L49" s="2"/>
      <c r="N49" s="3"/>
      <c r="O49" s="4"/>
      <c r="P49" s="4"/>
      <c r="Q49" s="4"/>
    </row>
    <row r="50" spans="4:19" x14ac:dyDescent="0.35">
      <c r="D50" s="1"/>
      <c r="F50" s="2"/>
      <c r="H50" s="2"/>
      <c r="J50" s="2"/>
      <c r="N50" s="2"/>
      <c r="Q50" s="4"/>
      <c r="R50" s="4"/>
      <c r="S50" s="4"/>
    </row>
    <row r="51" spans="4:19" x14ac:dyDescent="0.35">
      <c r="D51" s="1"/>
      <c r="F51" s="2"/>
      <c r="H51" s="2"/>
      <c r="J51" s="2"/>
      <c r="N51" s="2"/>
      <c r="R51" s="4"/>
      <c r="S51" s="4"/>
    </row>
    <row r="52" spans="4:19" x14ac:dyDescent="0.35">
      <c r="Q52" s="3"/>
    </row>
    <row r="53" spans="4:19" x14ac:dyDescent="0.35">
      <c r="D53" s="1"/>
      <c r="R53" s="3"/>
      <c r="S53" s="3"/>
    </row>
    <row r="54" spans="4:19" x14ac:dyDescent="0.35">
      <c r="Q54" s="5"/>
    </row>
    <row r="55" spans="4:19" x14ac:dyDescent="0.35">
      <c r="R55" s="6"/>
      <c r="S55" s="5"/>
    </row>
  </sheetData>
  <printOptions horizontalCentered="1"/>
  <pageMargins left="0.7" right="0.7" top="0.75" bottom="0.75" header="0.3" footer="0.3"/>
  <pageSetup scale="49" orientation="landscape" r:id="rId1"/>
  <headerFooter>
    <oddHeader xml:space="preserve">&amp;RFiled: 2023-03-08
 EB-2022-0200
 Exhibit I.4.5-IGUA-14
Attachment 1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20C5-20FA-46CB-9D7C-A93CA0D78A3E}">
  <dimension ref="B2:S84"/>
  <sheetViews>
    <sheetView tabSelected="1" view="pageLayout" topLeftCell="A13" zoomScaleNormal="100" workbookViewId="0">
      <selection activeCell="F7" sqref="F7"/>
    </sheetView>
  </sheetViews>
  <sheetFormatPr defaultRowHeight="14.5" x14ac:dyDescent="0.35"/>
  <cols>
    <col min="4" max="4" width="16" bestFit="1" customWidth="1"/>
    <col min="5" max="5" width="2.26953125" customWidth="1"/>
    <col min="6" max="6" width="13.453125" bestFit="1" customWidth="1"/>
    <col min="7" max="7" width="3" bestFit="1" customWidth="1"/>
    <col min="8" max="8" width="16.26953125" customWidth="1"/>
    <col min="9" max="9" width="17.08984375" customWidth="1"/>
    <col min="10" max="10" width="15.26953125" bestFit="1" customWidth="1"/>
    <col min="11" max="11" width="19.54296875" bestFit="1" customWidth="1"/>
    <col min="12" max="12" width="20.1796875" bestFit="1" customWidth="1"/>
    <col min="13" max="13" width="4.1796875" customWidth="1"/>
    <col min="15" max="15" width="12" bestFit="1" customWidth="1"/>
    <col min="16" max="16" width="16.7265625" style="3" customWidth="1"/>
    <col min="17" max="18" width="19.26953125" customWidth="1"/>
    <col min="19" max="19" width="0" hidden="1" customWidth="1"/>
    <col min="20" max="20" width="13.26953125" bestFit="1" customWidth="1"/>
  </cols>
  <sheetData>
    <row r="2" spans="2:19" x14ac:dyDescent="0.35">
      <c r="B2" t="s">
        <v>30</v>
      </c>
    </row>
    <row r="3" spans="2:19" x14ac:dyDescent="0.35">
      <c r="B3" t="s">
        <v>1</v>
      </c>
      <c r="F3">
        <v>0.25</v>
      </c>
    </row>
    <row r="4" spans="2:19" x14ac:dyDescent="0.35">
      <c r="B4" t="s">
        <v>2</v>
      </c>
      <c r="F4" s="12">
        <v>18.468474802024016</v>
      </c>
      <c r="G4" s="13">
        <f>ROUND(F4,0)</f>
        <v>18</v>
      </c>
    </row>
    <row r="5" spans="2:19" x14ac:dyDescent="0.35">
      <c r="B5" t="s">
        <v>3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M8" t="s">
        <v>18</v>
      </c>
      <c r="N8" t="s">
        <v>19</v>
      </c>
      <c r="O8" t="s">
        <v>20</v>
      </c>
      <c r="P8"/>
    </row>
    <row r="9" spans="2:19" x14ac:dyDescent="0.35">
      <c r="B9">
        <f>2021-C9</f>
        <v>62</v>
      </c>
      <c r="C9" s="7">
        <v>1959</v>
      </c>
      <c r="D9" s="8">
        <v>188441.62</v>
      </c>
      <c r="F9" s="15">
        <v>1.34</v>
      </c>
      <c r="H9" s="14">
        <f>D9*F$3</f>
        <v>47110.404999999999</v>
      </c>
      <c r="I9" s="3">
        <f>D9*O9</f>
        <v>413370.71053921565</v>
      </c>
      <c r="J9" s="3">
        <f>H9/I9</f>
        <v>0.11396648044692738</v>
      </c>
      <c r="K9" s="4">
        <f t="shared" ref="K9:K10" si="0">(I9*J9)*((1+(F$6/100))^F9)</f>
        <v>48377.237821344606</v>
      </c>
      <c r="L9" s="4">
        <f>K9/((1+(F$5/100))^F9)</f>
        <v>46048.661045121153</v>
      </c>
      <c r="M9">
        <f>VLOOKUP(B9,'CPI Indexes'!A$2:E$109,5,FALSE)</f>
        <v>8.9499999999999993</v>
      </c>
      <c r="N9">
        <f>IF(B9&gt;G$4,VLOOKUP((B9-G$4),'CPI Indexes'!A$2:E$109,5,FALSE),VLOOKUP(0,'CPI Indexes'!A$2:E$109,5,FALSE))</f>
        <v>4.08</v>
      </c>
      <c r="O9">
        <f>M9/N9</f>
        <v>2.1936274509803919</v>
      </c>
      <c r="P9"/>
    </row>
    <row r="10" spans="2:19" x14ac:dyDescent="0.35">
      <c r="B10">
        <f t="shared" ref="B10:B63" si="1">2021-C10</f>
        <v>55</v>
      </c>
      <c r="C10" s="7">
        <v>1966</v>
      </c>
      <c r="D10" s="8">
        <v>9026.68</v>
      </c>
      <c r="F10" s="15">
        <v>3.06</v>
      </c>
      <c r="H10" s="14">
        <f t="shared" ref="H10" si="2">D10*F$3</f>
        <v>2256.67</v>
      </c>
      <c r="I10" s="3">
        <f t="shared" ref="I10" si="3">D10*O10</f>
        <v>31273.851504424783</v>
      </c>
      <c r="J10" s="3">
        <f t="shared" ref="J10" si="4">H10/I10</f>
        <v>7.2158365261813531E-2</v>
      </c>
      <c r="K10" s="4">
        <f t="shared" si="0"/>
        <v>2397.6433438829458</v>
      </c>
      <c r="L10" s="4">
        <f t="shared" ref="L10" si="5">K10/((1+(F$5/100))^F10)</f>
        <v>2142.2047530806367</v>
      </c>
      <c r="M10">
        <f>VLOOKUP(B10,'CPI Indexes'!A$2:E$109,5,FALSE)</f>
        <v>7.83</v>
      </c>
      <c r="N10">
        <f>IF(B10&gt;G$4,VLOOKUP((B10-G$4),'CPI Indexes'!A$2:E$109,5,FALSE),VLOOKUP(0,'CPI Indexes'!A$2:E$109,5,FALSE))</f>
        <v>2.2599999999999998</v>
      </c>
      <c r="O10">
        <f t="shared" ref="O10" si="6">M10/N10</f>
        <v>3.4646017699115048</v>
      </c>
      <c r="P10"/>
    </row>
    <row r="11" spans="2:19" x14ac:dyDescent="0.35">
      <c r="B11">
        <f t="shared" si="1"/>
        <v>53</v>
      </c>
      <c r="C11" s="7">
        <v>1968</v>
      </c>
      <c r="D11" s="8">
        <v>11759.11</v>
      </c>
      <c r="F11" s="15">
        <v>3.61</v>
      </c>
      <c r="H11" s="14">
        <f t="shared" ref="H11:H63" si="7">D11*F$3</f>
        <v>2939.7775000000001</v>
      </c>
      <c r="I11" s="3">
        <f t="shared" ref="I11:I63" si="8">D11*O11</f>
        <v>41016.22578947369</v>
      </c>
      <c r="J11" s="3">
        <f t="shared" ref="J11:J63" si="9">H11/I11</f>
        <v>7.1673525377229069E-2</v>
      </c>
      <c r="K11" s="4">
        <f t="shared" ref="K11:K63" si="10">(I11*J11)*((1+(F$6/100))^F11)</f>
        <v>3157.6288523459357</v>
      </c>
      <c r="L11" s="4">
        <f t="shared" ref="L11:L63" si="11">K11/((1+(F$5/100))^F11)</f>
        <v>2764.6745919398018</v>
      </c>
      <c r="M11">
        <f>VLOOKUP(B11,'CPI Indexes'!A$2:E$109,5,FALSE)</f>
        <v>7.29</v>
      </c>
      <c r="N11">
        <f>IF(B11&gt;G$4,VLOOKUP((B11-G$4),'CPI Indexes'!A$2:E$109,5,FALSE),VLOOKUP(0,'CPI Indexes'!A$2:E$109,5,FALSE))</f>
        <v>2.09</v>
      </c>
      <c r="O11">
        <f t="shared" ref="O11:O63" si="12">M11/N11</f>
        <v>3.4880382775119618</v>
      </c>
      <c r="P11"/>
    </row>
    <row r="12" spans="2:19" x14ac:dyDescent="0.35">
      <c r="B12">
        <f t="shared" si="1"/>
        <v>51</v>
      </c>
      <c r="C12" s="7">
        <v>1970</v>
      </c>
      <c r="D12" s="8">
        <v>18456.509999999998</v>
      </c>
      <c r="F12" s="15">
        <v>4.18</v>
      </c>
      <c r="H12" s="14">
        <f t="shared" si="7"/>
        <v>4614.1274999999996</v>
      </c>
      <c r="I12" s="3">
        <f t="shared" si="8"/>
        <v>64886.167968749993</v>
      </c>
      <c r="J12" s="3">
        <f t="shared" si="9"/>
        <v>7.1111111111111111E-2</v>
      </c>
      <c r="K12" s="4">
        <f t="shared" si="10"/>
        <v>5012.314451336395</v>
      </c>
      <c r="L12" s="4">
        <f t="shared" si="11"/>
        <v>4297.4222539000393</v>
      </c>
      <c r="M12">
        <f>VLOOKUP(B12,'CPI Indexes'!A$2:E$109,5,FALSE)</f>
        <v>6.75</v>
      </c>
      <c r="N12">
        <f>IF(B12&gt;G$4,VLOOKUP((B12-G$4),'CPI Indexes'!A$2:E$109,5,FALSE),VLOOKUP(0,'CPI Indexes'!A$2:E$109,5,FALSE))</f>
        <v>1.92</v>
      </c>
      <c r="O12">
        <f t="shared" si="12"/>
        <v>3.515625</v>
      </c>
      <c r="P12"/>
    </row>
    <row r="13" spans="2:19" x14ac:dyDescent="0.35">
      <c r="B13">
        <f t="shared" si="1"/>
        <v>50</v>
      </c>
      <c r="C13" s="7">
        <v>1971</v>
      </c>
      <c r="D13" s="8">
        <v>7194.17</v>
      </c>
      <c r="F13" s="15">
        <v>4.49</v>
      </c>
      <c r="H13" s="14">
        <f t="shared" si="7"/>
        <v>1798.5425</v>
      </c>
      <c r="I13" s="3">
        <f t="shared" si="8"/>
        <v>25788.93726775956</v>
      </c>
      <c r="J13" s="3">
        <f t="shared" si="9"/>
        <v>6.9740853658536592E-2</v>
      </c>
      <c r="K13" s="4">
        <f t="shared" si="10"/>
        <v>1965.7825518081329</v>
      </c>
      <c r="L13" s="4">
        <f t="shared" si="11"/>
        <v>1666.2834576459095</v>
      </c>
      <c r="M13">
        <f>VLOOKUP(B13,'CPI Indexes'!A$2:E$109,5,FALSE)</f>
        <v>6.56</v>
      </c>
      <c r="N13">
        <f>IF(B13&gt;G$4,VLOOKUP((B13-G$4),'CPI Indexes'!A$2:E$109,5,FALSE),VLOOKUP(0,'CPI Indexes'!A$2:E$109,5,FALSE))</f>
        <v>1.83</v>
      </c>
      <c r="O13">
        <f t="shared" si="12"/>
        <v>3.5846994535519121</v>
      </c>
      <c r="P13"/>
    </row>
    <row r="14" spans="2:19" x14ac:dyDescent="0.35">
      <c r="B14">
        <f t="shared" si="1"/>
        <v>49</v>
      </c>
      <c r="C14" s="7">
        <v>1972</v>
      </c>
      <c r="D14" s="8">
        <v>11696.49</v>
      </c>
      <c r="F14" s="15">
        <v>4.82</v>
      </c>
      <c r="H14" s="14">
        <f t="shared" si="7"/>
        <v>2924.1224999999999</v>
      </c>
      <c r="I14" s="3">
        <f t="shared" si="8"/>
        <v>41840.015657142852</v>
      </c>
      <c r="J14" s="3">
        <f t="shared" si="9"/>
        <v>6.9888178913738025E-2</v>
      </c>
      <c r="K14" s="4">
        <f t="shared" si="10"/>
        <v>3216.980218681219</v>
      </c>
      <c r="L14" s="4">
        <f t="shared" si="11"/>
        <v>2693.9263761486231</v>
      </c>
      <c r="M14">
        <f>VLOOKUP(B14,'CPI Indexes'!A$2:E$109,5,FALSE)</f>
        <v>6.26</v>
      </c>
      <c r="N14">
        <f>IF(B14&gt;G$4,VLOOKUP((B14-G$4),'CPI Indexes'!A$2:E$109,5,FALSE),VLOOKUP(0,'CPI Indexes'!A$2:E$109,5,FALSE))</f>
        <v>1.75</v>
      </c>
      <c r="O14">
        <f t="shared" si="12"/>
        <v>3.577142857142857</v>
      </c>
      <c r="P14"/>
    </row>
    <row r="15" spans="2:19" x14ac:dyDescent="0.35">
      <c r="B15">
        <f t="shared" si="1"/>
        <v>48</v>
      </c>
      <c r="C15" s="7">
        <v>1973</v>
      </c>
      <c r="D15" s="8">
        <v>8407.17</v>
      </c>
      <c r="F15" s="15">
        <v>5.16</v>
      </c>
      <c r="H15" s="14">
        <f t="shared" si="7"/>
        <v>2101.7925</v>
      </c>
      <c r="I15" s="3">
        <f t="shared" si="8"/>
        <v>29603.428909090908</v>
      </c>
      <c r="J15" s="3">
        <f t="shared" si="9"/>
        <v>7.0998278829604133E-2</v>
      </c>
      <c r="K15" s="4">
        <f t="shared" si="10"/>
        <v>2327.9128856632956</v>
      </c>
      <c r="L15" s="4">
        <f t="shared" si="11"/>
        <v>1925.165633872024</v>
      </c>
      <c r="M15">
        <f>VLOOKUP(B15,'CPI Indexes'!A$2:E$109,5,FALSE)</f>
        <v>5.81</v>
      </c>
      <c r="N15">
        <f>IF(B15&gt;G$4,VLOOKUP((B15-G$4),'CPI Indexes'!A$2:E$109,5,FALSE),VLOOKUP(0,'CPI Indexes'!A$2:E$109,5,FALSE))</f>
        <v>1.65</v>
      </c>
      <c r="O15">
        <f t="shared" si="12"/>
        <v>3.521212121212121</v>
      </c>
      <c r="P15"/>
    </row>
    <row r="16" spans="2:19" x14ac:dyDescent="0.35">
      <c r="B16">
        <f t="shared" si="1"/>
        <v>47</v>
      </c>
      <c r="C16" s="7">
        <v>1974</v>
      </c>
      <c r="D16" s="8">
        <v>1862.82</v>
      </c>
      <c r="F16" s="15">
        <v>5.54</v>
      </c>
      <c r="H16" s="14">
        <f t="shared" si="7"/>
        <v>465.70499999999998</v>
      </c>
      <c r="I16" s="3">
        <f t="shared" si="8"/>
        <v>5977.023680981596</v>
      </c>
      <c r="J16" s="3">
        <f t="shared" si="9"/>
        <v>7.7915869980879529E-2</v>
      </c>
      <c r="K16" s="4">
        <f t="shared" si="10"/>
        <v>519.70375207229904</v>
      </c>
      <c r="L16" s="4">
        <f t="shared" si="11"/>
        <v>423.82029404002799</v>
      </c>
      <c r="M16">
        <f>VLOOKUP(B16,'CPI Indexes'!A$2:E$109,5,FALSE)</f>
        <v>5.23</v>
      </c>
      <c r="N16">
        <f>IF(B16&gt;G$4,VLOOKUP((B16-G$4),'CPI Indexes'!A$2:E$109,5,FALSE),VLOOKUP(0,'CPI Indexes'!A$2:E$109,5,FALSE))</f>
        <v>1.63</v>
      </c>
      <c r="O16">
        <f t="shared" si="12"/>
        <v>3.2085889570552153</v>
      </c>
      <c r="P16"/>
    </row>
    <row r="17" spans="2:16" x14ac:dyDescent="0.35">
      <c r="B17">
        <f t="shared" si="1"/>
        <v>46</v>
      </c>
      <c r="C17" s="7">
        <v>1975</v>
      </c>
      <c r="D17" s="8">
        <v>59355.58</v>
      </c>
      <c r="F17" s="15">
        <v>5.93</v>
      </c>
      <c r="H17" s="14">
        <f t="shared" si="7"/>
        <v>14838.895</v>
      </c>
      <c r="I17" s="3">
        <f t="shared" si="8"/>
        <v>175098.96099999998</v>
      </c>
      <c r="J17" s="3">
        <f t="shared" si="9"/>
        <v>8.4745762711864417E-2</v>
      </c>
      <c r="K17" s="4">
        <f t="shared" si="10"/>
        <v>16687.857412636033</v>
      </c>
      <c r="L17" s="4">
        <f t="shared" si="11"/>
        <v>13415.013541396132</v>
      </c>
      <c r="M17">
        <f>VLOOKUP(B17,'CPI Indexes'!A$2:E$109,5,FALSE)</f>
        <v>4.72</v>
      </c>
      <c r="N17">
        <f>IF(B17&gt;G$4,VLOOKUP((B17-G$4),'CPI Indexes'!A$2:E$109,5,FALSE),VLOOKUP(0,'CPI Indexes'!A$2:E$109,5,FALSE))</f>
        <v>1.6</v>
      </c>
      <c r="O17">
        <f t="shared" si="12"/>
        <v>2.9499999999999997</v>
      </c>
      <c r="P17"/>
    </row>
    <row r="18" spans="2:16" x14ac:dyDescent="0.35">
      <c r="B18">
        <f t="shared" si="1"/>
        <v>45</v>
      </c>
      <c r="C18" s="7">
        <v>1976</v>
      </c>
      <c r="D18" s="8">
        <v>31572.65</v>
      </c>
      <c r="F18" s="15">
        <v>6.36</v>
      </c>
      <c r="H18" s="14">
        <f t="shared" si="7"/>
        <v>7893.1625000000004</v>
      </c>
      <c r="I18" s="3">
        <f t="shared" si="8"/>
        <v>87022.116562500014</v>
      </c>
      <c r="J18" s="3">
        <f t="shared" si="9"/>
        <v>9.0702947845804974E-2</v>
      </c>
      <c r="K18" s="4">
        <f t="shared" si="10"/>
        <v>8952.5784698143925</v>
      </c>
      <c r="L18" s="4">
        <f t="shared" si="11"/>
        <v>7083.7591410082023</v>
      </c>
      <c r="M18">
        <f>VLOOKUP(B18,'CPI Indexes'!A$2:E$109,5,FALSE)</f>
        <v>4.41</v>
      </c>
      <c r="N18">
        <f>IF(B18&gt;G$4,VLOOKUP((B18-G$4),'CPI Indexes'!A$2:E$109,5,FALSE),VLOOKUP(0,'CPI Indexes'!A$2:E$109,5,FALSE))</f>
        <v>1.6</v>
      </c>
      <c r="O18">
        <f t="shared" si="12"/>
        <v>2.7562500000000001</v>
      </c>
      <c r="P18"/>
    </row>
    <row r="19" spans="2:16" x14ac:dyDescent="0.35">
      <c r="B19">
        <f t="shared" si="1"/>
        <v>44</v>
      </c>
      <c r="C19" s="7">
        <v>1977</v>
      </c>
      <c r="D19" s="8">
        <v>376455.39</v>
      </c>
      <c r="F19" s="15">
        <v>6.83</v>
      </c>
      <c r="H19" s="14">
        <f t="shared" si="7"/>
        <v>94113.847500000003</v>
      </c>
      <c r="I19" s="3">
        <f t="shared" si="8"/>
        <v>984575.63538461539</v>
      </c>
      <c r="J19" s="3">
        <f t="shared" si="9"/>
        <v>9.5588235294117654E-2</v>
      </c>
      <c r="K19" s="4">
        <f t="shared" si="10"/>
        <v>107743.90243769024</v>
      </c>
      <c r="L19" s="4">
        <f t="shared" si="11"/>
        <v>83790.337877472513</v>
      </c>
      <c r="M19">
        <f>VLOOKUP(B19,'CPI Indexes'!A$2:E$109,5,FALSE)</f>
        <v>4.08</v>
      </c>
      <c r="N19">
        <f>IF(B19&gt;G$4,VLOOKUP((B19-G$4),'CPI Indexes'!A$2:E$109,5,FALSE),VLOOKUP(0,'CPI Indexes'!A$2:E$109,5,FALSE))</f>
        <v>1.56</v>
      </c>
      <c r="O19">
        <f t="shared" si="12"/>
        <v>2.6153846153846154</v>
      </c>
      <c r="P19"/>
    </row>
    <row r="20" spans="2:16" x14ac:dyDescent="0.35">
      <c r="B20">
        <f t="shared" si="1"/>
        <v>43</v>
      </c>
      <c r="C20" s="7">
        <v>1978</v>
      </c>
      <c r="D20" s="8">
        <v>178048.72</v>
      </c>
      <c r="F20" s="15">
        <v>7.33</v>
      </c>
      <c r="H20" s="14">
        <f t="shared" si="7"/>
        <v>44512.18</v>
      </c>
      <c r="I20" s="3">
        <f t="shared" si="8"/>
        <v>432404.03428571433</v>
      </c>
      <c r="J20" s="3">
        <f t="shared" si="9"/>
        <v>0.10294117647058823</v>
      </c>
      <c r="K20" s="4">
        <f t="shared" si="10"/>
        <v>51465.728373276797</v>
      </c>
      <c r="L20" s="4">
        <f t="shared" si="11"/>
        <v>39293.915880033703</v>
      </c>
      <c r="M20">
        <f>VLOOKUP(B20,'CPI Indexes'!A$2:E$109,5,FALSE)</f>
        <v>3.74</v>
      </c>
      <c r="N20">
        <f>IF(B20&gt;G$4,VLOOKUP((B20-G$4),'CPI Indexes'!A$2:E$109,5,FALSE),VLOOKUP(0,'CPI Indexes'!A$2:E$109,5,FALSE))</f>
        <v>1.54</v>
      </c>
      <c r="O20">
        <f t="shared" si="12"/>
        <v>2.4285714285714288</v>
      </c>
      <c r="P20"/>
    </row>
    <row r="21" spans="2:16" x14ac:dyDescent="0.35">
      <c r="B21">
        <f t="shared" si="1"/>
        <v>42</v>
      </c>
      <c r="C21" s="7">
        <v>1979</v>
      </c>
      <c r="D21" s="8">
        <v>927242.77</v>
      </c>
      <c r="F21" s="15">
        <v>7.87</v>
      </c>
      <c r="H21" s="14">
        <f t="shared" si="7"/>
        <v>231810.6925</v>
      </c>
      <c r="I21" s="3">
        <f t="shared" si="8"/>
        <v>2092396.5138815793</v>
      </c>
      <c r="J21" s="3">
        <f t="shared" si="9"/>
        <v>0.11078717201166179</v>
      </c>
      <c r="K21" s="4">
        <f t="shared" si="10"/>
        <v>270904.87236977386</v>
      </c>
      <c r="L21" s="4">
        <f t="shared" si="11"/>
        <v>202763.80233523008</v>
      </c>
      <c r="M21">
        <f>VLOOKUP(B21,'CPI Indexes'!A$2:E$109,5,FALSE)</f>
        <v>3.43</v>
      </c>
      <c r="N21">
        <f>IF(B21&gt;G$4,VLOOKUP((B21-G$4),'CPI Indexes'!A$2:E$109,5,FALSE),VLOOKUP(0,'CPI Indexes'!A$2:E$109,5,FALSE))</f>
        <v>1.52</v>
      </c>
      <c r="O21">
        <f t="shared" si="12"/>
        <v>2.2565789473684212</v>
      </c>
      <c r="P21"/>
    </row>
    <row r="22" spans="2:16" x14ac:dyDescent="0.35">
      <c r="B22">
        <f t="shared" si="1"/>
        <v>41</v>
      </c>
      <c r="C22" s="7">
        <v>1980</v>
      </c>
      <c r="D22" s="8">
        <v>479947.53</v>
      </c>
      <c r="F22" s="15">
        <v>8.44</v>
      </c>
      <c r="H22" s="14">
        <f t="shared" si="7"/>
        <v>119986.88250000001</v>
      </c>
      <c r="I22" s="3">
        <f t="shared" si="8"/>
        <v>995091.21220000007</v>
      </c>
      <c r="J22" s="3">
        <f t="shared" si="9"/>
        <v>0.12057877813504823</v>
      </c>
      <c r="K22" s="4">
        <f t="shared" si="10"/>
        <v>141814.03670937929</v>
      </c>
      <c r="L22" s="4">
        <f t="shared" si="11"/>
        <v>103939.25745017172</v>
      </c>
      <c r="M22">
        <f>VLOOKUP(B22,'CPI Indexes'!A$2:E$109,5,FALSE)</f>
        <v>3.11</v>
      </c>
      <c r="N22">
        <f>IF(B22&gt;G$4,VLOOKUP((B22-G$4),'CPI Indexes'!A$2:E$109,5,FALSE),VLOOKUP(0,'CPI Indexes'!A$2:E$109,5,FALSE))</f>
        <v>1.5</v>
      </c>
      <c r="O22">
        <f t="shared" si="12"/>
        <v>2.0733333333333333</v>
      </c>
      <c r="P22"/>
    </row>
    <row r="23" spans="2:16" x14ac:dyDescent="0.35">
      <c r="B23">
        <f t="shared" si="1"/>
        <v>40</v>
      </c>
      <c r="C23" s="7">
        <v>1981</v>
      </c>
      <c r="D23" s="8">
        <v>10043353.960000001</v>
      </c>
      <c r="F23" s="15">
        <v>9.0399999999999991</v>
      </c>
      <c r="H23" s="14">
        <f t="shared" si="7"/>
        <v>2510838.4900000002</v>
      </c>
      <c r="I23" s="3">
        <f t="shared" si="8"/>
        <v>18925231.611700684</v>
      </c>
      <c r="J23" s="3">
        <f t="shared" si="9"/>
        <v>0.13267148014440433</v>
      </c>
      <c r="K23" s="4">
        <f t="shared" si="10"/>
        <v>3003062.2194273276</v>
      </c>
      <c r="L23" s="4">
        <f t="shared" si="11"/>
        <v>2152939.6575627583</v>
      </c>
      <c r="M23">
        <f>VLOOKUP(B23,'CPI Indexes'!A$2:E$109,5,FALSE)</f>
        <v>2.77</v>
      </c>
      <c r="N23">
        <f>IF(B23&gt;G$4,VLOOKUP((B23-G$4),'CPI Indexes'!A$2:E$109,5,FALSE),VLOOKUP(0,'CPI Indexes'!A$2:E$109,5,FALSE))</f>
        <v>1.47</v>
      </c>
      <c r="O23">
        <f t="shared" si="12"/>
        <v>1.8843537414965987</v>
      </c>
      <c r="P23"/>
    </row>
    <row r="24" spans="2:16" x14ac:dyDescent="0.35">
      <c r="B24">
        <f t="shared" si="1"/>
        <v>39</v>
      </c>
      <c r="C24" s="7">
        <v>1982</v>
      </c>
      <c r="D24" s="8">
        <v>1147488.04</v>
      </c>
      <c r="F24" s="15">
        <v>9.68</v>
      </c>
      <c r="H24" s="14">
        <f t="shared" si="7"/>
        <v>286872.01</v>
      </c>
      <c r="I24" s="3">
        <f t="shared" si="8"/>
        <v>1992166.7361111112</v>
      </c>
      <c r="J24" s="3">
        <f t="shared" si="9"/>
        <v>0.14399999999999999</v>
      </c>
      <c r="K24" s="4">
        <f t="shared" si="10"/>
        <v>347486.42181562149</v>
      </c>
      <c r="L24" s="4">
        <f t="shared" si="11"/>
        <v>243317.29455192294</v>
      </c>
      <c r="M24">
        <f>VLOOKUP(B24,'CPI Indexes'!A$2:E$109,5,FALSE)</f>
        <v>2.5</v>
      </c>
      <c r="N24">
        <f>IF(B24&gt;G$4,VLOOKUP((B24-G$4),'CPI Indexes'!A$2:E$109,5,FALSE),VLOOKUP(0,'CPI Indexes'!A$2:E$109,5,FALSE))</f>
        <v>1.44</v>
      </c>
      <c r="O24">
        <f t="shared" si="12"/>
        <v>1.7361111111111112</v>
      </c>
      <c r="P24"/>
    </row>
    <row r="25" spans="2:16" x14ac:dyDescent="0.35">
      <c r="B25">
        <f t="shared" si="1"/>
        <v>38</v>
      </c>
      <c r="C25" s="7">
        <v>1983</v>
      </c>
      <c r="D25" s="8">
        <v>653122.36</v>
      </c>
      <c r="F25" s="15">
        <v>10.34</v>
      </c>
      <c r="H25" s="14">
        <f t="shared" si="7"/>
        <v>163280.59</v>
      </c>
      <c r="I25" s="3">
        <f t="shared" si="8"/>
        <v>1100977.6925714286</v>
      </c>
      <c r="J25" s="3">
        <f t="shared" si="9"/>
        <v>0.14830508474576271</v>
      </c>
      <c r="K25" s="4">
        <f t="shared" si="10"/>
        <v>200382.75210419181</v>
      </c>
      <c r="L25" s="4">
        <f t="shared" si="11"/>
        <v>136944.1003709792</v>
      </c>
      <c r="M25">
        <f>VLOOKUP(B25,'CPI Indexes'!A$2:E$109,5,FALSE)</f>
        <v>2.36</v>
      </c>
      <c r="N25">
        <f>IF(B25&gt;G$4,VLOOKUP((B25-G$4),'CPI Indexes'!A$2:E$109,5,FALSE),VLOOKUP(0,'CPI Indexes'!A$2:E$109,5,FALSE))</f>
        <v>1.4</v>
      </c>
      <c r="O25">
        <f t="shared" si="12"/>
        <v>1.6857142857142857</v>
      </c>
      <c r="P25"/>
    </row>
    <row r="26" spans="2:16" x14ac:dyDescent="0.35">
      <c r="B26">
        <f t="shared" si="1"/>
        <v>37</v>
      </c>
      <c r="C26" s="7">
        <v>1984</v>
      </c>
      <c r="D26" s="8">
        <v>536336.81000000006</v>
      </c>
      <c r="F26" s="16">
        <v>11.01</v>
      </c>
      <c r="H26" s="14">
        <f t="shared" si="7"/>
        <v>134084.20250000001</v>
      </c>
      <c r="I26" s="3">
        <f t="shared" si="8"/>
        <v>884759.99313868606</v>
      </c>
      <c r="J26" s="3">
        <f t="shared" si="9"/>
        <v>0.15154867256637172</v>
      </c>
      <c r="K26" s="4">
        <f t="shared" si="10"/>
        <v>166749.87013610333</v>
      </c>
      <c r="L26" s="4">
        <f t="shared" si="11"/>
        <v>111182.50740355175</v>
      </c>
      <c r="M26">
        <f>VLOOKUP(B26,'CPI Indexes'!A$2:E$109,5,FALSE)</f>
        <v>2.2599999999999998</v>
      </c>
      <c r="N26">
        <f>IF(B26&gt;G$4,VLOOKUP((B26-G$4),'CPI Indexes'!A$2:E$109,5,FALSE),VLOOKUP(0,'CPI Indexes'!A$2:E$109,5,FALSE))</f>
        <v>1.37</v>
      </c>
      <c r="O26">
        <f t="shared" si="12"/>
        <v>1.6496350364963501</v>
      </c>
      <c r="P26"/>
    </row>
    <row r="27" spans="2:16" x14ac:dyDescent="0.35">
      <c r="B27">
        <f t="shared" si="1"/>
        <v>36</v>
      </c>
      <c r="C27" s="7">
        <v>1985</v>
      </c>
      <c r="D27" s="8">
        <v>562449.81000000006</v>
      </c>
      <c r="F27" s="16">
        <v>11.7</v>
      </c>
      <c r="H27" s="14">
        <f t="shared" si="7"/>
        <v>140612.45250000001</v>
      </c>
      <c r="I27" s="3">
        <f t="shared" si="8"/>
        <v>917681.26894736849</v>
      </c>
      <c r="J27" s="3">
        <f t="shared" si="9"/>
        <v>0.15322580645161291</v>
      </c>
      <c r="K27" s="4">
        <f t="shared" si="10"/>
        <v>177274.30552412351</v>
      </c>
      <c r="L27" s="4">
        <f t="shared" si="11"/>
        <v>115235.14687610664</v>
      </c>
      <c r="M27">
        <f>VLOOKUP(B27,'CPI Indexes'!A$2:E$109,5,FALSE)</f>
        <v>2.17</v>
      </c>
      <c r="N27">
        <f>IF(B27&gt;G$4,VLOOKUP((B27-G$4),'CPI Indexes'!A$2:E$109,5,FALSE),VLOOKUP(0,'CPI Indexes'!A$2:E$109,5,FALSE))</f>
        <v>1.33</v>
      </c>
      <c r="O27">
        <f t="shared" si="12"/>
        <v>1.631578947368421</v>
      </c>
      <c r="P27"/>
    </row>
    <row r="28" spans="2:16" x14ac:dyDescent="0.35">
      <c r="B28">
        <f t="shared" si="1"/>
        <v>35</v>
      </c>
      <c r="C28" s="7">
        <v>1986</v>
      </c>
      <c r="D28" s="8">
        <v>956125.11</v>
      </c>
      <c r="F28" s="16">
        <v>12.41</v>
      </c>
      <c r="H28" s="14">
        <f t="shared" si="7"/>
        <v>239031.2775</v>
      </c>
      <c r="I28" s="3">
        <f t="shared" si="8"/>
        <v>1525420.9770229007</v>
      </c>
      <c r="J28" s="3">
        <f t="shared" si="9"/>
        <v>0.15669856459330145</v>
      </c>
      <c r="K28" s="4">
        <f t="shared" si="10"/>
        <v>305620.76898316416</v>
      </c>
      <c r="L28" s="4">
        <f t="shared" si="11"/>
        <v>193539.88395533495</v>
      </c>
      <c r="M28">
        <f>VLOOKUP(B28,'CPI Indexes'!A$2:E$109,5,FALSE)</f>
        <v>2.09</v>
      </c>
      <c r="N28">
        <f>IF(B28&gt;G$4,VLOOKUP((B28-G$4),'CPI Indexes'!A$2:E$109,5,FALSE),VLOOKUP(0,'CPI Indexes'!A$2:E$109,5,FALSE))</f>
        <v>1.31</v>
      </c>
      <c r="O28">
        <f t="shared" si="12"/>
        <v>1.5954198473282442</v>
      </c>
      <c r="P28"/>
    </row>
    <row r="29" spans="2:16" x14ac:dyDescent="0.35">
      <c r="B29">
        <f t="shared" si="1"/>
        <v>34</v>
      </c>
      <c r="C29" s="7">
        <v>1987</v>
      </c>
      <c r="D29" s="8">
        <v>1039879.48</v>
      </c>
      <c r="F29" s="16">
        <v>13.13</v>
      </c>
      <c r="H29" s="14">
        <f t="shared" si="7"/>
        <v>259969.87</v>
      </c>
      <c r="I29" s="3">
        <f t="shared" si="8"/>
        <v>1624811.6875</v>
      </c>
      <c r="J29" s="3">
        <f t="shared" si="9"/>
        <v>0.16</v>
      </c>
      <c r="K29" s="4">
        <f t="shared" si="10"/>
        <v>337165.61071092333</v>
      </c>
      <c r="L29" s="4">
        <f t="shared" si="11"/>
        <v>207931.09878498738</v>
      </c>
      <c r="M29">
        <f>VLOOKUP(B29,'CPI Indexes'!A$2:E$109,5,FALSE)</f>
        <v>2</v>
      </c>
      <c r="N29">
        <f>IF(B29&gt;G$4,VLOOKUP((B29-G$4),'CPI Indexes'!A$2:E$109,5,FALSE),VLOOKUP(0,'CPI Indexes'!A$2:E$109,5,FALSE))</f>
        <v>1.28</v>
      </c>
      <c r="O29">
        <f t="shared" si="12"/>
        <v>1.5625</v>
      </c>
      <c r="P29"/>
    </row>
    <row r="30" spans="2:16" x14ac:dyDescent="0.35">
      <c r="B30">
        <f t="shared" si="1"/>
        <v>33</v>
      </c>
      <c r="C30" s="7">
        <v>1988</v>
      </c>
      <c r="D30" s="8">
        <v>652968.9</v>
      </c>
      <c r="F30" s="16">
        <v>13.87</v>
      </c>
      <c r="H30" s="14">
        <f t="shared" si="7"/>
        <v>163242.22500000001</v>
      </c>
      <c r="I30" s="3">
        <f t="shared" si="8"/>
        <v>995000.22857142857</v>
      </c>
      <c r="J30" s="3">
        <f t="shared" si="9"/>
        <v>0.1640625</v>
      </c>
      <c r="K30" s="4">
        <f t="shared" si="10"/>
        <v>214840.86285141218</v>
      </c>
      <c r="L30" s="4">
        <f t="shared" si="11"/>
        <v>128932.34044183861</v>
      </c>
      <c r="M30">
        <f>VLOOKUP(B30,'CPI Indexes'!A$2:E$109,5,FALSE)</f>
        <v>1.92</v>
      </c>
      <c r="N30">
        <f>IF(B30&gt;G$4,VLOOKUP((B30-G$4),'CPI Indexes'!A$2:E$109,5,FALSE),VLOOKUP(0,'CPI Indexes'!A$2:E$109,5,FALSE))</f>
        <v>1.26</v>
      </c>
      <c r="O30">
        <f t="shared" si="12"/>
        <v>1.5238095238095237</v>
      </c>
      <c r="P30"/>
    </row>
    <row r="31" spans="2:16" x14ac:dyDescent="0.35">
      <c r="B31">
        <f t="shared" si="1"/>
        <v>32</v>
      </c>
      <c r="C31" s="7">
        <v>1989</v>
      </c>
      <c r="D31" s="8">
        <v>1272960.76</v>
      </c>
      <c r="F31" s="16">
        <v>14.62</v>
      </c>
      <c r="H31" s="14">
        <f t="shared" si="7"/>
        <v>318240.19</v>
      </c>
      <c r="I31" s="3">
        <f t="shared" si="8"/>
        <v>1893917.2282926829</v>
      </c>
      <c r="J31" s="3">
        <f t="shared" si="9"/>
        <v>0.16803278688524589</v>
      </c>
      <c r="K31" s="4">
        <f t="shared" si="10"/>
        <v>425098.46447550092</v>
      </c>
      <c r="L31" s="4">
        <f t="shared" si="11"/>
        <v>248166.65989153038</v>
      </c>
      <c r="M31">
        <f>VLOOKUP(B31,'CPI Indexes'!A$2:E$109,5,FALSE)</f>
        <v>1.83</v>
      </c>
      <c r="N31">
        <f>IF(B31&gt;G$4,VLOOKUP((B31-G$4),'CPI Indexes'!A$2:E$109,5,FALSE),VLOOKUP(0,'CPI Indexes'!A$2:E$109,5,FALSE))</f>
        <v>1.23</v>
      </c>
      <c r="O31">
        <f t="shared" si="12"/>
        <v>1.4878048780487805</v>
      </c>
      <c r="P31"/>
    </row>
    <row r="32" spans="2:16" x14ac:dyDescent="0.35">
      <c r="B32">
        <f t="shared" si="1"/>
        <v>31</v>
      </c>
      <c r="C32" s="7">
        <v>1990</v>
      </c>
      <c r="D32" s="9">
        <v>4338754.55</v>
      </c>
      <c r="F32" s="16">
        <v>15.39</v>
      </c>
      <c r="H32" s="14">
        <f t="shared" si="7"/>
        <v>1084688.6375</v>
      </c>
      <c r="I32" s="3">
        <f t="shared" si="8"/>
        <v>6327350.385416667</v>
      </c>
      <c r="J32" s="3">
        <f t="shared" si="9"/>
        <v>0.1714285714285714</v>
      </c>
      <c r="K32" s="4">
        <f t="shared" si="10"/>
        <v>1471166.1856551545</v>
      </c>
      <c r="L32" s="4">
        <f t="shared" si="11"/>
        <v>834842.96598370012</v>
      </c>
      <c r="M32">
        <f>VLOOKUP(B32,'CPI Indexes'!A$2:E$109,5,FALSE)</f>
        <v>1.75</v>
      </c>
      <c r="N32">
        <f>IF(B32&gt;G$4,VLOOKUP((B32-G$4),'CPI Indexes'!A$2:E$109,5,FALSE),VLOOKUP(0,'CPI Indexes'!A$2:E$109,5,FALSE))</f>
        <v>1.2</v>
      </c>
      <c r="O32">
        <f t="shared" si="12"/>
        <v>1.4583333333333335</v>
      </c>
      <c r="P32"/>
    </row>
    <row r="33" spans="2:16" x14ac:dyDescent="0.35">
      <c r="B33">
        <f t="shared" si="1"/>
        <v>30</v>
      </c>
      <c r="C33" s="7">
        <v>1991</v>
      </c>
      <c r="D33" s="8">
        <v>4736358.91</v>
      </c>
      <c r="F33" s="16">
        <v>16.18</v>
      </c>
      <c r="H33" s="14">
        <f t="shared" si="7"/>
        <v>1184089.7275</v>
      </c>
      <c r="I33" s="3">
        <f t="shared" si="8"/>
        <v>6512493.5012500007</v>
      </c>
      <c r="J33" s="3">
        <f t="shared" si="9"/>
        <v>0.1818181818181818</v>
      </c>
      <c r="K33" s="4">
        <f t="shared" si="10"/>
        <v>1631305.8460088584</v>
      </c>
      <c r="L33" s="4">
        <f t="shared" si="11"/>
        <v>899182.50292628887</v>
      </c>
      <c r="M33">
        <f>VLOOKUP(B33,'CPI Indexes'!A$2:E$109,5,FALSE)</f>
        <v>1.65</v>
      </c>
      <c r="N33">
        <f>IF(B33&gt;G$4,VLOOKUP((B33-G$4),'CPI Indexes'!A$2:E$109,5,FALSE),VLOOKUP(0,'CPI Indexes'!A$2:E$109,5,FALSE))</f>
        <v>1.2</v>
      </c>
      <c r="O33">
        <f t="shared" si="12"/>
        <v>1.375</v>
      </c>
      <c r="P33"/>
    </row>
    <row r="34" spans="2:16" x14ac:dyDescent="0.35">
      <c r="B34">
        <f t="shared" si="1"/>
        <v>29</v>
      </c>
      <c r="C34" s="7">
        <v>1992</v>
      </c>
      <c r="D34" s="8">
        <v>4782231.25</v>
      </c>
      <c r="F34" s="16">
        <v>16.989999999999998</v>
      </c>
      <c r="H34" s="14">
        <f t="shared" si="7"/>
        <v>1195557.8125</v>
      </c>
      <c r="I34" s="3">
        <f t="shared" si="8"/>
        <v>6605963.506355932</v>
      </c>
      <c r="J34" s="3">
        <f t="shared" si="9"/>
        <v>0.18098159509202455</v>
      </c>
      <c r="K34" s="4">
        <f t="shared" si="10"/>
        <v>1673738.0911659955</v>
      </c>
      <c r="L34" s="4">
        <f t="shared" si="11"/>
        <v>895467.00775765011</v>
      </c>
      <c r="M34">
        <f>VLOOKUP(B34,'CPI Indexes'!A$2:E$109,5,FALSE)</f>
        <v>1.63</v>
      </c>
      <c r="N34">
        <f>IF(B34&gt;G$4,VLOOKUP((B34-G$4),'CPI Indexes'!A$2:E$109,5,FALSE),VLOOKUP(0,'CPI Indexes'!A$2:E$109,5,FALSE))</f>
        <v>1.18</v>
      </c>
      <c r="O34">
        <f t="shared" si="12"/>
        <v>1.3813559322033897</v>
      </c>
      <c r="P34"/>
    </row>
    <row r="35" spans="2:16" x14ac:dyDescent="0.35">
      <c r="B35">
        <f t="shared" si="1"/>
        <v>28</v>
      </c>
      <c r="C35" s="7">
        <v>1993</v>
      </c>
      <c r="D35" s="8">
        <v>6502310.5800000001</v>
      </c>
      <c r="F35" s="16">
        <v>17.809999999999999</v>
      </c>
      <c r="H35" s="14">
        <f t="shared" si="7"/>
        <v>1625577.645</v>
      </c>
      <c r="I35" s="3">
        <f t="shared" si="8"/>
        <v>9126049.9368421063</v>
      </c>
      <c r="J35" s="3">
        <f t="shared" si="9"/>
        <v>0.17812499999999998</v>
      </c>
      <c r="K35" s="4">
        <f t="shared" si="10"/>
        <v>2313006.0955902874</v>
      </c>
      <c r="L35" s="4">
        <f t="shared" si="11"/>
        <v>1200683.7153007099</v>
      </c>
      <c r="M35">
        <f>VLOOKUP(B35,'CPI Indexes'!A$2:E$109,5,FALSE)</f>
        <v>1.6</v>
      </c>
      <c r="N35">
        <f>IF(B35&gt;G$4,VLOOKUP((B35-G$4),'CPI Indexes'!A$2:E$109,5,FALSE),VLOOKUP(0,'CPI Indexes'!A$2:E$109,5,FALSE))</f>
        <v>1.1399999999999999</v>
      </c>
      <c r="O35">
        <f t="shared" si="12"/>
        <v>1.4035087719298247</v>
      </c>
      <c r="P35"/>
    </row>
    <row r="36" spans="2:16" x14ac:dyDescent="0.35">
      <c r="B36">
        <f t="shared" si="1"/>
        <v>27</v>
      </c>
      <c r="C36" s="7">
        <v>1994</v>
      </c>
      <c r="D36" s="8">
        <v>20746981.350000001</v>
      </c>
      <c r="F36" s="16">
        <v>18.64</v>
      </c>
      <c r="H36" s="14">
        <f t="shared" si="7"/>
        <v>5186745.3375000004</v>
      </c>
      <c r="I36" s="3">
        <f t="shared" si="8"/>
        <v>29376256.778761066</v>
      </c>
      <c r="J36" s="3">
        <f t="shared" si="9"/>
        <v>0.17656249999999998</v>
      </c>
      <c r="K36" s="4">
        <f t="shared" si="10"/>
        <v>7502433.0204845741</v>
      </c>
      <c r="L36" s="4">
        <f t="shared" si="11"/>
        <v>3777320.5597687471</v>
      </c>
      <c r="M36">
        <f>VLOOKUP(B36,'CPI Indexes'!A$2:E$109,5,FALSE)</f>
        <v>1.6</v>
      </c>
      <c r="N36">
        <f>IF(B36&gt;G$4,VLOOKUP((B36-G$4),'CPI Indexes'!A$2:E$109,5,FALSE),VLOOKUP(0,'CPI Indexes'!A$2:E$109,5,FALSE))</f>
        <v>1.1299999999999999</v>
      </c>
      <c r="O36">
        <f t="shared" si="12"/>
        <v>1.4159292035398232</v>
      </c>
      <c r="P36"/>
    </row>
    <row r="37" spans="2:16" x14ac:dyDescent="0.35">
      <c r="B37">
        <f t="shared" si="1"/>
        <v>26</v>
      </c>
      <c r="C37" s="7">
        <v>1995</v>
      </c>
      <c r="D37" s="8">
        <v>27831462.079999998</v>
      </c>
      <c r="F37" s="16">
        <v>19.5</v>
      </c>
      <c r="H37" s="14">
        <f t="shared" si="7"/>
        <v>6957865.5199999996</v>
      </c>
      <c r="I37" s="3">
        <f t="shared" si="8"/>
        <v>38765250.754285708</v>
      </c>
      <c r="J37" s="3">
        <f t="shared" si="9"/>
        <v>0.17948717948717952</v>
      </c>
      <c r="K37" s="4">
        <f t="shared" si="10"/>
        <v>10237157.379605528</v>
      </c>
      <c r="L37" s="4">
        <f t="shared" si="11"/>
        <v>4993572.1008257568</v>
      </c>
      <c r="M37">
        <f>VLOOKUP(B37,'CPI Indexes'!A$2:E$109,5,FALSE)</f>
        <v>1.56</v>
      </c>
      <c r="N37">
        <f>IF(B37&gt;G$4,VLOOKUP((B37-G$4),'CPI Indexes'!A$2:E$109,5,FALSE),VLOOKUP(0,'CPI Indexes'!A$2:E$109,5,FALSE))</f>
        <v>1.1200000000000001</v>
      </c>
      <c r="O37">
        <f t="shared" si="12"/>
        <v>1.3928571428571428</v>
      </c>
      <c r="P37"/>
    </row>
    <row r="38" spans="2:16" x14ac:dyDescent="0.35">
      <c r="B38">
        <f t="shared" si="1"/>
        <v>25</v>
      </c>
      <c r="C38" s="7">
        <v>1996</v>
      </c>
      <c r="D38" s="8">
        <v>10762992.539999999</v>
      </c>
      <c r="F38" s="16">
        <v>20.36</v>
      </c>
      <c r="H38" s="14">
        <f t="shared" si="7"/>
        <v>2690748.1349999998</v>
      </c>
      <c r="I38" s="3">
        <f t="shared" si="8"/>
        <v>15206429.827155963</v>
      </c>
      <c r="J38" s="3">
        <f t="shared" si="9"/>
        <v>0.17694805194805194</v>
      </c>
      <c r="K38" s="4">
        <f t="shared" si="10"/>
        <v>4026915.7638035989</v>
      </c>
      <c r="L38" s="4">
        <f t="shared" si="11"/>
        <v>1903069.808466902</v>
      </c>
      <c r="M38">
        <f>VLOOKUP(B38,'CPI Indexes'!A$2:E$109,5,FALSE)</f>
        <v>1.54</v>
      </c>
      <c r="N38">
        <f>IF(B38&gt;G$4,VLOOKUP((B38-G$4),'CPI Indexes'!A$2:E$109,5,FALSE),VLOOKUP(0,'CPI Indexes'!A$2:E$109,5,FALSE))</f>
        <v>1.0900000000000001</v>
      </c>
      <c r="O38">
        <f t="shared" si="12"/>
        <v>1.4128440366972477</v>
      </c>
      <c r="P38"/>
    </row>
    <row r="39" spans="2:16" x14ac:dyDescent="0.35">
      <c r="B39">
        <f t="shared" si="1"/>
        <v>24</v>
      </c>
      <c r="C39" s="7">
        <v>1997</v>
      </c>
      <c r="D39" s="8">
        <v>3778416.95</v>
      </c>
      <c r="F39" s="16">
        <v>21.24</v>
      </c>
      <c r="H39" s="14">
        <f t="shared" si="7"/>
        <v>944604.23750000005</v>
      </c>
      <c r="I39" s="3">
        <f t="shared" si="8"/>
        <v>5317772.0037037041</v>
      </c>
      <c r="J39" s="3">
        <f t="shared" si="9"/>
        <v>0.17763157894736842</v>
      </c>
      <c r="K39" s="4">
        <f t="shared" si="10"/>
        <v>1438525.4102581788</v>
      </c>
      <c r="L39" s="4">
        <f t="shared" si="11"/>
        <v>658158.02240426152</v>
      </c>
      <c r="M39">
        <f>VLOOKUP(B39,'CPI Indexes'!A$2:E$109,5,FALSE)</f>
        <v>1.52</v>
      </c>
      <c r="N39">
        <f>IF(B39&gt;G$4,VLOOKUP((B39-G$4),'CPI Indexes'!A$2:E$109,5,FALSE),VLOOKUP(0,'CPI Indexes'!A$2:E$109,5,FALSE))</f>
        <v>1.08</v>
      </c>
      <c r="O39">
        <f t="shared" si="12"/>
        <v>1.4074074074074074</v>
      </c>
      <c r="P39"/>
    </row>
    <row r="40" spans="2:16" x14ac:dyDescent="0.35">
      <c r="B40">
        <f t="shared" si="1"/>
        <v>23</v>
      </c>
      <c r="C40" s="7">
        <v>1998</v>
      </c>
      <c r="D40" s="8">
        <v>5722275.8899999997</v>
      </c>
      <c r="F40" s="16">
        <v>22.14</v>
      </c>
      <c r="H40" s="14">
        <f t="shared" si="7"/>
        <v>1430568.9724999999</v>
      </c>
      <c r="I40" s="3">
        <f t="shared" si="8"/>
        <v>8021882.0887850458</v>
      </c>
      <c r="J40" s="3">
        <f t="shared" si="9"/>
        <v>0.17833333333333334</v>
      </c>
      <c r="K40" s="4">
        <f t="shared" si="10"/>
        <v>2217770.5096769803</v>
      </c>
      <c r="L40" s="4">
        <f t="shared" si="11"/>
        <v>981612.20822575642</v>
      </c>
      <c r="M40">
        <f>VLOOKUP(B40,'CPI Indexes'!A$2:E$109,5,FALSE)</f>
        <v>1.5</v>
      </c>
      <c r="N40">
        <f>IF(B40&gt;G$4,VLOOKUP((B40-G$4),'CPI Indexes'!A$2:E$109,5,FALSE),VLOOKUP(0,'CPI Indexes'!A$2:E$109,5,FALSE))</f>
        <v>1.07</v>
      </c>
      <c r="O40">
        <f t="shared" si="12"/>
        <v>1.4018691588785046</v>
      </c>
      <c r="P40"/>
    </row>
    <row r="41" spans="2:16" x14ac:dyDescent="0.35">
      <c r="B41">
        <f t="shared" si="1"/>
        <v>22</v>
      </c>
      <c r="C41" s="7">
        <v>1999</v>
      </c>
      <c r="D41" s="8">
        <v>6305039.1399999997</v>
      </c>
      <c r="F41" s="16">
        <v>23.04</v>
      </c>
      <c r="H41" s="14">
        <f t="shared" si="7"/>
        <v>1576259.7849999999</v>
      </c>
      <c r="I41" s="3">
        <f t="shared" si="8"/>
        <v>8827054.7959999982</v>
      </c>
      <c r="J41" s="3">
        <f t="shared" si="9"/>
        <v>0.1785714285714286</v>
      </c>
      <c r="K41" s="4">
        <f t="shared" si="10"/>
        <v>2487572.5338279749</v>
      </c>
      <c r="L41" s="4">
        <f t="shared" si="11"/>
        <v>1065147.6288635472</v>
      </c>
      <c r="M41">
        <f>VLOOKUP(B41,'CPI Indexes'!A$2:E$109,5,FALSE)</f>
        <v>1.47</v>
      </c>
      <c r="N41">
        <f>IF(B41&gt;G$4,VLOOKUP((B41-G$4),'CPI Indexes'!A$2:E$109,5,FALSE),VLOOKUP(0,'CPI Indexes'!A$2:E$109,5,FALSE))</f>
        <v>1.05</v>
      </c>
      <c r="O41">
        <f t="shared" si="12"/>
        <v>1.4</v>
      </c>
      <c r="P41"/>
    </row>
    <row r="42" spans="2:16" x14ac:dyDescent="0.35">
      <c r="B42">
        <f t="shared" si="1"/>
        <v>21</v>
      </c>
      <c r="C42" s="7">
        <v>2000</v>
      </c>
      <c r="D42" s="8">
        <v>8589370.7100000009</v>
      </c>
      <c r="F42" s="16">
        <v>23.96</v>
      </c>
      <c r="H42" s="14">
        <f t="shared" si="7"/>
        <v>2147342.6775000002</v>
      </c>
      <c r="I42" s="3">
        <f t="shared" si="8"/>
        <v>12008440.604271844</v>
      </c>
      <c r="J42" s="3">
        <f t="shared" si="9"/>
        <v>0.17881944444444448</v>
      </c>
      <c r="K42" s="4">
        <f t="shared" si="10"/>
        <v>3451131.2083177571</v>
      </c>
      <c r="L42" s="4">
        <f t="shared" si="11"/>
        <v>1428520.4634950473</v>
      </c>
      <c r="M42">
        <f>VLOOKUP(B42,'CPI Indexes'!A$2:E$109,5,FALSE)</f>
        <v>1.44</v>
      </c>
      <c r="N42">
        <f>IF(B42&gt;G$4,VLOOKUP((B42-G$4),'CPI Indexes'!A$2:E$109,5,FALSE),VLOOKUP(0,'CPI Indexes'!A$2:E$109,5,FALSE))</f>
        <v>1.03</v>
      </c>
      <c r="O42">
        <f t="shared" si="12"/>
        <v>1.3980582524271843</v>
      </c>
      <c r="P42"/>
    </row>
    <row r="43" spans="2:16" x14ac:dyDescent="0.35">
      <c r="B43">
        <f t="shared" si="1"/>
        <v>20</v>
      </c>
      <c r="C43" s="7">
        <v>2001</v>
      </c>
      <c r="D43" s="8">
        <v>2475604.98</v>
      </c>
      <c r="F43" s="16">
        <v>24.89</v>
      </c>
      <c r="H43" s="14">
        <f t="shared" si="7"/>
        <v>618901.245</v>
      </c>
      <c r="I43" s="3">
        <f t="shared" si="8"/>
        <v>3431531.655445544</v>
      </c>
      <c r="J43" s="3">
        <f t="shared" si="9"/>
        <v>0.18035714285714288</v>
      </c>
      <c r="K43" s="4">
        <f t="shared" si="10"/>
        <v>1013163.7236832542</v>
      </c>
      <c r="L43" s="4">
        <f t="shared" si="11"/>
        <v>405261.81812896859</v>
      </c>
      <c r="M43">
        <f>VLOOKUP(B43,'CPI Indexes'!A$2:E$109,5,FALSE)</f>
        <v>1.4</v>
      </c>
      <c r="N43">
        <f>IF(B43&gt;G$4,VLOOKUP((B43-G$4),'CPI Indexes'!A$2:E$109,5,FALSE),VLOOKUP(0,'CPI Indexes'!A$2:E$109,5,FALSE))</f>
        <v>1.01</v>
      </c>
      <c r="O43">
        <f t="shared" si="12"/>
        <v>1.386138613861386</v>
      </c>
      <c r="P43"/>
    </row>
    <row r="44" spans="2:16" x14ac:dyDescent="0.35">
      <c r="B44">
        <f t="shared" si="1"/>
        <v>19</v>
      </c>
      <c r="C44" s="7">
        <v>2002</v>
      </c>
      <c r="D44" s="8">
        <v>3216144.89</v>
      </c>
      <c r="F44" s="16">
        <v>25.82</v>
      </c>
      <c r="H44" s="14">
        <f t="shared" si="7"/>
        <v>804036.22250000003</v>
      </c>
      <c r="I44" s="3">
        <f t="shared" si="8"/>
        <v>4406118.4993000003</v>
      </c>
      <c r="J44" s="3">
        <f t="shared" si="9"/>
        <v>0.18248175182481752</v>
      </c>
      <c r="K44" s="4">
        <f t="shared" si="10"/>
        <v>1340701.3584041737</v>
      </c>
      <c r="L44" s="4">
        <f t="shared" si="11"/>
        <v>518225.96436479525</v>
      </c>
      <c r="M44">
        <f>VLOOKUP(B44,'CPI Indexes'!A$2:E$109,5,FALSE)</f>
        <v>1.37</v>
      </c>
      <c r="N44">
        <f>IF(B44&gt;G$4,VLOOKUP((B44-G$4),'CPI Indexes'!A$2:E$109,5,FALSE),VLOOKUP(0,'CPI Indexes'!A$2:E$109,5,FALSE))</f>
        <v>1</v>
      </c>
      <c r="O44">
        <f t="shared" si="12"/>
        <v>1.37</v>
      </c>
      <c r="P44"/>
    </row>
    <row r="45" spans="2:16" x14ac:dyDescent="0.35">
      <c r="B45">
        <f t="shared" si="1"/>
        <v>18</v>
      </c>
      <c r="C45" s="7">
        <v>2003</v>
      </c>
      <c r="D45" s="8">
        <v>1376550.48</v>
      </c>
      <c r="F45" s="16">
        <v>26.77</v>
      </c>
      <c r="H45" s="14">
        <f t="shared" si="7"/>
        <v>344137.62</v>
      </c>
      <c r="I45" s="3">
        <f t="shared" si="8"/>
        <v>1868175.6514285714</v>
      </c>
      <c r="J45" s="3">
        <f t="shared" si="9"/>
        <v>0.18421052631578946</v>
      </c>
      <c r="K45" s="4">
        <f t="shared" si="10"/>
        <v>584734.54103144689</v>
      </c>
      <c r="L45" s="4">
        <f t="shared" si="11"/>
        <v>218251.46512042262</v>
      </c>
      <c r="M45">
        <f>VLOOKUP(B45,'CPI Indexes'!A$2:E$109,5,FALSE)</f>
        <v>1.33</v>
      </c>
      <c r="N45">
        <f>IF(B45&gt;G$4,VLOOKUP((B45-G$4),'CPI Indexes'!A$2:E$109,5,FALSE),VLOOKUP(0,'CPI Indexes'!A$2:E$109,5,FALSE))</f>
        <v>0.98</v>
      </c>
      <c r="O45">
        <f t="shared" si="12"/>
        <v>1.3571428571428572</v>
      </c>
      <c r="P45"/>
    </row>
    <row r="46" spans="2:16" x14ac:dyDescent="0.35">
      <c r="B46">
        <f t="shared" si="1"/>
        <v>17</v>
      </c>
      <c r="C46" s="7">
        <v>2004</v>
      </c>
      <c r="D46" s="8">
        <v>1076371.46</v>
      </c>
      <c r="F46" s="16">
        <v>27.72</v>
      </c>
      <c r="H46" s="14">
        <f t="shared" si="7"/>
        <v>269092.86499999999</v>
      </c>
      <c r="I46" s="3">
        <f t="shared" si="8"/>
        <v>1438823.0740816325</v>
      </c>
      <c r="J46" s="3">
        <f t="shared" si="9"/>
        <v>0.18702290076335878</v>
      </c>
      <c r="K46" s="4">
        <f t="shared" si="10"/>
        <v>465906.68706491531</v>
      </c>
      <c r="L46" s="4">
        <f t="shared" si="11"/>
        <v>167922.41155848806</v>
      </c>
      <c r="M46">
        <f>VLOOKUP(B46,'CPI Indexes'!A$2:E$109,5,FALSE)</f>
        <v>1.31</v>
      </c>
      <c r="N46">
        <f>IF(B46&gt;G$4,VLOOKUP((B46-G$4),'CPI Indexes'!A$2:E$109,5,FALSE),VLOOKUP(0,'CPI Indexes'!A$2:E$109,5,FALSE))</f>
        <v>0.98</v>
      </c>
      <c r="O46">
        <f t="shared" si="12"/>
        <v>1.3367346938775511</v>
      </c>
      <c r="P46"/>
    </row>
    <row r="47" spans="2:16" x14ac:dyDescent="0.35">
      <c r="B47">
        <f t="shared" si="1"/>
        <v>16</v>
      </c>
      <c r="C47" s="7">
        <v>2005</v>
      </c>
      <c r="D47" s="8">
        <v>7462615.75</v>
      </c>
      <c r="F47" s="16">
        <v>28.68</v>
      </c>
      <c r="H47" s="14">
        <f t="shared" si="7"/>
        <v>1865653.9375</v>
      </c>
      <c r="I47" s="3">
        <f t="shared" si="8"/>
        <v>9747089.9591836743</v>
      </c>
      <c r="J47" s="3">
        <f t="shared" si="9"/>
        <v>0.19140624999999997</v>
      </c>
      <c r="K47" s="4">
        <f t="shared" si="10"/>
        <v>3292183.3576744255</v>
      </c>
      <c r="L47" s="4">
        <f t="shared" si="11"/>
        <v>1145368.2832635108</v>
      </c>
      <c r="M47">
        <f>VLOOKUP(B47,'CPI Indexes'!A$2:E$109,5,FALSE)</f>
        <v>1.28</v>
      </c>
      <c r="N47">
        <f>IF(B47&gt;G$4,VLOOKUP((B47-G$4),'CPI Indexes'!A$2:E$109,5,FALSE),VLOOKUP(0,'CPI Indexes'!A$2:E$109,5,FALSE))</f>
        <v>0.98</v>
      </c>
      <c r="O47">
        <f t="shared" si="12"/>
        <v>1.306122448979592</v>
      </c>
      <c r="P47"/>
    </row>
    <row r="48" spans="2:16" x14ac:dyDescent="0.35">
      <c r="B48">
        <f t="shared" si="1"/>
        <v>15</v>
      </c>
      <c r="C48" s="7">
        <v>2006</v>
      </c>
      <c r="D48" s="8">
        <v>6507397.8099999996</v>
      </c>
      <c r="F48" s="16">
        <v>29.65</v>
      </c>
      <c r="H48" s="14">
        <f t="shared" si="7"/>
        <v>1626849.4524999999</v>
      </c>
      <c r="I48" s="3">
        <f t="shared" si="8"/>
        <v>8366654.327142857</v>
      </c>
      <c r="J48" s="3">
        <f t="shared" si="9"/>
        <v>0.19444444444444445</v>
      </c>
      <c r="K48" s="4">
        <f t="shared" si="10"/>
        <v>2926459.0960301128</v>
      </c>
      <c r="L48" s="4">
        <f t="shared" si="11"/>
        <v>982415.33642181836</v>
      </c>
      <c r="M48">
        <f>VLOOKUP(B48,'CPI Indexes'!A$2:E$109,5,FALSE)</f>
        <v>1.26</v>
      </c>
      <c r="N48">
        <f>IF(B48&gt;G$4,VLOOKUP((B48-G$4),'CPI Indexes'!A$2:E$109,5,FALSE),VLOOKUP(0,'CPI Indexes'!A$2:E$109,5,FALSE))</f>
        <v>0.98</v>
      </c>
      <c r="O48">
        <f t="shared" si="12"/>
        <v>1.2857142857142858</v>
      </c>
      <c r="P48"/>
    </row>
    <row r="49" spans="2:16" x14ac:dyDescent="0.35">
      <c r="B49">
        <f t="shared" si="1"/>
        <v>14</v>
      </c>
      <c r="C49" s="7">
        <v>2007</v>
      </c>
      <c r="D49" s="8">
        <v>7093542.3499999996</v>
      </c>
      <c r="F49" s="16">
        <v>30.62</v>
      </c>
      <c r="H49" s="14">
        <f t="shared" si="7"/>
        <v>1773385.5874999999</v>
      </c>
      <c r="I49" s="3">
        <f t="shared" si="8"/>
        <v>8903119.4801020399</v>
      </c>
      <c r="J49" s="3">
        <f t="shared" si="9"/>
        <v>0.1991869918699187</v>
      </c>
      <c r="K49" s="4">
        <f t="shared" si="10"/>
        <v>3251924.3496368015</v>
      </c>
      <c r="L49" s="4">
        <f t="shared" si="11"/>
        <v>1053378.9781495293</v>
      </c>
      <c r="M49">
        <f>VLOOKUP(B49,'CPI Indexes'!A$2:E$109,5,FALSE)</f>
        <v>1.23</v>
      </c>
      <c r="N49">
        <f>IF(B49&gt;G$4,VLOOKUP((B49-G$4),'CPI Indexes'!A$2:E$109,5,FALSE),VLOOKUP(0,'CPI Indexes'!A$2:E$109,5,FALSE))</f>
        <v>0.98</v>
      </c>
      <c r="O49">
        <f t="shared" si="12"/>
        <v>1.2551020408163265</v>
      </c>
      <c r="P49"/>
    </row>
    <row r="50" spans="2:16" x14ac:dyDescent="0.35">
      <c r="B50">
        <f t="shared" si="1"/>
        <v>13</v>
      </c>
      <c r="C50" s="7">
        <v>2008</v>
      </c>
      <c r="D50" s="8">
        <v>9306136.3599999994</v>
      </c>
      <c r="F50" s="16">
        <v>31.6</v>
      </c>
      <c r="H50" s="14">
        <f t="shared" si="7"/>
        <v>2326534.09</v>
      </c>
      <c r="I50" s="3">
        <f t="shared" si="8"/>
        <v>11395269.012244897</v>
      </c>
      <c r="J50" s="3">
        <f t="shared" si="9"/>
        <v>0.20416666666666666</v>
      </c>
      <c r="K50" s="4">
        <f t="shared" si="10"/>
        <v>4349855.6805561865</v>
      </c>
      <c r="L50" s="4">
        <f t="shared" si="11"/>
        <v>1359097.8268138706</v>
      </c>
      <c r="M50">
        <f>VLOOKUP(B50,'CPI Indexes'!A$2:E$109,5,FALSE)</f>
        <v>1.2</v>
      </c>
      <c r="N50">
        <f>IF(B50&gt;G$4,VLOOKUP((B50-G$4),'CPI Indexes'!A$2:E$109,5,FALSE),VLOOKUP(0,'CPI Indexes'!A$2:E$109,5,FALSE))</f>
        <v>0.98</v>
      </c>
      <c r="O50">
        <f t="shared" si="12"/>
        <v>1.2244897959183674</v>
      </c>
      <c r="P50"/>
    </row>
    <row r="51" spans="2:16" x14ac:dyDescent="0.35">
      <c r="B51">
        <f t="shared" si="1"/>
        <v>12</v>
      </c>
      <c r="C51" s="7">
        <v>2009</v>
      </c>
      <c r="D51" s="8">
        <v>9112981.9100000001</v>
      </c>
      <c r="F51" s="16">
        <v>32.58</v>
      </c>
      <c r="H51" s="14">
        <f t="shared" si="7"/>
        <v>2278245.4775</v>
      </c>
      <c r="I51" s="3">
        <f t="shared" si="8"/>
        <v>11158753.359183675</v>
      </c>
      <c r="J51" s="3">
        <f t="shared" si="9"/>
        <v>0.20416666666666664</v>
      </c>
      <c r="K51" s="4">
        <f t="shared" si="10"/>
        <v>4343042.835536046</v>
      </c>
      <c r="L51" s="4">
        <f t="shared" si="11"/>
        <v>1308885.4483481799</v>
      </c>
      <c r="M51">
        <f>VLOOKUP(B51,'CPI Indexes'!A$2:E$109,5,FALSE)</f>
        <v>1.2</v>
      </c>
      <c r="N51">
        <f>IF(B51&gt;G$4,VLOOKUP((B51-G$4),'CPI Indexes'!A$2:E$109,5,FALSE),VLOOKUP(0,'CPI Indexes'!A$2:E$109,5,FALSE))</f>
        <v>0.98</v>
      </c>
      <c r="O51">
        <f t="shared" si="12"/>
        <v>1.2244897959183674</v>
      </c>
      <c r="P51"/>
    </row>
    <row r="52" spans="2:16" x14ac:dyDescent="0.35">
      <c r="B52">
        <f t="shared" si="1"/>
        <v>11</v>
      </c>
      <c r="C52" s="7">
        <v>2010</v>
      </c>
      <c r="D52" s="8">
        <v>4748047.03</v>
      </c>
      <c r="F52" s="16">
        <v>33.56</v>
      </c>
      <c r="H52" s="14">
        <f t="shared" si="7"/>
        <v>1187011.7575000001</v>
      </c>
      <c r="I52" s="3">
        <f t="shared" si="8"/>
        <v>5717036.219795919</v>
      </c>
      <c r="J52" s="3">
        <f t="shared" si="9"/>
        <v>0.20762711864406777</v>
      </c>
      <c r="K52" s="4">
        <f t="shared" si="10"/>
        <v>2307155.0671477211</v>
      </c>
      <c r="L52" s="4">
        <f t="shared" si="11"/>
        <v>670680.94617970439</v>
      </c>
      <c r="M52">
        <f>VLOOKUP(B52,'CPI Indexes'!A$2:E$109,5,FALSE)</f>
        <v>1.18</v>
      </c>
      <c r="N52">
        <f>IF(B52&gt;G$4,VLOOKUP((B52-G$4),'CPI Indexes'!A$2:E$109,5,FALSE),VLOOKUP(0,'CPI Indexes'!A$2:E$109,5,FALSE))</f>
        <v>0.98</v>
      </c>
      <c r="O52">
        <f t="shared" si="12"/>
        <v>1.2040816326530612</v>
      </c>
      <c r="P52"/>
    </row>
    <row r="53" spans="2:16" x14ac:dyDescent="0.35">
      <c r="B53">
        <f t="shared" si="1"/>
        <v>10</v>
      </c>
      <c r="C53" s="7">
        <v>2011</v>
      </c>
      <c r="D53" s="8">
        <v>9082323.7599999998</v>
      </c>
      <c r="F53" s="16">
        <v>34.549999999999997</v>
      </c>
      <c r="H53" s="14">
        <f t="shared" si="7"/>
        <v>2270580.94</v>
      </c>
      <c r="I53" s="3">
        <f t="shared" si="8"/>
        <v>10565152.128979592</v>
      </c>
      <c r="J53" s="3">
        <f t="shared" si="9"/>
        <v>0.21491228070175439</v>
      </c>
      <c r="K53" s="4">
        <f t="shared" si="10"/>
        <v>4500625.9744666768</v>
      </c>
      <c r="L53" s="4">
        <f t="shared" si="11"/>
        <v>1261490.2007694156</v>
      </c>
      <c r="M53">
        <f>VLOOKUP(B53,'CPI Indexes'!A$2:E$109,5,FALSE)</f>
        <v>1.1399999999999999</v>
      </c>
      <c r="N53">
        <f>IF(B53&gt;G$4,VLOOKUP((B53-G$4),'CPI Indexes'!A$2:E$109,5,FALSE),VLOOKUP(0,'CPI Indexes'!A$2:E$109,5,FALSE))</f>
        <v>0.98</v>
      </c>
      <c r="O53">
        <f t="shared" si="12"/>
        <v>1.1632653061224489</v>
      </c>
      <c r="P53"/>
    </row>
    <row r="54" spans="2:16" x14ac:dyDescent="0.35">
      <c r="B54">
        <f t="shared" si="1"/>
        <v>9</v>
      </c>
      <c r="C54" s="7">
        <v>2012</v>
      </c>
      <c r="D54" s="8">
        <v>8331840.0599999996</v>
      </c>
      <c r="F54" s="16">
        <v>35.54</v>
      </c>
      <c r="H54" s="14">
        <f t="shared" si="7"/>
        <v>2082960.0149999999</v>
      </c>
      <c r="I54" s="3">
        <f t="shared" si="8"/>
        <v>9607121.7018367331</v>
      </c>
      <c r="J54" s="3">
        <f t="shared" si="9"/>
        <v>0.21681415929203543</v>
      </c>
      <c r="K54" s="4">
        <f t="shared" si="10"/>
        <v>4210474.4627278745</v>
      </c>
      <c r="L54" s="4">
        <f t="shared" si="11"/>
        <v>1137925.3494710419</v>
      </c>
      <c r="M54">
        <f>VLOOKUP(B54,'CPI Indexes'!A$2:E$109,5,FALSE)</f>
        <v>1.1299999999999999</v>
      </c>
      <c r="N54">
        <f>IF(B54&gt;G$4,VLOOKUP((B54-G$4),'CPI Indexes'!A$2:E$109,5,FALSE),VLOOKUP(0,'CPI Indexes'!A$2:E$109,5,FALSE))</f>
        <v>0.98</v>
      </c>
      <c r="O54">
        <f t="shared" si="12"/>
        <v>1.1530612244897958</v>
      </c>
      <c r="P54"/>
    </row>
    <row r="55" spans="2:16" x14ac:dyDescent="0.35">
      <c r="B55">
        <f t="shared" si="1"/>
        <v>8</v>
      </c>
      <c r="C55" s="7">
        <v>2013</v>
      </c>
      <c r="D55" s="8">
        <v>9006300.4100000001</v>
      </c>
      <c r="F55" s="16">
        <v>36.53</v>
      </c>
      <c r="H55" s="14">
        <f t="shared" si="7"/>
        <v>2251575.1025</v>
      </c>
      <c r="I55" s="3">
        <f t="shared" si="8"/>
        <v>10292914.754285716</v>
      </c>
      <c r="J55" s="3">
        <f t="shared" si="9"/>
        <v>0.21874999999999997</v>
      </c>
      <c r="K55" s="4">
        <f t="shared" si="10"/>
        <v>4641418.3201859957</v>
      </c>
      <c r="L55" s="4">
        <f t="shared" si="11"/>
        <v>1209498.1890689668</v>
      </c>
      <c r="M55">
        <f>VLOOKUP(B55,'CPI Indexes'!A$2:E$109,5,FALSE)</f>
        <v>1.1200000000000001</v>
      </c>
      <c r="N55">
        <f>IF(B55&gt;G$4,VLOOKUP((B55-G$4),'CPI Indexes'!A$2:E$109,5,FALSE),VLOOKUP(0,'CPI Indexes'!A$2:E$109,5,FALSE))</f>
        <v>0.98</v>
      </c>
      <c r="O55">
        <f t="shared" si="12"/>
        <v>1.142857142857143</v>
      </c>
      <c r="P55"/>
    </row>
    <row r="56" spans="2:16" x14ac:dyDescent="0.35">
      <c r="B56">
        <f t="shared" si="1"/>
        <v>7</v>
      </c>
      <c r="C56" s="7">
        <v>2014</v>
      </c>
      <c r="D56" s="8">
        <v>27194997.690000001</v>
      </c>
      <c r="F56" s="16">
        <v>37.520000000000003</v>
      </c>
      <c r="H56" s="14">
        <f t="shared" si="7"/>
        <v>6798749.4225000003</v>
      </c>
      <c r="I56" s="3">
        <f t="shared" si="8"/>
        <v>30247497.430714287</v>
      </c>
      <c r="J56" s="3">
        <f t="shared" si="9"/>
        <v>0.22477064220183487</v>
      </c>
      <c r="K56" s="4">
        <f t="shared" si="10"/>
        <v>14292476.257456202</v>
      </c>
      <c r="L56" s="4">
        <f t="shared" si="11"/>
        <v>3591151.816890114</v>
      </c>
      <c r="M56">
        <f>VLOOKUP(B56,'CPI Indexes'!A$2:E$109,5,FALSE)</f>
        <v>1.0900000000000001</v>
      </c>
      <c r="N56">
        <f>IF(B56&gt;G$4,VLOOKUP((B56-G$4),'CPI Indexes'!A$2:E$109,5,FALSE),VLOOKUP(0,'CPI Indexes'!A$2:E$109,5,FALSE))</f>
        <v>0.98</v>
      </c>
      <c r="O56">
        <f t="shared" si="12"/>
        <v>1.1122448979591837</v>
      </c>
      <c r="P56"/>
    </row>
    <row r="57" spans="2:16" x14ac:dyDescent="0.35">
      <c r="B57">
        <f t="shared" si="1"/>
        <v>6</v>
      </c>
      <c r="C57" s="7">
        <v>2015</v>
      </c>
      <c r="D57" s="8">
        <v>30984871.210000001</v>
      </c>
      <c r="F57" s="16">
        <v>38.51</v>
      </c>
      <c r="H57" s="14">
        <f t="shared" si="7"/>
        <v>7746217.8025000002</v>
      </c>
      <c r="I57" s="3">
        <f t="shared" si="8"/>
        <v>34146592.762040824</v>
      </c>
      <c r="J57" s="3">
        <f t="shared" si="9"/>
        <v>0.2268518518518518</v>
      </c>
      <c r="K57" s="4">
        <f t="shared" si="10"/>
        <v>16606660.933517342</v>
      </c>
      <c r="L57" s="4">
        <f t="shared" si="11"/>
        <v>4023281.1290589459</v>
      </c>
      <c r="M57">
        <f>VLOOKUP(B57,'CPI Indexes'!A$2:E$109,5,FALSE)</f>
        <v>1.08</v>
      </c>
      <c r="N57">
        <f>IF(B57&gt;G$4,VLOOKUP((B57-G$4),'CPI Indexes'!A$2:E$109,5,FALSE),VLOOKUP(0,'CPI Indexes'!A$2:E$109,5,FALSE))</f>
        <v>0.98</v>
      </c>
      <c r="O57">
        <f t="shared" si="12"/>
        <v>1.1020408163265307</v>
      </c>
      <c r="P57"/>
    </row>
    <row r="58" spans="2:16" x14ac:dyDescent="0.35">
      <c r="B58">
        <f t="shared" si="1"/>
        <v>5</v>
      </c>
      <c r="C58" s="7">
        <v>2016</v>
      </c>
      <c r="D58" s="8">
        <v>33052185.969999999</v>
      </c>
      <c r="F58" s="16">
        <v>39.51</v>
      </c>
      <c r="H58" s="14">
        <f t="shared" si="7"/>
        <v>8263046.4924999997</v>
      </c>
      <c r="I58" s="3">
        <f t="shared" si="8"/>
        <v>36087590.803979591</v>
      </c>
      <c r="J58" s="3">
        <f t="shared" si="9"/>
        <v>0.22897196261682243</v>
      </c>
      <c r="K58" s="4">
        <f t="shared" si="10"/>
        <v>18068952.768309928</v>
      </c>
      <c r="L58" s="4">
        <f t="shared" si="11"/>
        <v>4219324.6119810091</v>
      </c>
      <c r="M58">
        <f>VLOOKUP(B58,'CPI Indexes'!A$2:E$109,5,FALSE)</f>
        <v>1.07</v>
      </c>
      <c r="N58">
        <f>IF(B58&gt;G$4,VLOOKUP((B58-G$4),'CPI Indexes'!A$2:E$109,5,FALSE),VLOOKUP(0,'CPI Indexes'!A$2:E$109,5,FALSE))</f>
        <v>0.98</v>
      </c>
      <c r="O58">
        <f t="shared" si="12"/>
        <v>1.0918367346938775</v>
      </c>
      <c r="P58"/>
    </row>
    <row r="59" spans="2:16" x14ac:dyDescent="0.35">
      <c r="B59">
        <f t="shared" si="1"/>
        <v>4</v>
      </c>
      <c r="C59" s="7">
        <v>2017</v>
      </c>
      <c r="D59" s="8">
        <v>73564213.370000005</v>
      </c>
      <c r="F59" s="16">
        <v>40.51</v>
      </c>
      <c r="H59" s="14">
        <f t="shared" si="7"/>
        <v>18391053.342500001</v>
      </c>
      <c r="I59" s="3">
        <f t="shared" si="8"/>
        <v>78818800.039285719</v>
      </c>
      <c r="J59" s="3">
        <f t="shared" si="9"/>
        <v>0.23333333333333334</v>
      </c>
      <c r="K59" s="4">
        <f t="shared" si="10"/>
        <v>41020368.93981605</v>
      </c>
      <c r="L59" s="4">
        <f t="shared" si="11"/>
        <v>9232544.5727958027</v>
      </c>
      <c r="M59">
        <f>VLOOKUP(B59,'CPI Indexes'!A$2:E$109,5,FALSE)</f>
        <v>1.05</v>
      </c>
      <c r="N59">
        <f>IF(B59&gt;G$4,VLOOKUP((B59-G$4),'CPI Indexes'!A$2:E$109,5,FALSE),VLOOKUP(0,'CPI Indexes'!A$2:E$109,5,FALSE))</f>
        <v>0.98</v>
      </c>
      <c r="O59">
        <f t="shared" si="12"/>
        <v>1.0714285714285714</v>
      </c>
      <c r="P59"/>
    </row>
    <row r="60" spans="2:16" x14ac:dyDescent="0.35">
      <c r="B60">
        <f t="shared" si="1"/>
        <v>3</v>
      </c>
      <c r="C60" s="7">
        <v>2018</v>
      </c>
      <c r="D60" s="8">
        <v>17376164.379999999</v>
      </c>
      <c r="F60" s="16">
        <v>41.5</v>
      </c>
      <c r="H60" s="14">
        <f t="shared" si="7"/>
        <v>4344041.0949999997</v>
      </c>
      <c r="I60" s="3">
        <f t="shared" si="8"/>
        <v>18262703.37897959</v>
      </c>
      <c r="J60" s="3">
        <f t="shared" si="9"/>
        <v>0.23786407766990292</v>
      </c>
      <c r="K60" s="4">
        <f t="shared" si="10"/>
        <v>9881003.5012388453</v>
      </c>
      <c r="L60" s="4">
        <f t="shared" si="11"/>
        <v>2144345.0997510874</v>
      </c>
      <c r="M60">
        <f>VLOOKUP(B60,'CPI Indexes'!A$2:E$109,5,FALSE)</f>
        <v>1.03</v>
      </c>
      <c r="N60">
        <f>IF(B60&gt;G$4,VLOOKUP((B60-G$4),'CPI Indexes'!A$2:E$109,5,FALSE),VLOOKUP(0,'CPI Indexes'!A$2:E$109,5,FALSE))</f>
        <v>0.98</v>
      </c>
      <c r="O60">
        <f t="shared" si="12"/>
        <v>1.0510204081632653</v>
      </c>
      <c r="P60"/>
    </row>
    <row r="61" spans="2:16" x14ac:dyDescent="0.35">
      <c r="B61">
        <f t="shared" si="1"/>
        <v>2</v>
      </c>
      <c r="C61" s="7">
        <v>2019</v>
      </c>
      <c r="D61" s="8">
        <v>27572193.75</v>
      </c>
      <c r="F61" s="16">
        <v>42.5</v>
      </c>
      <c r="H61" s="14">
        <f t="shared" si="7"/>
        <v>6893048.4375</v>
      </c>
      <c r="I61" s="3">
        <f t="shared" si="8"/>
        <v>28416240.497448977</v>
      </c>
      <c r="J61" s="3">
        <f t="shared" si="9"/>
        <v>0.2425742574257426</v>
      </c>
      <c r="K61" s="4">
        <f t="shared" si="10"/>
        <v>15992583.619895378</v>
      </c>
      <c r="L61" s="4">
        <f t="shared" si="11"/>
        <v>3345215.8923544232</v>
      </c>
      <c r="M61">
        <f>VLOOKUP(B61,'CPI Indexes'!A$2:E$109,5,FALSE)</f>
        <v>1.01</v>
      </c>
      <c r="N61">
        <f>IF(B61&gt;G$4,VLOOKUP((B61-G$4),'CPI Indexes'!A$2:E$109,5,FALSE),VLOOKUP(0,'CPI Indexes'!A$2:E$109,5,FALSE))</f>
        <v>0.98</v>
      </c>
      <c r="O61">
        <f t="shared" si="12"/>
        <v>1.0306122448979591</v>
      </c>
      <c r="P61"/>
    </row>
    <row r="62" spans="2:16" x14ac:dyDescent="0.35">
      <c r="B62">
        <f t="shared" si="1"/>
        <v>1</v>
      </c>
      <c r="C62" s="7">
        <v>2020</v>
      </c>
      <c r="D62" s="8">
        <v>29487812.210000001</v>
      </c>
      <c r="F62" s="16">
        <v>43.5</v>
      </c>
      <c r="H62" s="14">
        <f t="shared" si="7"/>
        <v>7371953.0525000002</v>
      </c>
      <c r="I62" s="3">
        <f t="shared" si="8"/>
        <v>30089604.295918368</v>
      </c>
      <c r="J62" s="3">
        <f t="shared" si="9"/>
        <v>0.245</v>
      </c>
      <c r="K62" s="4">
        <f t="shared" si="10"/>
        <v>17445765.576303512</v>
      </c>
      <c r="L62" s="4">
        <f t="shared" si="11"/>
        <v>3517284.0953475465</v>
      </c>
      <c r="M62">
        <f>VLOOKUP(B62,'CPI Indexes'!A$2:E$109,5,FALSE)</f>
        <v>1</v>
      </c>
      <c r="N62">
        <f>IF(B62&gt;G$4,VLOOKUP((B62-G$4),'CPI Indexes'!A$2:E$109,5,FALSE),VLOOKUP(0,'CPI Indexes'!A$2:E$109,5,FALSE))</f>
        <v>0.98</v>
      </c>
      <c r="O62">
        <f t="shared" si="12"/>
        <v>1.0204081632653061</v>
      </c>
      <c r="P62"/>
    </row>
    <row r="63" spans="2:16" x14ac:dyDescent="0.35">
      <c r="B63">
        <f t="shared" si="1"/>
        <v>0</v>
      </c>
      <c r="C63" s="7">
        <v>2021</v>
      </c>
      <c r="D63" s="8">
        <v>43958569.880000003</v>
      </c>
      <c r="F63" s="16">
        <v>44.5</v>
      </c>
      <c r="H63" s="14">
        <f t="shared" si="7"/>
        <v>10989642.470000001</v>
      </c>
      <c r="I63" s="3">
        <f t="shared" si="8"/>
        <v>43958569.880000003</v>
      </c>
      <c r="J63" s="3">
        <f t="shared" si="9"/>
        <v>0.25</v>
      </c>
      <c r="K63" s="4">
        <f t="shared" si="10"/>
        <v>26527187.494590912</v>
      </c>
      <c r="L63" s="4">
        <f t="shared" si="11"/>
        <v>5154903.2355497591</v>
      </c>
      <c r="M63">
        <f>VLOOKUP(B63,'CPI Indexes'!A$2:E$109,5,FALSE)</f>
        <v>0.98</v>
      </c>
      <c r="N63">
        <f>IF(B63&gt;G$4,VLOOKUP((B63-G$4),'CPI Indexes'!A$2:E$109,5,FALSE),VLOOKUP(0,'CPI Indexes'!A$2:E$109,5,FALSE))</f>
        <v>0.98</v>
      </c>
      <c r="O63">
        <f t="shared" si="12"/>
        <v>1</v>
      </c>
      <c r="P63"/>
    </row>
    <row r="64" spans="2:16" x14ac:dyDescent="0.35">
      <c r="H64" s="3"/>
      <c r="P64"/>
    </row>
    <row r="65" spans="4:19" x14ac:dyDescent="0.35">
      <c r="D65" s="1">
        <f>SUM(D9:D64)</f>
        <v>485257212.09999996</v>
      </c>
      <c r="H65" s="3">
        <f>SUM(H9:H64)</f>
        <v>121314303.02499999</v>
      </c>
      <c r="I65" s="3">
        <f>SUM(I9:I64)</f>
        <v>578300615.3526938</v>
      </c>
      <c r="J65" s="3"/>
      <c r="K65" s="11">
        <f>SUM(K9:K64)</f>
        <v>241355592.04534677</v>
      </c>
      <c r="L65" s="11">
        <f>SUM(L9:L64)</f>
        <v>69354466.589875832</v>
      </c>
      <c r="P65"/>
    </row>
    <row r="66" spans="4:19" x14ac:dyDescent="0.35">
      <c r="H66" s="3"/>
      <c r="P66"/>
    </row>
    <row r="67" spans="4:19" x14ac:dyDescent="0.35">
      <c r="H67" s="3">
        <f>H65/D65</f>
        <v>0.25</v>
      </c>
      <c r="I67" s="5">
        <f>I65/D65</f>
        <v>1.1917403820749806</v>
      </c>
      <c r="J67" s="6"/>
      <c r="K67" s="5">
        <f>K65/D65</f>
        <v>0.49737662012452299</v>
      </c>
      <c r="L67" s="4">
        <f>L65/D65</f>
        <v>0.14292310317189788</v>
      </c>
      <c r="P67"/>
    </row>
    <row r="68" spans="4:19" x14ac:dyDescent="0.35">
      <c r="H68" s="3"/>
      <c r="P68"/>
      <c r="Q68" s="4"/>
    </row>
    <row r="69" spans="4:19" x14ac:dyDescent="0.35">
      <c r="D69" s="1"/>
      <c r="F69" s="2"/>
      <c r="H69" s="2"/>
      <c r="L69" s="2"/>
      <c r="N69" s="3"/>
      <c r="O69" s="4"/>
      <c r="P69" s="4"/>
      <c r="Q69" s="4"/>
    </row>
    <row r="70" spans="4:19" x14ac:dyDescent="0.35">
      <c r="D70" s="1"/>
      <c r="F70" s="2"/>
      <c r="H70" s="2"/>
      <c r="L70" s="2"/>
      <c r="N70" s="3"/>
      <c r="O70" s="4"/>
      <c r="P70" s="4"/>
      <c r="Q70" s="4"/>
    </row>
    <row r="71" spans="4:19" x14ac:dyDescent="0.35">
      <c r="D71" s="1"/>
      <c r="F71" s="2"/>
      <c r="H71" s="2"/>
      <c r="L71" s="2"/>
      <c r="N71" s="3"/>
      <c r="O71" s="4"/>
      <c r="P71" s="4"/>
      <c r="Q71" s="4"/>
    </row>
    <row r="72" spans="4:19" x14ac:dyDescent="0.35">
      <c r="D72" s="1"/>
      <c r="F72" s="2"/>
      <c r="H72" s="2"/>
      <c r="L72" s="2"/>
      <c r="N72" s="3"/>
      <c r="O72" s="4"/>
      <c r="P72" s="4"/>
      <c r="Q72" s="4"/>
    </row>
    <row r="73" spans="4:19" x14ac:dyDescent="0.35">
      <c r="D73" s="1"/>
      <c r="F73" s="2"/>
      <c r="H73" s="2"/>
      <c r="L73" s="2"/>
      <c r="N73" s="3"/>
      <c r="O73" s="4"/>
      <c r="P73" s="4"/>
      <c r="Q73" s="4"/>
    </row>
    <row r="74" spans="4:19" x14ac:dyDescent="0.35">
      <c r="D74" s="1"/>
      <c r="F74" s="2"/>
      <c r="H74" s="2"/>
      <c r="L74" s="2"/>
      <c r="N74" s="3"/>
      <c r="O74" s="4"/>
      <c r="P74" s="4"/>
      <c r="Q74" s="4"/>
    </row>
    <row r="75" spans="4:19" x14ac:dyDescent="0.35">
      <c r="D75" s="1"/>
      <c r="F75" s="2"/>
      <c r="H75" s="2"/>
      <c r="L75" s="2"/>
      <c r="N75" s="3"/>
      <c r="O75" s="4"/>
      <c r="P75" s="4"/>
      <c r="Q75" s="4"/>
    </row>
    <row r="76" spans="4:19" x14ac:dyDescent="0.35">
      <c r="D76" s="1"/>
      <c r="F76" s="2"/>
      <c r="H76" s="2"/>
      <c r="L76" s="2"/>
      <c r="N76" s="3"/>
      <c r="O76" s="4"/>
      <c r="P76" s="4"/>
      <c r="Q76" s="4"/>
    </row>
    <row r="77" spans="4:19" x14ac:dyDescent="0.35">
      <c r="D77" s="1"/>
      <c r="F77" s="2"/>
      <c r="H77" s="2"/>
      <c r="L77" s="2"/>
      <c r="N77" s="3"/>
      <c r="O77" s="4"/>
      <c r="P77" s="4"/>
      <c r="Q77" s="4"/>
    </row>
    <row r="78" spans="4:19" x14ac:dyDescent="0.35">
      <c r="D78" s="1"/>
      <c r="F78" s="2"/>
      <c r="H78" s="2"/>
      <c r="L78" s="2"/>
      <c r="N78" s="3"/>
      <c r="O78" s="4"/>
      <c r="P78" s="4"/>
      <c r="Q78" s="4"/>
    </row>
    <row r="79" spans="4:19" x14ac:dyDescent="0.35">
      <c r="D79" s="1"/>
      <c r="F79" s="2"/>
      <c r="H79" s="2"/>
      <c r="J79" s="2"/>
      <c r="N79" s="2"/>
      <c r="Q79" s="4"/>
      <c r="R79" s="4"/>
      <c r="S79" s="4"/>
    </row>
    <row r="80" spans="4:19" x14ac:dyDescent="0.35">
      <c r="D80" s="1"/>
      <c r="F80" s="2"/>
      <c r="H80" s="2"/>
      <c r="J80" s="2"/>
      <c r="N80" s="2"/>
      <c r="R80" s="4"/>
      <c r="S80" s="4"/>
    </row>
    <row r="81" spans="4:19" x14ac:dyDescent="0.35">
      <c r="Q81" s="3"/>
    </row>
    <row r="82" spans="4:19" x14ac:dyDescent="0.35">
      <c r="D82" s="1"/>
      <c r="R82" s="3"/>
      <c r="S82" s="3"/>
    </row>
    <row r="83" spans="4:19" x14ac:dyDescent="0.35">
      <c r="Q83" s="5"/>
    </row>
    <row r="84" spans="4:19" x14ac:dyDescent="0.35">
      <c r="R84" s="6"/>
      <c r="S84" s="5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S142"/>
  <sheetViews>
    <sheetView workbookViewId="0">
      <selection activeCell="F7" sqref="F7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10" width="16.81640625" bestFit="1" customWidth="1"/>
    <col min="11" max="11" width="19.54296875" bestFit="1" customWidth="1"/>
    <col min="12" max="12" width="20.1796875" bestFit="1" customWidth="1"/>
    <col min="13" max="13" width="5.54296875" bestFit="1" customWidth="1"/>
    <col min="15" max="15" width="5.54296875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31</v>
      </c>
    </row>
    <row r="3" spans="2:19" x14ac:dyDescent="0.35">
      <c r="B3" t="s">
        <v>1</v>
      </c>
      <c r="F3">
        <v>0.5</v>
      </c>
    </row>
    <row r="4" spans="2:19" x14ac:dyDescent="0.35">
      <c r="B4" t="s">
        <v>2</v>
      </c>
      <c r="F4" s="12">
        <v>23.6</v>
      </c>
      <c r="G4" s="13">
        <f>ROUND(F4,0)</f>
        <v>24</v>
      </c>
    </row>
    <row r="5" spans="2:19" x14ac:dyDescent="0.35">
      <c r="B5" t="s">
        <v>32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5">
      <c r="B9">
        <f>2020-C9</f>
        <v>120</v>
      </c>
      <c r="C9" s="7">
        <v>1900</v>
      </c>
      <c r="D9" s="8">
        <v>2675159.36</v>
      </c>
      <c r="F9" s="10"/>
      <c r="H9" s="14">
        <f>D9*F$3</f>
        <v>1337579.68</v>
      </c>
      <c r="I9" s="3">
        <f>D9*O9</f>
        <v>3992297.622963455</v>
      </c>
      <c r="J9" s="3">
        <f>H9/I9</f>
        <v>0.33504007123775598</v>
      </c>
      <c r="K9" s="4">
        <f t="shared" ref="K9:K12" si="0">(I9*J9)*((1+(F$6/100))^F9)</f>
        <v>1337579.68</v>
      </c>
      <c r="L9" s="4">
        <f>K9/((1+(F$5/100))^F9)</f>
        <v>1337579.68</v>
      </c>
      <c r="M9">
        <f>VLOOKUP(106,'CPI Indexes'!A$2:E$108,5,FALSE)</f>
        <v>22.46</v>
      </c>
      <c r="N9">
        <f>IF(B9&gt;G$4,VLOOKUP((B9-G$4),'CPI Indexes'!A$2:E$108,5,FALSE),VLOOKUP(0,'CPI Indexes'!A$2:E$108,5,FALSE))</f>
        <v>15.05</v>
      </c>
      <c r="O9">
        <f>M9/N9</f>
        <v>1.4923588039867111</v>
      </c>
      <c r="P9"/>
    </row>
    <row r="10" spans="2:19" x14ac:dyDescent="0.35">
      <c r="B10">
        <f t="shared" ref="B10:B73" si="1">2020-C10</f>
        <v>119</v>
      </c>
      <c r="C10" s="7">
        <v>1901</v>
      </c>
      <c r="D10" s="8">
        <v>28468.71</v>
      </c>
      <c r="F10" s="10"/>
      <c r="H10" s="14">
        <f t="shared" ref="H10:H12" si="2">D10*F$3</f>
        <v>14234.355</v>
      </c>
      <c r="I10" s="3">
        <f t="shared" ref="I10:I12" si="3">D10*O10</f>
        <v>42942.056856950978</v>
      </c>
      <c r="J10" s="3">
        <f t="shared" ref="J10:J12" si="4">H10/I10</f>
        <v>0.33147818343722169</v>
      </c>
      <c r="K10" s="4">
        <f t="shared" si="0"/>
        <v>14234.355</v>
      </c>
      <c r="L10" s="4">
        <f t="shared" ref="L10:L12" si="5">K10/((1+(F$5/100))^F10)</f>
        <v>14234.355</v>
      </c>
      <c r="M10">
        <f>VLOOKUP(106,'CPI Indexes'!A$2:E$108,5,FALSE)</f>
        <v>22.46</v>
      </c>
      <c r="N10">
        <f>IF(B10&gt;G$4,VLOOKUP((B10-G$4),'CPI Indexes'!A$2:E$108,5,FALSE),VLOOKUP(0,'CPI Indexes'!A$2:E$108,5,FALSE))</f>
        <v>14.89</v>
      </c>
      <c r="O10">
        <f t="shared" ref="O10:O12" si="6">M10/N10</f>
        <v>1.5083948959032909</v>
      </c>
      <c r="P10"/>
    </row>
    <row r="11" spans="2:19" x14ac:dyDescent="0.35">
      <c r="B11">
        <f t="shared" si="1"/>
        <v>111</v>
      </c>
      <c r="C11" s="7">
        <v>1909</v>
      </c>
      <c r="D11" s="8">
        <v>61.08</v>
      </c>
      <c r="F11" s="10"/>
      <c r="H11" s="14">
        <f t="shared" si="2"/>
        <v>30.54</v>
      </c>
      <c r="I11" s="3">
        <f t="shared" si="3"/>
        <v>72.089164477141352</v>
      </c>
      <c r="J11" s="3">
        <f t="shared" si="4"/>
        <v>0.4236420302760463</v>
      </c>
      <c r="K11" s="4">
        <f t="shared" si="0"/>
        <v>30.54</v>
      </c>
      <c r="L11" s="4">
        <f t="shared" si="5"/>
        <v>30.54</v>
      </c>
      <c r="M11">
        <f>VLOOKUP(106,'CPI Indexes'!A$2:E$108,5,FALSE)</f>
        <v>22.46</v>
      </c>
      <c r="N11">
        <f>IF(B11&gt;G$4,VLOOKUP((B11-G$4),'CPI Indexes'!A$2:E$108,5,FALSE),VLOOKUP(0,'CPI Indexes'!A$2:E$108,5,FALSE))</f>
        <v>19.03</v>
      </c>
      <c r="O11">
        <f t="shared" si="6"/>
        <v>1.1802417235943248</v>
      </c>
      <c r="P11"/>
    </row>
    <row r="12" spans="2:19" x14ac:dyDescent="0.35">
      <c r="B12">
        <f t="shared" si="1"/>
        <v>109</v>
      </c>
      <c r="C12" s="7">
        <v>1911</v>
      </c>
      <c r="D12" s="8">
        <v>1994.22</v>
      </c>
      <c r="F12" s="10">
        <v>0.5</v>
      </c>
      <c r="H12" s="14">
        <f t="shared" si="2"/>
        <v>997.11</v>
      </c>
      <c r="I12" s="3">
        <f t="shared" si="3"/>
        <v>2419.7828849270663</v>
      </c>
      <c r="J12" s="3">
        <f t="shared" si="4"/>
        <v>0.41206589492430989</v>
      </c>
      <c r="K12" s="4">
        <f t="shared" si="0"/>
        <v>1007.0317369090212</v>
      </c>
      <c r="L12" s="4">
        <f t="shared" si="5"/>
        <v>988.66487513089612</v>
      </c>
      <c r="M12">
        <f>VLOOKUP(106,'CPI Indexes'!A$2:E$108,5,FALSE)</f>
        <v>22.46</v>
      </c>
      <c r="N12">
        <f>IF(B12&gt;G$4,VLOOKUP((B12-G$4),'CPI Indexes'!A$2:E$108,5,FALSE),VLOOKUP(0,'CPI Indexes'!A$2:E$108,5,FALSE))</f>
        <v>18.510000000000002</v>
      </c>
      <c r="O12">
        <f t="shared" si="6"/>
        <v>1.2133981631550512</v>
      </c>
      <c r="P12"/>
    </row>
    <row r="13" spans="2:19" x14ac:dyDescent="0.35">
      <c r="B13">
        <f t="shared" si="1"/>
        <v>108</v>
      </c>
      <c r="C13" s="7">
        <v>1912</v>
      </c>
      <c r="D13" s="8">
        <v>5372.22</v>
      </c>
      <c r="F13" s="10">
        <v>0.55000000000000004</v>
      </c>
      <c r="H13" s="14">
        <f t="shared" ref="H13:H76" si="7">D13*F$3</f>
        <v>2686.11</v>
      </c>
      <c r="I13" s="3">
        <f t="shared" ref="I13:I76" si="8">D13*O13</f>
        <v>6782.4654974704899</v>
      </c>
      <c r="J13" s="3">
        <f t="shared" ref="J13:J76" si="9">H13/I13</f>
        <v>0.39603739982190556</v>
      </c>
      <c r="K13" s="4">
        <f t="shared" ref="K13:K76" si="10">(I13*J13)*((1+(F$6/100))^F13)</f>
        <v>2715.5255173277724</v>
      </c>
      <c r="L13" s="4">
        <f t="shared" ref="L13:L76" si="11">K13/((1+(F$5/100))^F13)</f>
        <v>2661.0953138106161</v>
      </c>
      <c r="M13">
        <f>VLOOKUP(106,'CPI Indexes'!A$2:E$108,5,FALSE)</f>
        <v>22.46</v>
      </c>
      <c r="N13">
        <f>IF(B13&gt;G$4,VLOOKUP((B13-G$4),'CPI Indexes'!A$2:E$108,5,FALSE),VLOOKUP(0,'CPI Indexes'!A$2:E$108,5,FALSE))</f>
        <v>17.79</v>
      </c>
      <c r="O13">
        <f t="shared" ref="O13:O76" si="12">M13/N13</f>
        <v>1.2625070264193368</v>
      </c>
      <c r="P13"/>
    </row>
    <row r="14" spans="2:19" x14ac:dyDescent="0.35">
      <c r="B14">
        <f t="shared" si="1"/>
        <v>107</v>
      </c>
      <c r="C14" s="7">
        <v>1913</v>
      </c>
      <c r="D14" s="8">
        <v>1997.63</v>
      </c>
      <c r="F14" s="10">
        <v>0.76</v>
      </c>
      <c r="H14" s="14">
        <f t="shared" si="7"/>
        <v>998.81500000000005</v>
      </c>
      <c r="I14" s="3">
        <f t="shared" si="8"/>
        <v>2522.0219111860597</v>
      </c>
      <c r="J14" s="3">
        <f t="shared" si="9"/>
        <v>0.39603739982190561</v>
      </c>
      <c r="K14" s="4">
        <f t="shared" si="10"/>
        <v>1013.9608491089953</v>
      </c>
      <c r="L14" s="4">
        <f t="shared" si="11"/>
        <v>985.98481461623624</v>
      </c>
      <c r="M14">
        <f>VLOOKUP(106,'CPI Indexes'!A$2:E$108,5,FALSE)</f>
        <v>22.46</v>
      </c>
      <c r="N14">
        <f>IF(B14&gt;G$4,VLOOKUP((B14-G$4),'CPI Indexes'!A$2:E$108,5,FALSE),VLOOKUP(0,'CPI Indexes'!A$2:E$108,5,FALSE))</f>
        <v>17.79</v>
      </c>
      <c r="O14">
        <f t="shared" si="12"/>
        <v>1.2625070264193368</v>
      </c>
      <c r="P14"/>
    </row>
    <row r="15" spans="2:19" x14ac:dyDescent="0.35">
      <c r="B15">
        <f t="shared" si="1"/>
        <v>106</v>
      </c>
      <c r="C15" s="7">
        <v>1914</v>
      </c>
      <c r="D15" s="8">
        <v>1947.23</v>
      </c>
      <c r="F15" s="10">
        <v>1</v>
      </c>
      <c r="H15" s="14">
        <f t="shared" si="7"/>
        <v>973.61500000000001</v>
      </c>
      <c r="I15" s="3">
        <f t="shared" si="8"/>
        <v>2458.391557054525</v>
      </c>
      <c r="J15" s="3">
        <f t="shared" si="9"/>
        <v>0.39603739982190561</v>
      </c>
      <c r="K15" s="4">
        <f t="shared" si="10"/>
        <v>993.08730000000003</v>
      </c>
      <c r="L15" s="4">
        <f t="shared" si="11"/>
        <v>957.19257831325297</v>
      </c>
      <c r="M15">
        <f>VLOOKUP(B15,'CPI Indexes'!A$2:E$108,5,FALSE)</f>
        <v>22.46</v>
      </c>
      <c r="N15">
        <f>IF(B15&gt;G$4,VLOOKUP((B15-G$4),'CPI Indexes'!A$2:E$108,5,FALSE),VLOOKUP(0,'CPI Indexes'!A$2:E$108,5,FALSE))</f>
        <v>17.79</v>
      </c>
      <c r="O15">
        <f t="shared" si="12"/>
        <v>1.2625070264193368</v>
      </c>
      <c r="P15"/>
    </row>
    <row r="16" spans="2:19" x14ac:dyDescent="0.35">
      <c r="B16">
        <f t="shared" si="1"/>
        <v>105</v>
      </c>
      <c r="C16" s="7">
        <v>1915</v>
      </c>
      <c r="D16" s="8">
        <v>398.55</v>
      </c>
      <c r="F16" s="10">
        <v>1.25</v>
      </c>
      <c r="H16" s="14">
        <f t="shared" si="7"/>
        <v>199.27500000000001</v>
      </c>
      <c r="I16" s="3">
        <f t="shared" si="8"/>
        <v>475.79378283712782</v>
      </c>
      <c r="J16" s="3">
        <f t="shared" si="9"/>
        <v>0.41882640586797071</v>
      </c>
      <c r="K16" s="4">
        <f t="shared" si="10"/>
        <v>204.26926795303521</v>
      </c>
      <c r="L16" s="4">
        <f t="shared" si="11"/>
        <v>195.08231506495977</v>
      </c>
      <c r="M16">
        <f>VLOOKUP(B16,'CPI Indexes'!A$2:E$108,5,FALSE)</f>
        <v>20.45</v>
      </c>
      <c r="N16">
        <f>IF(B16&gt;G$4,VLOOKUP((B16-G$4),'CPI Indexes'!A$2:E$108,5,FALSE),VLOOKUP(0,'CPI Indexes'!A$2:E$108,5,FALSE))</f>
        <v>17.13</v>
      </c>
      <c r="O16">
        <f t="shared" si="12"/>
        <v>1.193812025685931</v>
      </c>
      <c r="P16"/>
    </row>
    <row r="17" spans="2:16" x14ac:dyDescent="0.35">
      <c r="B17">
        <f t="shared" si="1"/>
        <v>104</v>
      </c>
      <c r="C17" s="7">
        <v>1916</v>
      </c>
      <c r="D17" s="8">
        <v>492.24</v>
      </c>
      <c r="F17" s="10">
        <v>1.51</v>
      </c>
      <c r="H17" s="14">
        <f t="shared" si="7"/>
        <v>246.12</v>
      </c>
      <c r="I17" s="3">
        <f t="shared" si="8"/>
        <v>529.49389578163766</v>
      </c>
      <c r="J17" s="3">
        <f t="shared" si="9"/>
        <v>0.46482122260668979</v>
      </c>
      <c r="K17" s="4">
        <f t="shared" si="10"/>
        <v>253.590608485009</v>
      </c>
      <c r="L17" s="4">
        <f t="shared" si="11"/>
        <v>239.87839074017154</v>
      </c>
      <c r="M17">
        <f>VLOOKUP(B17,'CPI Indexes'!A$2:E$108,5,FALSE)</f>
        <v>17.34</v>
      </c>
      <c r="N17">
        <f>IF(B17&gt;G$4,VLOOKUP((B17-G$4),'CPI Indexes'!A$2:E$108,5,FALSE),VLOOKUP(0,'CPI Indexes'!A$2:E$108,5,FALSE))</f>
        <v>16.12</v>
      </c>
      <c r="O17">
        <f t="shared" si="12"/>
        <v>1.0756823821339949</v>
      </c>
      <c r="P17"/>
    </row>
    <row r="18" spans="2:16" x14ac:dyDescent="0.35">
      <c r="B18">
        <f t="shared" si="1"/>
        <v>103</v>
      </c>
      <c r="C18" s="7">
        <v>1917</v>
      </c>
      <c r="D18" s="8">
        <v>248.91</v>
      </c>
      <c r="F18" s="10">
        <v>1.77</v>
      </c>
      <c r="H18" s="14">
        <f t="shared" si="7"/>
        <v>124.455</v>
      </c>
      <c r="I18" s="3">
        <f t="shared" si="8"/>
        <v>246.03242774566473</v>
      </c>
      <c r="J18" s="3">
        <f t="shared" si="9"/>
        <v>0.50584795321637432</v>
      </c>
      <c r="K18" s="4">
        <f t="shared" si="10"/>
        <v>128.89457924426566</v>
      </c>
      <c r="L18" s="4">
        <f t="shared" si="11"/>
        <v>120.7635042443255</v>
      </c>
      <c r="M18">
        <f>VLOOKUP(B18,'CPI Indexes'!A$2:E$108,5,FALSE)</f>
        <v>15.39</v>
      </c>
      <c r="N18">
        <f>IF(B18&gt;G$4,VLOOKUP((B18-G$4),'CPI Indexes'!A$2:E$108,5,FALSE),VLOOKUP(0,'CPI Indexes'!A$2:E$108,5,FALSE))</f>
        <v>15.57</v>
      </c>
      <c r="O18">
        <f t="shared" si="12"/>
        <v>0.98843930635838151</v>
      </c>
      <c r="P18"/>
    </row>
    <row r="19" spans="2:16" x14ac:dyDescent="0.35">
      <c r="B19">
        <f t="shared" si="1"/>
        <v>102</v>
      </c>
      <c r="C19" s="7">
        <v>1918</v>
      </c>
      <c r="D19" s="8">
        <v>433.13</v>
      </c>
      <c r="F19" s="10">
        <v>2.0299999999999998</v>
      </c>
      <c r="H19" s="14">
        <f t="shared" si="7"/>
        <v>216.565</v>
      </c>
      <c r="I19" s="3">
        <f t="shared" si="8"/>
        <v>397.84214191852823</v>
      </c>
      <c r="J19" s="3">
        <f t="shared" si="9"/>
        <v>0.54434907010014311</v>
      </c>
      <c r="K19" s="4">
        <f t="shared" si="10"/>
        <v>225.44812017716953</v>
      </c>
      <c r="L19" s="4">
        <f t="shared" si="11"/>
        <v>209.21401040704308</v>
      </c>
      <c r="M19">
        <f>VLOOKUP(B19,'CPI Indexes'!A$2:E$108,5,FALSE)</f>
        <v>13.98</v>
      </c>
      <c r="N19">
        <f>IF(B19&gt;G$4,VLOOKUP((B19-G$4),'CPI Indexes'!A$2:E$108,5,FALSE),VLOOKUP(0,'CPI Indexes'!A$2:E$108,5,FALSE))</f>
        <v>15.22</v>
      </c>
      <c r="O19">
        <f t="shared" si="12"/>
        <v>0.91852825229960577</v>
      </c>
      <c r="P19"/>
    </row>
    <row r="20" spans="2:16" x14ac:dyDescent="0.35">
      <c r="B20">
        <f t="shared" si="1"/>
        <v>101</v>
      </c>
      <c r="C20" s="7">
        <v>1919</v>
      </c>
      <c r="D20" s="8">
        <v>361.62</v>
      </c>
      <c r="F20" s="10">
        <v>2.2999999999999998</v>
      </c>
      <c r="H20" s="14">
        <f t="shared" si="7"/>
        <v>180.81</v>
      </c>
      <c r="I20" s="3">
        <f t="shared" si="8"/>
        <v>288.81544186046511</v>
      </c>
      <c r="J20" s="3">
        <f t="shared" si="9"/>
        <v>0.62603993344425957</v>
      </c>
      <c r="K20" s="4">
        <f t="shared" si="10"/>
        <v>189.23559987699022</v>
      </c>
      <c r="L20" s="4">
        <f t="shared" si="11"/>
        <v>173.87221985111708</v>
      </c>
      <c r="M20">
        <f>VLOOKUP(B20,'CPI Indexes'!A$2:E$108,5,FALSE)</f>
        <v>12.02</v>
      </c>
      <c r="N20">
        <f>IF(B20&gt;G$4,VLOOKUP((B20-G$4),'CPI Indexes'!A$2:E$108,5,FALSE),VLOOKUP(0,'CPI Indexes'!A$2:E$108,5,FALSE))</f>
        <v>15.05</v>
      </c>
      <c r="O20">
        <f t="shared" si="12"/>
        <v>0.79867109634551492</v>
      </c>
      <c r="P20"/>
    </row>
    <row r="21" spans="2:16" x14ac:dyDescent="0.35">
      <c r="B21">
        <f t="shared" si="1"/>
        <v>100</v>
      </c>
      <c r="C21" s="7">
        <v>1920</v>
      </c>
      <c r="D21" s="8">
        <v>933.3</v>
      </c>
      <c r="F21" s="10">
        <v>2.57</v>
      </c>
      <c r="H21" s="14">
        <f t="shared" si="7"/>
        <v>466.65</v>
      </c>
      <c r="I21" s="3">
        <f t="shared" si="8"/>
        <v>858.71121558092671</v>
      </c>
      <c r="J21" s="3">
        <f t="shared" si="9"/>
        <v>0.54343065693430659</v>
      </c>
      <c r="K21" s="4">
        <f t="shared" si="10"/>
        <v>491.01381515124598</v>
      </c>
      <c r="L21" s="4">
        <f t="shared" si="11"/>
        <v>446.68799504498332</v>
      </c>
      <c r="M21">
        <f>VLOOKUP(B21,'CPI Indexes'!A$2:E$108,5,FALSE)</f>
        <v>13.7</v>
      </c>
      <c r="N21">
        <f>IF(B21&gt;G$4,VLOOKUP((B21-G$4),'CPI Indexes'!A$2:E$108,5,FALSE),VLOOKUP(0,'CPI Indexes'!A$2:E$108,5,FALSE))</f>
        <v>14.89</v>
      </c>
      <c r="O21">
        <f t="shared" si="12"/>
        <v>0.92008059100067152</v>
      </c>
      <c r="P21"/>
    </row>
    <row r="22" spans="2:16" x14ac:dyDescent="0.35">
      <c r="B22">
        <f t="shared" si="1"/>
        <v>99</v>
      </c>
      <c r="C22" s="7">
        <v>1921</v>
      </c>
      <c r="D22" s="8">
        <v>549.45000000000005</v>
      </c>
      <c r="F22" s="10">
        <v>2.85</v>
      </c>
      <c r="H22" s="14">
        <f t="shared" si="7"/>
        <v>274.72500000000002</v>
      </c>
      <c r="I22" s="3">
        <f t="shared" si="8"/>
        <v>561.51753603294446</v>
      </c>
      <c r="J22" s="3">
        <f t="shared" si="9"/>
        <v>0.48925453324378776</v>
      </c>
      <c r="K22" s="4">
        <f t="shared" si="10"/>
        <v>290.6756629061465</v>
      </c>
      <c r="L22" s="4">
        <f t="shared" si="11"/>
        <v>261.72341068550526</v>
      </c>
      <c r="M22">
        <f>VLOOKUP(B22,'CPI Indexes'!A$2:E$108,5,FALSE)</f>
        <v>14.89</v>
      </c>
      <c r="N22">
        <f>IF(B22&gt;G$4,VLOOKUP((B22-G$4),'CPI Indexes'!A$2:E$108,5,FALSE),VLOOKUP(0,'CPI Indexes'!A$2:E$108,5,FALSE))</f>
        <v>14.57</v>
      </c>
      <c r="O22">
        <f t="shared" si="12"/>
        <v>1.0219629375428965</v>
      </c>
      <c r="P22"/>
    </row>
    <row r="23" spans="2:16" x14ac:dyDescent="0.35">
      <c r="B23">
        <f t="shared" si="1"/>
        <v>98</v>
      </c>
      <c r="C23" s="7">
        <v>1922</v>
      </c>
      <c r="D23" s="8">
        <v>312.68</v>
      </c>
      <c r="F23" s="10">
        <v>3.12</v>
      </c>
      <c r="H23" s="14">
        <f t="shared" si="7"/>
        <v>156.34</v>
      </c>
      <c r="I23" s="3">
        <f t="shared" si="8"/>
        <v>350.06054135338348</v>
      </c>
      <c r="J23" s="3">
        <f t="shared" si="9"/>
        <v>0.44660846205507049</v>
      </c>
      <c r="K23" s="4">
        <f t="shared" si="10"/>
        <v>166.30398023148359</v>
      </c>
      <c r="L23" s="4">
        <f t="shared" si="11"/>
        <v>148.25855218661414</v>
      </c>
      <c r="M23">
        <f>VLOOKUP(B23,'CPI Indexes'!A$2:E$108,5,FALSE)</f>
        <v>14.89</v>
      </c>
      <c r="N23">
        <f>IF(B23&gt;G$4,VLOOKUP((B23-G$4),'CPI Indexes'!A$2:E$108,5,FALSE),VLOOKUP(0,'CPI Indexes'!A$2:E$108,5,FALSE))</f>
        <v>13.3</v>
      </c>
      <c r="O23">
        <f t="shared" si="12"/>
        <v>1.1195488721804512</v>
      </c>
      <c r="P23"/>
    </row>
    <row r="24" spans="2:16" x14ac:dyDescent="0.35">
      <c r="B24">
        <f t="shared" si="1"/>
        <v>97</v>
      </c>
      <c r="C24" s="7">
        <v>1923</v>
      </c>
      <c r="D24" s="8">
        <v>382.19</v>
      </c>
      <c r="F24" s="10">
        <v>3.4</v>
      </c>
      <c r="H24" s="14">
        <f t="shared" si="7"/>
        <v>191.095</v>
      </c>
      <c r="I24" s="3">
        <f t="shared" si="8"/>
        <v>501.02771748492682</v>
      </c>
      <c r="J24" s="3">
        <f t="shared" si="9"/>
        <v>0.38140604467805517</v>
      </c>
      <c r="K24" s="4">
        <f t="shared" si="10"/>
        <v>204.40424360666043</v>
      </c>
      <c r="L24" s="4">
        <f t="shared" si="11"/>
        <v>180.35589816045706</v>
      </c>
      <c r="M24">
        <f>VLOOKUP(B24,'CPI Indexes'!A$2:E$108,5,FALSE)</f>
        <v>15.22</v>
      </c>
      <c r="N24">
        <f>IF(B24&gt;G$4,VLOOKUP((B24-G$4),'CPI Indexes'!A$2:E$108,5,FALSE),VLOOKUP(0,'CPI Indexes'!A$2:E$108,5,FALSE))</f>
        <v>11.61</v>
      </c>
      <c r="O24">
        <f t="shared" si="12"/>
        <v>1.3109388458225668</v>
      </c>
      <c r="P24"/>
    </row>
    <row r="25" spans="2:16" x14ac:dyDescent="0.35">
      <c r="B25">
        <f t="shared" si="1"/>
        <v>96</v>
      </c>
      <c r="C25" s="7">
        <v>1924</v>
      </c>
      <c r="D25" s="8">
        <v>509.56</v>
      </c>
      <c r="F25" s="10">
        <v>3.68</v>
      </c>
      <c r="H25" s="14">
        <f t="shared" si="7"/>
        <v>254.78</v>
      </c>
      <c r="I25" s="3">
        <f t="shared" si="8"/>
        <v>682.89207479964386</v>
      </c>
      <c r="J25" s="3">
        <f t="shared" si="9"/>
        <v>0.37308970099667771</v>
      </c>
      <c r="K25" s="4">
        <f t="shared" si="10"/>
        <v>274.04000410974606</v>
      </c>
      <c r="L25" s="4">
        <f t="shared" si="11"/>
        <v>239.31930753292659</v>
      </c>
      <c r="M25">
        <f>VLOOKUP(B25,'CPI Indexes'!A$2:E$108,5,FALSE)</f>
        <v>15.05</v>
      </c>
      <c r="N25">
        <f>IF(B25&gt;G$4,VLOOKUP((B25-G$4),'CPI Indexes'!A$2:E$108,5,FALSE),VLOOKUP(0,'CPI Indexes'!A$2:E$108,5,FALSE))</f>
        <v>11.23</v>
      </c>
      <c r="O25">
        <f t="shared" si="12"/>
        <v>1.3401602849510241</v>
      </c>
      <c r="P25"/>
    </row>
    <row r="26" spans="2:16" x14ac:dyDescent="0.35">
      <c r="B26">
        <f t="shared" si="1"/>
        <v>95</v>
      </c>
      <c r="C26" s="7">
        <v>1925</v>
      </c>
      <c r="D26" s="8">
        <v>7.63</v>
      </c>
      <c r="F26" s="9">
        <v>3.96</v>
      </c>
      <c r="H26" s="14">
        <f t="shared" si="7"/>
        <v>3.8149999999999999</v>
      </c>
      <c r="I26" s="3">
        <f t="shared" si="8"/>
        <v>10.365939781021897</v>
      </c>
      <c r="J26" s="3">
        <f t="shared" si="9"/>
        <v>0.36803223640026866</v>
      </c>
      <c r="K26" s="4">
        <f t="shared" si="10"/>
        <v>4.1262090044410673</v>
      </c>
      <c r="L26" s="4">
        <f t="shared" si="11"/>
        <v>3.5664679463229403</v>
      </c>
      <c r="M26">
        <f>VLOOKUP(B26,'CPI Indexes'!A$2:E$108,5,FALSE)</f>
        <v>14.89</v>
      </c>
      <c r="N26">
        <f>IF(B26&gt;G$4,VLOOKUP((B26-G$4),'CPI Indexes'!A$2:E$108,5,FALSE),VLOOKUP(0,'CPI Indexes'!A$2:E$108,5,FALSE))</f>
        <v>10.96</v>
      </c>
      <c r="O26">
        <f t="shared" si="12"/>
        <v>1.3585766423357664</v>
      </c>
      <c r="P26"/>
    </row>
    <row r="27" spans="2:16" x14ac:dyDescent="0.35">
      <c r="B27">
        <f t="shared" si="1"/>
        <v>94</v>
      </c>
      <c r="C27" s="7">
        <v>1926</v>
      </c>
      <c r="D27" s="8">
        <v>93.15</v>
      </c>
      <c r="F27" s="9">
        <v>4.25</v>
      </c>
      <c r="H27" s="14">
        <f t="shared" si="7"/>
        <v>46.575000000000003</v>
      </c>
      <c r="I27" s="3">
        <f t="shared" si="8"/>
        <v>141.17900302114808</v>
      </c>
      <c r="J27" s="3">
        <f t="shared" si="9"/>
        <v>0.32990033222591353</v>
      </c>
      <c r="K27" s="4">
        <f t="shared" si="10"/>
        <v>50.664480463291966</v>
      </c>
      <c r="L27" s="4">
        <f t="shared" si="11"/>
        <v>43.326553711021454</v>
      </c>
      <c r="M27">
        <f>VLOOKUP(B27,'CPI Indexes'!A$2:E$108,5,FALSE)</f>
        <v>15.05</v>
      </c>
      <c r="N27">
        <f>IF(B27&gt;G$4,VLOOKUP((B27-G$4),'CPI Indexes'!A$2:E$108,5,FALSE),VLOOKUP(0,'CPI Indexes'!A$2:E$108,5,FALSE))</f>
        <v>9.93</v>
      </c>
      <c r="O27">
        <f t="shared" si="12"/>
        <v>1.5156092648539781</v>
      </c>
      <c r="P27"/>
    </row>
    <row r="28" spans="2:16" x14ac:dyDescent="0.35">
      <c r="B28">
        <f t="shared" si="1"/>
        <v>93</v>
      </c>
      <c r="C28" s="7">
        <v>1927</v>
      </c>
      <c r="D28" s="8">
        <v>147.94</v>
      </c>
      <c r="F28" s="9">
        <v>4.53</v>
      </c>
      <c r="H28" s="14">
        <f t="shared" si="7"/>
        <v>73.97</v>
      </c>
      <c r="I28" s="3">
        <f t="shared" si="8"/>
        <v>230.72507772020725</v>
      </c>
      <c r="J28" s="3">
        <f t="shared" si="9"/>
        <v>0.32059800664451826</v>
      </c>
      <c r="K28" s="4">
        <f t="shared" si="10"/>
        <v>80.91227210054241</v>
      </c>
      <c r="L28" s="4">
        <f t="shared" si="11"/>
        <v>68.483867665960332</v>
      </c>
      <c r="M28">
        <f>VLOOKUP(B28,'CPI Indexes'!A$2:E$108,5,FALSE)</f>
        <v>15.05</v>
      </c>
      <c r="N28">
        <f>IF(B28&gt;G$4,VLOOKUP((B28-G$4),'CPI Indexes'!A$2:E$108,5,FALSE),VLOOKUP(0,'CPI Indexes'!A$2:E$108,5,FALSE))</f>
        <v>9.65</v>
      </c>
      <c r="O28">
        <f t="shared" si="12"/>
        <v>1.5595854922279793</v>
      </c>
      <c r="P28"/>
    </row>
    <row r="29" spans="2:16" x14ac:dyDescent="0.35">
      <c r="B29">
        <f t="shared" si="1"/>
        <v>92</v>
      </c>
      <c r="C29" s="7">
        <v>1928</v>
      </c>
      <c r="D29" s="8">
        <v>38560.53</v>
      </c>
      <c r="F29" s="9">
        <v>4.82</v>
      </c>
      <c r="H29" s="14">
        <f t="shared" si="7"/>
        <v>19280.264999999999</v>
      </c>
      <c r="I29" s="3">
        <f t="shared" si="8"/>
        <v>58648.242257405524</v>
      </c>
      <c r="J29" s="3">
        <f t="shared" si="9"/>
        <v>0.32874412357286764</v>
      </c>
      <c r="K29" s="4">
        <f t="shared" si="10"/>
        <v>21211.22870739234</v>
      </c>
      <c r="L29" s="4">
        <f t="shared" si="11"/>
        <v>17762.461874505989</v>
      </c>
      <c r="M29">
        <f>VLOOKUP(B29,'CPI Indexes'!A$2:E$108,5,FALSE)</f>
        <v>14.89</v>
      </c>
      <c r="N29">
        <f>IF(B29&gt;G$4,VLOOKUP((B29-G$4),'CPI Indexes'!A$2:E$108,5,FALSE),VLOOKUP(0,'CPI Indexes'!A$2:E$108,5,FALSE))</f>
        <v>9.7899999999999991</v>
      </c>
      <c r="O29">
        <f t="shared" si="12"/>
        <v>1.5209397344228808</v>
      </c>
      <c r="P29"/>
    </row>
    <row r="30" spans="2:16" x14ac:dyDescent="0.35">
      <c r="B30">
        <f t="shared" si="1"/>
        <v>91</v>
      </c>
      <c r="C30" s="7">
        <v>1929</v>
      </c>
      <c r="D30" s="8">
        <v>270.45999999999998</v>
      </c>
      <c r="F30" s="9">
        <v>5.1100000000000003</v>
      </c>
      <c r="H30" s="14">
        <f t="shared" si="7"/>
        <v>135.22999999999999</v>
      </c>
      <c r="I30" s="3">
        <f t="shared" si="8"/>
        <v>418.76779835390943</v>
      </c>
      <c r="J30" s="3">
        <f t="shared" si="9"/>
        <v>0.32292358803986709</v>
      </c>
      <c r="K30" s="4">
        <f t="shared" si="10"/>
        <v>149.63043060185623</v>
      </c>
      <c r="L30" s="4">
        <f t="shared" si="11"/>
        <v>123.9711720751465</v>
      </c>
      <c r="M30">
        <f>VLOOKUP(B30,'CPI Indexes'!A$2:E$108,5,FALSE)</f>
        <v>15.05</v>
      </c>
      <c r="N30">
        <f>IF(B30&gt;G$4,VLOOKUP((B30-G$4),'CPI Indexes'!A$2:E$108,5,FALSE),VLOOKUP(0,'CPI Indexes'!A$2:E$108,5,FALSE))</f>
        <v>9.7200000000000006</v>
      </c>
      <c r="O30">
        <f t="shared" si="12"/>
        <v>1.5483539094650205</v>
      </c>
      <c r="P30"/>
    </row>
    <row r="31" spans="2:16" x14ac:dyDescent="0.35">
      <c r="B31">
        <f t="shared" si="1"/>
        <v>90</v>
      </c>
      <c r="C31" s="7">
        <v>1930</v>
      </c>
      <c r="D31" s="8">
        <v>1367.06</v>
      </c>
      <c r="F31" s="9">
        <v>5.4</v>
      </c>
      <c r="H31" s="14">
        <f t="shared" si="7"/>
        <v>683.53</v>
      </c>
      <c r="I31" s="3">
        <f t="shared" si="8"/>
        <v>2350.1617901234567</v>
      </c>
      <c r="J31" s="3">
        <f t="shared" si="9"/>
        <v>0.29084380610412924</v>
      </c>
      <c r="K31" s="4">
        <f t="shared" si="10"/>
        <v>760.67388739010448</v>
      </c>
      <c r="L31" s="4">
        <f t="shared" si="11"/>
        <v>623.53773183957367</v>
      </c>
      <c r="M31">
        <f>VLOOKUP(B31,'CPI Indexes'!A$2:E$108,5,FALSE)</f>
        <v>16.71</v>
      </c>
      <c r="N31">
        <f>IF(B31&gt;G$4,VLOOKUP((B31-G$4),'CPI Indexes'!A$2:E$108,5,FALSE),VLOOKUP(0,'CPI Indexes'!A$2:E$108,5,FALSE))</f>
        <v>9.7200000000000006</v>
      </c>
      <c r="O31">
        <f t="shared" si="12"/>
        <v>1.7191358024691359</v>
      </c>
      <c r="P31"/>
    </row>
    <row r="32" spans="2:16" x14ac:dyDescent="0.35">
      <c r="B32">
        <f t="shared" si="1"/>
        <v>89</v>
      </c>
      <c r="C32" s="7">
        <v>1931</v>
      </c>
      <c r="D32" s="9">
        <v>597.08000000000004</v>
      </c>
      <c r="F32" s="9">
        <v>5.69</v>
      </c>
      <c r="H32" s="14">
        <f t="shared" si="7"/>
        <v>298.54000000000002</v>
      </c>
      <c r="I32" s="3">
        <f t="shared" si="8"/>
        <v>1138.690146137787</v>
      </c>
      <c r="J32" s="3">
        <f t="shared" si="9"/>
        <v>0.26217843459222773</v>
      </c>
      <c r="K32" s="4">
        <f t="shared" si="10"/>
        <v>334.14695342240759</v>
      </c>
      <c r="L32" s="4">
        <f t="shared" si="11"/>
        <v>270.99743867522426</v>
      </c>
      <c r="M32">
        <f>VLOOKUP(B32,'CPI Indexes'!A$2:E$108,5,FALSE)</f>
        <v>18.27</v>
      </c>
      <c r="N32">
        <f>IF(B32&gt;G$4,VLOOKUP((B32-G$4),'CPI Indexes'!A$2:E$108,5,FALSE),VLOOKUP(0,'CPI Indexes'!A$2:E$108,5,FALSE))</f>
        <v>9.58</v>
      </c>
      <c r="O32">
        <f t="shared" si="12"/>
        <v>1.9070981210855948</v>
      </c>
      <c r="P32"/>
    </row>
    <row r="33" spans="2:16" x14ac:dyDescent="0.35">
      <c r="B33">
        <f t="shared" si="1"/>
        <v>88</v>
      </c>
      <c r="C33" s="7">
        <v>1932</v>
      </c>
      <c r="D33" s="8">
        <v>799.42</v>
      </c>
      <c r="F33" s="9">
        <v>5.99</v>
      </c>
      <c r="H33" s="14">
        <f t="shared" si="7"/>
        <v>399.71</v>
      </c>
      <c r="I33" s="3">
        <f t="shared" si="8"/>
        <v>1666.1777537796975</v>
      </c>
      <c r="J33" s="3">
        <f t="shared" si="9"/>
        <v>0.23989637305699482</v>
      </c>
      <c r="K33" s="4">
        <f t="shared" si="10"/>
        <v>450.04925020355711</v>
      </c>
      <c r="L33" s="4">
        <f t="shared" si="11"/>
        <v>360.98677476703205</v>
      </c>
      <c r="M33">
        <f>VLOOKUP(B33,'CPI Indexes'!A$2:E$108,5,FALSE)</f>
        <v>19.3</v>
      </c>
      <c r="N33">
        <f>IF(B33&gt;G$4,VLOOKUP((B33-G$4),'CPI Indexes'!A$2:E$108,5,FALSE),VLOOKUP(0,'CPI Indexes'!A$2:E$108,5,FALSE))</f>
        <v>9.26</v>
      </c>
      <c r="O33">
        <f t="shared" si="12"/>
        <v>2.0842332613390928</v>
      </c>
      <c r="P33"/>
    </row>
    <row r="34" spans="2:16" x14ac:dyDescent="0.35">
      <c r="B34">
        <f t="shared" si="1"/>
        <v>87</v>
      </c>
      <c r="C34" s="7">
        <v>1933</v>
      </c>
      <c r="D34" s="8">
        <v>67.19</v>
      </c>
      <c r="F34" s="9">
        <v>6.29</v>
      </c>
      <c r="H34" s="14">
        <f t="shared" si="7"/>
        <v>33.594999999999999</v>
      </c>
      <c r="I34" s="3">
        <f t="shared" si="8"/>
        <v>141.91184239733627</v>
      </c>
      <c r="J34" s="3">
        <f t="shared" si="9"/>
        <v>0.23673147661586971</v>
      </c>
      <c r="K34" s="4">
        <f t="shared" si="10"/>
        <v>38.051319892060569</v>
      </c>
      <c r="L34" s="4">
        <f t="shared" si="11"/>
        <v>30.185928772774659</v>
      </c>
      <c r="M34">
        <f>VLOOKUP(B34,'CPI Indexes'!A$2:E$108,5,FALSE)</f>
        <v>19.03</v>
      </c>
      <c r="N34">
        <f>IF(B34&gt;G$4,VLOOKUP((B34-G$4),'CPI Indexes'!A$2:E$108,5,FALSE),VLOOKUP(0,'CPI Indexes'!A$2:E$108,5,FALSE))</f>
        <v>9.01</v>
      </c>
      <c r="O34">
        <f t="shared" si="12"/>
        <v>2.1120976692563818</v>
      </c>
      <c r="P34"/>
    </row>
    <row r="35" spans="2:16" x14ac:dyDescent="0.35">
      <c r="B35">
        <f t="shared" si="1"/>
        <v>86</v>
      </c>
      <c r="C35" s="7">
        <v>1934</v>
      </c>
      <c r="D35" s="8">
        <v>293.99</v>
      </c>
      <c r="F35" s="9">
        <v>6.59</v>
      </c>
      <c r="H35" s="14">
        <f t="shared" si="7"/>
        <v>146.995</v>
      </c>
      <c r="I35" s="3">
        <f t="shared" si="8"/>
        <v>616.5577988826816</v>
      </c>
      <c r="J35" s="3">
        <f t="shared" si="9"/>
        <v>0.23841236014917422</v>
      </c>
      <c r="K35" s="4">
        <f t="shared" si="10"/>
        <v>167.48568525964174</v>
      </c>
      <c r="L35" s="4">
        <f t="shared" si="11"/>
        <v>131.4062676072061</v>
      </c>
      <c r="M35">
        <f>VLOOKUP(B35,'CPI Indexes'!A$2:E$108,5,FALSE)</f>
        <v>18.77</v>
      </c>
      <c r="N35">
        <f>IF(B35&gt;G$4,VLOOKUP((B35-G$4),'CPI Indexes'!A$2:E$108,5,FALSE),VLOOKUP(0,'CPI Indexes'!A$2:E$108,5,FALSE))</f>
        <v>8.9499999999999993</v>
      </c>
      <c r="O35">
        <f t="shared" si="12"/>
        <v>2.0972067039106146</v>
      </c>
      <c r="P35"/>
    </row>
    <row r="36" spans="2:16" x14ac:dyDescent="0.35">
      <c r="B36">
        <f t="shared" si="1"/>
        <v>85</v>
      </c>
      <c r="C36" s="7">
        <v>1935</v>
      </c>
      <c r="D36" s="8">
        <v>1448.26</v>
      </c>
      <c r="F36" s="9">
        <v>6.89</v>
      </c>
      <c r="H36" s="14">
        <f t="shared" si="7"/>
        <v>724.13</v>
      </c>
      <c r="I36" s="3">
        <f t="shared" si="8"/>
        <v>3032.4991628959278</v>
      </c>
      <c r="J36" s="3">
        <f t="shared" si="9"/>
        <v>0.23878984332793082</v>
      </c>
      <c r="K36" s="4">
        <f t="shared" si="10"/>
        <v>829.98782860254175</v>
      </c>
      <c r="L36" s="4">
        <f t="shared" si="11"/>
        <v>644.04124013665398</v>
      </c>
      <c r="M36">
        <f>VLOOKUP(B36,'CPI Indexes'!A$2:E$108,5,FALSE)</f>
        <v>18.510000000000002</v>
      </c>
      <c r="N36">
        <f>IF(B36&gt;G$4,VLOOKUP((B36-G$4),'CPI Indexes'!A$2:E$108,5,FALSE),VLOOKUP(0,'CPI Indexes'!A$2:E$108,5,FALSE))</f>
        <v>8.84</v>
      </c>
      <c r="O36">
        <f t="shared" si="12"/>
        <v>2.0938914027149322</v>
      </c>
      <c r="P36"/>
    </row>
    <row r="37" spans="2:16" x14ac:dyDescent="0.35">
      <c r="B37">
        <f t="shared" si="1"/>
        <v>84</v>
      </c>
      <c r="C37" s="7">
        <v>1936</v>
      </c>
      <c r="D37" s="8">
        <v>582.70000000000005</v>
      </c>
      <c r="F37" s="9">
        <v>7.2</v>
      </c>
      <c r="H37" s="14">
        <f t="shared" si="7"/>
        <v>291.35000000000002</v>
      </c>
      <c r="I37" s="3">
        <f t="shared" si="8"/>
        <v>1187.4264604810996</v>
      </c>
      <c r="J37" s="3">
        <f t="shared" si="9"/>
        <v>0.24536256323777406</v>
      </c>
      <c r="K37" s="4">
        <f t="shared" si="10"/>
        <v>335.99766486132779</v>
      </c>
      <c r="L37" s="4">
        <f t="shared" si="11"/>
        <v>257.76378502959335</v>
      </c>
      <c r="M37">
        <f>VLOOKUP(B37,'CPI Indexes'!A$2:E$108,5,FALSE)</f>
        <v>17.79</v>
      </c>
      <c r="N37">
        <f>IF(B37&gt;G$4,VLOOKUP((B37-G$4),'CPI Indexes'!A$2:E$108,5,FALSE),VLOOKUP(0,'CPI Indexes'!A$2:E$108,5,FALSE))</f>
        <v>8.73</v>
      </c>
      <c r="O37">
        <f t="shared" si="12"/>
        <v>2.0378006872852232</v>
      </c>
      <c r="P37"/>
    </row>
    <row r="38" spans="2:16" x14ac:dyDescent="0.35">
      <c r="B38">
        <f t="shared" si="1"/>
        <v>83</v>
      </c>
      <c r="C38" s="7">
        <v>1937</v>
      </c>
      <c r="D38" s="8">
        <v>1939.37</v>
      </c>
      <c r="F38" s="9">
        <v>7.51</v>
      </c>
      <c r="H38" s="14">
        <f t="shared" si="7"/>
        <v>969.68499999999995</v>
      </c>
      <c r="I38" s="3">
        <f t="shared" si="8"/>
        <v>4002.4817053364272</v>
      </c>
      <c r="J38" s="3">
        <f t="shared" si="9"/>
        <v>0.24227093872962335</v>
      </c>
      <c r="K38" s="4">
        <f t="shared" si="10"/>
        <v>1125.1695422246905</v>
      </c>
      <c r="L38" s="4">
        <f t="shared" si="11"/>
        <v>853.38950203104253</v>
      </c>
      <c r="M38">
        <f>VLOOKUP(B38,'CPI Indexes'!A$2:E$108,5,FALSE)</f>
        <v>17.79</v>
      </c>
      <c r="N38">
        <f>IF(B38&gt;G$4,VLOOKUP((B38-G$4),'CPI Indexes'!A$2:E$108,5,FALSE),VLOOKUP(0,'CPI Indexes'!A$2:E$108,5,FALSE))</f>
        <v>8.6199999999999992</v>
      </c>
      <c r="O38">
        <f t="shared" si="12"/>
        <v>2.063805104408353</v>
      </c>
      <c r="P38"/>
    </row>
    <row r="39" spans="2:16" x14ac:dyDescent="0.35">
      <c r="B39">
        <f t="shared" si="1"/>
        <v>82</v>
      </c>
      <c r="C39" s="7">
        <v>1938</v>
      </c>
      <c r="D39" s="8">
        <v>18335.41</v>
      </c>
      <c r="F39" s="9">
        <v>7.82</v>
      </c>
      <c r="H39" s="14">
        <f t="shared" si="7"/>
        <v>9167.7049999999999</v>
      </c>
      <c r="I39" s="3">
        <f t="shared" si="8"/>
        <v>38329.840646298471</v>
      </c>
      <c r="J39" s="3">
        <f t="shared" si="9"/>
        <v>0.23917931422147273</v>
      </c>
      <c r="K39" s="4">
        <f t="shared" si="10"/>
        <v>10703.20819432672</v>
      </c>
      <c r="L39" s="4">
        <f t="shared" si="11"/>
        <v>8025.7751636567173</v>
      </c>
      <c r="M39">
        <f>VLOOKUP(B39,'CPI Indexes'!A$2:E$108,5,FALSE)</f>
        <v>17.79</v>
      </c>
      <c r="N39">
        <f>IF(B39&gt;G$4,VLOOKUP((B39-G$4),'CPI Indexes'!A$2:E$108,5,FALSE),VLOOKUP(0,'CPI Indexes'!A$2:E$108,5,FALSE))</f>
        <v>8.51</v>
      </c>
      <c r="O39">
        <f t="shared" si="12"/>
        <v>2.0904817861339602</v>
      </c>
      <c r="P39"/>
    </row>
    <row r="40" spans="2:16" x14ac:dyDescent="0.35">
      <c r="B40">
        <f t="shared" si="1"/>
        <v>81</v>
      </c>
      <c r="C40" s="7">
        <v>1939</v>
      </c>
      <c r="D40" s="8">
        <v>2238.77</v>
      </c>
      <c r="F40" s="9">
        <v>8.1300000000000008</v>
      </c>
      <c r="H40" s="14">
        <f t="shared" si="7"/>
        <v>1119.385</v>
      </c>
      <c r="I40" s="3">
        <f t="shared" si="8"/>
        <v>4592.829952095808</v>
      </c>
      <c r="J40" s="3">
        <f t="shared" si="9"/>
        <v>0.24372446001167544</v>
      </c>
      <c r="K40" s="4">
        <f t="shared" si="10"/>
        <v>1314.918632471205</v>
      </c>
      <c r="L40" s="4">
        <f t="shared" si="11"/>
        <v>974.80013940708432</v>
      </c>
      <c r="M40">
        <f>VLOOKUP(B40,'CPI Indexes'!A$2:E$108,5,FALSE)</f>
        <v>17.13</v>
      </c>
      <c r="N40">
        <f>IF(B40&gt;G$4,VLOOKUP((B40-G$4),'CPI Indexes'!A$2:E$108,5,FALSE),VLOOKUP(0,'CPI Indexes'!A$2:E$108,5,FALSE))</f>
        <v>8.35</v>
      </c>
      <c r="O40">
        <f t="shared" si="12"/>
        <v>2.0514970059880238</v>
      </c>
      <c r="P40"/>
    </row>
    <row r="41" spans="2:16" x14ac:dyDescent="0.35">
      <c r="B41">
        <f t="shared" si="1"/>
        <v>80</v>
      </c>
      <c r="C41" s="7">
        <v>1940</v>
      </c>
      <c r="D41" s="8">
        <v>686.07</v>
      </c>
      <c r="F41" s="9">
        <v>8.4499999999999993</v>
      </c>
      <c r="H41" s="14">
        <f t="shared" si="7"/>
        <v>343.03500000000003</v>
      </c>
      <c r="I41" s="3">
        <f t="shared" si="8"/>
        <v>1356.9875337423314</v>
      </c>
      <c r="J41" s="3">
        <f t="shared" si="9"/>
        <v>0.25279156327543423</v>
      </c>
      <c r="K41" s="4">
        <f t="shared" si="10"/>
        <v>405.51776529293323</v>
      </c>
      <c r="L41" s="4">
        <f t="shared" si="11"/>
        <v>297.10529676789974</v>
      </c>
      <c r="M41">
        <f>VLOOKUP(B41,'CPI Indexes'!A$2:E$108,5,FALSE)</f>
        <v>16.12</v>
      </c>
      <c r="N41">
        <f>IF(B41&gt;G$4,VLOOKUP((B41-G$4),'CPI Indexes'!A$2:E$108,5,FALSE),VLOOKUP(0,'CPI Indexes'!A$2:E$108,5,FALSE))</f>
        <v>8.15</v>
      </c>
      <c r="O41">
        <f t="shared" si="12"/>
        <v>1.977914110429448</v>
      </c>
      <c r="P41"/>
    </row>
    <row r="42" spans="2:16" x14ac:dyDescent="0.35">
      <c r="B42">
        <f t="shared" si="1"/>
        <v>79</v>
      </c>
      <c r="C42" s="7">
        <v>1941</v>
      </c>
      <c r="D42" s="8">
        <v>961.16</v>
      </c>
      <c r="F42" s="9">
        <v>8.77</v>
      </c>
      <c r="H42" s="14">
        <f t="shared" si="7"/>
        <v>480.58</v>
      </c>
      <c r="I42" s="3">
        <f t="shared" si="8"/>
        <v>1911.2721839080461</v>
      </c>
      <c r="J42" s="3">
        <f t="shared" si="9"/>
        <v>0.25144508670520227</v>
      </c>
      <c r="K42" s="4">
        <f t="shared" si="10"/>
        <v>571.72765431559799</v>
      </c>
      <c r="L42" s="4">
        <f t="shared" si="11"/>
        <v>413.97442845029184</v>
      </c>
      <c r="M42">
        <f>VLOOKUP(B42,'CPI Indexes'!A$2:E$108,5,FALSE)</f>
        <v>15.57</v>
      </c>
      <c r="N42">
        <f>IF(B42&gt;G$4,VLOOKUP((B42-G$4),'CPI Indexes'!A$2:E$108,5,FALSE),VLOOKUP(0,'CPI Indexes'!A$2:E$108,5,FALSE))</f>
        <v>7.83</v>
      </c>
      <c r="O42">
        <f t="shared" si="12"/>
        <v>1.9885057471264369</v>
      </c>
      <c r="P42"/>
    </row>
    <row r="43" spans="2:16" x14ac:dyDescent="0.35">
      <c r="B43">
        <f t="shared" si="1"/>
        <v>78</v>
      </c>
      <c r="C43" s="7">
        <v>1942</v>
      </c>
      <c r="D43" s="8">
        <v>1598.89</v>
      </c>
      <c r="F43" s="9">
        <v>9.09</v>
      </c>
      <c r="H43" s="14">
        <f t="shared" si="7"/>
        <v>799.44500000000005</v>
      </c>
      <c r="I43" s="3">
        <f t="shared" si="8"/>
        <v>3214.6771202113609</v>
      </c>
      <c r="J43" s="3">
        <f t="shared" si="9"/>
        <v>0.24868593955321944</v>
      </c>
      <c r="K43" s="4">
        <f t="shared" si="10"/>
        <v>957.11506471219855</v>
      </c>
      <c r="L43" s="4">
        <f t="shared" si="11"/>
        <v>684.90805525555402</v>
      </c>
      <c r="M43">
        <f>VLOOKUP(B43,'CPI Indexes'!A$2:E$108,5,FALSE)</f>
        <v>15.22</v>
      </c>
      <c r="N43">
        <f>IF(B43&gt;G$4,VLOOKUP((B43-G$4),'CPI Indexes'!A$2:E$108,5,FALSE),VLOOKUP(0,'CPI Indexes'!A$2:E$108,5,FALSE))</f>
        <v>7.57</v>
      </c>
      <c r="O43">
        <f t="shared" si="12"/>
        <v>2.010568031704095</v>
      </c>
      <c r="P43"/>
    </row>
    <row r="44" spans="2:16" x14ac:dyDescent="0.35">
      <c r="B44">
        <f t="shared" si="1"/>
        <v>77</v>
      </c>
      <c r="C44" s="7">
        <v>1943</v>
      </c>
      <c r="D44" s="8">
        <v>474.52</v>
      </c>
      <c r="F44" s="9">
        <v>9.41</v>
      </c>
      <c r="H44" s="14">
        <f t="shared" si="7"/>
        <v>237.26</v>
      </c>
      <c r="I44" s="3">
        <f t="shared" si="8"/>
        <v>979.63319615912212</v>
      </c>
      <c r="J44" s="3">
        <f t="shared" si="9"/>
        <v>0.24219269102990032</v>
      </c>
      <c r="K44" s="4">
        <f t="shared" si="10"/>
        <v>285.85917918535841</v>
      </c>
      <c r="L44" s="4">
        <f t="shared" si="11"/>
        <v>202.16411580223684</v>
      </c>
      <c r="M44">
        <f>VLOOKUP(B44,'CPI Indexes'!A$2:E$108,5,FALSE)</f>
        <v>15.05</v>
      </c>
      <c r="N44">
        <f>IF(B44&gt;G$4,VLOOKUP((B44-G$4),'CPI Indexes'!A$2:E$108,5,FALSE),VLOOKUP(0,'CPI Indexes'!A$2:E$108,5,FALSE))</f>
        <v>7.29</v>
      </c>
      <c r="O44">
        <f t="shared" si="12"/>
        <v>2.0644718792866943</v>
      </c>
      <c r="P44"/>
    </row>
    <row r="45" spans="2:16" x14ac:dyDescent="0.35">
      <c r="B45">
        <f t="shared" si="1"/>
        <v>76</v>
      </c>
      <c r="C45" s="7">
        <v>1944</v>
      </c>
      <c r="D45" s="8">
        <v>64.14</v>
      </c>
      <c r="F45" s="9">
        <v>9.74</v>
      </c>
      <c r="H45" s="14">
        <f t="shared" si="7"/>
        <v>32.07</v>
      </c>
      <c r="I45" s="3">
        <f t="shared" si="8"/>
        <v>137.4164892086331</v>
      </c>
      <c r="J45" s="3">
        <f t="shared" si="9"/>
        <v>0.23337810611148421</v>
      </c>
      <c r="K45" s="4">
        <f t="shared" si="10"/>
        <v>38.892390074032214</v>
      </c>
      <c r="L45" s="4">
        <f t="shared" si="11"/>
        <v>27.173181301899785</v>
      </c>
      <c r="M45">
        <f>VLOOKUP(B45,'CPI Indexes'!A$2:E$108,5,FALSE)</f>
        <v>14.89</v>
      </c>
      <c r="N45">
        <f>IF(B45&gt;G$4,VLOOKUP((B45-G$4),'CPI Indexes'!A$2:E$108,5,FALSE),VLOOKUP(0,'CPI Indexes'!A$2:E$108,5,FALSE))</f>
        <v>6.95</v>
      </c>
      <c r="O45">
        <f t="shared" si="12"/>
        <v>2.1424460431654677</v>
      </c>
      <c r="P45"/>
    </row>
    <row r="46" spans="2:16" x14ac:dyDescent="0.35">
      <c r="B46">
        <f t="shared" si="1"/>
        <v>75</v>
      </c>
      <c r="C46" s="7">
        <v>1945</v>
      </c>
      <c r="D46" s="8">
        <v>1706.25</v>
      </c>
      <c r="F46" s="9">
        <v>10.07</v>
      </c>
      <c r="H46" s="14">
        <f t="shared" si="7"/>
        <v>853.125</v>
      </c>
      <c r="I46" s="3">
        <f t="shared" si="8"/>
        <v>3682.9722222222226</v>
      </c>
      <c r="J46" s="3">
        <f t="shared" si="9"/>
        <v>0.23164035689773504</v>
      </c>
      <c r="K46" s="4">
        <f t="shared" si="10"/>
        <v>1041.3971825138731</v>
      </c>
      <c r="L46" s="4">
        <f t="shared" si="11"/>
        <v>718.81342083340223</v>
      </c>
      <c r="M46">
        <f>VLOOKUP(B46,'CPI Indexes'!A$2:E$108,5,FALSE)</f>
        <v>14.57</v>
      </c>
      <c r="N46">
        <f>IF(B46&gt;G$4,VLOOKUP((B46-G$4),'CPI Indexes'!A$2:E$108,5,FALSE),VLOOKUP(0,'CPI Indexes'!A$2:E$108,5,FALSE))</f>
        <v>6.75</v>
      </c>
      <c r="O46">
        <f t="shared" si="12"/>
        <v>2.1585185185185187</v>
      </c>
      <c r="P46"/>
    </row>
    <row r="47" spans="2:16" x14ac:dyDescent="0.35">
      <c r="B47">
        <f t="shared" si="1"/>
        <v>74</v>
      </c>
      <c r="C47" s="7">
        <v>1946</v>
      </c>
      <c r="D47" s="8">
        <v>895.82</v>
      </c>
      <c r="F47" s="9">
        <v>10.4</v>
      </c>
      <c r="H47" s="14">
        <f t="shared" si="7"/>
        <v>447.91</v>
      </c>
      <c r="I47" s="3">
        <f t="shared" si="8"/>
        <v>1816.2204268292687</v>
      </c>
      <c r="J47" s="3">
        <f t="shared" si="9"/>
        <v>0.24661654135338343</v>
      </c>
      <c r="K47" s="4">
        <f t="shared" si="10"/>
        <v>550.34185696443956</v>
      </c>
      <c r="L47" s="4">
        <f t="shared" si="11"/>
        <v>375.28071632013103</v>
      </c>
      <c r="M47">
        <f>VLOOKUP(B47,'CPI Indexes'!A$2:E$108,5,FALSE)</f>
        <v>13.3</v>
      </c>
      <c r="N47">
        <f>IF(B47&gt;G$4,VLOOKUP((B47-G$4),'CPI Indexes'!A$2:E$108,5,FALSE),VLOOKUP(0,'CPI Indexes'!A$2:E$108,5,FALSE))</f>
        <v>6.56</v>
      </c>
      <c r="O47">
        <f t="shared" si="12"/>
        <v>2.0274390243902443</v>
      </c>
      <c r="P47"/>
    </row>
    <row r="48" spans="2:16" x14ac:dyDescent="0.35">
      <c r="B48">
        <f t="shared" si="1"/>
        <v>73</v>
      </c>
      <c r="C48" s="7">
        <v>1947</v>
      </c>
      <c r="D48" s="8">
        <v>332.71</v>
      </c>
      <c r="F48" s="9">
        <v>10.74</v>
      </c>
      <c r="H48" s="14">
        <f t="shared" si="7"/>
        <v>166.35499999999999</v>
      </c>
      <c r="I48" s="3">
        <f t="shared" si="8"/>
        <v>617.05480830670922</v>
      </c>
      <c r="J48" s="3">
        <f t="shared" si="9"/>
        <v>0.26959517657192078</v>
      </c>
      <c r="K48" s="4">
        <f t="shared" si="10"/>
        <v>205.77930844343439</v>
      </c>
      <c r="L48" s="4">
        <f t="shared" si="11"/>
        <v>138.57645638079617</v>
      </c>
      <c r="M48">
        <f>VLOOKUP(B48,'CPI Indexes'!A$2:E$108,5,FALSE)</f>
        <v>11.61</v>
      </c>
      <c r="N48">
        <f>IF(B48&gt;G$4,VLOOKUP((B48-G$4),'CPI Indexes'!A$2:E$108,5,FALSE),VLOOKUP(0,'CPI Indexes'!A$2:E$108,5,FALSE))</f>
        <v>6.26</v>
      </c>
      <c r="O48">
        <f t="shared" si="12"/>
        <v>1.854632587859425</v>
      </c>
      <c r="P48"/>
    </row>
    <row r="49" spans="2:16" x14ac:dyDescent="0.35">
      <c r="B49">
        <f t="shared" si="1"/>
        <v>72</v>
      </c>
      <c r="C49" s="7">
        <v>1948</v>
      </c>
      <c r="D49" s="8">
        <v>790.72</v>
      </c>
      <c r="F49" s="9">
        <v>11.08</v>
      </c>
      <c r="H49" s="14">
        <f t="shared" si="7"/>
        <v>395.36</v>
      </c>
      <c r="I49" s="3">
        <f t="shared" si="8"/>
        <v>1528.3624096385545</v>
      </c>
      <c r="J49" s="3">
        <f t="shared" si="9"/>
        <v>0.25868210151380228</v>
      </c>
      <c r="K49" s="4">
        <f t="shared" si="10"/>
        <v>492.35985053916022</v>
      </c>
      <c r="L49" s="4">
        <f t="shared" si="11"/>
        <v>327.44202957702839</v>
      </c>
      <c r="M49">
        <f>VLOOKUP(B49,'CPI Indexes'!A$2:E$108,5,FALSE)</f>
        <v>11.23</v>
      </c>
      <c r="N49">
        <f>IF(B49&gt;G$4,VLOOKUP((B49-G$4),'CPI Indexes'!A$2:E$108,5,FALSE),VLOOKUP(0,'CPI Indexes'!A$2:E$108,5,FALSE))</f>
        <v>5.81</v>
      </c>
      <c r="O49">
        <f t="shared" si="12"/>
        <v>1.9328743545611018</v>
      </c>
      <c r="P49"/>
    </row>
    <row r="50" spans="2:16" x14ac:dyDescent="0.35">
      <c r="B50">
        <f t="shared" si="1"/>
        <v>71</v>
      </c>
      <c r="C50" s="7">
        <v>1949</v>
      </c>
      <c r="D50" s="8">
        <v>218.37</v>
      </c>
      <c r="F50" s="9">
        <v>11.42</v>
      </c>
      <c r="H50" s="14">
        <f t="shared" si="7"/>
        <v>109.185</v>
      </c>
      <c r="I50" s="3">
        <f t="shared" si="8"/>
        <v>457.61667304015299</v>
      </c>
      <c r="J50" s="3">
        <f t="shared" si="9"/>
        <v>0.2385948905109489</v>
      </c>
      <c r="K50" s="4">
        <f t="shared" si="10"/>
        <v>136.89164424402563</v>
      </c>
      <c r="L50" s="4">
        <f t="shared" si="11"/>
        <v>89.906848880783514</v>
      </c>
      <c r="M50">
        <f>VLOOKUP(B50,'CPI Indexes'!A$2:E$108,5,FALSE)</f>
        <v>10.96</v>
      </c>
      <c r="N50">
        <f>IF(B50&gt;G$4,VLOOKUP((B50-G$4),'CPI Indexes'!A$2:E$108,5,FALSE),VLOOKUP(0,'CPI Indexes'!A$2:E$108,5,FALSE))</f>
        <v>5.23</v>
      </c>
      <c r="O50">
        <f t="shared" si="12"/>
        <v>2.095602294455067</v>
      </c>
      <c r="P50"/>
    </row>
    <row r="51" spans="2:16" x14ac:dyDescent="0.35">
      <c r="B51">
        <f t="shared" si="1"/>
        <v>70</v>
      </c>
      <c r="C51" s="7">
        <v>1950</v>
      </c>
      <c r="D51" s="8">
        <v>10122.61</v>
      </c>
      <c r="F51" s="9">
        <v>11.77</v>
      </c>
      <c r="H51" s="14">
        <f t="shared" si="7"/>
        <v>5061.3050000000003</v>
      </c>
      <c r="I51" s="3">
        <f t="shared" si="8"/>
        <v>21296.084173728814</v>
      </c>
      <c r="J51" s="3">
        <f t="shared" si="9"/>
        <v>0.23766364551863042</v>
      </c>
      <c r="K51" s="4">
        <f t="shared" si="10"/>
        <v>6389.7891978404232</v>
      </c>
      <c r="L51" s="4">
        <f t="shared" si="11"/>
        <v>4142.9198408195316</v>
      </c>
      <c r="M51">
        <f>VLOOKUP(B51,'CPI Indexes'!A$2:E$108,5,FALSE)</f>
        <v>9.93</v>
      </c>
      <c r="N51">
        <f>IF(B51&gt;G$4,VLOOKUP((B51-G$4),'CPI Indexes'!A$2:E$108,5,FALSE),VLOOKUP(0,'CPI Indexes'!A$2:E$108,5,FALSE))</f>
        <v>4.72</v>
      </c>
      <c r="O51">
        <f t="shared" si="12"/>
        <v>2.1038135593220337</v>
      </c>
      <c r="P51"/>
    </row>
    <row r="52" spans="2:16" x14ac:dyDescent="0.35">
      <c r="B52">
        <f t="shared" si="1"/>
        <v>69</v>
      </c>
      <c r="C52" s="7">
        <v>1951</v>
      </c>
      <c r="D52" s="8">
        <v>2523.21</v>
      </c>
      <c r="F52" s="9">
        <v>12.12</v>
      </c>
      <c r="H52" s="14">
        <f t="shared" si="7"/>
        <v>1261.605</v>
      </c>
      <c r="I52" s="3">
        <f t="shared" si="8"/>
        <v>5521.3098639455775</v>
      </c>
      <c r="J52" s="3">
        <f t="shared" si="9"/>
        <v>0.2284974093264249</v>
      </c>
      <c r="K52" s="4">
        <f t="shared" si="10"/>
        <v>1603.8268627828606</v>
      </c>
      <c r="L52" s="4">
        <f t="shared" si="11"/>
        <v>1026.5536370380707</v>
      </c>
      <c r="M52">
        <f>VLOOKUP(B52,'CPI Indexes'!A$2:E$108,5,FALSE)</f>
        <v>9.65</v>
      </c>
      <c r="N52">
        <f>IF(B52&gt;G$4,VLOOKUP((B52-G$4),'CPI Indexes'!A$2:E$108,5,FALSE),VLOOKUP(0,'CPI Indexes'!A$2:E$108,5,FALSE))</f>
        <v>4.41</v>
      </c>
      <c r="O52">
        <f t="shared" si="12"/>
        <v>2.1882086167800452</v>
      </c>
      <c r="P52"/>
    </row>
    <row r="53" spans="2:16" x14ac:dyDescent="0.35">
      <c r="B53">
        <f t="shared" si="1"/>
        <v>68</v>
      </c>
      <c r="C53" s="7">
        <v>1952</v>
      </c>
      <c r="D53" s="8">
        <v>3423.94</v>
      </c>
      <c r="F53" s="9">
        <v>12.47</v>
      </c>
      <c r="H53" s="14">
        <f t="shared" si="7"/>
        <v>1711.97</v>
      </c>
      <c r="I53" s="3">
        <f t="shared" si="8"/>
        <v>8215.7775980392162</v>
      </c>
      <c r="J53" s="3">
        <f t="shared" si="9"/>
        <v>0.20837589376915219</v>
      </c>
      <c r="K53" s="4">
        <f t="shared" si="10"/>
        <v>2191.4940297225712</v>
      </c>
      <c r="L53" s="4">
        <f t="shared" si="11"/>
        <v>1384.7412121461841</v>
      </c>
      <c r="M53">
        <f>VLOOKUP(B53,'CPI Indexes'!A$2:E$108,5,FALSE)</f>
        <v>9.7899999999999991</v>
      </c>
      <c r="N53">
        <f>IF(B53&gt;G$4,VLOOKUP((B53-G$4),'CPI Indexes'!A$2:E$108,5,FALSE),VLOOKUP(0,'CPI Indexes'!A$2:E$108,5,FALSE))</f>
        <v>4.08</v>
      </c>
      <c r="O53">
        <f t="shared" si="12"/>
        <v>2.3995098039215685</v>
      </c>
      <c r="P53"/>
    </row>
    <row r="54" spans="2:16" x14ac:dyDescent="0.35">
      <c r="B54">
        <f t="shared" si="1"/>
        <v>67</v>
      </c>
      <c r="C54" s="7">
        <v>1953</v>
      </c>
      <c r="D54" s="8">
        <v>6722.68</v>
      </c>
      <c r="F54" s="9">
        <v>12.83</v>
      </c>
      <c r="H54" s="14">
        <f t="shared" si="7"/>
        <v>3361.34</v>
      </c>
      <c r="I54" s="3">
        <f t="shared" si="8"/>
        <v>17471.777967914441</v>
      </c>
      <c r="J54" s="3">
        <f t="shared" si="9"/>
        <v>0.19238683127572015</v>
      </c>
      <c r="K54" s="4">
        <f t="shared" si="10"/>
        <v>4333.63816550711</v>
      </c>
      <c r="L54" s="4">
        <f t="shared" si="11"/>
        <v>2702.248318463041</v>
      </c>
      <c r="M54">
        <f>VLOOKUP(B54,'CPI Indexes'!A$2:E$108,5,FALSE)</f>
        <v>9.7200000000000006</v>
      </c>
      <c r="N54">
        <f>IF(B54&gt;G$4,VLOOKUP((B54-G$4),'CPI Indexes'!A$2:E$108,5,FALSE),VLOOKUP(0,'CPI Indexes'!A$2:E$108,5,FALSE))</f>
        <v>3.74</v>
      </c>
      <c r="O54">
        <f t="shared" si="12"/>
        <v>2.5989304812834226</v>
      </c>
      <c r="P54"/>
    </row>
    <row r="55" spans="2:16" x14ac:dyDescent="0.35">
      <c r="B55">
        <f t="shared" si="1"/>
        <v>66</v>
      </c>
      <c r="C55" s="7">
        <v>1954</v>
      </c>
      <c r="D55" s="8">
        <v>1377069.9</v>
      </c>
      <c r="F55" s="9">
        <v>13.19</v>
      </c>
      <c r="H55" s="14">
        <f t="shared" si="7"/>
        <v>688534.95</v>
      </c>
      <c r="I55" s="3">
        <f t="shared" si="8"/>
        <v>3902367.1801749272</v>
      </c>
      <c r="J55" s="3">
        <f t="shared" si="9"/>
        <v>0.17644032921810698</v>
      </c>
      <c r="K55" s="4">
        <f t="shared" si="10"/>
        <v>894050.92214417993</v>
      </c>
      <c r="L55" s="4">
        <f t="shared" si="11"/>
        <v>550147.50212641235</v>
      </c>
      <c r="M55">
        <f>VLOOKUP(B55,'CPI Indexes'!A$2:E$108,5,FALSE)</f>
        <v>9.7200000000000006</v>
      </c>
      <c r="N55">
        <f>IF(B55&gt;G$4,VLOOKUP((B55-G$4),'CPI Indexes'!A$2:E$108,5,FALSE),VLOOKUP(0,'CPI Indexes'!A$2:E$108,5,FALSE))</f>
        <v>3.43</v>
      </c>
      <c r="O55">
        <f t="shared" si="12"/>
        <v>2.8338192419825075</v>
      </c>
      <c r="P55"/>
    </row>
    <row r="56" spans="2:16" x14ac:dyDescent="0.35">
      <c r="B56">
        <f t="shared" si="1"/>
        <v>65</v>
      </c>
      <c r="C56" s="7">
        <v>1955</v>
      </c>
      <c r="D56" s="8">
        <v>398596.97</v>
      </c>
      <c r="F56" s="9">
        <v>13.56</v>
      </c>
      <c r="H56" s="14">
        <f t="shared" si="7"/>
        <v>199298.48499999999</v>
      </c>
      <c r="I56" s="3">
        <f t="shared" si="8"/>
        <v>1227832.4670739551</v>
      </c>
      <c r="J56" s="3">
        <f t="shared" si="9"/>
        <v>0.16231732776617952</v>
      </c>
      <c r="K56" s="4">
        <f t="shared" si="10"/>
        <v>260688.77209639124</v>
      </c>
      <c r="L56" s="4">
        <f t="shared" si="11"/>
        <v>158242.67559232793</v>
      </c>
      <c r="M56">
        <f>VLOOKUP(B56,'CPI Indexes'!A$2:E$108,5,FALSE)</f>
        <v>9.58</v>
      </c>
      <c r="N56">
        <f>IF(B56&gt;G$4,VLOOKUP((B56-G$4),'CPI Indexes'!A$2:E$108,5,FALSE),VLOOKUP(0,'CPI Indexes'!A$2:E$108,5,FALSE))</f>
        <v>3.11</v>
      </c>
      <c r="O56">
        <f t="shared" si="12"/>
        <v>3.0803858520900325</v>
      </c>
      <c r="P56"/>
    </row>
    <row r="57" spans="2:16" x14ac:dyDescent="0.35">
      <c r="B57">
        <f t="shared" si="1"/>
        <v>64</v>
      </c>
      <c r="C57" s="7">
        <v>1956</v>
      </c>
      <c r="D57" s="8">
        <v>804211.79</v>
      </c>
      <c r="F57" s="9">
        <v>13.93</v>
      </c>
      <c r="H57" s="14">
        <f t="shared" si="7"/>
        <v>402105.89500000002</v>
      </c>
      <c r="I57" s="3">
        <f t="shared" si="8"/>
        <v>2688448.077761733</v>
      </c>
      <c r="J57" s="3">
        <f t="shared" si="9"/>
        <v>0.14956803455723541</v>
      </c>
      <c r="K57" s="4">
        <f t="shared" si="10"/>
        <v>529835.23060684977</v>
      </c>
      <c r="L57" s="4">
        <f t="shared" si="11"/>
        <v>317268.18540851661</v>
      </c>
      <c r="M57">
        <f>VLOOKUP(B57,'CPI Indexes'!A$2:E$108,5,FALSE)</f>
        <v>9.26</v>
      </c>
      <c r="N57">
        <f>IF(B57&gt;G$4,VLOOKUP((B57-G$4),'CPI Indexes'!A$2:E$108,5,FALSE),VLOOKUP(0,'CPI Indexes'!A$2:E$108,5,FALSE))</f>
        <v>2.77</v>
      </c>
      <c r="O57">
        <f t="shared" si="12"/>
        <v>3.3429602888086642</v>
      </c>
      <c r="P57"/>
    </row>
    <row r="58" spans="2:16" x14ac:dyDescent="0.35">
      <c r="B58">
        <f t="shared" si="1"/>
        <v>63</v>
      </c>
      <c r="C58" s="7">
        <v>1957</v>
      </c>
      <c r="D58" s="8">
        <v>1597006.66</v>
      </c>
      <c r="F58" s="9">
        <v>14.3</v>
      </c>
      <c r="H58" s="14">
        <f t="shared" si="7"/>
        <v>798503.33</v>
      </c>
      <c r="I58" s="3">
        <f t="shared" si="8"/>
        <v>5755612.0026399996</v>
      </c>
      <c r="J58" s="3">
        <f t="shared" si="9"/>
        <v>0.13873473917869034</v>
      </c>
      <c r="K58" s="4">
        <f t="shared" si="10"/>
        <v>1059886.0785888543</v>
      </c>
      <c r="L58" s="4">
        <f t="shared" si="11"/>
        <v>626079.20749851014</v>
      </c>
      <c r="M58">
        <f>VLOOKUP(B58,'CPI Indexes'!A$2:E$108,5,FALSE)</f>
        <v>9.01</v>
      </c>
      <c r="N58">
        <f>IF(B58&gt;G$4,VLOOKUP((B58-G$4),'CPI Indexes'!A$2:E$108,5,FALSE),VLOOKUP(0,'CPI Indexes'!A$2:E$108,5,FALSE))</f>
        <v>2.5</v>
      </c>
      <c r="O58">
        <f t="shared" si="12"/>
        <v>3.6040000000000001</v>
      </c>
      <c r="P58"/>
    </row>
    <row r="59" spans="2:16" x14ac:dyDescent="0.35">
      <c r="B59">
        <f t="shared" si="1"/>
        <v>62</v>
      </c>
      <c r="C59" s="7">
        <v>1958</v>
      </c>
      <c r="D59" s="8">
        <v>2987520.69</v>
      </c>
      <c r="F59" s="9">
        <v>14.68</v>
      </c>
      <c r="H59" s="14">
        <f t="shared" si="7"/>
        <v>1493760.345</v>
      </c>
      <c r="I59" s="3">
        <f t="shared" si="8"/>
        <v>11329792.447245762</v>
      </c>
      <c r="J59" s="3">
        <f t="shared" si="9"/>
        <v>0.13184357541899441</v>
      </c>
      <c r="K59" s="4">
        <f t="shared" si="10"/>
        <v>1997705.4179736804</v>
      </c>
      <c r="L59" s="4">
        <f t="shared" si="11"/>
        <v>1163659.8778648733</v>
      </c>
      <c r="M59">
        <f>VLOOKUP(B59,'CPI Indexes'!A$2:E$108,5,FALSE)</f>
        <v>8.9499999999999993</v>
      </c>
      <c r="N59">
        <f>IF(B59&gt;G$4,VLOOKUP((B59-G$4),'CPI Indexes'!A$2:E$108,5,FALSE),VLOOKUP(0,'CPI Indexes'!A$2:E$108,5,FALSE))</f>
        <v>2.36</v>
      </c>
      <c r="O59">
        <f t="shared" si="12"/>
        <v>3.7923728813559321</v>
      </c>
      <c r="P59"/>
    </row>
    <row r="60" spans="2:16" x14ac:dyDescent="0.35">
      <c r="B60">
        <f t="shared" si="1"/>
        <v>61</v>
      </c>
      <c r="C60" s="7">
        <v>1959</v>
      </c>
      <c r="D60" s="8">
        <v>2938771.43</v>
      </c>
      <c r="F60" s="9">
        <v>15.06</v>
      </c>
      <c r="H60" s="14">
        <f t="shared" si="7"/>
        <v>1469385.7150000001</v>
      </c>
      <c r="I60" s="3">
        <f t="shared" si="8"/>
        <v>11495017.451858409</v>
      </c>
      <c r="J60" s="3">
        <f t="shared" si="9"/>
        <v>0.12782805429864252</v>
      </c>
      <c r="K60" s="4">
        <f t="shared" si="10"/>
        <v>1979950.8072650081</v>
      </c>
      <c r="L60" s="4">
        <f t="shared" si="11"/>
        <v>1137296.0560162377</v>
      </c>
      <c r="M60">
        <f>VLOOKUP(B60,'CPI Indexes'!A$2:E$108,5,FALSE)</f>
        <v>8.84</v>
      </c>
      <c r="N60">
        <f>IF(B60&gt;G$4,VLOOKUP((B60-G$4),'CPI Indexes'!A$2:E$108,5,FALSE),VLOOKUP(0,'CPI Indexes'!A$2:E$108,5,FALSE))</f>
        <v>2.2599999999999998</v>
      </c>
      <c r="O60">
        <f t="shared" si="12"/>
        <v>3.9115044247787614</v>
      </c>
      <c r="P60"/>
    </row>
    <row r="61" spans="2:16" x14ac:dyDescent="0.35">
      <c r="B61">
        <f t="shared" si="1"/>
        <v>60</v>
      </c>
      <c r="C61" s="7">
        <v>1960</v>
      </c>
      <c r="D61" s="8">
        <v>4228123.37</v>
      </c>
      <c r="F61" s="9">
        <v>15.45</v>
      </c>
      <c r="H61" s="14">
        <f t="shared" si="7"/>
        <v>2114061.6850000001</v>
      </c>
      <c r="I61" s="3">
        <f t="shared" si="8"/>
        <v>17009915.677465439</v>
      </c>
      <c r="J61" s="3">
        <f t="shared" si="9"/>
        <v>0.1242840778923253</v>
      </c>
      <c r="K61" s="4">
        <f t="shared" si="10"/>
        <v>2870716.5225282144</v>
      </c>
      <c r="L61" s="4">
        <f t="shared" si="11"/>
        <v>1625451.7437200192</v>
      </c>
      <c r="M61">
        <f>VLOOKUP(B61,'CPI Indexes'!A$2:E$108,5,FALSE)</f>
        <v>8.73</v>
      </c>
      <c r="N61">
        <f>IF(B61&gt;G$4,VLOOKUP((B61-G$4),'CPI Indexes'!A$2:E$108,5,FALSE),VLOOKUP(0,'CPI Indexes'!A$2:E$108,5,FALSE))</f>
        <v>2.17</v>
      </c>
      <c r="O61">
        <f t="shared" si="12"/>
        <v>4.0230414746543781</v>
      </c>
      <c r="P61"/>
    </row>
    <row r="62" spans="2:16" x14ac:dyDescent="0.35">
      <c r="B62">
        <f t="shared" si="1"/>
        <v>59</v>
      </c>
      <c r="C62" s="7">
        <v>1961</v>
      </c>
      <c r="D62" s="8">
        <v>5541229.6900000004</v>
      </c>
      <c r="F62" s="9">
        <v>15.84</v>
      </c>
      <c r="H62" s="14">
        <f t="shared" si="7"/>
        <v>2770614.8450000002</v>
      </c>
      <c r="I62" s="3">
        <f t="shared" si="8"/>
        <v>22854258.338660289</v>
      </c>
      <c r="J62" s="3">
        <f t="shared" si="9"/>
        <v>0.12122969837587007</v>
      </c>
      <c r="K62" s="4">
        <f t="shared" si="10"/>
        <v>3791428.5630692863</v>
      </c>
      <c r="L62" s="4">
        <f t="shared" si="11"/>
        <v>2116173.5812960044</v>
      </c>
      <c r="M62">
        <f>VLOOKUP(B62,'CPI Indexes'!A$2:E$108,5,FALSE)</f>
        <v>8.6199999999999992</v>
      </c>
      <c r="N62">
        <f>IF(B62&gt;G$4,VLOOKUP((B62-G$4),'CPI Indexes'!A$2:E$108,5,FALSE),VLOOKUP(0,'CPI Indexes'!A$2:E$108,5,FALSE))</f>
        <v>2.09</v>
      </c>
      <c r="O62">
        <f t="shared" si="12"/>
        <v>4.1244019138755981</v>
      </c>
      <c r="P62"/>
    </row>
    <row r="63" spans="2:16" x14ac:dyDescent="0.35">
      <c r="B63">
        <f t="shared" si="1"/>
        <v>58</v>
      </c>
      <c r="C63" s="7">
        <v>1962</v>
      </c>
      <c r="D63" s="8">
        <v>6978452.9299999997</v>
      </c>
      <c r="F63" s="9">
        <v>16.23</v>
      </c>
      <c r="H63" s="14">
        <f t="shared" si="7"/>
        <v>3489226.4649999999</v>
      </c>
      <c r="I63" s="3">
        <f t="shared" si="8"/>
        <v>29693317.217149999</v>
      </c>
      <c r="J63" s="3">
        <f t="shared" si="9"/>
        <v>0.11750881316098707</v>
      </c>
      <c r="K63" s="4">
        <f t="shared" si="10"/>
        <v>4811826.3442414002</v>
      </c>
      <c r="L63" s="4">
        <f t="shared" si="11"/>
        <v>2647420.9127400829</v>
      </c>
      <c r="M63">
        <f>VLOOKUP(B63,'CPI Indexes'!A$2:E$108,5,FALSE)</f>
        <v>8.51</v>
      </c>
      <c r="N63">
        <f>IF(B63&gt;G$4,VLOOKUP((B63-G$4),'CPI Indexes'!A$2:E$108,5,FALSE),VLOOKUP(0,'CPI Indexes'!A$2:E$108,5,FALSE))</f>
        <v>2</v>
      </c>
      <c r="O63">
        <f t="shared" si="12"/>
        <v>4.2549999999999999</v>
      </c>
      <c r="P63"/>
    </row>
    <row r="64" spans="2:16" x14ac:dyDescent="0.35">
      <c r="B64">
        <f t="shared" si="1"/>
        <v>57</v>
      </c>
      <c r="C64" s="7">
        <v>1963</v>
      </c>
      <c r="D64" s="8">
        <v>5990831.9699999997</v>
      </c>
      <c r="F64" s="9">
        <v>16.64</v>
      </c>
      <c r="H64" s="14">
        <f t="shared" si="7"/>
        <v>2995415.9849999999</v>
      </c>
      <c r="I64" s="3">
        <f t="shared" si="8"/>
        <v>26053878.619531248</v>
      </c>
      <c r="J64" s="3">
        <f t="shared" si="9"/>
        <v>0.11497005988023952</v>
      </c>
      <c r="K64" s="4">
        <f t="shared" si="10"/>
        <v>4164510.8814074588</v>
      </c>
      <c r="L64" s="4">
        <f t="shared" si="11"/>
        <v>2256949.9463639702</v>
      </c>
      <c r="M64">
        <f>VLOOKUP(B64,'CPI Indexes'!A$2:E$108,5,FALSE)</f>
        <v>8.35</v>
      </c>
      <c r="N64">
        <f>IF(B64&gt;G$4,VLOOKUP((B64-G$4),'CPI Indexes'!A$2:E$108,5,FALSE),VLOOKUP(0,'CPI Indexes'!A$2:E$108,5,FALSE))</f>
        <v>1.92</v>
      </c>
      <c r="O64">
        <f t="shared" si="12"/>
        <v>4.348958333333333</v>
      </c>
      <c r="P64"/>
    </row>
    <row r="65" spans="2:16" x14ac:dyDescent="0.35">
      <c r="B65">
        <f t="shared" si="1"/>
        <v>56</v>
      </c>
      <c r="C65" s="7">
        <v>1964</v>
      </c>
      <c r="D65" s="8">
        <v>4456881.62</v>
      </c>
      <c r="F65" s="9">
        <v>17.04</v>
      </c>
      <c r="H65" s="14">
        <f t="shared" si="7"/>
        <v>2228440.81</v>
      </c>
      <c r="I65" s="3">
        <f t="shared" si="8"/>
        <v>19848953.662841532</v>
      </c>
      <c r="J65" s="3">
        <f t="shared" si="9"/>
        <v>0.11226993865030674</v>
      </c>
      <c r="K65" s="4">
        <f t="shared" si="10"/>
        <v>3122827.7507229922</v>
      </c>
      <c r="L65" s="4">
        <f t="shared" si="11"/>
        <v>1667672.2964902211</v>
      </c>
      <c r="M65">
        <f>VLOOKUP(B65,'CPI Indexes'!A$2:E$108,5,FALSE)</f>
        <v>8.15</v>
      </c>
      <c r="N65">
        <f>IF(B65&gt;G$4,VLOOKUP((B65-G$4),'CPI Indexes'!A$2:E$108,5,FALSE),VLOOKUP(0,'CPI Indexes'!A$2:E$108,5,FALSE))</f>
        <v>1.83</v>
      </c>
      <c r="O65">
        <f t="shared" si="12"/>
        <v>4.4535519125683063</v>
      </c>
      <c r="P65"/>
    </row>
    <row r="66" spans="2:16" x14ac:dyDescent="0.35">
      <c r="B66">
        <f t="shared" si="1"/>
        <v>55</v>
      </c>
      <c r="C66" s="7">
        <v>1965</v>
      </c>
      <c r="D66" s="8">
        <v>4899386.57</v>
      </c>
      <c r="F66" s="9">
        <v>17.45</v>
      </c>
      <c r="H66" s="14">
        <f t="shared" si="7"/>
        <v>2449693.2850000001</v>
      </c>
      <c r="I66" s="3">
        <f t="shared" si="8"/>
        <v>21921255.338914286</v>
      </c>
      <c r="J66" s="3">
        <f t="shared" si="9"/>
        <v>0.11174968071519796</v>
      </c>
      <c r="K66" s="4">
        <f t="shared" si="10"/>
        <v>3460865.3994437754</v>
      </c>
      <c r="L66" s="4">
        <f t="shared" si="11"/>
        <v>1820506.6514226366</v>
      </c>
      <c r="M66">
        <f>VLOOKUP(B66,'CPI Indexes'!A$2:E$108,5,FALSE)</f>
        <v>7.83</v>
      </c>
      <c r="N66">
        <f>IF(B66&gt;G$4,VLOOKUP((B66-G$4),'CPI Indexes'!A$2:E$108,5,FALSE),VLOOKUP(0,'CPI Indexes'!A$2:E$108,5,FALSE))</f>
        <v>1.75</v>
      </c>
      <c r="O66">
        <f t="shared" si="12"/>
        <v>4.4742857142857142</v>
      </c>
      <c r="P66"/>
    </row>
    <row r="67" spans="2:16" x14ac:dyDescent="0.35">
      <c r="B67">
        <f t="shared" si="1"/>
        <v>54</v>
      </c>
      <c r="C67" s="7">
        <v>1966</v>
      </c>
      <c r="D67" s="8">
        <v>5684246.9800000004</v>
      </c>
      <c r="F67" s="9">
        <v>17.87</v>
      </c>
      <c r="H67" s="14">
        <f t="shared" si="7"/>
        <v>2842123.49</v>
      </c>
      <c r="I67" s="3">
        <f t="shared" si="8"/>
        <v>26078636.144606061</v>
      </c>
      <c r="J67" s="3">
        <f t="shared" si="9"/>
        <v>0.10898282694848085</v>
      </c>
      <c r="K67" s="4">
        <f t="shared" si="10"/>
        <v>4048815.7473945506</v>
      </c>
      <c r="L67" s="4">
        <f t="shared" si="11"/>
        <v>2097106.9050282517</v>
      </c>
      <c r="M67">
        <f>VLOOKUP(B67,'CPI Indexes'!A$2:E$108,5,FALSE)</f>
        <v>7.57</v>
      </c>
      <c r="N67">
        <f>IF(B67&gt;G$4,VLOOKUP((B67-G$4),'CPI Indexes'!A$2:E$108,5,FALSE),VLOOKUP(0,'CPI Indexes'!A$2:E$108,5,FALSE))</f>
        <v>1.65</v>
      </c>
      <c r="O67">
        <f t="shared" si="12"/>
        <v>4.5878787878787879</v>
      </c>
      <c r="P67"/>
    </row>
    <row r="68" spans="2:16" x14ac:dyDescent="0.35">
      <c r="B68">
        <f t="shared" si="1"/>
        <v>53</v>
      </c>
      <c r="C68" s="7">
        <v>1967</v>
      </c>
      <c r="D68" s="8">
        <v>6670409.1299999999</v>
      </c>
      <c r="F68" s="9">
        <v>18.29</v>
      </c>
      <c r="H68" s="14">
        <f t="shared" si="7"/>
        <v>3335204.5649999999</v>
      </c>
      <c r="I68" s="3">
        <f t="shared" si="8"/>
        <v>29832688.685705524</v>
      </c>
      <c r="J68" s="3">
        <f t="shared" si="9"/>
        <v>0.11179698216735252</v>
      </c>
      <c r="K68" s="4">
        <f t="shared" si="10"/>
        <v>4790927.7123235743</v>
      </c>
      <c r="L68" s="4">
        <f t="shared" si="11"/>
        <v>2443414.6339618736</v>
      </c>
      <c r="M68">
        <f>VLOOKUP(B68,'CPI Indexes'!A$2:E$108,5,FALSE)</f>
        <v>7.29</v>
      </c>
      <c r="N68">
        <f>IF(B68&gt;G$4,VLOOKUP((B68-G$4),'CPI Indexes'!A$2:E$108,5,FALSE),VLOOKUP(0,'CPI Indexes'!A$2:E$108,5,FALSE))</f>
        <v>1.63</v>
      </c>
      <c r="O68">
        <f t="shared" si="12"/>
        <v>4.4723926380368102</v>
      </c>
      <c r="P68"/>
    </row>
    <row r="69" spans="2:16" x14ac:dyDescent="0.35">
      <c r="B69">
        <f t="shared" si="1"/>
        <v>52</v>
      </c>
      <c r="C69" s="7">
        <v>1968</v>
      </c>
      <c r="D69" s="8">
        <v>8372117.5599999996</v>
      </c>
      <c r="F69" s="9">
        <v>18.72</v>
      </c>
      <c r="H69" s="14">
        <f t="shared" si="7"/>
        <v>4186058.78</v>
      </c>
      <c r="I69" s="3">
        <f t="shared" si="8"/>
        <v>36366385.651249997</v>
      </c>
      <c r="J69" s="3">
        <f t="shared" si="9"/>
        <v>0.11510791366906475</v>
      </c>
      <c r="K69" s="4">
        <f t="shared" si="10"/>
        <v>6064577.3240069645</v>
      </c>
      <c r="L69" s="4">
        <f t="shared" si="11"/>
        <v>3044410.4565768228</v>
      </c>
      <c r="M69">
        <f>VLOOKUP(B69,'CPI Indexes'!A$2:E$108,5,FALSE)</f>
        <v>6.95</v>
      </c>
      <c r="N69">
        <f>IF(B69&gt;G$4,VLOOKUP((B69-G$4),'CPI Indexes'!A$2:E$108,5,FALSE),VLOOKUP(0,'CPI Indexes'!A$2:E$108,5,FALSE))</f>
        <v>1.6</v>
      </c>
      <c r="O69">
        <f t="shared" si="12"/>
        <v>4.34375</v>
      </c>
      <c r="P69"/>
    </row>
    <row r="70" spans="2:16" x14ac:dyDescent="0.35">
      <c r="B70">
        <f t="shared" si="1"/>
        <v>51</v>
      </c>
      <c r="C70" s="7">
        <v>1969</v>
      </c>
      <c r="D70" s="8">
        <v>8884070.2599999998</v>
      </c>
      <c r="F70" s="9">
        <v>19.149999999999999</v>
      </c>
      <c r="H70" s="14">
        <f t="shared" si="7"/>
        <v>4442035.13</v>
      </c>
      <c r="I70" s="3">
        <f t="shared" si="8"/>
        <v>37479671.409374997</v>
      </c>
      <c r="J70" s="3">
        <f t="shared" si="9"/>
        <v>0.11851851851851852</v>
      </c>
      <c r="K70" s="4">
        <f t="shared" si="10"/>
        <v>6490457.0162324673</v>
      </c>
      <c r="L70" s="4">
        <f t="shared" si="11"/>
        <v>3207030.2766329693</v>
      </c>
      <c r="M70">
        <f>VLOOKUP(B70,'CPI Indexes'!A$2:E$108,5,FALSE)</f>
        <v>6.75</v>
      </c>
      <c r="N70">
        <f>IF(B70&gt;G$4,VLOOKUP((B70-G$4),'CPI Indexes'!A$2:E$108,5,FALSE),VLOOKUP(0,'CPI Indexes'!A$2:E$108,5,FALSE))</f>
        <v>1.6</v>
      </c>
      <c r="O70">
        <f t="shared" si="12"/>
        <v>4.21875</v>
      </c>
      <c r="P70"/>
    </row>
    <row r="71" spans="2:16" x14ac:dyDescent="0.35">
      <c r="B71">
        <f t="shared" si="1"/>
        <v>50</v>
      </c>
      <c r="C71" s="7">
        <v>1970</v>
      </c>
      <c r="D71" s="8">
        <v>8008564.8399999999</v>
      </c>
      <c r="F71" s="9">
        <v>19.59</v>
      </c>
      <c r="H71" s="14">
        <f t="shared" si="7"/>
        <v>4004282.42</v>
      </c>
      <c r="I71" s="3">
        <f t="shared" si="8"/>
        <v>33677041.891282044</v>
      </c>
      <c r="J71" s="3">
        <f t="shared" si="9"/>
        <v>0.11890243902439027</v>
      </c>
      <c r="K71" s="4">
        <f t="shared" si="10"/>
        <v>5902038.8685899246</v>
      </c>
      <c r="L71" s="4">
        <f t="shared" si="11"/>
        <v>2869426.3412331766</v>
      </c>
      <c r="M71">
        <f>VLOOKUP(B71,'CPI Indexes'!A$2:E$108,5,FALSE)</f>
        <v>6.56</v>
      </c>
      <c r="N71">
        <f>IF(B71&gt;G$4,VLOOKUP((B71-G$4),'CPI Indexes'!A$2:E$108,5,FALSE),VLOOKUP(0,'CPI Indexes'!A$2:E$108,5,FALSE))</f>
        <v>1.56</v>
      </c>
      <c r="O71">
        <f t="shared" si="12"/>
        <v>4.2051282051282044</v>
      </c>
      <c r="P71"/>
    </row>
    <row r="72" spans="2:16" x14ac:dyDescent="0.35">
      <c r="B72">
        <f t="shared" si="1"/>
        <v>49</v>
      </c>
      <c r="C72" s="7">
        <v>1971</v>
      </c>
      <c r="D72" s="8">
        <v>10388584.82</v>
      </c>
      <c r="F72" s="9">
        <v>20.04</v>
      </c>
      <c r="H72" s="14">
        <f t="shared" si="7"/>
        <v>5194292.41</v>
      </c>
      <c r="I72" s="3">
        <f t="shared" si="8"/>
        <v>42228922.70987013</v>
      </c>
      <c r="J72" s="3">
        <f t="shared" si="9"/>
        <v>0.12300319488817892</v>
      </c>
      <c r="K72" s="4">
        <f t="shared" si="10"/>
        <v>7724561.5224308912</v>
      </c>
      <c r="L72" s="4">
        <f t="shared" si="11"/>
        <v>3693790.028539672</v>
      </c>
      <c r="M72">
        <f>VLOOKUP(B72,'CPI Indexes'!A$2:E$108,5,FALSE)</f>
        <v>6.26</v>
      </c>
      <c r="N72">
        <f>IF(B72&gt;G$4,VLOOKUP((B72-G$4),'CPI Indexes'!A$2:E$108,5,FALSE),VLOOKUP(0,'CPI Indexes'!A$2:E$108,5,FALSE))</f>
        <v>1.54</v>
      </c>
      <c r="O72">
        <f t="shared" si="12"/>
        <v>4.0649350649350646</v>
      </c>
      <c r="P72"/>
    </row>
    <row r="73" spans="2:16" x14ac:dyDescent="0.35">
      <c r="B73">
        <f t="shared" si="1"/>
        <v>48</v>
      </c>
      <c r="C73" s="7">
        <v>1972</v>
      </c>
      <c r="D73" s="8">
        <v>10438307.380000001</v>
      </c>
      <c r="F73" s="9">
        <v>20.49</v>
      </c>
      <c r="H73" s="14">
        <f t="shared" si="7"/>
        <v>5219153.6900000004</v>
      </c>
      <c r="I73" s="3">
        <f t="shared" si="8"/>
        <v>39899056.498552635</v>
      </c>
      <c r="J73" s="3">
        <f t="shared" si="9"/>
        <v>0.13080895008605853</v>
      </c>
      <c r="K73" s="4">
        <f t="shared" si="10"/>
        <v>7831006.8750552824</v>
      </c>
      <c r="L73" s="4">
        <f t="shared" si="11"/>
        <v>3683166.2799672824</v>
      </c>
      <c r="M73">
        <f>VLOOKUP(B73,'CPI Indexes'!A$2:E$108,5,FALSE)</f>
        <v>5.81</v>
      </c>
      <c r="N73">
        <f>IF(B73&gt;G$4,VLOOKUP((B73-G$4),'CPI Indexes'!A$2:E$108,5,FALSE),VLOOKUP(0,'CPI Indexes'!A$2:E$108,5,FALSE))</f>
        <v>1.52</v>
      </c>
      <c r="O73">
        <f t="shared" si="12"/>
        <v>3.8223684210526314</v>
      </c>
      <c r="P73"/>
    </row>
    <row r="74" spans="2:16" x14ac:dyDescent="0.35">
      <c r="B74">
        <f t="shared" ref="B74:B121" si="13">2020-C74</f>
        <v>47</v>
      </c>
      <c r="C74" s="7">
        <v>1973</v>
      </c>
      <c r="D74" s="8">
        <v>14568576.619999999</v>
      </c>
      <c r="F74" s="9">
        <v>20.95</v>
      </c>
      <c r="H74" s="14">
        <f t="shared" si="7"/>
        <v>7284288.3099999996</v>
      </c>
      <c r="I74" s="3">
        <f t="shared" si="8"/>
        <v>50795770.48173333</v>
      </c>
      <c r="J74" s="3">
        <f t="shared" si="9"/>
        <v>0.14340344168260039</v>
      </c>
      <c r="K74" s="4">
        <f t="shared" si="10"/>
        <v>11029624.445323898</v>
      </c>
      <c r="L74" s="4">
        <f t="shared" si="11"/>
        <v>5100466.7099086279</v>
      </c>
      <c r="M74">
        <f>VLOOKUP(B74,'CPI Indexes'!A$2:E$108,5,FALSE)</f>
        <v>5.23</v>
      </c>
      <c r="N74">
        <f>IF(B74&gt;G$4,VLOOKUP((B74-G$4),'CPI Indexes'!A$2:E$108,5,FALSE),VLOOKUP(0,'CPI Indexes'!A$2:E$108,5,FALSE))</f>
        <v>1.5</v>
      </c>
      <c r="O74">
        <f t="shared" si="12"/>
        <v>3.4866666666666668</v>
      </c>
      <c r="P74"/>
    </row>
    <row r="75" spans="2:16" x14ac:dyDescent="0.35">
      <c r="B75">
        <f t="shared" si="13"/>
        <v>46</v>
      </c>
      <c r="C75" s="7">
        <v>1974</v>
      </c>
      <c r="D75" s="8">
        <v>13562217.65</v>
      </c>
      <c r="F75" s="9">
        <v>21.42</v>
      </c>
      <c r="H75" s="14">
        <f t="shared" si="7"/>
        <v>6781108.8250000002</v>
      </c>
      <c r="I75" s="3">
        <f t="shared" si="8"/>
        <v>43546712.454421774</v>
      </c>
      <c r="J75" s="3">
        <f t="shared" si="9"/>
        <v>0.15572033898305082</v>
      </c>
      <c r="K75" s="4">
        <f t="shared" si="10"/>
        <v>10363737.235253958</v>
      </c>
      <c r="L75" s="4">
        <f t="shared" si="11"/>
        <v>4710328.2817575783</v>
      </c>
      <c r="M75">
        <f>VLOOKUP(B75,'CPI Indexes'!A$2:E$108,5,FALSE)</f>
        <v>4.72</v>
      </c>
      <c r="N75">
        <f>IF(B75&gt;G$4,VLOOKUP((B75-G$4),'CPI Indexes'!A$2:E$108,5,FALSE),VLOOKUP(0,'CPI Indexes'!A$2:E$108,5,FALSE))</f>
        <v>1.47</v>
      </c>
      <c r="O75">
        <f t="shared" si="12"/>
        <v>3.2108843537414966</v>
      </c>
      <c r="P75"/>
    </row>
    <row r="76" spans="2:16" x14ac:dyDescent="0.35">
      <c r="B76">
        <f t="shared" si="13"/>
        <v>45</v>
      </c>
      <c r="C76" s="7">
        <v>1975</v>
      </c>
      <c r="D76" s="8">
        <v>15641076.199999999</v>
      </c>
      <c r="F76" s="9">
        <v>21.89</v>
      </c>
      <c r="H76" s="14">
        <f t="shared" si="7"/>
        <v>7820538.0999999996</v>
      </c>
      <c r="I76" s="3">
        <f t="shared" si="8"/>
        <v>47900795.862499997</v>
      </c>
      <c r="J76" s="3">
        <f t="shared" si="9"/>
        <v>0.16326530612244899</v>
      </c>
      <c r="K76" s="4">
        <f t="shared" si="10"/>
        <v>12064085.210496381</v>
      </c>
      <c r="L76" s="4">
        <f t="shared" si="11"/>
        <v>5389081.718538845</v>
      </c>
      <c r="M76">
        <f>VLOOKUP(B76,'CPI Indexes'!A$2:E$108,5,FALSE)</f>
        <v>4.41</v>
      </c>
      <c r="N76">
        <f>IF(B76&gt;G$4,VLOOKUP((B76-G$4),'CPI Indexes'!A$2:E$108,5,FALSE),VLOOKUP(0,'CPI Indexes'!A$2:E$108,5,FALSE))</f>
        <v>1.44</v>
      </c>
      <c r="O76">
        <f t="shared" si="12"/>
        <v>3.0625</v>
      </c>
      <c r="P76"/>
    </row>
    <row r="77" spans="2:16" x14ac:dyDescent="0.35">
      <c r="B77">
        <f t="shared" si="13"/>
        <v>44</v>
      </c>
      <c r="C77" s="7">
        <v>1976</v>
      </c>
      <c r="D77" s="8">
        <v>15952753.35</v>
      </c>
      <c r="F77" s="9">
        <v>22.37</v>
      </c>
      <c r="H77" s="14">
        <f t="shared" ref="H77:H121" si="14">D77*F$3</f>
        <v>7976376.6749999998</v>
      </c>
      <c r="I77" s="3">
        <f t="shared" ref="I77:I121" si="15">D77*O77</f>
        <v>46490881.191428572</v>
      </c>
      <c r="J77" s="3">
        <f t="shared" ref="J77:J121" si="16">H77/I77</f>
        <v>0.17156862745098039</v>
      </c>
      <c r="K77" s="4">
        <f t="shared" ref="K77:K121" si="17">(I77*J77)*((1+(F$6/100))^F77)</f>
        <v>12421999.205936234</v>
      </c>
      <c r="L77" s="4">
        <f t="shared" ref="L77:L121" si="18">K77/((1+(F$5/100))^F77)</f>
        <v>5451770.6807471402</v>
      </c>
      <c r="M77">
        <f>VLOOKUP(B77,'CPI Indexes'!A$2:E$108,5,FALSE)</f>
        <v>4.08</v>
      </c>
      <c r="N77">
        <f>IF(B77&gt;G$4,VLOOKUP((B77-G$4),'CPI Indexes'!A$2:E$108,5,FALSE),VLOOKUP(0,'CPI Indexes'!A$2:E$108,5,FALSE))</f>
        <v>1.4</v>
      </c>
      <c r="O77">
        <f t="shared" ref="O77:O121" si="19">M77/N77</f>
        <v>2.9142857142857146</v>
      </c>
      <c r="P77"/>
    </row>
    <row r="78" spans="2:16" x14ac:dyDescent="0.35">
      <c r="B78">
        <f t="shared" si="13"/>
        <v>43</v>
      </c>
      <c r="C78" s="7">
        <v>1977</v>
      </c>
      <c r="D78" s="8">
        <v>18148414.399999999</v>
      </c>
      <c r="F78" s="9">
        <v>22.86</v>
      </c>
      <c r="H78" s="14">
        <f t="shared" si="14"/>
        <v>9074207.1999999993</v>
      </c>
      <c r="I78" s="3">
        <f t="shared" si="15"/>
        <v>49543846.610218972</v>
      </c>
      <c r="J78" s="3">
        <f t="shared" si="16"/>
        <v>0.18315508021390375</v>
      </c>
      <c r="K78" s="4">
        <f t="shared" si="17"/>
        <v>14269495.478158439</v>
      </c>
      <c r="L78" s="4">
        <f t="shared" si="18"/>
        <v>6150643.1270715008</v>
      </c>
      <c r="M78">
        <f>VLOOKUP(B78,'CPI Indexes'!A$2:E$108,5,FALSE)</f>
        <v>3.74</v>
      </c>
      <c r="N78">
        <f>IF(B78&gt;G$4,VLOOKUP((B78-G$4),'CPI Indexes'!A$2:E$108,5,FALSE),VLOOKUP(0,'CPI Indexes'!A$2:E$108,5,FALSE))</f>
        <v>1.37</v>
      </c>
      <c r="O78">
        <f t="shared" si="19"/>
        <v>2.7299270072992701</v>
      </c>
      <c r="P78"/>
    </row>
    <row r="79" spans="2:16" x14ac:dyDescent="0.35">
      <c r="B79">
        <f t="shared" si="13"/>
        <v>42</v>
      </c>
      <c r="C79" s="7">
        <v>1978</v>
      </c>
      <c r="D79" s="8">
        <v>21072879.059999999</v>
      </c>
      <c r="F79" s="9">
        <v>23.36</v>
      </c>
      <c r="H79" s="14">
        <f t="shared" si="14"/>
        <v>10536439.529999999</v>
      </c>
      <c r="I79" s="3">
        <f t="shared" si="15"/>
        <v>54345845.996842101</v>
      </c>
      <c r="J79" s="3">
        <f t="shared" si="16"/>
        <v>0.19387755102040816</v>
      </c>
      <c r="K79" s="4">
        <f t="shared" si="17"/>
        <v>16733773.696044713</v>
      </c>
      <c r="L79" s="4">
        <f t="shared" si="18"/>
        <v>7081279.7146809138</v>
      </c>
      <c r="M79">
        <f>VLOOKUP(B79,'CPI Indexes'!A$2:E$108,5,FALSE)</f>
        <v>3.43</v>
      </c>
      <c r="N79">
        <f>IF(B79&gt;G$4,VLOOKUP((B79-G$4),'CPI Indexes'!A$2:E$108,5,FALSE),VLOOKUP(0,'CPI Indexes'!A$2:E$108,5,FALSE))</f>
        <v>1.33</v>
      </c>
      <c r="O79">
        <f t="shared" si="19"/>
        <v>2.5789473684210527</v>
      </c>
      <c r="P79"/>
    </row>
    <row r="80" spans="2:16" x14ac:dyDescent="0.35">
      <c r="B80">
        <f t="shared" si="13"/>
        <v>41</v>
      </c>
      <c r="C80" s="7">
        <v>1979</v>
      </c>
      <c r="D80" s="8">
        <v>29951340.050000001</v>
      </c>
      <c r="F80" s="9">
        <v>23.86</v>
      </c>
      <c r="H80" s="14">
        <f t="shared" si="14"/>
        <v>14975670.025</v>
      </c>
      <c r="I80" s="3">
        <f t="shared" si="15"/>
        <v>71105853.095801517</v>
      </c>
      <c r="J80" s="3">
        <f t="shared" si="16"/>
        <v>0.21061093247588428</v>
      </c>
      <c r="K80" s="4">
        <f t="shared" si="17"/>
        <v>24020738.783462316</v>
      </c>
      <c r="L80" s="4">
        <f t="shared" si="18"/>
        <v>9979531.7909089103</v>
      </c>
      <c r="M80">
        <f>VLOOKUP(B80,'CPI Indexes'!A$2:E$108,5,FALSE)</f>
        <v>3.11</v>
      </c>
      <c r="N80">
        <f>IF(B80&gt;G$4,VLOOKUP((B80-G$4),'CPI Indexes'!A$2:E$108,5,FALSE),VLOOKUP(0,'CPI Indexes'!A$2:E$108,5,FALSE))</f>
        <v>1.31</v>
      </c>
      <c r="O80">
        <f t="shared" si="19"/>
        <v>2.3740458015267172</v>
      </c>
      <c r="P80"/>
    </row>
    <row r="81" spans="2:16" x14ac:dyDescent="0.35">
      <c r="B81">
        <f t="shared" si="13"/>
        <v>40</v>
      </c>
      <c r="C81" s="7">
        <v>1980</v>
      </c>
      <c r="D81" s="8">
        <v>35822756.659999996</v>
      </c>
      <c r="F81" s="9">
        <v>24.37</v>
      </c>
      <c r="H81" s="14">
        <f t="shared" si="14"/>
        <v>17911378.329999998</v>
      </c>
      <c r="I81" s="3">
        <f t="shared" si="15"/>
        <v>77522684.334531248</v>
      </c>
      <c r="J81" s="3">
        <f t="shared" si="16"/>
        <v>0.23104693140794222</v>
      </c>
      <c r="K81" s="4">
        <f t="shared" si="17"/>
        <v>29021188.438187666</v>
      </c>
      <c r="L81" s="4">
        <f t="shared" si="18"/>
        <v>11832732.998450996</v>
      </c>
      <c r="M81">
        <f>VLOOKUP(B81,'CPI Indexes'!A$2:E$108,5,FALSE)</f>
        <v>2.77</v>
      </c>
      <c r="N81">
        <f>IF(B81&gt;G$4,VLOOKUP((B81-G$4),'CPI Indexes'!A$2:E$108,5,FALSE),VLOOKUP(0,'CPI Indexes'!A$2:E$108,5,FALSE))</f>
        <v>1.28</v>
      </c>
      <c r="O81">
        <f t="shared" si="19"/>
        <v>2.1640625</v>
      </c>
      <c r="P81"/>
    </row>
    <row r="82" spans="2:16" x14ac:dyDescent="0.35">
      <c r="B82">
        <f t="shared" si="13"/>
        <v>39</v>
      </c>
      <c r="C82" s="7">
        <v>1981</v>
      </c>
      <c r="D82" s="8">
        <v>39560137.340000004</v>
      </c>
      <c r="F82" s="9">
        <v>24.9</v>
      </c>
      <c r="H82" s="14">
        <f t="shared" si="14"/>
        <v>19780068.670000002</v>
      </c>
      <c r="I82" s="3">
        <f t="shared" si="15"/>
        <v>78492335.992063507</v>
      </c>
      <c r="J82" s="3">
        <f t="shared" si="16"/>
        <v>0.25199999999999995</v>
      </c>
      <c r="K82" s="4">
        <f t="shared" si="17"/>
        <v>32387100.718471296</v>
      </c>
      <c r="L82" s="4">
        <f t="shared" si="18"/>
        <v>12949954.657607293</v>
      </c>
      <c r="M82">
        <f>VLOOKUP(B82,'CPI Indexes'!A$2:E$108,5,FALSE)</f>
        <v>2.5</v>
      </c>
      <c r="N82">
        <f>IF(B82&gt;G$4,VLOOKUP((B82-G$4),'CPI Indexes'!A$2:E$108,5,FALSE),VLOOKUP(0,'CPI Indexes'!A$2:E$108,5,FALSE))</f>
        <v>1.26</v>
      </c>
      <c r="O82">
        <f t="shared" si="19"/>
        <v>1.9841269841269842</v>
      </c>
      <c r="P82"/>
    </row>
    <row r="83" spans="2:16" x14ac:dyDescent="0.35">
      <c r="B83">
        <f t="shared" si="13"/>
        <v>38</v>
      </c>
      <c r="C83" s="7">
        <v>1982</v>
      </c>
      <c r="D83" s="8">
        <v>34305955.439999998</v>
      </c>
      <c r="F83" s="9">
        <v>25.42</v>
      </c>
      <c r="H83" s="14">
        <f t="shared" si="14"/>
        <v>17152977.719999999</v>
      </c>
      <c r="I83" s="3">
        <f t="shared" si="15"/>
        <v>65822808.81170731</v>
      </c>
      <c r="J83" s="3">
        <f t="shared" si="16"/>
        <v>0.26059322033898308</v>
      </c>
      <c r="K83" s="4">
        <f t="shared" si="17"/>
        <v>28376308.021059334</v>
      </c>
      <c r="L83" s="4">
        <f t="shared" si="18"/>
        <v>11131104.26575681</v>
      </c>
      <c r="M83">
        <f>VLOOKUP(B83,'CPI Indexes'!A$2:E$108,5,FALSE)</f>
        <v>2.36</v>
      </c>
      <c r="N83">
        <f>IF(B83&gt;G$4,VLOOKUP((B83-G$4),'CPI Indexes'!A$2:E$108,5,FALSE),VLOOKUP(0,'CPI Indexes'!A$2:E$108,5,FALSE))</f>
        <v>1.23</v>
      </c>
      <c r="O83">
        <f t="shared" si="19"/>
        <v>1.9186991869918699</v>
      </c>
      <c r="P83"/>
    </row>
    <row r="84" spans="2:16" x14ac:dyDescent="0.35">
      <c r="B84">
        <f t="shared" si="13"/>
        <v>37</v>
      </c>
      <c r="C84" s="7">
        <v>1983</v>
      </c>
      <c r="D84" s="8">
        <v>38332626.479999997</v>
      </c>
      <c r="F84" s="9">
        <v>25.96</v>
      </c>
      <c r="H84" s="14">
        <f t="shared" si="14"/>
        <v>19166313.239999998</v>
      </c>
      <c r="I84" s="3">
        <f t="shared" si="15"/>
        <v>72193113.203999996</v>
      </c>
      <c r="J84" s="3">
        <f t="shared" si="16"/>
        <v>0.26548672566371678</v>
      </c>
      <c r="K84" s="4">
        <f t="shared" si="17"/>
        <v>32047860.431211732</v>
      </c>
      <c r="L84" s="4">
        <f t="shared" si="18"/>
        <v>12323890.32824696</v>
      </c>
      <c r="M84">
        <f>VLOOKUP(B84,'CPI Indexes'!A$2:E$108,5,FALSE)</f>
        <v>2.2599999999999998</v>
      </c>
      <c r="N84">
        <f>IF(B84&gt;G$4,VLOOKUP((B84-G$4),'CPI Indexes'!A$2:E$108,5,FALSE),VLOOKUP(0,'CPI Indexes'!A$2:E$108,5,FALSE))</f>
        <v>1.2</v>
      </c>
      <c r="O84">
        <f t="shared" si="19"/>
        <v>1.8833333333333333</v>
      </c>
      <c r="P84"/>
    </row>
    <row r="85" spans="2:16" x14ac:dyDescent="0.35">
      <c r="B85">
        <f t="shared" si="13"/>
        <v>36</v>
      </c>
      <c r="C85" s="7">
        <v>1984</v>
      </c>
      <c r="D85" s="8">
        <v>51917446.719999999</v>
      </c>
      <c r="F85" s="9">
        <v>26.51</v>
      </c>
      <c r="H85" s="14">
        <f t="shared" si="14"/>
        <v>25958723.359999999</v>
      </c>
      <c r="I85" s="3">
        <f t="shared" si="15"/>
        <v>93884049.485333338</v>
      </c>
      <c r="J85" s="3">
        <f t="shared" si="16"/>
        <v>0.27649769585253453</v>
      </c>
      <c r="K85" s="4">
        <f t="shared" si="17"/>
        <v>43880734.015230753</v>
      </c>
      <c r="L85" s="4">
        <f t="shared" si="18"/>
        <v>16535952.263778931</v>
      </c>
      <c r="M85">
        <f>VLOOKUP(B85,'CPI Indexes'!A$2:E$108,5,FALSE)</f>
        <v>2.17</v>
      </c>
      <c r="N85">
        <f>IF(B85&gt;G$4,VLOOKUP((B85-G$4),'CPI Indexes'!A$2:E$108,5,FALSE),VLOOKUP(0,'CPI Indexes'!A$2:E$108,5,FALSE))</f>
        <v>1.2</v>
      </c>
      <c r="O85">
        <f t="shared" si="19"/>
        <v>1.8083333333333333</v>
      </c>
      <c r="P85"/>
    </row>
    <row r="86" spans="2:16" x14ac:dyDescent="0.35">
      <c r="B86">
        <f t="shared" si="13"/>
        <v>35</v>
      </c>
      <c r="C86" s="7">
        <v>1985</v>
      </c>
      <c r="D86" s="8">
        <v>49638972.189999998</v>
      </c>
      <c r="F86" s="9">
        <v>27.07</v>
      </c>
      <c r="H86" s="14">
        <f t="shared" si="14"/>
        <v>24819486.094999999</v>
      </c>
      <c r="I86" s="3">
        <f t="shared" si="15"/>
        <v>87919874.472118631</v>
      </c>
      <c r="J86" s="3">
        <f t="shared" si="16"/>
        <v>0.28229665071770338</v>
      </c>
      <c r="K86" s="4">
        <f t="shared" si="17"/>
        <v>42422810.250742503</v>
      </c>
      <c r="L86" s="4">
        <f t="shared" si="18"/>
        <v>15660348.473283682</v>
      </c>
      <c r="M86">
        <f>VLOOKUP(B86,'CPI Indexes'!A$2:E$108,5,FALSE)</f>
        <v>2.09</v>
      </c>
      <c r="N86">
        <f>IF(B86&gt;G$4,VLOOKUP((B86-G$4),'CPI Indexes'!A$2:E$108,5,FALSE),VLOOKUP(0,'CPI Indexes'!A$2:E$108,5,FALSE))</f>
        <v>1.18</v>
      </c>
      <c r="O86">
        <f t="shared" si="19"/>
        <v>1.771186440677966</v>
      </c>
      <c r="P86"/>
    </row>
    <row r="87" spans="2:16" x14ac:dyDescent="0.35">
      <c r="B87">
        <f t="shared" si="13"/>
        <v>34</v>
      </c>
      <c r="C87" s="7">
        <v>1986</v>
      </c>
      <c r="D87" s="8">
        <v>52129861</v>
      </c>
      <c r="F87" s="9">
        <v>27.63</v>
      </c>
      <c r="H87" s="14">
        <f t="shared" si="14"/>
        <v>26064930.5</v>
      </c>
      <c r="I87" s="3">
        <f t="shared" si="15"/>
        <v>91455896.491228074</v>
      </c>
      <c r="J87" s="3">
        <f t="shared" si="16"/>
        <v>0.28499999999999998</v>
      </c>
      <c r="K87" s="4">
        <f t="shared" si="17"/>
        <v>45048394.44412075</v>
      </c>
      <c r="L87" s="4">
        <f t="shared" si="18"/>
        <v>16290258.100877272</v>
      </c>
      <c r="M87">
        <f>VLOOKUP(B87,'CPI Indexes'!A$2:E$108,5,FALSE)</f>
        <v>2</v>
      </c>
      <c r="N87">
        <f>IF(B87&gt;G$4,VLOOKUP((B87-G$4),'CPI Indexes'!A$2:E$108,5,FALSE),VLOOKUP(0,'CPI Indexes'!A$2:E$108,5,FALSE))</f>
        <v>1.1399999999999999</v>
      </c>
      <c r="O87">
        <f t="shared" si="19"/>
        <v>1.7543859649122808</v>
      </c>
      <c r="P87"/>
    </row>
    <row r="88" spans="2:16" x14ac:dyDescent="0.35">
      <c r="B88">
        <f t="shared" si="13"/>
        <v>33</v>
      </c>
      <c r="C88" s="7">
        <v>1987</v>
      </c>
      <c r="D88" s="8">
        <v>54881386.520000003</v>
      </c>
      <c r="F88" s="9">
        <v>28.21</v>
      </c>
      <c r="H88" s="14">
        <f t="shared" si="14"/>
        <v>27440693.260000002</v>
      </c>
      <c r="I88" s="3">
        <f t="shared" si="15"/>
        <v>93249789.48530975</v>
      </c>
      <c r="J88" s="3">
        <f t="shared" si="16"/>
        <v>0.29427083333333331</v>
      </c>
      <c r="K88" s="4">
        <f t="shared" si="17"/>
        <v>47973999.311774202</v>
      </c>
      <c r="L88" s="4">
        <f t="shared" si="18"/>
        <v>16981712.017814431</v>
      </c>
      <c r="M88">
        <f>VLOOKUP(B88,'CPI Indexes'!A$2:E$108,5,FALSE)</f>
        <v>1.92</v>
      </c>
      <c r="N88">
        <f>IF(B88&gt;G$4,VLOOKUP((B88-G$4),'CPI Indexes'!A$2:E$108,5,FALSE),VLOOKUP(0,'CPI Indexes'!A$2:E$108,5,FALSE))</f>
        <v>1.1299999999999999</v>
      </c>
      <c r="O88">
        <f t="shared" si="19"/>
        <v>1.6991150442477878</v>
      </c>
      <c r="P88"/>
    </row>
    <row r="89" spans="2:16" x14ac:dyDescent="0.35">
      <c r="B89">
        <f t="shared" si="13"/>
        <v>32</v>
      </c>
      <c r="C89" s="7">
        <v>1988</v>
      </c>
      <c r="D89" s="8">
        <v>60017080.600000001</v>
      </c>
      <c r="F89" s="9">
        <v>28.8</v>
      </c>
      <c r="H89" s="14">
        <f t="shared" si="14"/>
        <v>30008540.300000001</v>
      </c>
      <c r="I89" s="3">
        <f t="shared" si="15"/>
        <v>98063622.766071424</v>
      </c>
      <c r="J89" s="3">
        <f t="shared" si="16"/>
        <v>0.30601092896174864</v>
      </c>
      <c r="K89" s="4">
        <f t="shared" si="17"/>
        <v>53079865.945677966</v>
      </c>
      <c r="L89" s="4">
        <f t="shared" si="18"/>
        <v>18385370.337539561</v>
      </c>
      <c r="M89">
        <f>VLOOKUP(B89,'CPI Indexes'!A$2:E$108,5,FALSE)</f>
        <v>1.83</v>
      </c>
      <c r="N89">
        <f>IF(B89&gt;G$4,VLOOKUP((B89-G$4),'CPI Indexes'!A$2:E$108,5,FALSE),VLOOKUP(0,'CPI Indexes'!A$2:E$108,5,FALSE))</f>
        <v>1.1200000000000001</v>
      </c>
      <c r="O89">
        <f t="shared" si="19"/>
        <v>1.6339285714285714</v>
      </c>
      <c r="P89"/>
    </row>
    <row r="90" spans="2:16" x14ac:dyDescent="0.35">
      <c r="B90">
        <f t="shared" si="13"/>
        <v>31</v>
      </c>
      <c r="C90" s="7">
        <v>1989</v>
      </c>
      <c r="D90" s="8">
        <v>60545883.649999999</v>
      </c>
      <c r="F90" s="9">
        <v>29.4</v>
      </c>
      <c r="H90" s="14">
        <f t="shared" si="14"/>
        <v>30272941.824999999</v>
      </c>
      <c r="I90" s="3">
        <f t="shared" si="15"/>
        <v>97206693.933486238</v>
      </c>
      <c r="J90" s="3">
        <f t="shared" si="16"/>
        <v>0.31142857142857144</v>
      </c>
      <c r="K90" s="4">
        <f t="shared" si="17"/>
        <v>54187570.033931531</v>
      </c>
      <c r="L90" s="4">
        <f t="shared" si="18"/>
        <v>18359015.04871368</v>
      </c>
      <c r="M90">
        <f>VLOOKUP(B90,'CPI Indexes'!A$2:E$108,5,FALSE)</f>
        <v>1.75</v>
      </c>
      <c r="N90">
        <f>IF(B90&gt;G$4,VLOOKUP((B90-G$4),'CPI Indexes'!A$2:E$108,5,FALSE),VLOOKUP(0,'CPI Indexes'!A$2:E$108,5,FALSE))</f>
        <v>1.0900000000000001</v>
      </c>
      <c r="O90">
        <f t="shared" si="19"/>
        <v>1.6055045871559632</v>
      </c>
      <c r="P90"/>
    </row>
    <row r="91" spans="2:16" x14ac:dyDescent="0.35">
      <c r="B91">
        <f t="shared" si="13"/>
        <v>30</v>
      </c>
      <c r="C91" s="7">
        <v>1990</v>
      </c>
      <c r="D91" s="8">
        <v>69750089.489999995</v>
      </c>
      <c r="F91" s="9">
        <v>30.01</v>
      </c>
      <c r="H91" s="14">
        <f t="shared" si="14"/>
        <v>34875044.744999997</v>
      </c>
      <c r="I91" s="3">
        <f t="shared" si="15"/>
        <v>106562636.72083332</v>
      </c>
      <c r="J91" s="3">
        <f t="shared" si="16"/>
        <v>0.32727272727272733</v>
      </c>
      <c r="K91" s="4">
        <f t="shared" si="17"/>
        <v>63183827.113997102</v>
      </c>
      <c r="L91" s="4">
        <f t="shared" si="18"/>
        <v>20931622.105186649</v>
      </c>
      <c r="M91">
        <f>VLOOKUP(B91,'CPI Indexes'!A$2:E$108,5,FALSE)</f>
        <v>1.65</v>
      </c>
      <c r="N91">
        <f>IF(B91&gt;G$4,VLOOKUP((B91-G$4),'CPI Indexes'!A$2:E$108,5,FALSE),VLOOKUP(0,'CPI Indexes'!A$2:E$108,5,FALSE))</f>
        <v>1.08</v>
      </c>
      <c r="O91">
        <f t="shared" si="19"/>
        <v>1.5277777777777777</v>
      </c>
      <c r="P91"/>
    </row>
    <row r="92" spans="2:16" x14ac:dyDescent="0.35">
      <c r="B92">
        <f t="shared" si="13"/>
        <v>29</v>
      </c>
      <c r="C92" s="7">
        <v>1991</v>
      </c>
      <c r="D92" s="8">
        <v>76593118.599999994</v>
      </c>
      <c r="F92" s="9">
        <v>30.63</v>
      </c>
      <c r="H92" s="14">
        <f t="shared" si="14"/>
        <v>38296559.299999997</v>
      </c>
      <c r="I92" s="3">
        <f t="shared" si="15"/>
        <v>116679236.74579437</v>
      </c>
      <c r="J92" s="3">
        <f t="shared" si="16"/>
        <v>0.32822085889570557</v>
      </c>
      <c r="K92" s="4">
        <f t="shared" si="17"/>
        <v>70239759.877745181</v>
      </c>
      <c r="L92" s="4">
        <f t="shared" si="18"/>
        <v>22744026.374560274</v>
      </c>
      <c r="M92">
        <f>VLOOKUP(B92,'CPI Indexes'!A$2:E$108,5,FALSE)</f>
        <v>1.63</v>
      </c>
      <c r="N92">
        <f>IF(B92&gt;G$4,VLOOKUP((B92-G$4),'CPI Indexes'!A$2:E$108,5,FALSE),VLOOKUP(0,'CPI Indexes'!A$2:E$108,5,FALSE))</f>
        <v>1.07</v>
      </c>
      <c r="O92">
        <f t="shared" si="19"/>
        <v>1.5233644859813082</v>
      </c>
      <c r="P92"/>
    </row>
    <row r="93" spans="2:16" x14ac:dyDescent="0.35">
      <c r="B93">
        <f t="shared" si="13"/>
        <v>28</v>
      </c>
      <c r="C93" s="7">
        <v>1992</v>
      </c>
      <c r="D93" s="8">
        <v>97550278.989999995</v>
      </c>
      <c r="F93" s="9">
        <v>31.26</v>
      </c>
      <c r="H93" s="14">
        <f t="shared" si="14"/>
        <v>48775139.494999997</v>
      </c>
      <c r="I93" s="3">
        <f t="shared" si="15"/>
        <v>148648044.17523807</v>
      </c>
      <c r="J93" s="3">
        <f t="shared" si="16"/>
        <v>0.32812500000000006</v>
      </c>
      <c r="K93" s="4">
        <f t="shared" si="17"/>
        <v>90581579.513829663</v>
      </c>
      <c r="L93" s="4">
        <f t="shared" si="18"/>
        <v>28658385.155859623</v>
      </c>
      <c r="M93">
        <f>VLOOKUP(B93,'CPI Indexes'!A$2:E$108,5,FALSE)</f>
        <v>1.6</v>
      </c>
      <c r="N93">
        <f>IF(B93&gt;G$4,VLOOKUP((B93-G$4),'CPI Indexes'!A$2:E$108,5,FALSE),VLOOKUP(0,'CPI Indexes'!A$2:E$108,5,FALSE))</f>
        <v>1.05</v>
      </c>
      <c r="O93">
        <f t="shared" si="19"/>
        <v>1.5238095238095237</v>
      </c>
      <c r="P93"/>
    </row>
    <row r="94" spans="2:16" x14ac:dyDescent="0.35">
      <c r="B94">
        <f t="shared" si="13"/>
        <v>27</v>
      </c>
      <c r="C94" s="7">
        <v>1993</v>
      </c>
      <c r="D94" s="8">
        <v>108262340.31999999</v>
      </c>
      <c r="F94" s="9">
        <v>31.9</v>
      </c>
      <c r="H94" s="14">
        <f t="shared" si="14"/>
        <v>54131170.159999996</v>
      </c>
      <c r="I94" s="3">
        <f t="shared" si="15"/>
        <v>168174509.23495144</v>
      </c>
      <c r="J94" s="3">
        <f t="shared" si="16"/>
        <v>0.32187500000000002</v>
      </c>
      <c r="K94" s="4">
        <f t="shared" si="17"/>
        <v>101810576.02138707</v>
      </c>
      <c r="L94" s="4">
        <f t="shared" si="18"/>
        <v>31460986.244486861</v>
      </c>
      <c r="M94">
        <f>VLOOKUP(B94,'CPI Indexes'!A$2:E$108,5,FALSE)</f>
        <v>1.6</v>
      </c>
      <c r="N94">
        <f>IF(B94&gt;G$4,VLOOKUP((B94-G$4),'CPI Indexes'!A$2:E$108,5,FALSE),VLOOKUP(0,'CPI Indexes'!A$2:E$108,5,FALSE))</f>
        <v>1.03</v>
      </c>
      <c r="O94">
        <f t="shared" si="19"/>
        <v>1.5533980582524272</v>
      </c>
      <c r="P94"/>
    </row>
    <row r="95" spans="2:16" x14ac:dyDescent="0.35">
      <c r="B95">
        <f t="shared" si="13"/>
        <v>26</v>
      </c>
      <c r="C95" s="7">
        <v>1994</v>
      </c>
      <c r="D95" s="8">
        <v>130103014.34</v>
      </c>
      <c r="F95" s="9">
        <v>32.56</v>
      </c>
      <c r="H95" s="14">
        <f t="shared" si="14"/>
        <v>65051507.170000002</v>
      </c>
      <c r="I95" s="3">
        <f t="shared" si="15"/>
        <v>200951190.46574259</v>
      </c>
      <c r="J95" s="3">
        <f t="shared" si="16"/>
        <v>0.32371794871794868</v>
      </c>
      <c r="K95" s="4">
        <f t="shared" si="17"/>
        <v>123959254.4996517</v>
      </c>
      <c r="L95" s="4">
        <f t="shared" si="18"/>
        <v>37385762.644370161</v>
      </c>
      <c r="M95">
        <f>VLOOKUP(B95,'CPI Indexes'!A$2:E$108,5,FALSE)</f>
        <v>1.56</v>
      </c>
      <c r="N95">
        <f>IF(B95&gt;G$4,VLOOKUP((B95-G$4),'CPI Indexes'!A$2:E$108,5,FALSE),VLOOKUP(0,'CPI Indexes'!A$2:E$108,5,FALSE))</f>
        <v>1.01</v>
      </c>
      <c r="O95">
        <f t="shared" si="19"/>
        <v>1.5445544554455446</v>
      </c>
      <c r="P95"/>
    </row>
    <row r="96" spans="2:16" x14ac:dyDescent="0.35">
      <c r="B96">
        <f t="shared" si="13"/>
        <v>25</v>
      </c>
      <c r="C96" s="7">
        <v>1995</v>
      </c>
      <c r="D96" s="8">
        <v>163536901.22999999</v>
      </c>
      <c r="F96" s="9">
        <v>33.229999999999997</v>
      </c>
      <c r="H96" s="14">
        <f t="shared" si="14"/>
        <v>81768450.614999995</v>
      </c>
      <c r="I96" s="3">
        <f t="shared" si="15"/>
        <v>251846827.8942</v>
      </c>
      <c r="J96" s="3">
        <f t="shared" si="16"/>
        <v>0.32467532467532467</v>
      </c>
      <c r="K96" s="4">
        <f t="shared" si="17"/>
        <v>157895399.44505128</v>
      </c>
      <c r="L96" s="4">
        <f t="shared" si="18"/>
        <v>46460591.474419095</v>
      </c>
      <c r="M96">
        <f>VLOOKUP(B96,'CPI Indexes'!A$2:E$108,5,FALSE)</f>
        <v>1.54</v>
      </c>
      <c r="N96">
        <f>IF(B96&gt;G$4,VLOOKUP((B96-G$4),'CPI Indexes'!A$2:E$108,5,FALSE),VLOOKUP(0,'CPI Indexes'!A$2:E$108,5,FALSE))</f>
        <v>1</v>
      </c>
      <c r="O96">
        <f t="shared" si="19"/>
        <v>1.54</v>
      </c>
      <c r="P96"/>
    </row>
    <row r="97" spans="2:16" x14ac:dyDescent="0.35">
      <c r="B97">
        <f t="shared" si="13"/>
        <v>24</v>
      </c>
      <c r="C97" s="7">
        <v>1996</v>
      </c>
      <c r="D97" s="8">
        <v>140960422.25</v>
      </c>
      <c r="F97" s="9">
        <v>33.909999999999997</v>
      </c>
      <c r="H97" s="14">
        <f t="shared" si="14"/>
        <v>70480211.125</v>
      </c>
      <c r="I97" s="3" t="e">
        <f t="shared" si="15"/>
        <v>#N/A</v>
      </c>
      <c r="J97" s="3" t="e">
        <f t="shared" si="16"/>
        <v>#N/A</v>
      </c>
      <c r="K97" s="4" t="e">
        <f t="shared" si="17"/>
        <v>#N/A</v>
      </c>
      <c r="L97" s="4" t="e">
        <f t="shared" si="18"/>
        <v>#N/A</v>
      </c>
      <c r="M97">
        <f>VLOOKUP(B97,'CPI Indexes'!A$2:E$108,5,FALSE)</f>
        <v>1.52</v>
      </c>
      <c r="N97" t="e">
        <f>IF(B97&gt;G$4,VLOOKUP((B97-G$4),'CPI Indexes'!A$2:E$108,5,FALSE),VLOOKUP(0,'CPI Indexes'!A$2:E$108,5,FALSE))</f>
        <v>#N/A</v>
      </c>
      <c r="O97" t="e">
        <f t="shared" si="19"/>
        <v>#N/A</v>
      </c>
      <c r="P97"/>
    </row>
    <row r="98" spans="2:16" x14ac:dyDescent="0.35">
      <c r="B98">
        <f t="shared" si="13"/>
        <v>23</v>
      </c>
      <c r="C98" s="7">
        <v>1997</v>
      </c>
      <c r="D98" s="8">
        <v>122168062.93000001</v>
      </c>
      <c r="F98" s="9">
        <v>34.6</v>
      </c>
      <c r="H98" s="14">
        <f t="shared" si="14"/>
        <v>61084031.465000004</v>
      </c>
      <c r="I98" s="3" t="e">
        <f t="shared" si="15"/>
        <v>#N/A</v>
      </c>
      <c r="J98" s="3" t="e">
        <f t="shared" si="16"/>
        <v>#N/A</v>
      </c>
      <c r="K98" s="4" t="e">
        <f t="shared" si="17"/>
        <v>#N/A</v>
      </c>
      <c r="L98" s="4" t="e">
        <f t="shared" si="18"/>
        <v>#N/A</v>
      </c>
      <c r="M98">
        <f>VLOOKUP(B98,'CPI Indexes'!A$2:E$108,5,FALSE)</f>
        <v>1.5</v>
      </c>
      <c r="N98" t="e">
        <f>IF(B98&gt;G$4,VLOOKUP((B98-G$4),'CPI Indexes'!A$2:E$108,5,FALSE),VLOOKUP(0,'CPI Indexes'!A$2:E$108,5,FALSE))</f>
        <v>#N/A</v>
      </c>
      <c r="O98" t="e">
        <f t="shared" si="19"/>
        <v>#N/A</v>
      </c>
      <c r="P98"/>
    </row>
    <row r="99" spans="2:16" x14ac:dyDescent="0.35">
      <c r="B99">
        <f t="shared" si="13"/>
        <v>22</v>
      </c>
      <c r="C99" s="7">
        <v>1998</v>
      </c>
      <c r="D99" s="8">
        <v>121181019.63</v>
      </c>
      <c r="F99" s="9">
        <v>35.31</v>
      </c>
      <c r="H99" s="14">
        <f t="shared" si="14"/>
        <v>60590509.814999998</v>
      </c>
      <c r="I99" s="3" t="e">
        <f t="shared" si="15"/>
        <v>#N/A</v>
      </c>
      <c r="J99" s="3" t="e">
        <f t="shared" si="16"/>
        <v>#N/A</v>
      </c>
      <c r="K99" s="4" t="e">
        <f t="shared" si="17"/>
        <v>#N/A</v>
      </c>
      <c r="L99" s="4" t="e">
        <f t="shared" si="18"/>
        <v>#N/A</v>
      </c>
      <c r="M99">
        <f>VLOOKUP(B99,'CPI Indexes'!A$2:E$108,5,FALSE)</f>
        <v>1.47</v>
      </c>
      <c r="N99" t="e">
        <f>IF(B99&gt;G$4,VLOOKUP((B99-G$4),'CPI Indexes'!A$2:E$108,5,FALSE),VLOOKUP(0,'CPI Indexes'!A$2:E$108,5,FALSE))</f>
        <v>#N/A</v>
      </c>
      <c r="O99" t="e">
        <f t="shared" si="19"/>
        <v>#N/A</v>
      </c>
      <c r="P99"/>
    </row>
    <row r="100" spans="2:16" x14ac:dyDescent="0.35">
      <c r="B100">
        <f t="shared" si="13"/>
        <v>21</v>
      </c>
      <c r="C100" s="7">
        <v>1999</v>
      </c>
      <c r="D100" s="8">
        <v>128145178.22</v>
      </c>
      <c r="F100" s="9">
        <v>36.03</v>
      </c>
      <c r="H100" s="14">
        <f t="shared" si="14"/>
        <v>64072589.109999999</v>
      </c>
      <c r="I100" s="3" t="e">
        <f t="shared" si="15"/>
        <v>#N/A</v>
      </c>
      <c r="J100" s="3" t="e">
        <f t="shared" si="16"/>
        <v>#N/A</v>
      </c>
      <c r="K100" s="4" t="e">
        <f t="shared" si="17"/>
        <v>#N/A</v>
      </c>
      <c r="L100" s="4" t="e">
        <f t="shared" si="18"/>
        <v>#N/A</v>
      </c>
      <c r="M100">
        <f>VLOOKUP(B100,'CPI Indexes'!A$2:E$108,5,FALSE)</f>
        <v>1.44</v>
      </c>
      <c r="N100" t="e">
        <f>IF(B100&gt;G$4,VLOOKUP((B100-G$4),'CPI Indexes'!A$2:E$108,5,FALSE),VLOOKUP(0,'CPI Indexes'!A$2:E$108,5,FALSE))</f>
        <v>#N/A</v>
      </c>
      <c r="O100" t="e">
        <f t="shared" si="19"/>
        <v>#N/A</v>
      </c>
      <c r="P100"/>
    </row>
    <row r="101" spans="2:16" x14ac:dyDescent="0.35">
      <c r="B101">
        <f t="shared" si="13"/>
        <v>20</v>
      </c>
      <c r="C101" s="7">
        <v>2000</v>
      </c>
      <c r="D101" s="8">
        <v>145414816.94</v>
      </c>
      <c r="F101" s="9">
        <v>36.770000000000003</v>
      </c>
      <c r="H101" s="14">
        <f t="shared" si="14"/>
        <v>72707408.469999999</v>
      </c>
      <c r="I101" s="3" t="e">
        <f t="shared" si="15"/>
        <v>#N/A</v>
      </c>
      <c r="J101" s="3" t="e">
        <f t="shared" si="16"/>
        <v>#N/A</v>
      </c>
      <c r="K101" s="4" t="e">
        <f t="shared" si="17"/>
        <v>#N/A</v>
      </c>
      <c r="L101" s="4" t="e">
        <f t="shared" si="18"/>
        <v>#N/A</v>
      </c>
      <c r="M101">
        <f>VLOOKUP(B101,'CPI Indexes'!A$2:E$108,5,FALSE)</f>
        <v>1.4</v>
      </c>
      <c r="N101" t="e">
        <f>IF(B101&gt;G$4,VLOOKUP((B101-G$4),'CPI Indexes'!A$2:E$108,5,FALSE),VLOOKUP(0,'CPI Indexes'!A$2:E$108,5,FALSE))</f>
        <v>#N/A</v>
      </c>
      <c r="O101" t="e">
        <f t="shared" si="19"/>
        <v>#N/A</v>
      </c>
      <c r="P101"/>
    </row>
    <row r="102" spans="2:16" x14ac:dyDescent="0.35">
      <c r="B102">
        <f t="shared" si="13"/>
        <v>19</v>
      </c>
      <c r="C102" s="7">
        <v>2001</v>
      </c>
      <c r="D102" s="8">
        <v>131927069.23</v>
      </c>
      <c r="F102" s="9">
        <v>37.520000000000003</v>
      </c>
      <c r="H102" s="14">
        <f t="shared" si="14"/>
        <v>65963534.615000002</v>
      </c>
      <c r="I102" s="3" t="e">
        <f t="shared" si="15"/>
        <v>#N/A</v>
      </c>
      <c r="J102" s="3" t="e">
        <f t="shared" si="16"/>
        <v>#N/A</v>
      </c>
      <c r="K102" s="4" t="e">
        <f t="shared" si="17"/>
        <v>#N/A</v>
      </c>
      <c r="L102" s="4" t="e">
        <f t="shared" si="18"/>
        <v>#N/A</v>
      </c>
      <c r="M102">
        <f>VLOOKUP(B102,'CPI Indexes'!A$2:E$108,5,FALSE)</f>
        <v>1.37</v>
      </c>
      <c r="N102" t="e">
        <f>IF(B102&gt;G$4,VLOOKUP((B102-G$4),'CPI Indexes'!A$2:E$108,5,FALSE),VLOOKUP(0,'CPI Indexes'!A$2:E$108,5,FALSE))</f>
        <v>#N/A</v>
      </c>
      <c r="O102" t="e">
        <f t="shared" si="19"/>
        <v>#N/A</v>
      </c>
      <c r="P102"/>
    </row>
    <row r="103" spans="2:16" x14ac:dyDescent="0.35">
      <c r="B103">
        <f t="shared" si="13"/>
        <v>18</v>
      </c>
      <c r="C103" s="7">
        <v>2002</v>
      </c>
      <c r="D103" s="8">
        <v>111122374.7</v>
      </c>
      <c r="F103" s="9">
        <v>38.28</v>
      </c>
      <c r="H103" s="14">
        <f t="shared" si="14"/>
        <v>55561187.350000001</v>
      </c>
      <c r="I103" s="3" t="e">
        <f t="shared" si="15"/>
        <v>#N/A</v>
      </c>
      <c r="J103" s="3" t="e">
        <f t="shared" si="16"/>
        <v>#N/A</v>
      </c>
      <c r="K103" s="4" t="e">
        <f t="shared" si="17"/>
        <v>#N/A</v>
      </c>
      <c r="L103" s="4" t="e">
        <f t="shared" si="18"/>
        <v>#N/A</v>
      </c>
      <c r="M103">
        <f>VLOOKUP(B103,'CPI Indexes'!A$2:E$108,5,FALSE)</f>
        <v>1.33</v>
      </c>
      <c r="N103" t="e">
        <f>IF(B103&gt;G$4,VLOOKUP((B103-G$4),'CPI Indexes'!A$2:E$108,5,FALSE),VLOOKUP(0,'CPI Indexes'!A$2:E$108,5,FALSE))</f>
        <v>#N/A</v>
      </c>
      <c r="O103" t="e">
        <f t="shared" si="19"/>
        <v>#N/A</v>
      </c>
      <c r="P103"/>
    </row>
    <row r="104" spans="2:16" x14ac:dyDescent="0.35">
      <c r="B104">
        <f t="shared" si="13"/>
        <v>17</v>
      </c>
      <c r="C104" s="7">
        <v>2003</v>
      </c>
      <c r="D104" s="8">
        <v>131878972.70999999</v>
      </c>
      <c r="F104" s="9">
        <v>39.06</v>
      </c>
      <c r="H104" s="14">
        <f t="shared" si="14"/>
        <v>65939486.354999997</v>
      </c>
      <c r="I104" s="3" t="e">
        <f t="shared" si="15"/>
        <v>#N/A</v>
      </c>
      <c r="J104" s="3" t="e">
        <f t="shared" si="16"/>
        <v>#N/A</v>
      </c>
      <c r="K104" s="4" t="e">
        <f t="shared" si="17"/>
        <v>#N/A</v>
      </c>
      <c r="L104" s="4" t="e">
        <f t="shared" si="18"/>
        <v>#N/A</v>
      </c>
      <c r="M104">
        <f>VLOOKUP(B104,'CPI Indexes'!A$2:E$108,5,FALSE)</f>
        <v>1.31</v>
      </c>
      <c r="N104" t="e">
        <f>IF(B104&gt;G$4,VLOOKUP((B104-G$4),'CPI Indexes'!A$2:E$108,5,FALSE),VLOOKUP(0,'CPI Indexes'!A$2:E$108,5,FALSE))</f>
        <v>#N/A</v>
      </c>
      <c r="O104" t="e">
        <f t="shared" si="19"/>
        <v>#N/A</v>
      </c>
      <c r="P104"/>
    </row>
    <row r="105" spans="2:16" x14ac:dyDescent="0.35">
      <c r="B105">
        <f t="shared" si="13"/>
        <v>16</v>
      </c>
      <c r="C105" s="7">
        <v>2004</v>
      </c>
      <c r="D105" s="8">
        <v>77966317.510000005</v>
      </c>
      <c r="F105" s="9">
        <v>39.86</v>
      </c>
      <c r="H105" s="14">
        <f t="shared" si="14"/>
        <v>38983158.755000003</v>
      </c>
      <c r="I105" s="3" t="e">
        <f t="shared" si="15"/>
        <v>#N/A</v>
      </c>
      <c r="J105" s="3" t="e">
        <f t="shared" si="16"/>
        <v>#N/A</v>
      </c>
      <c r="K105" s="4" t="e">
        <f t="shared" si="17"/>
        <v>#N/A</v>
      </c>
      <c r="L105" s="4" t="e">
        <f t="shared" si="18"/>
        <v>#N/A</v>
      </c>
      <c r="M105">
        <f>VLOOKUP(B105,'CPI Indexes'!A$2:E$108,5,FALSE)</f>
        <v>1.28</v>
      </c>
      <c r="N105" t="e">
        <f>IF(B105&gt;G$4,VLOOKUP((B105-G$4),'CPI Indexes'!A$2:E$108,5,FALSE),VLOOKUP(0,'CPI Indexes'!A$2:E$108,5,FALSE))</f>
        <v>#N/A</v>
      </c>
      <c r="O105" t="e">
        <f t="shared" si="19"/>
        <v>#N/A</v>
      </c>
      <c r="P105"/>
    </row>
    <row r="106" spans="2:16" x14ac:dyDescent="0.35">
      <c r="B106">
        <f t="shared" si="13"/>
        <v>15</v>
      </c>
      <c r="C106" s="7">
        <v>2005</v>
      </c>
      <c r="D106" s="8">
        <v>117104956.68000001</v>
      </c>
      <c r="F106" s="9">
        <v>40.67</v>
      </c>
      <c r="H106" s="14">
        <f t="shared" si="14"/>
        <v>58552478.340000004</v>
      </c>
      <c r="I106" s="3" t="e">
        <f t="shared" si="15"/>
        <v>#N/A</v>
      </c>
      <c r="J106" s="3" t="e">
        <f t="shared" si="16"/>
        <v>#N/A</v>
      </c>
      <c r="K106" s="4" t="e">
        <f t="shared" si="17"/>
        <v>#N/A</v>
      </c>
      <c r="L106" s="4" t="e">
        <f t="shared" si="18"/>
        <v>#N/A</v>
      </c>
      <c r="M106">
        <f>VLOOKUP(B106,'CPI Indexes'!A$2:E$108,5,FALSE)</f>
        <v>1.26</v>
      </c>
      <c r="N106" t="e">
        <f>IF(B106&gt;G$4,VLOOKUP((B106-G$4),'CPI Indexes'!A$2:E$108,5,FALSE),VLOOKUP(0,'CPI Indexes'!A$2:E$108,5,FALSE))</f>
        <v>#N/A</v>
      </c>
      <c r="O106" t="e">
        <f t="shared" si="19"/>
        <v>#N/A</v>
      </c>
      <c r="P106"/>
    </row>
    <row r="107" spans="2:16" x14ac:dyDescent="0.35">
      <c r="B107">
        <f t="shared" si="13"/>
        <v>14</v>
      </c>
      <c r="C107" s="7">
        <v>2006</v>
      </c>
      <c r="D107" s="8">
        <v>131635644.31999999</v>
      </c>
      <c r="F107" s="9">
        <v>41.49</v>
      </c>
      <c r="H107" s="14">
        <f t="shared" si="14"/>
        <v>65817822.159999996</v>
      </c>
      <c r="I107" s="3" t="e">
        <f t="shared" si="15"/>
        <v>#N/A</v>
      </c>
      <c r="J107" s="3" t="e">
        <f t="shared" si="16"/>
        <v>#N/A</v>
      </c>
      <c r="K107" s="4" t="e">
        <f t="shared" si="17"/>
        <v>#N/A</v>
      </c>
      <c r="L107" s="4" t="e">
        <f t="shared" si="18"/>
        <v>#N/A</v>
      </c>
      <c r="M107">
        <f>VLOOKUP(B107,'CPI Indexes'!A$2:E$108,5,FALSE)</f>
        <v>1.23</v>
      </c>
      <c r="N107" t="e">
        <f>IF(B107&gt;G$4,VLOOKUP((B107-G$4),'CPI Indexes'!A$2:E$108,5,FALSE),VLOOKUP(0,'CPI Indexes'!A$2:E$108,5,FALSE))</f>
        <v>#N/A</v>
      </c>
      <c r="O107" t="e">
        <f t="shared" si="19"/>
        <v>#N/A</v>
      </c>
      <c r="P107"/>
    </row>
    <row r="108" spans="2:16" x14ac:dyDescent="0.35">
      <c r="B108">
        <f t="shared" si="13"/>
        <v>13</v>
      </c>
      <c r="C108" s="7">
        <v>2007</v>
      </c>
      <c r="D108" s="8">
        <v>126496149.31</v>
      </c>
      <c r="F108" s="9">
        <v>42.33</v>
      </c>
      <c r="H108" s="14">
        <f t="shared" si="14"/>
        <v>63248074.655000001</v>
      </c>
      <c r="I108" s="3" t="e">
        <f t="shared" si="15"/>
        <v>#N/A</v>
      </c>
      <c r="J108" s="3" t="e">
        <f t="shared" si="16"/>
        <v>#N/A</v>
      </c>
      <c r="K108" s="4" t="e">
        <f t="shared" si="17"/>
        <v>#N/A</v>
      </c>
      <c r="L108" s="4" t="e">
        <f t="shared" si="18"/>
        <v>#N/A</v>
      </c>
      <c r="M108">
        <f>VLOOKUP(B108,'CPI Indexes'!A$2:E$108,5,FALSE)</f>
        <v>1.2</v>
      </c>
      <c r="N108" t="e">
        <f>IF(B108&gt;G$4,VLOOKUP((B108-G$4),'CPI Indexes'!A$2:E$108,5,FALSE),VLOOKUP(0,'CPI Indexes'!A$2:E$108,5,FALSE))</f>
        <v>#N/A</v>
      </c>
      <c r="O108" t="e">
        <f t="shared" si="19"/>
        <v>#N/A</v>
      </c>
      <c r="P108"/>
    </row>
    <row r="109" spans="2:16" x14ac:dyDescent="0.35">
      <c r="B109">
        <f t="shared" si="13"/>
        <v>12</v>
      </c>
      <c r="C109" s="7">
        <v>2008</v>
      </c>
      <c r="D109" s="8">
        <v>132104365.17</v>
      </c>
      <c r="F109" s="9">
        <v>43.19</v>
      </c>
      <c r="H109" s="14">
        <f t="shared" si="14"/>
        <v>66052182.585000001</v>
      </c>
      <c r="I109" s="3" t="e">
        <f t="shared" si="15"/>
        <v>#N/A</v>
      </c>
      <c r="J109" s="3" t="e">
        <f t="shared" si="16"/>
        <v>#N/A</v>
      </c>
      <c r="K109" s="4" t="e">
        <f t="shared" si="17"/>
        <v>#N/A</v>
      </c>
      <c r="L109" s="4" t="e">
        <f t="shared" si="18"/>
        <v>#N/A</v>
      </c>
      <c r="M109">
        <f>VLOOKUP(B109,'CPI Indexes'!A$2:E$108,5,FALSE)</f>
        <v>1.2</v>
      </c>
      <c r="N109" t="e">
        <f>IF(B109&gt;G$4,VLOOKUP((B109-G$4),'CPI Indexes'!A$2:E$108,5,FALSE),VLOOKUP(0,'CPI Indexes'!A$2:E$108,5,FALSE))</f>
        <v>#N/A</v>
      </c>
      <c r="O109" t="e">
        <f t="shared" si="19"/>
        <v>#N/A</v>
      </c>
      <c r="P109"/>
    </row>
    <row r="110" spans="2:16" x14ac:dyDescent="0.35">
      <c r="B110">
        <f t="shared" si="13"/>
        <v>11</v>
      </c>
      <c r="C110" s="7">
        <v>2009</v>
      </c>
      <c r="D110" s="8">
        <v>94034887.099999994</v>
      </c>
      <c r="F110" s="9">
        <v>44.06</v>
      </c>
      <c r="H110" s="14">
        <f t="shared" si="14"/>
        <v>47017443.549999997</v>
      </c>
      <c r="I110" s="3" t="e">
        <f t="shared" si="15"/>
        <v>#N/A</v>
      </c>
      <c r="J110" s="3" t="e">
        <f t="shared" si="16"/>
        <v>#N/A</v>
      </c>
      <c r="K110" s="4" t="e">
        <f t="shared" si="17"/>
        <v>#N/A</v>
      </c>
      <c r="L110" s="4" t="e">
        <f t="shared" si="18"/>
        <v>#N/A</v>
      </c>
      <c r="M110">
        <f>VLOOKUP(B110,'CPI Indexes'!A$2:E$108,5,FALSE)</f>
        <v>1.18</v>
      </c>
      <c r="N110" t="e">
        <f>IF(B110&gt;G$4,VLOOKUP((B110-G$4),'CPI Indexes'!A$2:E$108,5,FALSE),VLOOKUP(0,'CPI Indexes'!A$2:E$108,5,FALSE))</f>
        <v>#N/A</v>
      </c>
      <c r="O110" t="e">
        <f t="shared" si="19"/>
        <v>#N/A</v>
      </c>
      <c r="P110"/>
    </row>
    <row r="111" spans="2:16" x14ac:dyDescent="0.35">
      <c r="B111">
        <f t="shared" si="13"/>
        <v>10</v>
      </c>
      <c r="C111" s="7">
        <v>2010</v>
      </c>
      <c r="D111" s="8">
        <v>149091549.19999999</v>
      </c>
      <c r="F111" s="9">
        <v>44.94</v>
      </c>
      <c r="H111" s="14">
        <f t="shared" si="14"/>
        <v>74545774.599999994</v>
      </c>
      <c r="I111" s="3" t="e">
        <f t="shared" si="15"/>
        <v>#N/A</v>
      </c>
      <c r="J111" s="3" t="e">
        <f t="shared" si="16"/>
        <v>#N/A</v>
      </c>
      <c r="K111" s="4" t="e">
        <f t="shared" si="17"/>
        <v>#N/A</v>
      </c>
      <c r="L111" s="4" t="e">
        <f t="shared" si="18"/>
        <v>#N/A</v>
      </c>
      <c r="M111">
        <f>VLOOKUP(B111,'CPI Indexes'!A$2:E$108,5,FALSE)</f>
        <v>1.1399999999999999</v>
      </c>
      <c r="N111" t="e">
        <f>IF(B111&gt;G$4,VLOOKUP((B111-G$4),'CPI Indexes'!A$2:E$108,5,FALSE),VLOOKUP(0,'CPI Indexes'!A$2:E$108,5,FALSE))</f>
        <v>#N/A</v>
      </c>
      <c r="O111" t="e">
        <f t="shared" si="19"/>
        <v>#N/A</v>
      </c>
      <c r="P111"/>
    </row>
    <row r="112" spans="2:16" x14ac:dyDescent="0.35">
      <c r="B112">
        <f t="shared" si="13"/>
        <v>9</v>
      </c>
      <c r="C112" s="7">
        <v>2011</v>
      </c>
      <c r="D112" s="8">
        <v>139231609.49000001</v>
      </c>
      <c r="F112" s="9">
        <v>45.84</v>
      </c>
      <c r="H112" s="14">
        <f t="shared" si="14"/>
        <v>69615804.745000005</v>
      </c>
      <c r="I112" s="3" t="e">
        <f t="shared" si="15"/>
        <v>#N/A</v>
      </c>
      <c r="J112" s="3" t="e">
        <f t="shared" si="16"/>
        <v>#N/A</v>
      </c>
      <c r="K112" s="4" t="e">
        <f t="shared" si="17"/>
        <v>#N/A</v>
      </c>
      <c r="L112" s="4" t="e">
        <f t="shared" si="18"/>
        <v>#N/A</v>
      </c>
      <c r="M112">
        <f>VLOOKUP(B112,'CPI Indexes'!A$2:E$108,5,FALSE)</f>
        <v>1.1299999999999999</v>
      </c>
      <c r="N112" t="e">
        <f>IF(B112&gt;G$4,VLOOKUP((B112-G$4),'CPI Indexes'!A$2:E$108,5,FALSE),VLOOKUP(0,'CPI Indexes'!A$2:E$108,5,FALSE))</f>
        <v>#N/A</v>
      </c>
      <c r="O112" t="e">
        <f t="shared" si="19"/>
        <v>#N/A</v>
      </c>
      <c r="P112"/>
    </row>
    <row r="113" spans="2:17" x14ac:dyDescent="0.35">
      <c r="B113">
        <f t="shared" si="13"/>
        <v>8</v>
      </c>
      <c r="C113" s="7">
        <v>2012</v>
      </c>
      <c r="D113" s="8">
        <v>170252854.36000001</v>
      </c>
      <c r="F113" s="9">
        <v>46.76</v>
      </c>
      <c r="H113" s="14">
        <f t="shared" si="14"/>
        <v>85126427.180000007</v>
      </c>
      <c r="I113" s="3" t="e">
        <f t="shared" si="15"/>
        <v>#N/A</v>
      </c>
      <c r="J113" s="3" t="e">
        <f t="shared" si="16"/>
        <v>#N/A</v>
      </c>
      <c r="K113" s="4" t="e">
        <f t="shared" si="17"/>
        <v>#N/A</v>
      </c>
      <c r="L113" s="4" t="e">
        <f t="shared" si="18"/>
        <v>#N/A</v>
      </c>
      <c r="M113">
        <f>VLOOKUP(B113,'CPI Indexes'!A$2:E$108,5,FALSE)</f>
        <v>1.1200000000000001</v>
      </c>
      <c r="N113" t="e">
        <f>IF(B113&gt;G$4,VLOOKUP((B113-G$4),'CPI Indexes'!A$2:E$108,5,FALSE),VLOOKUP(0,'CPI Indexes'!A$2:E$108,5,FALSE))</f>
        <v>#N/A</v>
      </c>
      <c r="O113" t="e">
        <f t="shared" si="19"/>
        <v>#N/A</v>
      </c>
      <c r="P113"/>
    </row>
    <row r="114" spans="2:17" x14ac:dyDescent="0.35">
      <c r="B114">
        <f t="shared" si="13"/>
        <v>7</v>
      </c>
      <c r="C114" s="7">
        <v>2013</v>
      </c>
      <c r="D114" s="8">
        <v>174038811.36000001</v>
      </c>
      <c r="F114" s="9">
        <v>47.68</v>
      </c>
      <c r="H114" s="14">
        <f t="shared" si="14"/>
        <v>87019405.680000007</v>
      </c>
      <c r="I114" s="3" t="e">
        <f t="shared" si="15"/>
        <v>#N/A</v>
      </c>
      <c r="J114" s="3" t="e">
        <f t="shared" si="16"/>
        <v>#N/A</v>
      </c>
      <c r="K114" s="4" t="e">
        <f t="shared" si="17"/>
        <v>#N/A</v>
      </c>
      <c r="L114" s="4" t="e">
        <f t="shared" si="18"/>
        <v>#N/A</v>
      </c>
      <c r="M114">
        <f>VLOOKUP(B114,'CPI Indexes'!A$2:E$108,5,FALSE)</f>
        <v>1.0900000000000001</v>
      </c>
      <c r="N114" t="e">
        <f>IF(B114&gt;G$4,VLOOKUP((B114-G$4),'CPI Indexes'!A$2:E$108,5,FALSE),VLOOKUP(0,'CPI Indexes'!A$2:E$108,5,FALSE))</f>
        <v>#N/A</v>
      </c>
      <c r="O114" t="e">
        <f t="shared" si="19"/>
        <v>#N/A</v>
      </c>
      <c r="P114"/>
    </row>
    <row r="115" spans="2:17" x14ac:dyDescent="0.35">
      <c r="B115">
        <f t="shared" si="13"/>
        <v>6</v>
      </c>
      <c r="C115" s="7">
        <v>2014</v>
      </c>
      <c r="D115" s="8">
        <v>164697993.25</v>
      </c>
      <c r="F115" s="9">
        <v>48.63</v>
      </c>
      <c r="H115" s="14">
        <f t="shared" si="14"/>
        <v>82348996.625</v>
      </c>
      <c r="I115" s="3" t="e">
        <f t="shared" si="15"/>
        <v>#N/A</v>
      </c>
      <c r="J115" s="3" t="e">
        <f t="shared" si="16"/>
        <v>#N/A</v>
      </c>
      <c r="K115" s="4" t="e">
        <f t="shared" si="17"/>
        <v>#N/A</v>
      </c>
      <c r="L115" s="4" t="e">
        <f t="shared" si="18"/>
        <v>#N/A</v>
      </c>
      <c r="M115">
        <f>VLOOKUP(B115,'CPI Indexes'!A$2:E$108,5,FALSE)</f>
        <v>1.08</v>
      </c>
      <c r="N115" t="e">
        <f>IF(B115&gt;G$4,VLOOKUP((B115-G$4),'CPI Indexes'!A$2:E$108,5,FALSE),VLOOKUP(0,'CPI Indexes'!A$2:E$108,5,FALSE))</f>
        <v>#N/A</v>
      </c>
      <c r="O115" t="e">
        <f t="shared" si="19"/>
        <v>#N/A</v>
      </c>
      <c r="P115"/>
    </row>
    <row r="116" spans="2:17" x14ac:dyDescent="0.35">
      <c r="B116">
        <f t="shared" si="13"/>
        <v>5</v>
      </c>
      <c r="C116" s="7">
        <v>2015</v>
      </c>
      <c r="D116" s="8">
        <v>184527016.50999999</v>
      </c>
      <c r="F116" s="9">
        <v>49.58</v>
      </c>
      <c r="H116" s="14">
        <f t="shared" si="14"/>
        <v>92263508.254999995</v>
      </c>
      <c r="I116" s="3" t="e">
        <f t="shared" si="15"/>
        <v>#N/A</v>
      </c>
      <c r="J116" s="3" t="e">
        <f t="shared" si="16"/>
        <v>#N/A</v>
      </c>
      <c r="K116" s="4" t="e">
        <f t="shared" si="17"/>
        <v>#N/A</v>
      </c>
      <c r="L116" s="4" t="e">
        <f t="shared" si="18"/>
        <v>#N/A</v>
      </c>
      <c r="M116">
        <f>VLOOKUP(B116,'CPI Indexes'!A$2:E$108,5,FALSE)</f>
        <v>1.07</v>
      </c>
      <c r="N116" t="e">
        <f>IF(B116&gt;G$4,VLOOKUP((B116-G$4),'CPI Indexes'!A$2:E$108,5,FALSE),VLOOKUP(0,'CPI Indexes'!A$2:E$108,5,FALSE))</f>
        <v>#N/A</v>
      </c>
      <c r="O116" t="e">
        <f t="shared" si="19"/>
        <v>#N/A</v>
      </c>
      <c r="P116"/>
    </row>
    <row r="117" spans="2:17" x14ac:dyDescent="0.35">
      <c r="B117">
        <f t="shared" si="13"/>
        <v>4</v>
      </c>
      <c r="C117" s="7">
        <v>2016</v>
      </c>
      <c r="D117" s="8">
        <v>180346180.74000001</v>
      </c>
      <c r="F117" s="9">
        <v>50.55</v>
      </c>
      <c r="H117" s="14">
        <f t="shared" si="14"/>
        <v>90173090.370000005</v>
      </c>
      <c r="I117" s="3" t="e">
        <f t="shared" si="15"/>
        <v>#N/A</v>
      </c>
      <c r="J117" s="3" t="e">
        <f t="shared" si="16"/>
        <v>#N/A</v>
      </c>
      <c r="K117" s="4" t="e">
        <f t="shared" si="17"/>
        <v>#N/A</v>
      </c>
      <c r="L117" s="4" t="e">
        <f t="shared" si="18"/>
        <v>#N/A</v>
      </c>
      <c r="M117">
        <f>VLOOKUP(B117,'CPI Indexes'!A$2:E$108,5,FALSE)</f>
        <v>1.05</v>
      </c>
      <c r="N117" t="e">
        <f>IF(B117&gt;G$4,VLOOKUP((B117-G$4),'CPI Indexes'!A$2:E$108,5,FALSE),VLOOKUP(0,'CPI Indexes'!A$2:E$108,5,FALSE))</f>
        <v>#N/A</v>
      </c>
      <c r="O117" t="e">
        <f t="shared" si="19"/>
        <v>#N/A</v>
      </c>
      <c r="P117"/>
    </row>
    <row r="118" spans="2:17" x14ac:dyDescent="0.35">
      <c r="B118">
        <f t="shared" si="13"/>
        <v>3</v>
      </c>
      <c r="C118" s="7">
        <v>2017</v>
      </c>
      <c r="D118" s="8">
        <v>175127385.53999999</v>
      </c>
      <c r="F118" s="9">
        <v>51.52</v>
      </c>
      <c r="H118" s="14">
        <f t="shared" si="14"/>
        <v>87563692.769999996</v>
      </c>
      <c r="I118" s="3" t="e">
        <f t="shared" si="15"/>
        <v>#N/A</v>
      </c>
      <c r="J118" s="3" t="e">
        <f t="shared" si="16"/>
        <v>#N/A</v>
      </c>
      <c r="K118" s="4" t="e">
        <f t="shared" si="17"/>
        <v>#N/A</v>
      </c>
      <c r="L118" s="4" t="e">
        <f t="shared" si="18"/>
        <v>#N/A</v>
      </c>
      <c r="M118">
        <f>VLOOKUP(B118,'CPI Indexes'!A$2:E$108,5,FALSE)</f>
        <v>1.03</v>
      </c>
      <c r="N118" t="e">
        <f>IF(B118&gt;G$4,VLOOKUP((B118-G$4),'CPI Indexes'!A$2:E$108,5,FALSE),VLOOKUP(0,'CPI Indexes'!A$2:E$108,5,FALSE))</f>
        <v>#N/A</v>
      </c>
      <c r="O118" t="e">
        <f t="shared" si="19"/>
        <v>#N/A</v>
      </c>
      <c r="P118"/>
    </row>
    <row r="119" spans="2:17" x14ac:dyDescent="0.35">
      <c r="B119">
        <f t="shared" si="13"/>
        <v>2</v>
      </c>
      <c r="C119" s="7">
        <v>2018</v>
      </c>
      <c r="D119" s="8">
        <v>183671699.33000001</v>
      </c>
      <c r="F119" s="9">
        <v>52.51</v>
      </c>
      <c r="H119" s="14">
        <f t="shared" si="14"/>
        <v>91835849.665000007</v>
      </c>
      <c r="I119" s="3" t="e">
        <f t="shared" si="15"/>
        <v>#N/A</v>
      </c>
      <c r="J119" s="3" t="e">
        <f t="shared" si="16"/>
        <v>#N/A</v>
      </c>
      <c r="K119" s="4" t="e">
        <f t="shared" si="17"/>
        <v>#N/A</v>
      </c>
      <c r="L119" s="4" t="e">
        <f t="shared" si="18"/>
        <v>#N/A</v>
      </c>
      <c r="M119">
        <f>VLOOKUP(B119,'CPI Indexes'!A$2:E$108,5,FALSE)</f>
        <v>1.01</v>
      </c>
      <c r="N119" t="e">
        <f>IF(B119&gt;G$4,VLOOKUP((B119-G$4),'CPI Indexes'!A$2:E$108,5,FALSE),VLOOKUP(0,'CPI Indexes'!A$2:E$108,5,FALSE))</f>
        <v>#N/A</v>
      </c>
      <c r="O119" t="e">
        <f t="shared" si="19"/>
        <v>#N/A</v>
      </c>
      <c r="P119"/>
    </row>
    <row r="120" spans="2:17" x14ac:dyDescent="0.35">
      <c r="B120">
        <f t="shared" si="13"/>
        <v>1</v>
      </c>
      <c r="C120" s="7">
        <v>2019</v>
      </c>
      <c r="D120" s="8">
        <v>220924566.00999999</v>
      </c>
      <c r="F120" s="9">
        <v>53.5</v>
      </c>
      <c r="H120" s="14">
        <f t="shared" si="14"/>
        <v>110462283.005</v>
      </c>
      <c r="I120" s="3" t="e">
        <f t="shared" si="15"/>
        <v>#N/A</v>
      </c>
      <c r="J120" s="3" t="e">
        <f t="shared" si="16"/>
        <v>#N/A</v>
      </c>
      <c r="K120" s="4" t="e">
        <f t="shared" si="17"/>
        <v>#N/A</v>
      </c>
      <c r="L120" s="4" t="e">
        <f t="shared" si="18"/>
        <v>#N/A</v>
      </c>
      <c r="M120">
        <f>VLOOKUP(B120,'CPI Indexes'!A$2:E$108,5,FALSE)</f>
        <v>1</v>
      </c>
      <c r="N120" t="e">
        <f>IF(B120&gt;G$4,VLOOKUP((B120-G$4),'CPI Indexes'!A$2:E$108,5,FALSE),VLOOKUP(0,'CPI Indexes'!A$2:E$108,5,FALSE))</f>
        <v>#N/A</v>
      </c>
      <c r="O120" t="e">
        <f t="shared" si="19"/>
        <v>#N/A</v>
      </c>
      <c r="P120"/>
    </row>
    <row r="121" spans="2:17" x14ac:dyDescent="0.35">
      <c r="B121">
        <f t="shared" si="13"/>
        <v>0</v>
      </c>
      <c r="C121" s="7">
        <v>2020</v>
      </c>
      <c r="D121" s="8">
        <v>219024554.74000001</v>
      </c>
      <c r="F121" s="9">
        <v>54.5</v>
      </c>
      <c r="H121" s="14">
        <f t="shared" si="14"/>
        <v>109512277.37</v>
      </c>
      <c r="I121" s="3" t="e">
        <f t="shared" si="15"/>
        <v>#N/A</v>
      </c>
      <c r="J121" s="3" t="e">
        <f t="shared" si="16"/>
        <v>#N/A</v>
      </c>
      <c r="K121" s="4" t="e">
        <f t="shared" si="17"/>
        <v>#N/A</v>
      </c>
      <c r="L121" s="4" t="e">
        <f t="shared" si="18"/>
        <v>#N/A</v>
      </c>
      <c r="M121" t="e">
        <f>VLOOKUP(B121,'CPI Indexes'!A$2:E$108,5,FALSE)</f>
        <v>#N/A</v>
      </c>
      <c r="N121" t="e">
        <f>IF(B121&gt;G$4,VLOOKUP((B121-G$4),'CPI Indexes'!A$2:E$108,5,FALSE),VLOOKUP(0,'CPI Indexes'!A$2:E$108,5,FALSE))</f>
        <v>#N/A</v>
      </c>
      <c r="O121" t="e">
        <f t="shared" si="19"/>
        <v>#N/A</v>
      </c>
      <c r="P121"/>
    </row>
    <row r="122" spans="2:17" x14ac:dyDescent="0.35">
      <c r="H122" s="3"/>
      <c r="P122"/>
    </row>
    <row r="123" spans="2:17" x14ac:dyDescent="0.35">
      <c r="D123" s="1">
        <f>SUM(D9:D122)</f>
        <v>5028380840.8200006</v>
      </c>
      <c r="H123" s="3">
        <f>SUM(H9:H122)</f>
        <v>2514190420.4100003</v>
      </c>
      <c r="I123" s="3" t="e">
        <f>SUM(I9:I122)</f>
        <v>#N/A</v>
      </c>
      <c r="J123" s="3"/>
      <c r="K123" s="11" t="e">
        <f>SUM(K9:K122)</f>
        <v>#N/A</v>
      </c>
      <c r="L123" s="11" t="e">
        <f>SUM(L9:L122)</f>
        <v>#N/A</v>
      </c>
      <c r="P123"/>
    </row>
    <row r="124" spans="2:17" x14ac:dyDescent="0.35">
      <c r="H124" s="3"/>
      <c r="P124"/>
    </row>
    <row r="125" spans="2:17" x14ac:dyDescent="0.35">
      <c r="H125" s="3">
        <f>H123/D123</f>
        <v>0.5</v>
      </c>
      <c r="I125" s="5" t="e">
        <f>I123/D123</f>
        <v>#N/A</v>
      </c>
      <c r="J125" s="6"/>
      <c r="K125" s="5" t="e">
        <f>K123/D123</f>
        <v>#N/A</v>
      </c>
      <c r="L125" s="4" t="e">
        <f>L123/D123</f>
        <v>#N/A</v>
      </c>
      <c r="P125"/>
    </row>
    <row r="126" spans="2:17" x14ac:dyDescent="0.35">
      <c r="B126" t="s">
        <v>10</v>
      </c>
      <c r="C126" t="s">
        <v>33</v>
      </c>
      <c r="D126" s="3">
        <f>D123*0.39</f>
        <v>1961068527.9198003</v>
      </c>
      <c r="H126" s="3"/>
      <c r="P126"/>
    </row>
    <row r="127" spans="2:17" x14ac:dyDescent="0.35">
      <c r="C127" t="s">
        <v>34</v>
      </c>
      <c r="D127" s="1">
        <f>D123*0.34</f>
        <v>1709649485.8788004</v>
      </c>
      <c r="F127" s="2"/>
      <c r="H127" s="2"/>
      <c r="L127" s="2"/>
      <c r="N127" s="3"/>
      <c r="O127" s="4"/>
      <c r="P127" s="4"/>
      <c r="Q127" s="4"/>
    </row>
    <row r="128" spans="2:17" x14ac:dyDescent="0.35">
      <c r="D128" s="1"/>
      <c r="F128" s="2"/>
      <c r="H128" s="2"/>
      <c r="L128" s="2"/>
      <c r="N128" s="3"/>
      <c r="O128" s="4"/>
      <c r="P128" s="4"/>
      <c r="Q128" s="4"/>
    </row>
    <row r="129" spans="2:19" x14ac:dyDescent="0.35">
      <c r="D129" s="1"/>
      <c r="F129" s="2"/>
      <c r="H129" s="2"/>
      <c r="L129" s="2"/>
      <c r="N129" s="3"/>
      <c r="O129" s="4"/>
      <c r="P129" s="4"/>
      <c r="Q129" s="4"/>
    </row>
    <row r="130" spans="2:19" x14ac:dyDescent="0.35">
      <c r="C130" t="s">
        <v>10</v>
      </c>
      <c r="D130" s="1">
        <f>D126-D127</f>
        <v>251419042.04099989</v>
      </c>
      <c r="F130" s="2">
        <f>D130/23.3</f>
        <v>10790516.825793987</v>
      </c>
      <c r="H130" s="2">
        <f>D130/40.3</f>
        <v>6238685.9067245638</v>
      </c>
      <c r="I130" s="2">
        <f>F130-H130</f>
        <v>4551830.9190694233</v>
      </c>
      <c r="L130" s="2"/>
      <c r="N130" s="3"/>
      <c r="O130" s="4"/>
      <c r="P130" s="4"/>
      <c r="Q130" s="4"/>
    </row>
    <row r="131" spans="2:19" x14ac:dyDescent="0.35">
      <c r="D131" s="1"/>
      <c r="F131" s="2"/>
      <c r="H131" s="2"/>
      <c r="L131" s="2"/>
      <c r="N131" s="3"/>
      <c r="O131" s="4"/>
      <c r="P131" s="4"/>
      <c r="Q131" s="4"/>
    </row>
    <row r="132" spans="2:19" x14ac:dyDescent="0.35">
      <c r="D132" s="1"/>
      <c r="F132" s="2"/>
      <c r="H132" s="2"/>
      <c r="L132" s="2"/>
      <c r="N132" s="3"/>
      <c r="O132" s="4"/>
      <c r="P132" s="4"/>
      <c r="Q132" s="4"/>
    </row>
    <row r="133" spans="2:19" x14ac:dyDescent="0.35">
      <c r="B133" t="s">
        <v>35</v>
      </c>
      <c r="C133" t="s">
        <v>33</v>
      </c>
      <c r="D133" s="1" t="e">
        <f>D123*K125</f>
        <v>#N/A</v>
      </c>
      <c r="F133" s="2"/>
      <c r="H133" s="2"/>
      <c r="L133" s="2"/>
      <c r="N133" s="3"/>
      <c r="O133" s="4"/>
      <c r="P133" s="4"/>
      <c r="Q133" s="4"/>
    </row>
    <row r="134" spans="2:19" x14ac:dyDescent="0.35">
      <c r="C134" t="s">
        <v>34</v>
      </c>
      <c r="D134" s="1">
        <f>D123*0.93</f>
        <v>4676394181.9626007</v>
      </c>
      <c r="F134" s="2"/>
      <c r="H134" s="2"/>
      <c r="L134" s="2"/>
      <c r="N134" s="3"/>
      <c r="O134" s="4"/>
      <c r="P134" s="4"/>
      <c r="Q134" s="4"/>
    </row>
    <row r="135" spans="2:19" x14ac:dyDescent="0.35">
      <c r="C135" t="s">
        <v>36</v>
      </c>
      <c r="D135" s="1" t="e">
        <f>D133-D134</f>
        <v>#N/A</v>
      </c>
      <c r="F135" s="2" t="e">
        <f>D135/23.3</f>
        <v>#N/A</v>
      </c>
      <c r="H135" s="2" t="e">
        <f>D135/40.3</f>
        <v>#N/A</v>
      </c>
      <c r="I135" s="2" t="e">
        <f>F135-H135</f>
        <v>#N/A</v>
      </c>
      <c r="L135" s="2"/>
      <c r="N135" s="3"/>
      <c r="O135" s="4"/>
      <c r="P135" s="4"/>
      <c r="Q135" s="4"/>
    </row>
    <row r="136" spans="2:19" x14ac:dyDescent="0.35">
      <c r="D136" s="1"/>
      <c r="F136" s="2"/>
      <c r="H136" s="2"/>
      <c r="L136" s="2"/>
      <c r="N136" s="3"/>
      <c r="O136" s="4"/>
      <c r="P136" s="4"/>
      <c r="Q136" s="4"/>
    </row>
    <row r="137" spans="2:19" x14ac:dyDescent="0.35">
      <c r="D137" s="1"/>
      <c r="F137" s="2"/>
      <c r="H137" s="2"/>
      <c r="J137" s="2"/>
      <c r="N137" s="2"/>
      <c r="Q137" s="4"/>
      <c r="R137" s="4"/>
      <c r="S137" s="4"/>
    </row>
    <row r="138" spans="2:19" x14ac:dyDescent="0.35">
      <c r="D138" s="1"/>
      <c r="F138" s="2"/>
      <c r="H138" s="2"/>
      <c r="J138" s="2"/>
      <c r="N138" s="2"/>
      <c r="Q138" s="4"/>
      <c r="R138" s="4"/>
      <c r="S138" s="4"/>
    </row>
    <row r="140" spans="2:19" x14ac:dyDescent="0.35">
      <c r="D140" s="1"/>
      <c r="Q140" s="3"/>
      <c r="R140" s="3"/>
      <c r="S140" s="3"/>
    </row>
    <row r="142" spans="2:19" x14ac:dyDescent="0.35">
      <c r="Q142" s="5"/>
      <c r="R142" s="6"/>
      <c r="S142" s="5"/>
    </row>
  </sheetData>
  <pageMargins left="0.7" right="0.7" top="0.75" bottom="0.75" header="0.3" footer="0.3"/>
  <pageSetup scale="50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724F-770A-4AF1-8203-9579CEC11FAF}">
  <dimension ref="B2:S143"/>
  <sheetViews>
    <sheetView tabSelected="1" view="pageLayout" zoomScaleNormal="100" workbookViewId="0">
      <selection activeCell="F7" sqref="F7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8" width="16.81640625" bestFit="1" customWidth="1"/>
    <col min="9" max="9" width="19.26953125" customWidth="1"/>
    <col min="10" max="10" width="16.81640625" bestFit="1" customWidth="1"/>
    <col min="11" max="11" width="19.54296875" bestFit="1" customWidth="1"/>
    <col min="12" max="12" width="20.1796875" bestFit="1" customWidth="1"/>
    <col min="13" max="13" width="5.54296875" bestFit="1" customWidth="1"/>
    <col min="15" max="15" width="5.54296875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37</v>
      </c>
    </row>
    <row r="3" spans="2:19" x14ac:dyDescent="0.35">
      <c r="B3" t="s">
        <v>1</v>
      </c>
      <c r="F3">
        <v>0.5</v>
      </c>
    </row>
    <row r="4" spans="2:19" x14ac:dyDescent="0.35">
      <c r="B4" t="s">
        <v>2</v>
      </c>
      <c r="F4" s="12">
        <v>24.639551290907455</v>
      </c>
      <c r="G4" s="13">
        <f>ROUND(F4,0)</f>
        <v>25</v>
      </c>
    </row>
    <row r="5" spans="2:19" x14ac:dyDescent="0.35">
      <c r="B5" t="s">
        <v>3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M8" t="s">
        <v>18</v>
      </c>
      <c r="N8" t="s">
        <v>19</v>
      </c>
      <c r="O8" t="s">
        <v>20</v>
      </c>
      <c r="P8"/>
    </row>
    <row r="9" spans="2:19" x14ac:dyDescent="0.35">
      <c r="B9">
        <f>2021-C9</f>
        <v>121</v>
      </c>
      <c r="C9" s="7">
        <v>1900</v>
      </c>
      <c r="D9" s="8">
        <v>2525390.77</v>
      </c>
      <c r="F9" s="10"/>
      <c r="H9" s="14">
        <f>D9*F$3</f>
        <v>1262695.385</v>
      </c>
      <c r="I9" s="3">
        <f>D9*O9</f>
        <v>3830875.1680465112</v>
      </c>
      <c r="J9" s="3">
        <f>H9/I9</f>
        <v>0.32961016206745514</v>
      </c>
      <c r="K9" s="4">
        <f t="shared" ref="K9:K72" si="0">(I9*J9)*((1+(F$6/100))^F9)</f>
        <v>1262695.385</v>
      </c>
      <c r="L9" s="4">
        <f>K9/((1+(F$5/100))^F9)</f>
        <v>1262695.385</v>
      </c>
      <c r="M9">
        <f>VLOOKUP(107,'CPI Indexes'!A$2:E$109,5,FALSE)</f>
        <v>22.83</v>
      </c>
      <c r="N9">
        <f>IF(B9&gt;G$4,VLOOKUP((B9-G$4),'CPI Indexes'!A$2:E$109,5,FALSE),VLOOKUP(0,'CPI Indexes'!A$2:E$109,5,FALSE))</f>
        <v>15.05</v>
      </c>
      <c r="O9">
        <f>M9/N9</f>
        <v>1.5169435215946843</v>
      </c>
      <c r="P9"/>
    </row>
    <row r="10" spans="2:19" x14ac:dyDescent="0.35">
      <c r="B10">
        <f t="shared" ref="B10:B73" si="1">2021-C10</f>
        <v>120</v>
      </c>
      <c r="C10" s="7">
        <v>1901</v>
      </c>
      <c r="D10" s="8">
        <v>28468.71</v>
      </c>
      <c r="F10" s="10"/>
      <c r="H10" s="14">
        <f t="shared" ref="H10:H73" si="2">D10*F$3</f>
        <v>14234.355</v>
      </c>
      <c r="I10" s="3">
        <f t="shared" ref="I10:I73" si="3">D10*O10</f>
        <v>43649.47275352585</v>
      </c>
      <c r="J10" s="3">
        <f t="shared" ref="J10:J73" si="4">H10/I10</f>
        <v>0.32610600087604036</v>
      </c>
      <c r="K10" s="4">
        <f t="shared" si="0"/>
        <v>14234.355000000001</v>
      </c>
      <c r="L10" s="4">
        <f t="shared" ref="L10:L73" si="5">K10/((1+(F$5/100))^F10)</f>
        <v>14234.355000000001</v>
      </c>
      <c r="M10">
        <f>VLOOKUP(107,'CPI Indexes'!A$2:E$109,5,FALSE)</f>
        <v>22.83</v>
      </c>
      <c r="N10">
        <f>IF(B10&gt;G$4,VLOOKUP((B10-G$4),'CPI Indexes'!A$2:E$109,5,FALSE),VLOOKUP(0,'CPI Indexes'!A$2:E$109,5,FALSE))</f>
        <v>14.89</v>
      </c>
      <c r="O10">
        <f t="shared" ref="O10:O73" si="6">M10/N10</f>
        <v>1.5332437877770313</v>
      </c>
      <c r="P10"/>
    </row>
    <row r="11" spans="2:19" x14ac:dyDescent="0.35">
      <c r="B11">
        <f t="shared" si="1"/>
        <v>112</v>
      </c>
      <c r="C11" s="7">
        <v>1909</v>
      </c>
      <c r="D11" s="8">
        <v>61.08</v>
      </c>
      <c r="F11" s="10"/>
      <c r="H11" s="14">
        <f t="shared" si="2"/>
        <v>30.54</v>
      </c>
      <c r="I11" s="3">
        <f t="shared" si="3"/>
        <v>73.276741986337356</v>
      </c>
      <c r="J11" s="3">
        <f t="shared" si="4"/>
        <v>0.41677617170389841</v>
      </c>
      <c r="K11" s="4">
        <f t="shared" si="0"/>
        <v>30.54</v>
      </c>
      <c r="L11" s="4">
        <f t="shared" si="5"/>
        <v>30.54</v>
      </c>
      <c r="M11">
        <f>VLOOKUP(107,'CPI Indexes'!A$2:E$109,5,FALSE)</f>
        <v>22.83</v>
      </c>
      <c r="N11">
        <f>IF(B11&gt;G$4,VLOOKUP((B11-G$4),'CPI Indexes'!A$2:E$109,5,FALSE),VLOOKUP(0,'CPI Indexes'!A$2:E$109,5,FALSE))</f>
        <v>19.03</v>
      </c>
      <c r="O11">
        <f t="shared" si="6"/>
        <v>1.1996847083552284</v>
      </c>
      <c r="P11"/>
    </row>
    <row r="12" spans="2:19" x14ac:dyDescent="0.35">
      <c r="B12">
        <f t="shared" si="1"/>
        <v>110</v>
      </c>
      <c r="C12" s="7">
        <v>1911</v>
      </c>
      <c r="D12" s="8">
        <v>1994.22</v>
      </c>
      <c r="F12" s="10"/>
      <c r="H12" s="14">
        <f t="shared" si="2"/>
        <v>997.11</v>
      </c>
      <c r="I12" s="3">
        <f t="shared" si="3"/>
        <v>2459.6457374392216</v>
      </c>
      <c r="J12" s="3">
        <f t="shared" si="4"/>
        <v>0.40538764783180031</v>
      </c>
      <c r="K12" s="4">
        <f t="shared" si="0"/>
        <v>997.11</v>
      </c>
      <c r="L12" s="4">
        <f t="shared" si="5"/>
        <v>997.11</v>
      </c>
      <c r="M12">
        <f>VLOOKUP(107,'CPI Indexes'!A$2:E$109,5,FALSE)</f>
        <v>22.83</v>
      </c>
      <c r="N12">
        <f>IF(B12&gt;G$4,VLOOKUP((B12-G$4),'CPI Indexes'!A$2:E$109,5,FALSE),VLOOKUP(0,'CPI Indexes'!A$2:E$109,5,FALSE))</f>
        <v>18.510000000000002</v>
      </c>
      <c r="O12">
        <f t="shared" si="6"/>
        <v>1.2333873581847647</v>
      </c>
      <c r="P12"/>
    </row>
    <row r="13" spans="2:19" x14ac:dyDescent="0.35">
      <c r="B13">
        <f t="shared" si="1"/>
        <v>109</v>
      </c>
      <c r="C13" s="7">
        <v>1912</v>
      </c>
      <c r="D13" s="8">
        <v>5372.22</v>
      </c>
      <c r="F13" s="10"/>
      <c r="H13" s="14">
        <f t="shared" si="2"/>
        <v>2686.11</v>
      </c>
      <c r="I13" s="3">
        <f t="shared" si="3"/>
        <v>6894.1980101180434</v>
      </c>
      <c r="J13" s="3">
        <f t="shared" si="4"/>
        <v>0.38961892247043367</v>
      </c>
      <c r="K13" s="4">
        <f t="shared" si="0"/>
        <v>2686.11</v>
      </c>
      <c r="L13" s="4">
        <f t="shared" si="5"/>
        <v>2686.11</v>
      </c>
      <c r="M13">
        <f>VLOOKUP(107,'CPI Indexes'!A$2:E$109,5,FALSE)</f>
        <v>22.83</v>
      </c>
      <c r="N13">
        <f>IF(B13&gt;G$4,VLOOKUP((B13-G$4),'CPI Indexes'!A$2:E$109,5,FALSE),VLOOKUP(0,'CPI Indexes'!A$2:E$109,5,FALSE))</f>
        <v>17.79</v>
      </c>
      <c r="O13">
        <f t="shared" si="6"/>
        <v>1.2833052276559864</v>
      </c>
      <c r="P13"/>
    </row>
    <row r="14" spans="2:19" x14ac:dyDescent="0.35">
      <c r="B14">
        <f t="shared" si="1"/>
        <v>108</v>
      </c>
      <c r="C14" s="7">
        <v>1913</v>
      </c>
      <c r="D14" s="8">
        <v>1997.63</v>
      </c>
      <c r="F14" s="10"/>
      <c r="H14" s="14">
        <f t="shared" si="2"/>
        <v>998.81500000000005</v>
      </c>
      <c r="I14" s="3">
        <f t="shared" si="3"/>
        <v>2563.5690219224284</v>
      </c>
      <c r="J14" s="3">
        <f t="shared" si="4"/>
        <v>0.38961892247043367</v>
      </c>
      <c r="K14" s="4">
        <f t="shared" si="0"/>
        <v>998.81500000000017</v>
      </c>
      <c r="L14" s="4">
        <f t="shared" si="5"/>
        <v>998.81500000000017</v>
      </c>
      <c r="M14">
        <f>VLOOKUP(107,'CPI Indexes'!A$2:E$109,5,FALSE)</f>
        <v>22.83</v>
      </c>
      <c r="N14">
        <f>IF(B14&gt;G$4,VLOOKUP((B14-G$4),'CPI Indexes'!A$2:E$109,5,FALSE),VLOOKUP(0,'CPI Indexes'!A$2:E$109,5,FALSE))</f>
        <v>17.79</v>
      </c>
      <c r="O14">
        <f t="shared" si="6"/>
        <v>1.2833052276559864</v>
      </c>
      <c r="P14"/>
    </row>
    <row r="15" spans="2:19" x14ac:dyDescent="0.35">
      <c r="B15">
        <f t="shared" si="1"/>
        <v>107</v>
      </c>
      <c r="C15" s="7">
        <v>1914</v>
      </c>
      <c r="D15" s="8">
        <v>1947.23</v>
      </c>
      <c r="F15" s="10"/>
      <c r="H15" s="17">
        <f t="shared" si="2"/>
        <v>973.61500000000001</v>
      </c>
      <c r="I15" s="18">
        <f t="shared" si="3"/>
        <v>2498.8904384485663</v>
      </c>
      <c r="J15" s="18">
        <f t="shared" si="4"/>
        <v>0.38961892247043367</v>
      </c>
      <c r="K15" s="4">
        <f t="shared" si="0"/>
        <v>973.61500000000001</v>
      </c>
      <c r="L15" s="4">
        <f t="shared" si="5"/>
        <v>973.61500000000001</v>
      </c>
      <c r="M15">
        <f>VLOOKUP(B15,'CPI Indexes'!A$2:E$109,5,FALSE)</f>
        <v>22.83</v>
      </c>
      <c r="N15">
        <f>IF(B15&gt;G$4,VLOOKUP((B15-G$4),'CPI Indexes'!A$2:E$109,5,FALSE),VLOOKUP(0,'CPI Indexes'!A$2:E$109,5,FALSE))</f>
        <v>17.79</v>
      </c>
      <c r="O15">
        <f t="shared" si="6"/>
        <v>1.2833052276559864</v>
      </c>
      <c r="P15"/>
    </row>
    <row r="16" spans="2:19" x14ac:dyDescent="0.35">
      <c r="B16">
        <f t="shared" si="1"/>
        <v>106</v>
      </c>
      <c r="C16" s="7">
        <v>1915</v>
      </c>
      <c r="D16" s="8">
        <v>398.55</v>
      </c>
      <c r="F16" s="10"/>
      <c r="H16" s="14">
        <f t="shared" si="2"/>
        <v>199.27500000000001</v>
      </c>
      <c r="I16" s="3">
        <f t="shared" si="3"/>
        <v>522.55884413309991</v>
      </c>
      <c r="J16" s="3">
        <f t="shared" si="4"/>
        <v>0.38134461264470165</v>
      </c>
      <c r="K16" s="4">
        <f t="shared" si="0"/>
        <v>199.27500000000001</v>
      </c>
      <c r="L16" s="4">
        <f t="shared" si="5"/>
        <v>199.27500000000001</v>
      </c>
      <c r="M16">
        <f>VLOOKUP(B16,'CPI Indexes'!A$2:E$109,5,FALSE)</f>
        <v>22.46</v>
      </c>
      <c r="N16">
        <f>IF(B16&gt;G$4,VLOOKUP((B16-G$4),'CPI Indexes'!A$2:E$109,5,FALSE),VLOOKUP(0,'CPI Indexes'!A$2:E$109,5,FALSE))</f>
        <v>17.13</v>
      </c>
      <c r="O16">
        <f t="shared" si="6"/>
        <v>1.3111500291885583</v>
      </c>
      <c r="P16"/>
    </row>
    <row r="17" spans="2:16" x14ac:dyDescent="0.35">
      <c r="B17">
        <f t="shared" si="1"/>
        <v>105</v>
      </c>
      <c r="C17" s="7">
        <v>1916</v>
      </c>
      <c r="D17" s="8">
        <v>492.24</v>
      </c>
      <c r="F17" s="10"/>
      <c r="H17" s="14">
        <f t="shared" si="2"/>
        <v>246.12</v>
      </c>
      <c r="I17" s="3">
        <f t="shared" si="3"/>
        <v>624.46079404466502</v>
      </c>
      <c r="J17" s="3">
        <f t="shared" si="4"/>
        <v>0.39413202933985331</v>
      </c>
      <c r="K17" s="4">
        <f t="shared" si="0"/>
        <v>246.12</v>
      </c>
      <c r="L17" s="4">
        <f t="shared" si="5"/>
        <v>246.12</v>
      </c>
      <c r="M17">
        <f>VLOOKUP(B17,'CPI Indexes'!A$2:E$109,5,FALSE)</f>
        <v>20.45</v>
      </c>
      <c r="N17">
        <f>IF(B17&gt;G$4,VLOOKUP((B17-G$4),'CPI Indexes'!A$2:E$109,5,FALSE),VLOOKUP(0,'CPI Indexes'!A$2:E$109,5,FALSE))</f>
        <v>16.12</v>
      </c>
      <c r="O17">
        <f t="shared" si="6"/>
        <v>1.2686104218362282</v>
      </c>
      <c r="P17"/>
    </row>
    <row r="18" spans="2:16" x14ac:dyDescent="0.35">
      <c r="B18">
        <f t="shared" si="1"/>
        <v>104</v>
      </c>
      <c r="C18" s="7">
        <v>1917</v>
      </c>
      <c r="D18" s="8">
        <v>248.91</v>
      </c>
      <c r="F18" s="10"/>
      <c r="H18" s="14">
        <f t="shared" si="2"/>
        <v>124.455</v>
      </c>
      <c r="I18" s="3">
        <f t="shared" si="3"/>
        <v>277.20612716763003</v>
      </c>
      <c r="J18" s="3">
        <f t="shared" si="4"/>
        <v>0.44896193771626303</v>
      </c>
      <c r="K18" s="4">
        <f t="shared" si="0"/>
        <v>124.455</v>
      </c>
      <c r="L18" s="4">
        <f t="shared" si="5"/>
        <v>124.455</v>
      </c>
      <c r="M18">
        <f>VLOOKUP(B18,'CPI Indexes'!A$2:E$109,5,FALSE)</f>
        <v>17.34</v>
      </c>
      <c r="N18">
        <f>IF(B18&gt;G$4,VLOOKUP((B18-G$4),'CPI Indexes'!A$2:E$109,5,FALSE),VLOOKUP(0,'CPI Indexes'!A$2:E$109,5,FALSE))</f>
        <v>15.57</v>
      </c>
      <c r="O18">
        <f t="shared" si="6"/>
        <v>1.1136801541425818</v>
      </c>
      <c r="P18"/>
    </row>
    <row r="19" spans="2:16" x14ac:dyDescent="0.35">
      <c r="B19">
        <f t="shared" si="1"/>
        <v>103</v>
      </c>
      <c r="C19" s="7">
        <v>1918</v>
      </c>
      <c r="D19" s="8">
        <v>433.13</v>
      </c>
      <c r="F19" s="10"/>
      <c r="H19" s="14">
        <f t="shared" si="2"/>
        <v>216.565</v>
      </c>
      <c r="I19" s="3">
        <f t="shared" si="3"/>
        <v>437.9678515111695</v>
      </c>
      <c r="J19" s="3">
        <f t="shared" si="4"/>
        <v>0.49447693307342433</v>
      </c>
      <c r="K19" s="4">
        <f t="shared" si="0"/>
        <v>216.565</v>
      </c>
      <c r="L19" s="4">
        <f t="shared" si="5"/>
        <v>216.565</v>
      </c>
      <c r="M19">
        <f>VLOOKUP(B19,'CPI Indexes'!A$2:E$109,5,FALSE)</f>
        <v>15.39</v>
      </c>
      <c r="N19">
        <f>IF(B19&gt;G$4,VLOOKUP((B19-G$4),'CPI Indexes'!A$2:E$109,5,FALSE),VLOOKUP(0,'CPI Indexes'!A$2:E$109,5,FALSE))</f>
        <v>15.22</v>
      </c>
      <c r="O19">
        <f t="shared" si="6"/>
        <v>1.0111695137976346</v>
      </c>
      <c r="P19"/>
    </row>
    <row r="20" spans="2:16" x14ac:dyDescent="0.35">
      <c r="B20">
        <f t="shared" si="1"/>
        <v>102</v>
      </c>
      <c r="C20" s="7">
        <v>1919</v>
      </c>
      <c r="D20" s="8">
        <v>361.62</v>
      </c>
      <c r="F20" s="10"/>
      <c r="H20" s="14">
        <f t="shared" si="2"/>
        <v>180.81</v>
      </c>
      <c r="I20" s="3">
        <f t="shared" si="3"/>
        <v>335.91013953488374</v>
      </c>
      <c r="J20" s="3">
        <f t="shared" si="4"/>
        <v>0.53826895565092991</v>
      </c>
      <c r="K20" s="4">
        <f t="shared" si="0"/>
        <v>180.81</v>
      </c>
      <c r="L20" s="4">
        <f t="shared" si="5"/>
        <v>180.81</v>
      </c>
      <c r="M20">
        <f>VLOOKUP(B20,'CPI Indexes'!A$2:E$109,5,FALSE)</f>
        <v>13.98</v>
      </c>
      <c r="N20">
        <f>IF(B20&gt;G$4,VLOOKUP((B20-G$4),'CPI Indexes'!A$2:E$109,5,FALSE),VLOOKUP(0,'CPI Indexes'!A$2:E$109,5,FALSE))</f>
        <v>15.05</v>
      </c>
      <c r="O20">
        <f t="shared" si="6"/>
        <v>0.92890365448504986</v>
      </c>
      <c r="P20"/>
    </row>
    <row r="21" spans="2:16" x14ac:dyDescent="0.35">
      <c r="B21">
        <f t="shared" si="1"/>
        <v>101</v>
      </c>
      <c r="C21" s="7">
        <v>1920</v>
      </c>
      <c r="D21" s="8">
        <v>933.3</v>
      </c>
      <c r="F21" s="10"/>
      <c r="H21" s="14">
        <f t="shared" si="2"/>
        <v>466.65</v>
      </c>
      <c r="I21" s="3">
        <f t="shared" si="3"/>
        <v>753.40940228341151</v>
      </c>
      <c r="J21" s="3">
        <f t="shared" si="4"/>
        <v>0.61938435940099845</v>
      </c>
      <c r="K21" s="4">
        <f t="shared" si="0"/>
        <v>466.65</v>
      </c>
      <c r="L21" s="4">
        <f t="shared" si="5"/>
        <v>466.65</v>
      </c>
      <c r="M21">
        <f>VLOOKUP(B21,'CPI Indexes'!A$2:E$109,5,FALSE)</f>
        <v>12.02</v>
      </c>
      <c r="N21">
        <f>IF(B21&gt;G$4,VLOOKUP((B21-G$4),'CPI Indexes'!A$2:E$109,5,FALSE),VLOOKUP(0,'CPI Indexes'!A$2:E$109,5,FALSE))</f>
        <v>14.89</v>
      </c>
      <c r="O21">
        <f t="shared" si="6"/>
        <v>0.80725319006044316</v>
      </c>
      <c r="P21"/>
    </row>
    <row r="22" spans="2:16" x14ac:dyDescent="0.35">
      <c r="B22">
        <f t="shared" si="1"/>
        <v>100</v>
      </c>
      <c r="C22" s="7">
        <v>1921</v>
      </c>
      <c r="D22" s="8">
        <v>549.45000000000005</v>
      </c>
      <c r="F22" s="10"/>
      <c r="H22" s="14">
        <f t="shared" si="2"/>
        <v>274.72500000000002</v>
      </c>
      <c r="I22" s="3">
        <f t="shared" si="3"/>
        <v>516.64138641043235</v>
      </c>
      <c r="J22" s="3">
        <f t="shared" si="4"/>
        <v>0.53175182481751837</v>
      </c>
      <c r="K22" s="4">
        <f t="shared" si="0"/>
        <v>274.72500000000002</v>
      </c>
      <c r="L22" s="4">
        <f t="shared" si="5"/>
        <v>274.72500000000002</v>
      </c>
      <c r="M22">
        <f>VLOOKUP(B22,'CPI Indexes'!A$2:E$109,5,FALSE)</f>
        <v>13.7</v>
      </c>
      <c r="N22">
        <f>IF(B22&gt;G$4,VLOOKUP((B22-G$4),'CPI Indexes'!A$2:E$109,5,FALSE),VLOOKUP(0,'CPI Indexes'!A$2:E$109,5,FALSE))</f>
        <v>14.57</v>
      </c>
      <c r="O22">
        <f t="shared" si="6"/>
        <v>0.94028826355525041</v>
      </c>
      <c r="P22"/>
    </row>
    <row r="23" spans="2:16" x14ac:dyDescent="0.35">
      <c r="B23">
        <f t="shared" si="1"/>
        <v>99</v>
      </c>
      <c r="C23" s="7">
        <v>1922</v>
      </c>
      <c r="D23" s="8">
        <v>312.68</v>
      </c>
      <c r="F23" s="10"/>
      <c r="H23" s="14">
        <f t="shared" si="2"/>
        <v>156.34</v>
      </c>
      <c r="I23" s="3">
        <f t="shared" si="3"/>
        <v>350.06054135338348</v>
      </c>
      <c r="J23" s="3">
        <f t="shared" si="4"/>
        <v>0.44660846205507049</v>
      </c>
      <c r="K23" s="4">
        <f t="shared" si="0"/>
        <v>156.34</v>
      </c>
      <c r="L23" s="4">
        <f t="shared" si="5"/>
        <v>156.34</v>
      </c>
      <c r="M23">
        <f>VLOOKUP(B23,'CPI Indexes'!A$2:E$109,5,FALSE)</f>
        <v>14.89</v>
      </c>
      <c r="N23">
        <f>IF(B23&gt;G$4,VLOOKUP((B23-G$4),'CPI Indexes'!A$2:E$109,5,FALSE),VLOOKUP(0,'CPI Indexes'!A$2:E$109,5,FALSE))</f>
        <v>13.3</v>
      </c>
      <c r="O23">
        <f t="shared" si="6"/>
        <v>1.1195488721804512</v>
      </c>
      <c r="P23"/>
    </row>
    <row r="24" spans="2:16" x14ac:dyDescent="0.35">
      <c r="B24">
        <f t="shared" si="1"/>
        <v>98</v>
      </c>
      <c r="C24" s="7">
        <v>1923</v>
      </c>
      <c r="D24" s="8">
        <v>382.19</v>
      </c>
      <c r="F24" s="10"/>
      <c r="H24" s="14">
        <f t="shared" si="2"/>
        <v>191.095</v>
      </c>
      <c r="I24" s="3">
        <f t="shared" si="3"/>
        <v>490.16443583118007</v>
      </c>
      <c r="J24" s="3">
        <f t="shared" si="4"/>
        <v>0.38985896574882467</v>
      </c>
      <c r="K24" s="4">
        <f t="shared" si="0"/>
        <v>191.095</v>
      </c>
      <c r="L24" s="4">
        <f t="shared" si="5"/>
        <v>191.095</v>
      </c>
      <c r="M24">
        <f>VLOOKUP(B24,'CPI Indexes'!A$2:E$109,5,FALSE)</f>
        <v>14.89</v>
      </c>
      <c r="N24">
        <f>IF(B24&gt;G$4,VLOOKUP((B24-G$4),'CPI Indexes'!A$2:E$109,5,FALSE),VLOOKUP(0,'CPI Indexes'!A$2:E$109,5,FALSE))</f>
        <v>11.61</v>
      </c>
      <c r="O24">
        <f t="shared" si="6"/>
        <v>1.2825150732127477</v>
      </c>
      <c r="P24"/>
    </row>
    <row r="25" spans="2:16" x14ac:dyDescent="0.35">
      <c r="B25">
        <f t="shared" si="1"/>
        <v>97</v>
      </c>
      <c r="C25" s="7">
        <v>1924</v>
      </c>
      <c r="D25" s="8">
        <v>509.56</v>
      </c>
      <c r="F25" s="10"/>
      <c r="H25" s="14">
        <f t="shared" si="2"/>
        <v>254.78</v>
      </c>
      <c r="I25" s="3">
        <f t="shared" si="3"/>
        <v>690.6058058771149</v>
      </c>
      <c r="J25" s="3">
        <f t="shared" si="4"/>
        <v>0.3689224704336399</v>
      </c>
      <c r="K25" s="4">
        <f t="shared" si="0"/>
        <v>254.77999999999997</v>
      </c>
      <c r="L25" s="4">
        <f t="shared" si="5"/>
        <v>254.77999999999997</v>
      </c>
      <c r="M25">
        <f>VLOOKUP(B25,'CPI Indexes'!A$2:E$109,5,FALSE)</f>
        <v>15.22</v>
      </c>
      <c r="N25">
        <f>IF(B25&gt;G$4,VLOOKUP((B25-G$4),'CPI Indexes'!A$2:E$109,5,FALSE),VLOOKUP(0,'CPI Indexes'!A$2:E$109,5,FALSE))</f>
        <v>11.23</v>
      </c>
      <c r="O25">
        <f t="shared" si="6"/>
        <v>1.3552983081032948</v>
      </c>
      <c r="P25"/>
    </row>
    <row r="26" spans="2:16" x14ac:dyDescent="0.35">
      <c r="B26">
        <f t="shared" si="1"/>
        <v>96</v>
      </c>
      <c r="C26" s="7">
        <v>1925</v>
      </c>
      <c r="D26" s="8">
        <v>7.63</v>
      </c>
      <c r="F26" s="9"/>
      <c r="H26" s="14">
        <f t="shared" si="2"/>
        <v>3.8149999999999999</v>
      </c>
      <c r="I26" s="3">
        <f t="shared" si="3"/>
        <v>10.477326642335766</v>
      </c>
      <c r="J26" s="3">
        <f t="shared" si="4"/>
        <v>0.36411960132890364</v>
      </c>
      <c r="K26" s="4">
        <f t="shared" si="0"/>
        <v>3.8149999999999999</v>
      </c>
      <c r="L26" s="4">
        <f t="shared" si="5"/>
        <v>3.8149999999999999</v>
      </c>
      <c r="M26">
        <f>VLOOKUP(B26,'CPI Indexes'!A$2:E$109,5,FALSE)</f>
        <v>15.05</v>
      </c>
      <c r="N26">
        <f>IF(B26&gt;G$4,VLOOKUP((B26-G$4),'CPI Indexes'!A$2:E$109,5,FALSE),VLOOKUP(0,'CPI Indexes'!A$2:E$109,5,FALSE))</f>
        <v>10.96</v>
      </c>
      <c r="O26">
        <f t="shared" si="6"/>
        <v>1.3731751824817517</v>
      </c>
      <c r="P26"/>
    </row>
    <row r="27" spans="2:16" x14ac:dyDescent="0.35">
      <c r="B27">
        <f t="shared" si="1"/>
        <v>95</v>
      </c>
      <c r="C27" s="7">
        <v>1926</v>
      </c>
      <c r="D27" s="8">
        <v>93.15</v>
      </c>
      <c r="F27" s="9"/>
      <c r="H27" s="14">
        <f t="shared" si="2"/>
        <v>46.575000000000003</v>
      </c>
      <c r="I27" s="3">
        <f t="shared" si="3"/>
        <v>139.6780966767372</v>
      </c>
      <c r="J27" s="3">
        <f t="shared" si="4"/>
        <v>0.33344526527871049</v>
      </c>
      <c r="K27" s="4">
        <f t="shared" si="0"/>
        <v>46.575000000000003</v>
      </c>
      <c r="L27" s="4">
        <f t="shared" si="5"/>
        <v>46.575000000000003</v>
      </c>
      <c r="M27">
        <f>VLOOKUP(B27,'CPI Indexes'!A$2:E$109,5,FALSE)</f>
        <v>14.89</v>
      </c>
      <c r="N27">
        <f>IF(B27&gt;G$4,VLOOKUP((B27-G$4),'CPI Indexes'!A$2:E$109,5,FALSE),VLOOKUP(0,'CPI Indexes'!A$2:E$109,5,FALSE))</f>
        <v>9.93</v>
      </c>
      <c r="O27">
        <f t="shared" si="6"/>
        <v>1.4994964753272912</v>
      </c>
      <c r="P27"/>
    </row>
    <row r="28" spans="2:16" x14ac:dyDescent="0.35">
      <c r="B28">
        <f t="shared" si="1"/>
        <v>94</v>
      </c>
      <c r="C28" s="7">
        <v>1927</v>
      </c>
      <c r="D28" s="8">
        <v>147.94</v>
      </c>
      <c r="F28" s="9"/>
      <c r="H28" s="14">
        <f t="shared" si="2"/>
        <v>73.97</v>
      </c>
      <c r="I28" s="3">
        <f t="shared" si="3"/>
        <v>230.72507772020725</v>
      </c>
      <c r="J28" s="3">
        <f t="shared" si="4"/>
        <v>0.32059800664451826</v>
      </c>
      <c r="K28" s="4">
        <f t="shared" si="0"/>
        <v>73.97</v>
      </c>
      <c r="L28" s="4">
        <f t="shared" si="5"/>
        <v>73.97</v>
      </c>
      <c r="M28">
        <f>VLOOKUP(B28,'CPI Indexes'!A$2:E$109,5,FALSE)</f>
        <v>15.05</v>
      </c>
      <c r="N28">
        <f>IF(B28&gt;G$4,VLOOKUP((B28-G$4),'CPI Indexes'!A$2:E$109,5,FALSE),VLOOKUP(0,'CPI Indexes'!A$2:E$109,5,FALSE))</f>
        <v>9.65</v>
      </c>
      <c r="O28">
        <f t="shared" si="6"/>
        <v>1.5595854922279793</v>
      </c>
      <c r="P28"/>
    </row>
    <row r="29" spans="2:16" x14ac:dyDescent="0.35">
      <c r="B29">
        <f t="shared" si="1"/>
        <v>93</v>
      </c>
      <c r="C29" s="7">
        <v>1928</v>
      </c>
      <c r="D29" s="8">
        <v>37036.47</v>
      </c>
      <c r="F29" s="9"/>
      <c r="H29" s="14">
        <f t="shared" si="2"/>
        <v>18518.235000000001</v>
      </c>
      <c r="I29" s="3">
        <f t="shared" si="3"/>
        <v>56935.533554647605</v>
      </c>
      <c r="J29" s="3">
        <f t="shared" si="4"/>
        <v>0.32524916943521592</v>
      </c>
      <c r="K29" s="4">
        <f t="shared" si="0"/>
        <v>18518.235000000001</v>
      </c>
      <c r="L29" s="4">
        <f t="shared" si="5"/>
        <v>18518.235000000001</v>
      </c>
      <c r="M29">
        <f>VLOOKUP(B29,'CPI Indexes'!A$2:E$109,5,FALSE)</f>
        <v>15.05</v>
      </c>
      <c r="N29">
        <f>IF(B29&gt;G$4,VLOOKUP((B29-G$4),'CPI Indexes'!A$2:E$109,5,FALSE),VLOOKUP(0,'CPI Indexes'!A$2:E$109,5,FALSE))</f>
        <v>9.7899999999999991</v>
      </c>
      <c r="O29">
        <f t="shared" si="6"/>
        <v>1.5372829417773239</v>
      </c>
      <c r="P29"/>
    </row>
    <row r="30" spans="2:16" x14ac:dyDescent="0.35">
      <c r="B30">
        <f t="shared" si="1"/>
        <v>92</v>
      </c>
      <c r="C30" s="7">
        <v>1929</v>
      </c>
      <c r="D30" s="8">
        <v>270.45999999999998</v>
      </c>
      <c r="F30" s="9"/>
      <c r="H30" s="14">
        <f t="shared" si="2"/>
        <v>135.22999999999999</v>
      </c>
      <c r="I30" s="3">
        <f t="shared" si="3"/>
        <v>414.3157818930041</v>
      </c>
      <c r="J30" s="3">
        <f t="shared" si="4"/>
        <v>0.32639355271994624</v>
      </c>
      <c r="K30" s="4">
        <f t="shared" si="0"/>
        <v>135.22999999999999</v>
      </c>
      <c r="L30" s="4">
        <f t="shared" si="5"/>
        <v>135.22999999999999</v>
      </c>
      <c r="M30">
        <f>VLOOKUP(B30,'CPI Indexes'!A$2:E$109,5,FALSE)</f>
        <v>14.89</v>
      </c>
      <c r="N30">
        <f>IF(B30&gt;G$4,VLOOKUP((B30-G$4),'CPI Indexes'!A$2:E$109,5,FALSE),VLOOKUP(0,'CPI Indexes'!A$2:E$109,5,FALSE))</f>
        <v>9.7200000000000006</v>
      </c>
      <c r="O30">
        <f t="shared" si="6"/>
        <v>1.5318930041152263</v>
      </c>
      <c r="P30"/>
    </row>
    <row r="31" spans="2:16" x14ac:dyDescent="0.35">
      <c r="B31">
        <f t="shared" si="1"/>
        <v>91</v>
      </c>
      <c r="C31" s="7">
        <v>1930</v>
      </c>
      <c r="D31" s="8">
        <v>1367.06</v>
      </c>
      <c r="F31" s="9"/>
      <c r="H31" s="14">
        <f t="shared" si="2"/>
        <v>683.53</v>
      </c>
      <c r="I31" s="3">
        <f t="shared" si="3"/>
        <v>2116.6926954732508</v>
      </c>
      <c r="J31" s="3">
        <f t="shared" si="4"/>
        <v>0.32292358803986715</v>
      </c>
      <c r="K31" s="4">
        <f t="shared" si="0"/>
        <v>683.53</v>
      </c>
      <c r="L31" s="4">
        <f t="shared" si="5"/>
        <v>683.53</v>
      </c>
      <c r="M31">
        <f>VLOOKUP(B31,'CPI Indexes'!A$2:E$109,5,FALSE)</f>
        <v>15.05</v>
      </c>
      <c r="N31">
        <f>IF(B31&gt;G$4,VLOOKUP((B31-G$4),'CPI Indexes'!A$2:E$109,5,FALSE),VLOOKUP(0,'CPI Indexes'!A$2:E$109,5,FALSE))</f>
        <v>9.7200000000000006</v>
      </c>
      <c r="O31">
        <f t="shared" si="6"/>
        <v>1.5483539094650205</v>
      </c>
      <c r="P31"/>
    </row>
    <row r="32" spans="2:16" x14ac:dyDescent="0.35">
      <c r="B32">
        <f t="shared" si="1"/>
        <v>90</v>
      </c>
      <c r="C32" s="7">
        <v>1931</v>
      </c>
      <c r="D32" s="9">
        <v>597.08000000000004</v>
      </c>
      <c r="F32" s="9"/>
      <c r="H32" s="14">
        <f t="shared" si="2"/>
        <v>298.54000000000002</v>
      </c>
      <c r="I32" s="3">
        <f t="shared" si="3"/>
        <v>1041.4620876826723</v>
      </c>
      <c r="J32" s="3">
        <f t="shared" si="4"/>
        <v>0.28665469778575703</v>
      </c>
      <c r="K32" s="4">
        <f t="shared" si="0"/>
        <v>298.54000000000002</v>
      </c>
      <c r="L32" s="4">
        <f t="shared" si="5"/>
        <v>298.54000000000002</v>
      </c>
      <c r="M32">
        <f>VLOOKUP(B32,'CPI Indexes'!A$2:E$109,5,FALSE)</f>
        <v>16.71</v>
      </c>
      <c r="N32">
        <f>IF(B32&gt;G$4,VLOOKUP((B32-G$4),'CPI Indexes'!A$2:E$109,5,FALSE),VLOOKUP(0,'CPI Indexes'!A$2:E$109,5,FALSE))</f>
        <v>9.58</v>
      </c>
      <c r="O32">
        <f t="shared" si="6"/>
        <v>1.744258872651357</v>
      </c>
      <c r="P32"/>
    </row>
    <row r="33" spans="2:16" x14ac:dyDescent="0.35">
      <c r="B33">
        <f t="shared" si="1"/>
        <v>89</v>
      </c>
      <c r="C33" s="7">
        <v>1932</v>
      </c>
      <c r="D33" s="8">
        <v>799.42</v>
      </c>
      <c r="F33" s="16">
        <v>0.5</v>
      </c>
      <c r="H33" s="14">
        <f t="shared" si="2"/>
        <v>399.71</v>
      </c>
      <c r="I33" s="3">
        <f t="shared" si="3"/>
        <v>1577.2573866090711</v>
      </c>
      <c r="J33" s="3">
        <f t="shared" si="4"/>
        <v>0.25342090859332239</v>
      </c>
      <c r="K33" s="4">
        <f t="shared" si="0"/>
        <v>403.68731189127061</v>
      </c>
      <c r="L33" s="4">
        <f t="shared" si="5"/>
        <v>396.32461537701005</v>
      </c>
      <c r="M33">
        <f>VLOOKUP(B33,'CPI Indexes'!A$2:E$109,5,FALSE)</f>
        <v>18.27</v>
      </c>
      <c r="N33">
        <f>IF(B33&gt;G$4,VLOOKUP((B33-G$4),'CPI Indexes'!A$2:E$109,5,FALSE),VLOOKUP(0,'CPI Indexes'!A$2:E$109,5,FALSE))</f>
        <v>9.26</v>
      </c>
      <c r="O33">
        <f t="shared" si="6"/>
        <v>1.9730021598272138</v>
      </c>
      <c r="P33"/>
    </row>
    <row r="34" spans="2:16" x14ac:dyDescent="0.35">
      <c r="B34">
        <f t="shared" si="1"/>
        <v>88</v>
      </c>
      <c r="C34" s="7">
        <v>1933</v>
      </c>
      <c r="D34" s="8">
        <v>67.19</v>
      </c>
      <c r="F34" s="16">
        <v>0.55000000000000004</v>
      </c>
      <c r="H34" s="14">
        <f t="shared" si="2"/>
        <v>33.594999999999999</v>
      </c>
      <c r="I34" s="3">
        <f t="shared" si="3"/>
        <v>143.92530521642621</v>
      </c>
      <c r="J34" s="3">
        <f t="shared" si="4"/>
        <v>0.23341968911917094</v>
      </c>
      <c r="K34" s="4">
        <f t="shared" si="0"/>
        <v>33.962897928464024</v>
      </c>
      <c r="L34" s="4">
        <f t="shared" si="5"/>
        <v>33.282142975331482</v>
      </c>
      <c r="M34">
        <f>VLOOKUP(B34,'CPI Indexes'!A$2:E$109,5,FALSE)</f>
        <v>19.3</v>
      </c>
      <c r="N34">
        <f>IF(B34&gt;G$4,VLOOKUP((B34-G$4),'CPI Indexes'!A$2:E$109,5,FALSE),VLOOKUP(0,'CPI Indexes'!A$2:E$109,5,FALSE))</f>
        <v>9.01</v>
      </c>
      <c r="O34">
        <f t="shared" si="6"/>
        <v>2.1420643729189792</v>
      </c>
      <c r="P34"/>
    </row>
    <row r="35" spans="2:16" x14ac:dyDescent="0.35">
      <c r="B35">
        <f t="shared" si="1"/>
        <v>87</v>
      </c>
      <c r="C35" s="7">
        <v>1934</v>
      </c>
      <c r="D35" s="8">
        <v>293.99</v>
      </c>
      <c r="F35" s="16">
        <v>0.76</v>
      </c>
      <c r="H35" s="14">
        <f t="shared" si="2"/>
        <v>146.995</v>
      </c>
      <c r="I35" s="3">
        <f t="shared" si="3"/>
        <v>625.09829050279336</v>
      </c>
      <c r="J35" s="3">
        <f t="shared" si="4"/>
        <v>0.23515501839201258</v>
      </c>
      <c r="K35" s="4">
        <f t="shared" si="0"/>
        <v>149.22400546124834</v>
      </c>
      <c r="L35" s="4">
        <f t="shared" si="5"/>
        <v>145.10678936991701</v>
      </c>
      <c r="M35">
        <f>VLOOKUP(B35,'CPI Indexes'!A$2:E$109,5,FALSE)</f>
        <v>19.03</v>
      </c>
      <c r="N35">
        <f>IF(B35&gt;G$4,VLOOKUP((B35-G$4),'CPI Indexes'!A$2:E$109,5,FALSE),VLOOKUP(0,'CPI Indexes'!A$2:E$109,5,FALSE))</f>
        <v>8.9499999999999993</v>
      </c>
      <c r="O35">
        <f t="shared" si="6"/>
        <v>2.1262569832402236</v>
      </c>
      <c r="P35"/>
    </row>
    <row r="36" spans="2:16" x14ac:dyDescent="0.35">
      <c r="B36">
        <f t="shared" si="1"/>
        <v>86</v>
      </c>
      <c r="C36" s="7">
        <v>1935</v>
      </c>
      <c r="D36" s="8">
        <v>1448.26</v>
      </c>
      <c r="F36" s="16">
        <v>1</v>
      </c>
      <c r="H36" s="14">
        <f t="shared" si="2"/>
        <v>724.13</v>
      </c>
      <c r="I36" s="3">
        <f t="shared" si="3"/>
        <v>3075.0950452488687</v>
      </c>
      <c r="J36" s="3">
        <f t="shared" si="4"/>
        <v>0.23548215237080447</v>
      </c>
      <c r="K36" s="4">
        <f t="shared" si="0"/>
        <v>738.61260000000004</v>
      </c>
      <c r="L36" s="4">
        <f t="shared" si="5"/>
        <v>711.91575903614455</v>
      </c>
      <c r="M36">
        <f>VLOOKUP(B36,'CPI Indexes'!A$2:E$109,5,FALSE)</f>
        <v>18.77</v>
      </c>
      <c r="N36">
        <f>IF(B36&gt;G$4,VLOOKUP((B36-G$4),'CPI Indexes'!A$2:E$109,5,FALSE),VLOOKUP(0,'CPI Indexes'!A$2:E$109,5,FALSE))</f>
        <v>8.84</v>
      </c>
      <c r="O36">
        <f t="shared" si="6"/>
        <v>2.1233031674208145</v>
      </c>
      <c r="P36"/>
    </row>
    <row r="37" spans="2:16" x14ac:dyDescent="0.35">
      <c r="B37">
        <f t="shared" si="1"/>
        <v>85</v>
      </c>
      <c r="C37" s="7">
        <v>1936</v>
      </c>
      <c r="D37" s="8">
        <v>582.70000000000005</v>
      </c>
      <c r="F37" s="16">
        <v>1.25</v>
      </c>
      <c r="H37" s="14">
        <f t="shared" si="2"/>
        <v>291.35000000000002</v>
      </c>
      <c r="I37" s="3">
        <f t="shared" si="3"/>
        <v>1235.4841924398627</v>
      </c>
      <c r="J37" s="3">
        <f t="shared" si="4"/>
        <v>0.23581847649918961</v>
      </c>
      <c r="K37" s="4">
        <f t="shared" si="0"/>
        <v>298.65186911613</v>
      </c>
      <c r="L37" s="4">
        <f t="shared" si="5"/>
        <v>285.22008528002021</v>
      </c>
      <c r="M37">
        <f>VLOOKUP(B37,'CPI Indexes'!A$2:E$109,5,FALSE)</f>
        <v>18.510000000000002</v>
      </c>
      <c r="N37">
        <f>IF(B37&gt;G$4,VLOOKUP((B37-G$4),'CPI Indexes'!A$2:E$109,5,FALSE),VLOOKUP(0,'CPI Indexes'!A$2:E$109,5,FALSE))</f>
        <v>8.73</v>
      </c>
      <c r="O37">
        <f t="shared" si="6"/>
        <v>2.1202749140893471</v>
      </c>
      <c r="P37"/>
    </row>
    <row r="38" spans="2:16" x14ac:dyDescent="0.35">
      <c r="B38">
        <f t="shared" si="1"/>
        <v>84</v>
      </c>
      <c r="C38" s="7">
        <v>1937</v>
      </c>
      <c r="D38" s="8">
        <v>1939.37</v>
      </c>
      <c r="F38" s="16">
        <v>1.51</v>
      </c>
      <c r="H38" s="14">
        <f t="shared" si="2"/>
        <v>969.68499999999995</v>
      </c>
      <c r="I38" s="3">
        <f t="shared" si="3"/>
        <v>4002.4817053364272</v>
      </c>
      <c r="J38" s="3">
        <f t="shared" si="4"/>
        <v>0.24227093872962335</v>
      </c>
      <c r="K38" s="4">
        <f t="shared" si="0"/>
        <v>999.11835360306327</v>
      </c>
      <c r="L38" s="4">
        <f t="shared" si="5"/>
        <v>945.09376452496019</v>
      </c>
      <c r="M38">
        <f>VLOOKUP(B38,'CPI Indexes'!A$2:E$109,5,FALSE)</f>
        <v>17.79</v>
      </c>
      <c r="N38">
        <f>IF(B38&gt;G$4,VLOOKUP((B38-G$4),'CPI Indexes'!A$2:E$109,5,FALSE),VLOOKUP(0,'CPI Indexes'!A$2:E$109,5,FALSE))</f>
        <v>8.6199999999999992</v>
      </c>
      <c r="O38">
        <f t="shared" si="6"/>
        <v>2.063805104408353</v>
      </c>
      <c r="P38"/>
    </row>
    <row r="39" spans="2:16" x14ac:dyDescent="0.35">
      <c r="B39">
        <f t="shared" si="1"/>
        <v>83</v>
      </c>
      <c r="C39" s="7">
        <v>1938</v>
      </c>
      <c r="D39" s="8">
        <v>18335.41</v>
      </c>
      <c r="F39" s="16">
        <v>1.77</v>
      </c>
      <c r="H39" s="14">
        <f t="shared" si="2"/>
        <v>9167.7049999999999</v>
      </c>
      <c r="I39" s="3">
        <f t="shared" si="3"/>
        <v>38329.840646298471</v>
      </c>
      <c r="J39" s="3">
        <f t="shared" si="4"/>
        <v>0.23917931422147273</v>
      </c>
      <c r="K39" s="4">
        <f t="shared" si="0"/>
        <v>9494.7368816885646</v>
      </c>
      <c r="L39" s="4">
        <f t="shared" si="5"/>
        <v>8895.7790500841584</v>
      </c>
      <c r="M39">
        <f>VLOOKUP(B39,'CPI Indexes'!A$2:E$109,5,FALSE)</f>
        <v>17.79</v>
      </c>
      <c r="N39">
        <f>IF(B39&gt;G$4,VLOOKUP((B39-G$4),'CPI Indexes'!A$2:E$109,5,FALSE),VLOOKUP(0,'CPI Indexes'!A$2:E$109,5,FALSE))</f>
        <v>8.51</v>
      </c>
      <c r="O39">
        <f t="shared" si="6"/>
        <v>2.0904817861339602</v>
      </c>
      <c r="P39"/>
    </row>
    <row r="40" spans="2:16" x14ac:dyDescent="0.35">
      <c r="B40">
        <f t="shared" si="1"/>
        <v>82</v>
      </c>
      <c r="C40" s="7">
        <v>1939</v>
      </c>
      <c r="D40" s="8">
        <v>2238.77</v>
      </c>
      <c r="F40" s="16">
        <v>2.04</v>
      </c>
      <c r="H40" s="14">
        <f t="shared" si="2"/>
        <v>1119.385</v>
      </c>
      <c r="I40" s="3">
        <f t="shared" si="3"/>
        <v>4769.786622754491</v>
      </c>
      <c r="J40" s="3">
        <f t="shared" si="4"/>
        <v>0.23468240584598088</v>
      </c>
      <c r="K40" s="4">
        <f t="shared" si="0"/>
        <v>1165.5310115006005</v>
      </c>
      <c r="L40" s="4">
        <f t="shared" si="5"/>
        <v>1081.2051318666936</v>
      </c>
      <c r="M40">
        <f>VLOOKUP(B40,'CPI Indexes'!A$2:E$109,5,FALSE)</f>
        <v>17.79</v>
      </c>
      <c r="N40">
        <f>IF(B40&gt;G$4,VLOOKUP((B40-G$4),'CPI Indexes'!A$2:E$109,5,FALSE),VLOOKUP(0,'CPI Indexes'!A$2:E$109,5,FALSE))</f>
        <v>8.35</v>
      </c>
      <c r="O40">
        <f t="shared" si="6"/>
        <v>2.1305389221556887</v>
      </c>
      <c r="P40"/>
    </row>
    <row r="41" spans="2:16" x14ac:dyDescent="0.35">
      <c r="B41">
        <f t="shared" si="1"/>
        <v>81</v>
      </c>
      <c r="C41" s="7">
        <v>1940</v>
      </c>
      <c r="D41" s="8">
        <v>686.07</v>
      </c>
      <c r="F41" s="16">
        <v>2.31</v>
      </c>
      <c r="H41" s="14">
        <f t="shared" si="2"/>
        <v>343.03500000000003</v>
      </c>
      <c r="I41" s="3">
        <f t="shared" si="3"/>
        <v>1442.0097055214724</v>
      </c>
      <c r="J41" s="3">
        <f t="shared" si="4"/>
        <v>0.23788674839462934</v>
      </c>
      <c r="K41" s="4">
        <f t="shared" si="0"/>
        <v>359.09125623640841</v>
      </c>
      <c r="L41" s="4">
        <f t="shared" si="5"/>
        <v>329.81644548850272</v>
      </c>
      <c r="M41">
        <f>VLOOKUP(B41,'CPI Indexes'!A$2:E$109,5,FALSE)</f>
        <v>17.13</v>
      </c>
      <c r="N41">
        <f>IF(B41&gt;G$4,VLOOKUP((B41-G$4),'CPI Indexes'!A$2:E$109,5,FALSE),VLOOKUP(0,'CPI Indexes'!A$2:E$109,5,FALSE))</f>
        <v>8.15</v>
      </c>
      <c r="O41">
        <f t="shared" si="6"/>
        <v>2.1018404907975459</v>
      </c>
      <c r="P41"/>
    </row>
    <row r="42" spans="2:16" x14ac:dyDescent="0.35">
      <c r="B42">
        <f t="shared" si="1"/>
        <v>80</v>
      </c>
      <c r="C42" s="7">
        <v>1941</v>
      </c>
      <c r="D42" s="8">
        <v>961.16</v>
      </c>
      <c r="F42" s="16">
        <v>2.59</v>
      </c>
      <c r="H42" s="14">
        <f t="shared" si="2"/>
        <v>480.58</v>
      </c>
      <c r="I42" s="3">
        <f t="shared" si="3"/>
        <v>1978.7866155810984</v>
      </c>
      <c r="J42" s="3">
        <f t="shared" si="4"/>
        <v>0.24286600496277913</v>
      </c>
      <c r="K42" s="4">
        <f t="shared" si="0"/>
        <v>505.87141299937844</v>
      </c>
      <c r="L42" s="4">
        <f t="shared" si="5"/>
        <v>459.86562263384275</v>
      </c>
      <c r="M42">
        <f>VLOOKUP(B42,'CPI Indexes'!A$2:E$109,5,FALSE)</f>
        <v>16.12</v>
      </c>
      <c r="N42">
        <f>IF(B42&gt;G$4,VLOOKUP((B42-G$4),'CPI Indexes'!A$2:E$109,5,FALSE),VLOOKUP(0,'CPI Indexes'!A$2:E$109,5,FALSE))</f>
        <v>7.83</v>
      </c>
      <c r="O42">
        <f t="shared" si="6"/>
        <v>2.05874840357599</v>
      </c>
      <c r="P42"/>
    </row>
    <row r="43" spans="2:16" x14ac:dyDescent="0.35">
      <c r="B43">
        <f t="shared" si="1"/>
        <v>79</v>
      </c>
      <c r="C43" s="7">
        <v>1942</v>
      </c>
      <c r="D43" s="8">
        <v>1598.89</v>
      </c>
      <c r="F43" s="16">
        <v>2.86</v>
      </c>
      <c r="H43" s="14">
        <f t="shared" si="2"/>
        <v>799.44500000000005</v>
      </c>
      <c r="I43" s="3">
        <f t="shared" si="3"/>
        <v>3288.6020211360637</v>
      </c>
      <c r="J43" s="3">
        <f t="shared" si="4"/>
        <v>0.24309569685292229</v>
      </c>
      <c r="K43" s="4">
        <f t="shared" si="0"/>
        <v>846.02867258733954</v>
      </c>
      <c r="L43" s="4">
        <f t="shared" si="5"/>
        <v>761.4810506988681</v>
      </c>
      <c r="M43">
        <f>VLOOKUP(B43,'CPI Indexes'!A$2:E$109,5,FALSE)</f>
        <v>15.57</v>
      </c>
      <c r="N43">
        <f>IF(B43&gt;G$4,VLOOKUP((B43-G$4),'CPI Indexes'!A$2:E$109,5,FALSE),VLOOKUP(0,'CPI Indexes'!A$2:E$109,5,FALSE))</f>
        <v>7.57</v>
      </c>
      <c r="O43">
        <f t="shared" si="6"/>
        <v>2.0568031704095113</v>
      </c>
      <c r="P43"/>
    </row>
    <row r="44" spans="2:16" x14ac:dyDescent="0.35">
      <c r="B44">
        <f t="shared" si="1"/>
        <v>78</v>
      </c>
      <c r="C44" s="7">
        <v>1943</v>
      </c>
      <c r="D44" s="8">
        <v>474.52</v>
      </c>
      <c r="F44" s="16">
        <v>3.14</v>
      </c>
      <c r="H44" s="14">
        <f t="shared" si="2"/>
        <v>237.26</v>
      </c>
      <c r="I44" s="3">
        <f t="shared" si="3"/>
        <v>990.69882030178314</v>
      </c>
      <c r="J44" s="3">
        <f t="shared" si="4"/>
        <v>0.23948751642575561</v>
      </c>
      <c r="K44" s="4">
        <f t="shared" si="0"/>
        <v>252.48121147401744</v>
      </c>
      <c r="L44" s="4">
        <f t="shared" si="5"/>
        <v>224.91914011305761</v>
      </c>
      <c r="M44">
        <f>VLOOKUP(B44,'CPI Indexes'!A$2:E$109,5,FALSE)</f>
        <v>15.22</v>
      </c>
      <c r="N44">
        <f>IF(B44&gt;G$4,VLOOKUP((B44-G$4),'CPI Indexes'!A$2:E$109,5,FALSE),VLOOKUP(0,'CPI Indexes'!A$2:E$109,5,FALSE))</f>
        <v>7.29</v>
      </c>
      <c r="O44">
        <f t="shared" si="6"/>
        <v>2.0877914951989025</v>
      </c>
      <c r="P44"/>
    </row>
    <row r="45" spans="2:16" x14ac:dyDescent="0.35">
      <c r="B45">
        <f t="shared" si="1"/>
        <v>77</v>
      </c>
      <c r="C45" s="7">
        <v>1944</v>
      </c>
      <c r="D45" s="8">
        <v>64.14</v>
      </c>
      <c r="F45" s="16">
        <v>3.43</v>
      </c>
      <c r="H45" s="14">
        <f t="shared" si="2"/>
        <v>32.07</v>
      </c>
      <c r="I45" s="3">
        <f t="shared" si="3"/>
        <v>138.89309352517984</v>
      </c>
      <c r="J45" s="3">
        <f t="shared" si="4"/>
        <v>0.23089700996677745</v>
      </c>
      <c r="K45" s="4">
        <f t="shared" si="0"/>
        <v>34.323972794330778</v>
      </c>
      <c r="L45" s="4">
        <f t="shared" si="5"/>
        <v>30.252296456720966</v>
      </c>
      <c r="M45">
        <f>VLOOKUP(B45,'CPI Indexes'!A$2:E$109,5,FALSE)</f>
        <v>15.05</v>
      </c>
      <c r="N45">
        <f>IF(B45&gt;G$4,VLOOKUP((B45-G$4),'CPI Indexes'!A$2:E$109,5,FALSE),VLOOKUP(0,'CPI Indexes'!A$2:E$109,5,FALSE))</f>
        <v>6.95</v>
      </c>
      <c r="O45">
        <f t="shared" si="6"/>
        <v>2.1654676258992804</v>
      </c>
      <c r="P45"/>
    </row>
    <row r="46" spans="2:16" x14ac:dyDescent="0.35">
      <c r="B46">
        <f t="shared" si="1"/>
        <v>76</v>
      </c>
      <c r="C46" s="7">
        <v>1945</v>
      </c>
      <c r="D46" s="8">
        <v>1706.25</v>
      </c>
      <c r="F46" s="16">
        <v>3.71</v>
      </c>
      <c r="H46" s="14">
        <f t="shared" si="2"/>
        <v>853.125</v>
      </c>
      <c r="I46" s="3">
        <f t="shared" si="3"/>
        <v>3763.8611111111109</v>
      </c>
      <c r="J46" s="3">
        <f t="shared" si="4"/>
        <v>0.2266621893888516</v>
      </c>
      <c r="K46" s="4">
        <f t="shared" si="0"/>
        <v>918.16198163908143</v>
      </c>
      <c r="L46" s="4">
        <f t="shared" si="5"/>
        <v>800.94636546485003</v>
      </c>
      <c r="M46">
        <f>VLOOKUP(B46,'CPI Indexes'!A$2:E$109,5,FALSE)</f>
        <v>14.89</v>
      </c>
      <c r="N46">
        <f>IF(B46&gt;G$4,VLOOKUP((B46-G$4),'CPI Indexes'!A$2:E$109,5,FALSE),VLOOKUP(0,'CPI Indexes'!A$2:E$109,5,FALSE))</f>
        <v>6.75</v>
      </c>
      <c r="O46">
        <f t="shared" si="6"/>
        <v>2.2059259259259258</v>
      </c>
      <c r="P46"/>
    </row>
    <row r="47" spans="2:16" x14ac:dyDescent="0.35">
      <c r="B47">
        <f t="shared" si="1"/>
        <v>75</v>
      </c>
      <c r="C47" s="7">
        <v>1946</v>
      </c>
      <c r="D47" s="8">
        <v>895.82</v>
      </c>
      <c r="F47" s="16">
        <v>4</v>
      </c>
      <c r="H47" s="14">
        <f t="shared" si="2"/>
        <v>447.91</v>
      </c>
      <c r="I47" s="3">
        <f t="shared" si="3"/>
        <v>1989.6489939024393</v>
      </c>
      <c r="J47" s="3">
        <f t="shared" si="4"/>
        <v>0.22512010981468769</v>
      </c>
      <c r="K47" s="4">
        <f t="shared" si="0"/>
        <v>484.83218878560001</v>
      </c>
      <c r="L47" s="4">
        <f t="shared" si="5"/>
        <v>418.44561784345819</v>
      </c>
      <c r="M47">
        <f>VLOOKUP(B47,'CPI Indexes'!A$2:E$109,5,FALSE)</f>
        <v>14.57</v>
      </c>
      <c r="N47">
        <f>IF(B47&gt;G$4,VLOOKUP((B47-G$4),'CPI Indexes'!A$2:E$109,5,FALSE),VLOOKUP(0,'CPI Indexes'!A$2:E$109,5,FALSE))</f>
        <v>6.56</v>
      </c>
      <c r="O47">
        <f t="shared" si="6"/>
        <v>2.2210365853658538</v>
      </c>
      <c r="P47"/>
    </row>
    <row r="48" spans="2:16" x14ac:dyDescent="0.35">
      <c r="B48">
        <f t="shared" si="1"/>
        <v>74</v>
      </c>
      <c r="C48" s="7">
        <v>1947</v>
      </c>
      <c r="D48" s="8">
        <v>332.71</v>
      </c>
      <c r="F48" s="16">
        <v>4.29</v>
      </c>
      <c r="H48" s="14">
        <f t="shared" si="2"/>
        <v>166.35499999999999</v>
      </c>
      <c r="I48" s="3">
        <f t="shared" si="3"/>
        <v>706.87587859424934</v>
      </c>
      <c r="J48" s="3">
        <f t="shared" si="4"/>
        <v>0.2353383458646616</v>
      </c>
      <c r="K48" s="4">
        <f t="shared" si="0"/>
        <v>181.10506459253722</v>
      </c>
      <c r="L48" s="4">
        <f t="shared" si="5"/>
        <v>154.64704410913751</v>
      </c>
      <c r="M48">
        <f>VLOOKUP(B48,'CPI Indexes'!A$2:E$109,5,FALSE)</f>
        <v>13.3</v>
      </c>
      <c r="N48">
        <f>IF(B48&gt;G$4,VLOOKUP((B48-G$4),'CPI Indexes'!A$2:E$109,5,FALSE),VLOOKUP(0,'CPI Indexes'!A$2:E$109,5,FALSE))</f>
        <v>6.26</v>
      </c>
      <c r="O48">
        <f t="shared" si="6"/>
        <v>2.1246006389776362</v>
      </c>
      <c r="P48"/>
    </row>
    <row r="49" spans="2:16" x14ac:dyDescent="0.35">
      <c r="B49">
        <f t="shared" si="1"/>
        <v>73</v>
      </c>
      <c r="C49" s="7">
        <v>1948</v>
      </c>
      <c r="D49" s="8">
        <v>790.72</v>
      </c>
      <c r="F49" s="16">
        <v>4.58</v>
      </c>
      <c r="H49" s="14">
        <f t="shared" si="2"/>
        <v>395.36</v>
      </c>
      <c r="I49" s="3">
        <f t="shared" si="3"/>
        <v>1580.0790361445784</v>
      </c>
      <c r="J49" s="3">
        <f t="shared" si="4"/>
        <v>0.25021533161068044</v>
      </c>
      <c r="K49" s="4">
        <f t="shared" si="0"/>
        <v>432.89394845045706</v>
      </c>
      <c r="L49" s="4">
        <f t="shared" si="5"/>
        <v>365.72613136860411</v>
      </c>
      <c r="M49">
        <f>VLOOKUP(B49,'CPI Indexes'!A$2:E$109,5,FALSE)</f>
        <v>11.61</v>
      </c>
      <c r="N49">
        <f>IF(B49&gt;G$4,VLOOKUP((B49-G$4),'CPI Indexes'!A$2:E$109,5,FALSE),VLOOKUP(0,'CPI Indexes'!A$2:E$109,5,FALSE))</f>
        <v>5.81</v>
      </c>
      <c r="O49">
        <f t="shared" si="6"/>
        <v>1.9982788296041309</v>
      </c>
      <c r="P49"/>
    </row>
    <row r="50" spans="2:16" x14ac:dyDescent="0.35">
      <c r="B50">
        <f t="shared" si="1"/>
        <v>72</v>
      </c>
      <c r="C50" s="7">
        <v>1949</v>
      </c>
      <c r="D50" s="8">
        <v>218.37</v>
      </c>
      <c r="F50" s="16">
        <v>4.88</v>
      </c>
      <c r="H50" s="14">
        <f t="shared" si="2"/>
        <v>109.185</v>
      </c>
      <c r="I50" s="3">
        <f t="shared" si="3"/>
        <v>468.89007648183559</v>
      </c>
      <c r="J50" s="3">
        <f t="shared" si="4"/>
        <v>0.23285841495992876</v>
      </c>
      <c r="K50" s="4">
        <f t="shared" si="0"/>
        <v>120.26294001198509</v>
      </c>
      <c r="L50" s="4">
        <f t="shared" si="5"/>
        <v>100.48699575004146</v>
      </c>
      <c r="M50">
        <f>VLOOKUP(B50,'CPI Indexes'!A$2:E$109,5,FALSE)</f>
        <v>11.23</v>
      </c>
      <c r="N50">
        <f>IF(B50&gt;G$4,VLOOKUP((B50-G$4),'CPI Indexes'!A$2:E$109,5,FALSE),VLOOKUP(0,'CPI Indexes'!A$2:E$109,5,FALSE))</f>
        <v>5.23</v>
      </c>
      <c r="O50">
        <f t="shared" si="6"/>
        <v>2.1472275334608031</v>
      </c>
      <c r="P50"/>
    </row>
    <row r="51" spans="2:16" x14ac:dyDescent="0.35">
      <c r="B51">
        <f t="shared" si="1"/>
        <v>71</v>
      </c>
      <c r="C51" s="7">
        <v>1950</v>
      </c>
      <c r="D51" s="8">
        <v>10122.61</v>
      </c>
      <c r="F51" s="16">
        <v>5.18</v>
      </c>
      <c r="H51" s="14">
        <f t="shared" si="2"/>
        <v>5061.3050000000003</v>
      </c>
      <c r="I51" s="3">
        <f t="shared" si="3"/>
        <v>23505.043559322039</v>
      </c>
      <c r="J51" s="3">
        <f t="shared" si="4"/>
        <v>0.21532846715328463</v>
      </c>
      <c r="K51" s="4">
        <f t="shared" si="0"/>
        <v>5608.0438258378372</v>
      </c>
      <c r="L51" s="4">
        <f t="shared" si="5"/>
        <v>4634.3946380215984</v>
      </c>
      <c r="M51">
        <f>VLOOKUP(B51,'CPI Indexes'!A$2:E$109,5,FALSE)</f>
        <v>10.96</v>
      </c>
      <c r="N51">
        <f>IF(B51&gt;G$4,VLOOKUP((B51-G$4),'CPI Indexes'!A$2:E$109,5,FALSE),VLOOKUP(0,'CPI Indexes'!A$2:E$109,5,FALSE))</f>
        <v>4.72</v>
      </c>
      <c r="O51">
        <f t="shared" si="6"/>
        <v>2.3220338983050852</v>
      </c>
      <c r="P51"/>
    </row>
    <row r="52" spans="2:16" x14ac:dyDescent="0.35">
      <c r="B52">
        <f t="shared" si="1"/>
        <v>70</v>
      </c>
      <c r="C52" s="7">
        <v>1951</v>
      </c>
      <c r="D52" s="8">
        <v>2523.21</v>
      </c>
      <c r="F52" s="16">
        <v>5.48</v>
      </c>
      <c r="H52" s="14">
        <f t="shared" si="2"/>
        <v>1261.605</v>
      </c>
      <c r="I52" s="3">
        <f t="shared" si="3"/>
        <v>5681.5136734693879</v>
      </c>
      <c r="J52" s="3">
        <f t="shared" si="4"/>
        <v>0.22205438066465258</v>
      </c>
      <c r="K52" s="4">
        <f t="shared" si="0"/>
        <v>1406.2169963925319</v>
      </c>
      <c r="L52" s="4">
        <f t="shared" si="5"/>
        <v>1149.3108992751995</v>
      </c>
      <c r="M52">
        <f>VLOOKUP(B52,'CPI Indexes'!A$2:E$109,5,FALSE)</f>
        <v>9.93</v>
      </c>
      <c r="N52">
        <f>IF(B52&gt;G$4,VLOOKUP((B52-G$4),'CPI Indexes'!A$2:E$109,5,FALSE),VLOOKUP(0,'CPI Indexes'!A$2:E$109,5,FALSE))</f>
        <v>4.41</v>
      </c>
      <c r="O52">
        <f t="shared" si="6"/>
        <v>2.2517006802721089</v>
      </c>
      <c r="P52"/>
    </row>
    <row r="53" spans="2:16" x14ac:dyDescent="0.35">
      <c r="B53">
        <f t="shared" si="1"/>
        <v>69</v>
      </c>
      <c r="C53" s="7">
        <v>1952</v>
      </c>
      <c r="D53" s="8">
        <v>3423.94</v>
      </c>
      <c r="F53" s="16">
        <v>5.78</v>
      </c>
      <c r="H53" s="14">
        <f t="shared" si="2"/>
        <v>1711.97</v>
      </c>
      <c r="I53" s="3">
        <f t="shared" si="3"/>
        <v>8098.2894607843136</v>
      </c>
      <c r="J53" s="3">
        <f t="shared" si="4"/>
        <v>0.21139896373056996</v>
      </c>
      <c r="K53" s="4">
        <f t="shared" si="0"/>
        <v>1919.5752545411772</v>
      </c>
      <c r="L53" s="4">
        <f t="shared" si="5"/>
        <v>1551.6504568981084</v>
      </c>
      <c r="M53">
        <f>VLOOKUP(B53,'CPI Indexes'!A$2:E$109,5,FALSE)</f>
        <v>9.65</v>
      </c>
      <c r="N53">
        <f>IF(B53&gt;G$4,VLOOKUP((B53-G$4),'CPI Indexes'!A$2:E$109,5,FALSE),VLOOKUP(0,'CPI Indexes'!A$2:E$109,5,FALSE))</f>
        <v>4.08</v>
      </c>
      <c r="O53">
        <f t="shared" si="6"/>
        <v>2.3651960784313726</v>
      </c>
      <c r="P53"/>
    </row>
    <row r="54" spans="2:16" x14ac:dyDescent="0.35">
      <c r="B54">
        <f t="shared" si="1"/>
        <v>68</v>
      </c>
      <c r="C54" s="7">
        <v>1953</v>
      </c>
      <c r="D54" s="8">
        <v>6722.68</v>
      </c>
      <c r="F54" s="16">
        <v>6.09</v>
      </c>
      <c r="H54" s="14">
        <f t="shared" si="2"/>
        <v>3361.34</v>
      </c>
      <c r="I54" s="3">
        <f t="shared" si="3"/>
        <v>17597.603529411761</v>
      </c>
      <c r="J54" s="3">
        <f t="shared" si="4"/>
        <v>0.19101123595505623</v>
      </c>
      <c r="K54" s="4">
        <f t="shared" si="0"/>
        <v>3792.1673061107422</v>
      </c>
      <c r="L54" s="4">
        <f t="shared" si="5"/>
        <v>3030.5393528215318</v>
      </c>
      <c r="M54">
        <f>VLOOKUP(B54,'CPI Indexes'!A$2:E$109,5,FALSE)</f>
        <v>9.7899999999999991</v>
      </c>
      <c r="N54">
        <f>IF(B54&gt;G$4,VLOOKUP((B54-G$4),'CPI Indexes'!A$2:E$109,5,FALSE),VLOOKUP(0,'CPI Indexes'!A$2:E$109,5,FALSE))</f>
        <v>3.74</v>
      </c>
      <c r="O54">
        <f t="shared" si="6"/>
        <v>2.617647058823529</v>
      </c>
      <c r="P54"/>
    </row>
    <row r="55" spans="2:16" x14ac:dyDescent="0.35">
      <c r="B55">
        <f t="shared" si="1"/>
        <v>67</v>
      </c>
      <c r="C55" s="7">
        <v>1954</v>
      </c>
      <c r="D55" s="8">
        <v>1360971.16</v>
      </c>
      <c r="F55" s="16">
        <v>6.4</v>
      </c>
      <c r="H55" s="14">
        <f t="shared" si="2"/>
        <v>680485.58</v>
      </c>
      <c r="I55" s="3">
        <f t="shared" si="3"/>
        <v>3856746.2609912534</v>
      </c>
      <c r="J55" s="3">
        <f t="shared" si="4"/>
        <v>0.17644032921810698</v>
      </c>
      <c r="K55" s="4">
        <f t="shared" si="0"/>
        <v>772431.58848995669</v>
      </c>
      <c r="L55" s="4">
        <f t="shared" si="5"/>
        <v>610289.85612045671</v>
      </c>
      <c r="M55">
        <f>VLOOKUP(B55,'CPI Indexes'!A$2:E$109,5,FALSE)</f>
        <v>9.7200000000000006</v>
      </c>
      <c r="N55">
        <f>IF(B55&gt;G$4,VLOOKUP((B55-G$4),'CPI Indexes'!A$2:E$109,5,FALSE),VLOOKUP(0,'CPI Indexes'!A$2:E$109,5,FALSE))</f>
        <v>3.43</v>
      </c>
      <c r="O55">
        <f t="shared" si="6"/>
        <v>2.8338192419825075</v>
      </c>
      <c r="P55"/>
    </row>
    <row r="56" spans="2:16" x14ac:dyDescent="0.35">
      <c r="B56">
        <f t="shared" si="1"/>
        <v>66</v>
      </c>
      <c r="C56" s="7">
        <v>1955</v>
      </c>
      <c r="D56" s="8">
        <v>393966.77</v>
      </c>
      <c r="F56" s="16">
        <v>6.71</v>
      </c>
      <c r="H56" s="14">
        <f t="shared" si="2"/>
        <v>196983.38500000001</v>
      </c>
      <c r="I56" s="3">
        <f t="shared" si="3"/>
        <v>1231304.5030225082</v>
      </c>
      <c r="J56" s="3">
        <f t="shared" si="4"/>
        <v>0.15997942386831274</v>
      </c>
      <c r="K56" s="4">
        <f t="shared" si="0"/>
        <v>224976.28895678293</v>
      </c>
      <c r="L56" s="4">
        <f t="shared" si="5"/>
        <v>175734.31042452285</v>
      </c>
      <c r="M56">
        <f>VLOOKUP(B56,'CPI Indexes'!A$2:E$109,5,FALSE)</f>
        <v>9.7200000000000006</v>
      </c>
      <c r="N56">
        <f>IF(B56&gt;G$4,VLOOKUP((B56-G$4),'CPI Indexes'!A$2:E$109,5,FALSE),VLOOKUP(0,'CPI Indexes'!A$2:E$109,5,FALSE))</f>
        <v>3.11</v>
      </c>
      <c r="O56">
        <f t="shared" si="6"/>
        <v>3.1254019292604505</v>
      </c>
      <c r="P56"/>
    </row>
    <row r="57" spans="2:16" x14ac:dyDescent="0.35">
      <c r="B57">
        <f t="shared" si="1"/>
        <v>65</v>
      </c>
      <c r="C57" s="7">
        <v>1956</v>
      </c>
      <c r="D57" s="8">
        <v>790277.04</v>
      </c>
      <c r="F57" s="16">
        <v>7.03</v>
      </c>
      <c r="H57" s="14">
        <f t="shared" si="2"/>
        <v>395138.52</v>
      </c>
      <c r="I57" s="3">
        <f t="shared" si="3"/>
        <v>2733160.3044043323</v>
      </c>
      <c r="J57" s="3">
        <f t="shared" si="4"/>
        <v>0.14457202505219208</v>
      </c>
      <c r="K57" s="4">
        <f t="shared" si="0"/>
        <v>454159.68117979018</v>
      </c>
      <c r="L57" s="4">
        <f t="shared" si="5"/>
        <v>350600.22905499116</v>
      </c>
      <c r="M57">
        <f>VLOOKUP(B57,'CPI Indexes'!A$2:E$109,5,FALSE)</f>
        <v>9.58</v>
      </c>
      <c r="N57">
        <f>IF(B57&gt;G$4,VLOOKUP((B57-G$4),'CPI Indexes'!A$2:E$109,5,FALSE),VLOOKUP(0,'CPI Indexes'!A$2:E$109,5,FALSE))</f>
        <v>2.77</v>
      </c>
      <c r="O57">
        <f t="shared" si="6"/>
        <v>3.4584837545126352</v>
      </c>
      <c r="P57"/>
    </row>
    <row r="58" spans="2:16" x14ac:dyDescent="0.35">
      <c r="B58">
        <f t="shared" si="1"/>
        <v>64</v>
      </c>
      <c r="C58" s="7">
        <v>1957</v>
      </c>
      <c r="D58" s="8">
        <v>1572724.59</v>
      </c>
      <c r="F58" s="16">
        <v>7.35</v>
      </c>
      <c r="H58" s="14">
        <f t="shared" si="2"/>
        <v>786362.29500000004</v>
      </c>
      <c r="I58" s="3">
        <f t="shared" si="3"/>
        <v>5825371.88136</v>
      </c>
      <c r="J58" s="3">
        <f t="shared" si="4"/>
        <v>0.1349892008639309</v>
      </c>
      <c r="K58" s="4">
        <f t="shared" si="0"/>
        <v>909565.42633934633</v>
      </c>
      <c r="L58" s="4">
        <f t="shared" si="5"/>
        <v>693939.11736633501</v>
      </c>
      <c r="M58">
        <f>VLOOKUP(B58,'CPI Indexes'!A$2:E$109,5,FALSE)</f>
        <v>9.26</v>
      </c>
      <c r="N58">
        <f>IF(B58&gt;G$4,VLOOKUP((B58-G$4),'CPI Indexes'!A$2:E$109,5,FALSE),VLOOKUP(0,'CPI Indexes'!A$2:E$109,5,FALSE))</f>
        <v>2.5</v>
      </c>
      <c r="O58">
        <f t="shared" si="6"/>
        <v>3.7039999999999997</v>
      </c>
      <c r="P58"/>
    </row>
    <row r="59" spans="2:16" x14ac:dyDescent="0.35">
      <c r="B59">
        <f t="shared" si="1"/>
        <v>63</v>
      </c>
      <c r="C59" s="7">
        <v>1958</v>
      </c>
      <c r="D59" s="8">
        <v>2958567.3</v>
      </c>
      <c r="F59" s="16">
        <v>7.67</v>
      </c>
      <c r="H59" s="14">
        <f t="shared" si="2"/>
        <v>1479283.65</v>
      </c>
      <c r="I59" s="3">
        <f t="shared" si="3"/>
        <v>11295208.208898306</v>
      </c>
      <c r="J59" s="3">
        <f t="shared" si="4"/>
        <v>0.13096559378468367</v>
      </c>
      <c r="K59" s="4">
        <f t="shared" si="0"/>
        <v>1721927.1535126627</v>
      </c>
      <c r="L59" s="4">
        <f t="shared" si="5"/>
        <v>1298332.7324466193</v>
      </c>
      <c r="M59">
        <f>VLOOKUP(B59,'CPI Indexes'!A$2:E$109,5,FALSE)</f>
        <v>9.01</v>
      </c>
      <c r="N59">
        <f>IF(B59&gt;G$4,VLOOKUP((B59-G$4),'CPI Indexes'!A$2:E$109,5,FALSE),VLOOKUP(0,'CPI Indexes'!A$2:E$109,5,FALSE))</f>
        <v>2.36</v>
      </c>
      <c r="O59">
        <f t="shared" si="6"/>
        <v>3.8177966101694918</v>
      </c>
      <c r="P59"/>
    </row>
    <row r="60" spans="2:16" x14ac:dyDescent="0.35">
      <c r="B60">
        <f t="shared" si="1"/>
        <v>62</v>
      </c>
      <c r="C60" s="7">
        <v>1959</v>
      </c>
      <c r="D60" s="8">
        <v>2923507.31</v>
      </c>
      <c r="F60" s="16">
        <v>8</v>
      </c>
      <c r="H60" s="14">
        <f t="shared" si="2"/>
        <v>1461753.655</v>
      </c>
      <c r="I60" s="3">
        <f t="shared" si="3"/>
        <v>11577606.382522125</v>
      </c>
      <c r="J60" s="3">
        <f t="shared" si="4"/>
        <v>0.12625698324022347</v>
      </c>
      <c r="K60" s="4">
        <f t="shared" si="0"/>
        <v>1712677.3825950995</v>
      </c>
      <c r="L60" s="4">
        <f t="shared" si="5"/>
        <v>1275765.1061480357</v>
      </c>
      <c r="M60">
        <f>VLOOKUP(B60,'CPI Indexes'!A$2:E$109,5,FALSE)</f>
        <v>8.9499999999999993</v>
      </c>
      <c r="N60">
        <f>IF(B60&gt;G$4,VLOOKUP((B60-G$4),'CPI Indexes'!A$2:E$109,5,FALSE),VLOOKUP(0,'CPI Indexes'!A$2:E$109,5,FALSE))</f>
        <v>2.2599999999999998</v>
      </c>
      <c r="O60">
        <f t="shared" si="6"/>
        <v>3.9601769911504427</v>
      </c>
      <c r="P60"/>
    </row>
    <row r="61" spans="2:16" x14ac:dyDescent="0.35">
      <c r="B61">
        <f t="shared" si="1"/>
        <v>61</v>
      </c>
      <c r="C61" s="7">
        <v>1960</v>
      </c>
      <c r="D61" s="8">
        <v>4203017.9400000004</v>
      </c>
      <c r="F61" s="16">
        <v>8.33</v>
      </c>
      <c r="H61" s="14">
        <f t="shared" si="2"/>
        <v>2101508.9700000002</v>
      </c>
      <c r="I61" s="3">
        <f t="shared" si="3"/>
        <v>17121971.700276498</v>
      </c>
      <c r="J61" s="3">
        <f t="shared" si="4"/>
        <v>0.12273755656108598</v>
      </c>
      <c r="K61" s="4">
        <f t="shared" si="0"/>
        <v>2478395.8822170743</v>
      </c>
      <c r="L61" s="4">
        <f t="shared" si="5"/>
        <v>1823852.7023462025</v>
      </c>
      <c r="M61">
        <f>VLOOKUP(B61,'CPI Indexes'!A$2:E$109,5,FALSE)</f>
        <v>8.84</v>
      </c>
      <c r="N61">
        <f>IF(B61&gt;G$4,VLOOKUP((B61-G$4),'CPI Indexes'!A$2:E$109,5,FALSE),VLOOKUP(0,'CPI Indexes'!A$2:E$109,5,FALSE))</f>
        <v>2.17</v>
      </c>
      <c r="O61">
        <f t="shared" si="6"/>
        <v>4.0737327188940089</v>
      </c>
      <c r="P61"/>
    </row>
    <row r="62" spans="2:16" x14ac:dyDescent="0.35">
      <c r="B62">
        <f t="shared" si="1"/>
        <v>60</v>
      </c>
      <c r="C62" s="7">
        <v>1961</v>
      </c>
      <c r="D62" s="8">
        <v>5504304.1699999999</v>
      </c>
      <c r="F62" s="16">
        <v>8.67</v>
      </c>
      <c r="H62" s="14">
        <f t="shared" si="2"/>
        <v>2752152.085</v>
      </c>
      <c r="I62" s="3">
        <f t="shared" si="3"/>
        <v>22991662.872775123</v>
      </c>
      <c r="J62" s="3">
        <f t="shared" si="4"/>
        <v>0.11970217640320731</v>
      </c>
      <c r="K62" s="4">
        <f t="shared" si="0"/>
        <v>3267652.903398986</v>
      </c>
      <c r="L62" s="4">
        <f t="shared" si="5"/>
        <v>2374756.2809481737</v>
      </c>
      <c r="M62">
        <f>VLOOKUP(B62,'CPI Indexes'!A$2:E$109,5,FALSE)</f>
        <v>8.73</v>
      </c>
      <c r="N62">
        <f>IF(B62&gt;G$4,VLOOKUP((B62-G$4),'CPI Indexes'!A$2:E$109,5,FALSE),VLOOKUP(0,'CPI Indexes'!A$2:E$109,5,FALSE))</f>
        <v>2.09</v>
      </c>
      <c r="O62">
        <f t="shared" si="6"/>
        <v>4.1770334928229671</v>
      </c>
      <c r="P62"/>
    </row>
    <row r="63" spans="2:16" x14ac:dyDescent="0.35">
      <c r="B63">
        <f t="shared" si="1"/>
        <v>59</v>
      </c>
      <c r="C63" s="7">
        <v>1962</v>
      </c>
      <c r="D63" s="8">
        <v>6938872.9299999997</v>
      </c>
      <c r="F63" s="16">
        <v>9.01</v>
      </c>
      <c r="H63" s="14">
        <f t="shared" si="2"/>
        <v>3469436.4649999999</v>
      </c>
      <c r="I63" s="3">
        <f t="shared" si="3"/>
        <v>29906542.328299996</v>
      </c>
      <c r="J63" s="3">
        <f t="shared" si="4"/>
        <v>0.11600928074245941</v>
      </c>
      <c r="K63" s="4">
        <f t="shared" si="0"/>
        <v>4147118.8938188008</v>
      </c>
      <c r="L63" s="4">
        <f t="shared" si="5"/>
        <v>2976416.1806912827</v>
      </c>
      <c r="M63">
        <f>VLOOKUP(B63,'CPI Indexes'!A$2:E$109,5,FALSE)</f>
        <v>8.6199999999999992</v>
      </c>
      <c r="N63">
        <f>IF(B63&gt;G$4,VLOOKUP((B63-G$4),'CPI Indexes'!A$2:E$109,5,FALSE),VLOOKUP(0,'CPI Indexes'!A$2:E$109,5,FALSE))</f>
        <v>2</v>
      </c>
      <c r="O63">
        <f t="shared" si="6"/>
        <v>4.3099999999999996</v>
      </c>
      <c r="P63"/>
    </row>
    <row r="64" spans="2:16" x14ac:dyDescent="0.35">
      <c r="B64">
        <f t="shared" si="1"/>
        <v>58</v>
      </c>
      <c r="C64" s="7">
        <v>1963</v>
      </c>
      <c r="D64" s="8">
        <v>5952667.6299999999</v>
      </c>
      <c r="F64" s="16">
        <v>9.35</v>
      </c>
      <c r="H64" s="14">
        <f t="shared" si="2"/>
        <v>2976333.8149999999</v>
      </c>
      <c r="I64" s="3">
        <f t="shared" si="3"/>
        <v>26383959.130885419</v>
      </c>
      <c r="J64" s="3">
        <f t="shared" si="4"/>
        <v>0.11280846063454758</v>
      </c>
      <c r="K64" s="4">
        <f t="shared" si="0"/>
        <v>3581733.2987940158</v>
      </c>
      <c r="L64" s="4">
        <f t="shared" si="5"/>
        <v>2538659.5264231367</v>
      </c>
      <c r="M64">
        <f>VLOOKUP(B64,'CPI Indexes'!A$2:E$109,5,FALSE)</f>
        <v>8.51</v>
      </c>
      <c r="N64">
        <f>IF(B64&gt;G$4,VLOOKUP((B64-G$4),'CPI Indexes'!A$2:E$109,5,FALSE),VLOOKUP(0,'CPI Indexes'!A$2:E$109,5,FALSE))</f>
        <v>1.92</v>
      </c>
      <c r="O64">
        <f t="shared" si="6"/>
        <v>4.432291666666667</v>
      </c>
      <c r="P64"/>
    </row>
    <row r="65" spans="2:16" x14ac:dyDescent="0.35">
      <c r="B65">
        <f t="shared" si="1"/>
        <v>57</v>
      </c>
      <c r="C65" s="7">
        <v>1964</v>
      </c>
      <c r="D65" s="8">
        <v>4395501.8499999996</v>
      </c>
      <c r="F65" s="16">
        <v>9.69</v>
      </c>
      <c r="H65" s="14">
        <f t="shared" si="2"/>
        <v>2197750.9249999998</v>
      </c>
      <c r="I65" s="3">
        <f t="shared" si="3"/>
        <v>20055978.386612017</v>
      </c>
      <c r="J65" s="3">
        <f t="shared" si="4"/>
        <v>0.10958083832335332</v>
      </c>
      <c r="K65" s="4">
        <f t="shared" si="0"/>
        <v>2662650.3239307082</v>
      </c>
      <c r="L65" s="4">
        <f t="shared" si="5"/>
        <v>1863757.4596335001</v>
      </c>
      <c r="M65">
        <f>VLOOKUP(B65,'CPI Indexes'!A$2:E$109,5,FALSE)</f>
        <v>8.35</v>
      </c>
      <c r="N65">
        <f>IF(B65&gt;G$4,VLOOKUP((B65-G$4),'CPI Indexes'!A$2:E$109,5,FALSE),VLOOKUP(0,'CPI Indexes'!A$2:E$109,5,FALSE))</f>
        <v>1.83</v>
      </c>
      <c r="O65">
        <f t="shared" si="6"/>
        <v>4.5628415300546443</v>
      </c>
      <c r="P65"/>
    </row>
    <row r="66" spans="2:16" x14ac:dyDescent="0.35">
      <c r="B66">
        <f t="shared" si="1"/>
        <v>56</v>
      </c>
      <c r="C66" s="7">
        <v>1965</v>
      </c>
      <c r="D66" s="8">
        <v>4401757.2300000004</v>
      </c>
      <c r="F66" s="16">
        <v>10.050000000000001</v>
      </c>
      <c r="H66" s="14">
        <f t="shared" si="2"/>
        <v>2200878.6150000002</v>
      </c>
      <c r="I66" s="3">
        <f t="shared" si="3"/>
        <v>20499612.242571432</v>
      </c>
      <c r="J66" s="3">
        <f t="shared" si="4"/>
        <v>0.10736196319018404</v>
      </c>
      <c r="K66" s="4">
        <f t="shared" si="0"/>
        <v>2685516.4488852862</v>
      </c>
      <c r="L66" s="4">
        <f t="shared" si="5"/>
        <v>1855014.709235501</v>
      </c>
      <c r="M66">
        <f>VLOOKUP(B66,'CPI Indexes'!A$2:E$109,5,FALSE)</f>
        <v>8.15</v>
      </c>
      <c r="N66">
        <f>IF(B66&gt;G$4,VLOOKUP((B66-G$4),'CPI Indexes'!A$2:E$109,5,FALSE),VLOOKUP(0,'CPI Indexes'!A$2:E$109,5,FALSE))</f>
        <v>1.75</v>
      </c>
      <c r="O66">
        <f t="shared" si="6"/>
        <v>4.6571428571428575</v>
      </c>
      <c r="P66"/>
    </row>
    <row r="67" spans="2:16" x14ac:dyDescent="0.35">
      <c r="B67">
        <f t="shared" si="1"/>
        <v>55</v>
      </c>
      <c r="C67" s="7">
        <v>1966</v>
      </c>
      <c r="D67" s="8">
        <v>4454596.24</v>
      </c>
      <c r="F67" s="16">
        <v>10.4</v>
      </c>
      <c r="H67" s="14">
        <f t="shared" si="2"/>
        <v>2227298.12</v>
      </c>
      <c r="I67" s="3">
        <f t="shared" si="3"/>
        <v>21139083.97527273</v>
      </c>
      <c r="J67" s="3">
        <f t="shared" si="4"/>
        <v>0.10536398467432949</v>
      </c>
      <c r="K67" s="4">
        <f t="shared" si="0"/>
        <v>2736655.5410109283</v>
      </c>
      <c r="L67" s="4">
        <f t="shared" si="5"/>
        <v>1866138.3624658547</v>
      </c>
      <c r="M67">
        <f>VLOOKUP(B67,'CPI Indexes'!A$2:E$109,5,FALSE)</f>
        <v>7.83</v>
      </c>
      <c r="N67">
        <f>IF(B67&gt;G$4,VLOOKUP((B67-G$4),'CPI Indexes'!A$2:E$109,5,FALSE),VLOOKUP(0,'CPI Indexes'!A$2:E$109,5,FALSE))</f>
        <v>1.65</v>
      </c>
      <c r="O67">
        <f t="shared" si="6"/>
        <v>4.745454545454546</v>
      </c>
      <c r="P67"/>
    </row>
    <row r="68" spans="2:16" x14ac:dyDescent="0.35">
      <c r="B68">
        <f t="shared" si="1"/>
        <v>54</v>
      </c>
      <c r="C68" s="7">
        <v>1967</v>
      </c>
      <c r="D68" s="8">
        <v>5278397.26</v>
      </c>
      <c r="F68" s="16">
        <v>10.76</v>
      </c>
      <c r="H68" s="14">
        <f t="shared" si="2"/>
        <v>2639198.63</v>
      </c>
      <c r="I68" s="3">
        <f t="shared" si="3"/>
        <v>24513783.593987729</v>
      </c>
      <c r="J68" s="3">
        <f t="shared" si="4"/>
        <v>0.10766182298546896</v>
      </c>
      <c r="K68" s="4">
        <f t="shared" si="0"/>
        <v>3265952.9601212423</v>
      </c>
      <c r="L68" s="4">
        <f t="shared" si="5"/>
        <v>2197748.0901400768</v>
      </c>
      <c r="M68">
        <f>VLOOKUP(B68,'CPI Indexes'!A$2:E$109,5,FALSE)</f>
        <v>7.57</v>
      </c>
      <c r="N68">
        <f>IF(B68&gt;G$4,VLOOKUP((B68-G$4),'CPI Indexes'!A$2:E$109,5,FALSE),VLOOKUP(0,'CPI Indexes'!A$2:E$109,5,FALSE))</f>
        <v>1.63</v>
      </c>
      <c r="O68">
        <f t="shared" si="6"/>
        <v>4.6441717791411046</v>
      </c>
      <c r="P68"/>
    </row>
    <row r="69" spans="2:16" x14ac:dyDescent="0.35">
      <c r="B69">
        <f t="shared" si="1"/>
        <v>53</v>
      </c>
      <c r="C69" s="7">
        <v>1968</v>
      </c>
      <c r="D69" s="8">
        <v>6156073.3799999999</v>
      </c>
      <c r="F69" s="16">
        <v>11.13</v>
      </c>
      <c r="H69" s="14">
        <f t="shared" si="2"/>
        <v>3078036.69</v>
      </c>
      <c r="I69" s="3">
        <f t="shared" si="3"/>
        <v>28048609.337624997</v>
      </c>
      <c r="J69" s="3">
        <f t="shared" si="4"/>
        <v>0.10973936899862827</v>
      </c>
      <c r="K69" s="4">
        <f t="shared" si="0"/>
        <v>3837016.8289856915</v>
      </c>
      <c r="L69" s="4">
        <f t="shared" si="5"/>
        <v>2547100.5585051063</v>
      </c>
      <c r="M69">
        <f>VLOOKUP(B69,'CPI Indexes'!A$2:E$109,5,FALSE)</f>
        <v>7.29</v>
      </c>
      <c r="N69">
        <f>IF(B69&gt;G$4,VLOOKUP((B69-G$4),'CPI Indexes'!A$2:E$109,5,FALSE),VLOOKUP(0,'CPI Indexes'!A$2:E$109,5,FALSE))</f>
        <v>1.6</v>
      </c>
      <c r="O69">
        <f t="shared" si="6"/>
        <v>4.5562499999999995</v>
      </c>
      <c r="P69"/>
    </row>
    <row r="70" spans="2:16" x14ac:dyDescent="0.35">
      <c r="B70">
        <f t="shared" si="1"/>
        <v>52</v>
      </c>
      <c r="C70" s="7">
        <v>1969</v>
      </c>
      <c r="D70" s="8">
        <v>8793794.3200000003</v>
      </c>
      <c r="F70" s="16">
        <v>11.5</v>
      </c>
      <c r="H70" s="14">
        <f t="shared" si="2"/>
        <v>4396897.16</v>
      </c>
      <c r="I70" s="3">
        <f t="shared" si="3"/>
        <v>38198044.077500001</v>
      </c>
      <c r="J70" s="3">
        <f t="shared" si="4"/>
        <v>0.11510791366906475</v>
      </c>
      <c r="K70" s="4">
        <f t="shared" si="0"/>
        <v>5521388.2054002155</v>
      </c>
      <c r="L70" s="4">
        <f t="shared" si="5"/>
        <v>3615639.0750986496</v>
      </c>
      <c r="M70">
        <f>VLOOKUP(B70,'CPI Indexes'!A$2:E$109,5,FALSE)</f>
        <v>6.95</v>
      </c>
      <c r="N70">
        <f>IF(B70&gt;G$4,VLOOKUP((B70-G$4),'CPI Indexes'!A$2:E$109,5,FALSE),VLOOKUP(0,'CPI Indexes'!A$2:E$109,5,FALSE))</f>
        <v>1.6</v>
      </c>
      <c r="O70">
        <f t="shared" si="6"/>
        <v>4.34375</v>
      </c>
      <c r="P70"/>
    </row>
    <row r="71" spans="2:16" x14ac:dyDescent="0.35">
      <c r="B71">
        <f t="shared" si="1"/>
        <v>51</v>
      </c>
      <c r="C71" s="7">
        <v>1970</v>
      </c>
      <c r="D71" s="8">
        <v>5945925.4900000002</v>
      </c>
      <c r="F71" s="16">
        <v>11.87</v>
      </c>
      <c r="H71" s="14">
        <f t="shared" si="2"/>
        <v>2972962.7450000001</v>
      </c>
      <c r="I71" s="3">
        <f t="shared" si="3"/>
        <v>25727562.216346152</v>
      </c>
      <c r="J71" s="3">
        <f t="shared" si="4"/>
        <v>0.11555555555555556</v>
      </c>
      <c r="K71" s="4">
        <f t="shared" si="0"/>
        <v>3760741.7009137324</v>
      </c>
      <c r="L71" s="4">
        <f t="shared" si="5"/>
        <v>2429375.7658332624</v>
      </c>
      <c r="M71">
        <f>VLOOKUP(B71,'CPI Indexes'!A$2:E$109,5,FALSE)</f>
        <v>6.75</v>
      </c>
      <c r="N71">
        <f>IF(B71&gt;G$4,VLOOKUP((B71-G$4),'CPI Indexes'!A$2:E$109,5,FALSE),VLOOKUP(0,'CPI Indexes'!A$2:E$109,5,FALSE))</f>
        <v>1.56</v>
      </c>
      <c r="O71">
        <f t="shared" si="6"/>
        <v>4.3269230769230766</v>
      </c>
      <c r="P71"/>
    </row>
    <row r="72" spans="2:16" x14ac:dyDescent="0.35">
      <c r="B72">
        <f t="shared" si="1"/>
        <v>50</v>
      </c>
      <c r="C72" s="7">
        <v>1971</v>
      </c>
      <c r="D72" s="8">
        <v>7056155.79</v>
      </c>
      <c r="F72" s="16">
        <v>12.25</v>
      </c>
      <c r="H72" s="14">
        <f t="shared" si="2"/>
        <v>3528077.895</v>
      </c>
      <c r="I72" s="3">
        <f t="shared" si="3"/>
        <v>30057390.897662334</v>
      </c>
      <c r="J72" s="3">
        <f t="shared" si="4"/>
        <v>0.11737804878048783</v>
      </c>
      <c r="K72" s="4">
        <f t="shared" si="0"/>
        <v>4496662.2590770125</v>
      </c>
      <c r="L72" s="4">
        <f t="shared" si="5"/>
        <v>2864415.2571432511</v>
      </c>
      <c r="M72">
        <f>VLOOKUP(B72,'CPI Indexes'!A$2:E$109,5,FALSE)</f>
        <v>6.56</v>
      </c>
      <c r="N72">
        <f>IF(B72&gt;G$4,VLOOKUP((B72-G$4),'CPI Indexes'!A$2:E$109,5,FALSE),VLOOKUP(0,'CPI Indexes'!A$2:E$109,5,FALSE))</f>
        <v>1.54</v>
      </c>
      <c r="O72">
        <f t="shared" si="6"/>
        <v>4.2597402597402594</v>
      </c>
      <c r="P72"/>
    </row>
    <row r="73" spans="2:16" x14ac:dyDescent="0.35">
      <c r="B73">
        <f t="shared" si="1"/>
        <v>49</v>
      </c>
      <c r="C73" s="7">
        <v>1972</v>
      </c>
      <c r="D73" s="8">
        <v>9494932</v>
      </c>
      <c r="F73" s="16">
        <v>12.64</v>
      </c>
      <c r="H73" s="14">
        <f t="shared" si="2"/>
        <v>4747466</v>
      </c>
      <c r="I73" s="3">
        <f t="shared" si="3"/>
        <v>39104127.842105262</v>
      </c>
      <c r="J73" s="3">
        <f t="shared" si="4"/>
        <v>0.12140575079872205</v>
      </c>
      <c r="K73" s="4">
        <f t="shared" ref="K73:K122" si="7">(I73*J73)*((1+(F$6/100))^F73)</f>
        <v>6097727.8064309964</v>
      </c>
      <c r="L73" s="4">
        <f t="shared" si="5"/>
        <v>3828938.423558787</v>
      </c>
      <c r="M73">
        <f>VLOOKUP(B73,'CPI Indexes'!A$2:E$109,5,FALSE)</f>
        <v>6.26</v>
      </c>
      <c r="N73">
        <f>IF(B73&gt;G$4,VLOOKUP((B73-G$4),'CPI Indexes'!A$2:E$109,5,FALSE),VLOOKUP(0,'CPI Indexes'!A$2:E$109,5,FALSE))</f>
        <v>1.52</v>
      </c>
      <c r="O73">
        <f t="shared" si="6"/>
        <v>4.1184210526315788</v>
      </c>
      <c r="P73"/>
    </row>
    <row r="74" spans="2:16" x14ac:dyDescent="0.35">
      <c r="B74">
        <f t="shared" ref="B74:B122" si="8">2021-C74</f>
        <v>48</v>
      </c>
      <c r="C74" s="7">
        <v>1973</v>
      </c>
      <c r="D74" s="8">
        <v>8745454</v>
      </c>
      <c r="F74" s="16">
        <v>13.03</v>
      </c>
      <c r="H74" s="14">
        <f t="shared" ref="H74:H122" si="9">D74*F$3</f>
        <v>4372727</v>
      </c>
      <c r="I74" s="3">
        <f t="shared" ref="I74:I122" si="10">D74*O74</f>
        <v>33874058.493333332</v>
      </c>
      <c r="J74" s="3">
        <f t="shared" ref="J74:J122" si="11">H74/I74</f>
        <v>0.12908777969018934</v>
      </c>
      <c r="K74" s="4">
        <f t="shared" si="7"/>
        <v>5659950.0982493274</v>
      </c>
      <c r="L74" s="4">
        <f t="shared" ref="L74:L122" si="12">K74/((1+(F$5/100))^F74)</f>
        <v>3503382.7643237193</v>
      </c>
      <c r="M74">
        <f>VLOOKUP(B74,'CPI Indexes'!A$2:E$109,5,FALSE)</f>
        <v>5.81</v>
      </c>
      <c r="N74">
        <f>IF(B74&gt;G$4,VLOOKUP((B74-G$4),'CPI Indexes'!A$2:E$109,5,FALSE),VLOOKUP(0,'CPI Indexes'!A$2:E$109,5,FALSE))</f>
        <v>1.5</v>
      </c>
      <c r="O74">
        <f t="shared" ref="O74:O122" si="13">M74/N74</f>
        <v>3.8733333333333331</v>
      </c>
      <c r="P74"/>
    </row>
    <row r="75" spans="2:16" x14ac:dyDescent="0.35">
      <c r="B75">
        <f t="shared" si="8"/>
        <v>47</v>
      </c>
      <c r="C75" s="7">
        <v>1974</v>
      </c>
      <c r="D75" s="8">
        <v>8520993.4299999997</v>
      </c>
      <c r="F75" s="16">
        <v>13.43</v>
      </c>
      <c r="H75" s="14">
        <f t="shared" si="9"/>
        <v>4260496.7149999999</v>
      </c>
      <c r="I75" s="3">
        <f t="shared" si="10"/>
        <v>30316187.509455781</v>
      </c>
      <c r="J75" s="3">
        <f t="shared" si="11"/>
        <v>0.14053537284894838</v>
      </c>
      <c r="K75" s="4">
        <f t="shared" si="7"/>
        <v>5558537.5208102539</v>
      </c>
      <c r="L75" s="4">
        <f t="shared" si="12"/>
        <v>3390316.8354133391</v>
      </c>
      <c r="M75">
        <f>VLOOKUP(B75,'CPI Indexes'!A$2:E$109,5,FALSE)</f>
        <v>5.23</v>
      </c>
      <c r="N75">
        <f>IF(B75&gt;G$4,VLOOKUP((B75-G$4),'CPI Indexes'!A$2:E$109,5,FALSE),VLOOKUP(0,'CPI Indexes'!A$2:E$109,5,FALSE))</f>
        <v>1.47</v>
      </c>
      <c r="O75">
        <f t="shared" si="13"/>
        <v>3.5578231292517009</v>
      </c>
      <c r="P75"/>
    </row>
    <row r="76" spans="2:16" x14ac:dyDescent="0.35">
      <c r="B76">
        <f t="shared" si="8"/>
        <v>46</v>
      </c>
      <c r="C76" s="7">
        <v>1975</v>
      </c>
      <c r="D76" s="8">
        <v>8236428.3799999999</v>
      </c>
      <c r="F76" s="16">
        <v>13.83</v>
      </c>
      <c r="H76" s="14">
        <f t="shared" si="9"/>
        <v>4118214.19</v>
      </c>
      <c r="I76" s="3">
        <f t="shared" si="10"/>
        <v>26997181.912222221</v>
      </c>
      <c r="J76" s="3">
        <f t="shared" si="11"/>
        <v>0.15254237288135594</v>
      </c>
      <c r="K76" s="4">
        <f t="shared" si="7"/>
        <v>5415634.0005079191</v>
      </c>
      <c r="L76" s="4">
        <f t="shared" si="12"/>
        <v>3254871.2084625736</v>
      </c>
      <c r="M76">
        <f>VLOOKUP(B76,'CPI Indexes'!A$2:E$109,5,FALSE)</f>
        <v>4.72</v>
      </c>
      <c r="N76">
        <f>IF(B76&gt;G$4,VLOOKUP((B76-G$4),'CPI Indexes'!A$2:E$109,5,FALSE),VLOOKUP(0,'CPI Indexes'!A$2:E$109,5,FALSE))</f>
        <v>1.44</v>
      </c>
      <c r="O76">
        <f t="shared" si="13"/>
        <v>3.2777777777777777</v>
      </c>
      <c r="P76"/>
    </row>
    <row r="77" spans="2:16" x14ac:dyDescent="0.35">
      <c r="B77">
        <f t="shared" si="8"/>
        <v>45</v>
      </c>
      <c r="C77" s="7">
        <v>1976</v>
      </c>
      <c r="D77" s="8">
        <v>7871902.71</v>
      </c>
      <c r="F77" s="16">
        <v>14.24</v>
      </c>
      <c r="H77" s="14">
        <f t="shared" si="9"/>
        <v>3935951.355</v>
      </c>
      <c r="I77" s="3">
        <f t="shared" si="10"/>
        <v>24796493.536500003</v>
      </c>
      <c r="J77" s="3">
        <f t="shared" si="11"/>
        <v>0.15873015873015872</v>
      </c>
      <c r="K77" s="4">
        <f t="shared" si="7"/>
        <v>5218145.3029874321</v>
      </c>
      <c r="L77" s="4">
        <f t="shared" si="12"/>
        <v>3089196.5951995589</v>
      </c>
      <c r="M77">
        <f>VLOOKUP(B77,'CPI Indexes'!A$2:E$109,5,FALSE)</f>
        <v>4.41</v>
      </c>
      <c r="N77">
        <f>IF(B77&gt;G$4,VLOOKUP((B77-G$4),'CPI Indexes'!A$2:E$109,5,FALSE),VLOOKUP(0,'CPI Indexes'!A$2:E$109,5,FALSE))</f>
        <v>1.4</v>
      </c>
      <c r="O77">
        <f t="shared" si="13"/>
        <v>3.1500000000000004</v>
      </c>
      <c r="P77"/>
    </row>
    <row r="78" spans="2:16" x14ac:dyDescent="0.35">
      <c r="B78">
        <f t="shared" si="8"/>
        <v>44</v>
      </c>
      <c r="C78" s="7">
        <v>1977</v>
      </c>
      <c r="D78" s="8">
        <v>8474464.8800000008</v>
      </c>
      <c r="F78" s="16">
        <v>14.66</v>
      </c>
      <c r="H78" s="14">
        <f t="shared" si="9"/>
        <v>4237232.4400000004</v>
      </c>
      <c r="I78" s="3">
        <f t="shared" si="10"/>
        <v>25237822.416350368</v>
      </c>
      <c r="J78" s="3">
        <f t="shared" si="11"/>
        <v>0.16789215686274508</v>
      </c>
      <c r="K78" s="4">
        <f t="shared" si="7"/>
        <v>5664489.8976039765</v>
      </c>
      <c r="L78" s="4">
        <f t="shared" si="12"/>
        <v>3301985.6508440557</v>
      </c>
      <c r="M78">
        <f>VLOOKUP(B78,'CPI Indexes'!A$2:E$109,5,FALSE)</f>
        <v>4.08</v>
      </c>
      <c r="N78">
        <f>IF(B78&gt;G$4,VLOOKUP((B78-G$4),'CPI Indexes'!A$2:E$109,5,FALSE),VLOOKUP(0,'CPI Indexes'!A$2:E$109,5,FALSE))</f>
        <v>1.37</v>
      </c>
      <c r="O78">
        <f t="shared" si="13"/>
        <v>2.9781021897810218</v>
      </c>
      <c r="P78"/>
    </row>
    <row r="79" spans="2:16" x14ac:dyDescent="0.35">
      <c r="B79">
        <f t="shared" si="8"/>
        <v>43</v>
      </c>
      <c r="C79" s="7">
        <v>1978</v>
      </c>
      <c r="D79" s="8">
        <v>8925236.5099999998</v>
      </c>
      <c r="F79" s="16">
        <v>15.08</v>
      </c>
      <c r="H79" s="14">
        <f t="shared" si="9"/>
        <v>4462618.2549999999</v>
      </c>
      <c r="I79" s="3">
        <f t="shared" si="10"/>
        <v>25098033.494285714</v>
      </c>
      <c r="J79" s="3">
        <f t="shared" si="11"/>
        <v>0.17780748663101603</v>
      </c>
      <c r="K79" s="4">
        <f t="shared" si="7"/>
        <v>6015619.0756518645</v>
      </c>
      <c r="L79" s="4">
        <f t="shared" si="12"/>
        <v>3452865.7948657447</v>
      </c>
      <c r="M79">
        <f>VLOOKUP(B79,'CPI Indexes'!A$2:E$109,5,FALSE)</f>
        <v>3.74</v>
      </c>
      <c r="N79">
        <f>IF(B79&gt;G$4,VLOOKUP((B79-G$4),'CPI Indexes'!A$2:E$109,5,FALSE),VLOOKUP(0,'CPI Indexes'!A$2:E$109,5,FALSE))</f>
        <v>1.33</v>
      </c>
      <c r="O79">
        <f t="shared" si="13"/>
        <v>2.8120300751879701</v>
      </c>
      <c r="P79"/>
    </row>
    <row r="80" spans="2:16" x14ac:dyDescent="0.35">
      <c r="B80">
        <f t="shared" si="8"/>
        <v>42</v>
      </c>
      <c r="C80" s="7">
        <v>1979</v>
      </c>
      <c r="D80" s="8">
        <v>9516026.9100000001</v>
      </c>
      <c r="F80" s="16">
        <v>15.51</v>
      </c>
      <c r="H80" s="14">
        <f t="shared" si="9"/>
        <v>4758013.4550000001</v>
      </c>
      <c r="I80" s="3">
        <f t="shared" si="10"/>
        <v>24916009.390305344</v>
      </c>
      <c r="J80" s="3">
        <f t="shared" si="11"/>
        <v>0.19096209912536444</v>
      </c>
      <c r="K80" s="4">
        <f t="shared" si="7"/>
        <v>6468660.0762266302</v>
      </c>
      <c r="L80" s="4">
        <f t="shared" si="12"/>
        <v>3654591.2943426827</v>
      </c>
      <c r="M80">
        <f>VLOOKUP(B80,'CPI Indexes'!A$2:E$109,5,FALSE)</f>
        <v>3.43</v>
      </c>
      <c r="N80">
        <f>IF(B80&gt;G$4,VLOOKUP((B80-G$4),'CPI Indexes'!A$2:E$109,5,FALSE),VLOOKUP(0,'CPI Indexes'!A$2:E$109,5,FALSE))</f>
        <v>1.31</v>
      </c>
      <c r="O80">
        <f t="shared" si="13"/>
        <v>2.6183206106870229</v>
      </c>
      <c r="P80"/>
    </row>
    <row r="81" spans="2:16" x14ac:dyDescent="0.35">
      <c r="B81">
        <f t="shared" si="8"/>
        <v>41</v>
      </c>
      <c r="C81" s="7">
        <v>1980</v>
      </c>
      <c r="D81" s="8">
        <v>10728819.66</v>
      </c>
      <c r="F81" s="16">
        <v>15.95</v>
      </c>
      <c r="H81" s="14">
        <f t="shared" si="9"/>
        <v>5364409.83</v>
      </c>
      <c r="I81" s="3">
        <f t="shared" si="10"/>
        <v>26067679.017656252</v>
      </c>
      <c r="J81" s="3">
        <f t="shared" si="11"/>
        <v>0.20578778135048231</v>
      </c>
      <c r="K81" s="4">
        <f t="shared" si="7"/>
        <v>7356897.2287828457</v>
      </c>
      <c r="L81" s="4">
        <f t="shared" si="12"/>
        <v>4089633.6763983155</v>
      </c>
      <c r="M81">
        <f>VLOOKUP(B81,'CPI Indexes'!A$2:E$109,5,FALSE)</f>
        <v>3.11</v>
      </c>
      <c r="N81">
        <f>IF(B81&gt;G$4,VLOOKUP((B81-G$4),'CPI Indexes'!A$2:E$109,5,FALSE),VLOOKUP(0,'CPI Indexes'!A$2:E$109,5,FALSE))</f>
        <v>1.28</v>
      </c>
      <c r="O81">
        <f t="shared" si="13"/>
        <v>2.4296875</v>
      </c>
      <c r="P81"/>
    </row>
    <row r="82" spans="2:16" x14ac:dyDescent="0.35">
      <c r="B82">
        <f t="shared" si="8"/>
        <v>40</v>
      </c>
      <c r="C82" s="7">
        <v>1981</v>
      </c>
      <c r="D82" s="8">
        <v>5905160.29</v>
      </c>
      <c r="F82" s="16">
        <v>16.399999999999999</v>
      </c>
      <c r="H82" s="14">
        <f t="shared" si="9"/>
        <v>2952580.145</v>
      </c>
      <c r="I82" s="3">
        <f t="shared" si="10"/>
        <v>12981979.367698414</v>
      </c>
      <c r="J82" s="3">
        <f t="shared" si="11"/>
        <v>0.22743682310469313</v>
      </c>
      <c r="K82" s="4">
        <f t="shared" si="7"/>
        <v>4085493.3869218696</v>
      </c>
      <c r="L82" s="4">
        <f t="shared" si="12"/>
        <v>2233775.8099393547</v>
      </c>
      <c r="M82">
        <f>VLOOKUP(B82,'CPI Indexes'!A$2:E$109,5,FALSE)</f>
        <v>2.77</v>
      </c>
      <c r="N82">
        <f>IF(B82&gt;G$4,VLOOKUP((B82-G$4),'CPI Indexes'!A$2:E$109,5,FALSE),VLOOKUP(0,'CPI Indexes'!A$2:E$109,5,FALSE))</f>
        <v>1.26</v>
      </c>
      <c r="O82">
        <f t="shared" si="13"/>
        <v>2.1984126984126986</v>
      </c>
      <c r="P82"/>
    </row>
    <row r="83" spans="2:16" x14ac:dyDescent="0.35">
      <c r="B83">
        <f t="shared" si="8"/>
        <v>39</v>
      </c>
      <c r="C83" s="7">
        <v>1982</v>
      </c>
      <c r="D83" s="8">
        <v>2977540.18</v>
      </c>
      <c r="F83" s="16">
        <v>16.850000000000001</v>
      </c>
      <c r="H83" s="14">
        <f t="shared" si="9"/>
        <v>1488770.09</v>
      </c>
      <c r="I83" s="3">
        <f t="shared" si="10"/>
        <v>6051910.9349593502</v>
      </c>
      <c r="J83" s="3">
        <f t="shared" si="11"/>
        <v>0.246</v>
      </c>
      <c r="K83" s="4">
        <f t="shared" si="7"/>
        <v>2078454.5361547763</v>
      </c>
      <c r="L83" s="4">
        <f t="shared" si="12"/>
        <v>1117740.4129089317</v>
      </c>
      <c r="M83">
        <f>VLOOKUP(B83,'CPI Indexes'!A$2:E$109,5,FALSE)</f>
        <v>2.5</v>
      </c>
      <c r="N83">
        <f>IF(B83&gt;G$4,VLOOKUP((B83-G$4),'CPI Indexes'!A$2:E$109,5,FALSE),VLOOKUP(0,'CPI Indexes'!A$2:E$109,5,FALSE))</f>
        <v>1.23</v>
      </c>
      <c r="O83">
        <f t="shared" si="13"/>
        <v>2.0325203252032522</v>
      </c>
      <c r="P83"/>
    </row>
    <row r="84" spans="2:16" x14ac:dyDescent="0.35">
      <c r="B84">
        <f t="shared" si="8"/>
        <v>38</v>
      </c>
      <c r="C84" s="7">
        <v>1983</v>
      </c>
      <c r="D84" s="8">
        <v>2644927.33</v>
      </c>
      <c r="F84" s="16">
        <v>17.309999999999999</v>
      </c>
      <c r="H84" s="14">
        <f t="shared" si="9"/>
        <v>1322463.665</v>
      </c>
      <c r="I84" s="3">
        <f t="shared" si="10"/>
        <v>5201690.4156666668</v>
      </c>
      <c r="J84" s="3">
        <f t="shared" si="11"/>
        <v>0.25423728813559321</v>
      </c>
      <c r="K84" s="4">
        <f t="shared" si="7"/>
        <v>1863171.0252324615</v>
      </c>
      <c r="L84" s="4">
        <f t="shared" si="12"/>
        <v>985141.50683734019</v>
      </c>
      <c r="M84">
        <f>VLOOKUP(B84,'CPI Indexes'!A$2:E$109,5,FALSE)</f>
        <v>2.36</v>
      </c>
      <c r="N84">
        <f>IF(B84&gt;G$4,VLOOKUP((B84-G$4),'CPI Indexes'!A$2:E$109,5,FALSE),VLOOKUP(0,'CPI Indexes'!A$2:E$109,5,FALSE))</f>
        <v>1.2</v>
      </c>
      <c r="O84">
        <f t="shared" si="13"/>
        <v>1.9666666666666666</v>
      </c>
      <c r="P84"/>
    </row>
    <row r="85" spans="2:16" x14ac:dyDescent="0.35">
      <c r="B85">
        <f t="shared" si="8"/>
        <v>37</v>
      </c>
      <c r="C85" s="7">
        <v>1984</v>
      </c>
      <c r="D85" s="8">
        <v>3045016.05</v>
      </c>
      <c r="F85" s="16">
        <v>17.78</v>
      </c>
      <c r="H85" s="14">
        <f t="shared" si="9"/>
        <v>1522508.0249999999</v>
      </c>
      <c r="I85" s="3">
        <f t="shared" si="10"/>
        <v>5734780.2274999991</v>
      </c>
      <c r="J85" s="3">
        <f t="shared" si="11"/>
        <v>0.26548672566371684</v>
      </c>
      <c r="K85" s="4">
        <f t="shared" si="7"/>
        <v>2165063.5293835676</v>
      </c>
      <c r="L85" s="4">
        <f t="shared" si="12"/>
        <v>1125128.5127954313</v>
      </c>
      <c r="M85">
        <f>VLOOKUP(B85,'CPI Indexes'!A$2:E$109,5,FALSE)</f>
        <v>2.2599999999999998</v>
      </c>
      <c r="N85">
        <f>IF(B85&gt;G$4,VLOOKUP((B85-G$4),'CPI Indexes'!A$2:E$109,5,FALSE),VLOOKUP(0,'CPI Indexes'!A$2:E$109,5,FALSE))</f>
        <v>1.2</v>
      </c>
      <c r="O85">
        <f t="shared" si="13"/>
        <v>1.8833333333333333</v>
      </c>
      <c r="P85"/>
    </row>
    <row r="86" spans="2:16" x14ac:dyDescent="0.35">
      <c r="B86">
        <f t="shared" si="8"/>
        <v>36</v>
      </c>
      <c r="C86" s="7">
        <v>1985</v>
      </c>
      <c r="D86" s="8">
        <v>2389466.91</v>
      </c>
      <c r="F86" s="16">
        <v>18.260000000000002</v>
      </c>
      <c r="H86" s="14">
        <f t="shared" si="9"/>
        <v>1194733.4550000001</v>
      </c>
      <c r="I86" s="3">
        <f t="shared" si="10"/>
        <v>4394189.1480508475</v>
      </c>
      <c r="J86" s="3">
        <f t="shared" si="11"/>
        <v>0.27188940092165903</v>
      </c>
      <c r="K86" s="4">
        <f t="shared" si="7"/>
        <v>1715181.8066763924</v>
      </c>
      <c r="L86" s="4">
        <f t="shared" si="12"/>
        <v>875724.21165000577</v>
      </c>
      <c r="M86">
        <f>VLOOKUP(B86,'CPI Indexes'!A$2:E$109,5,FALSE)</f>
        <v>2.17</v>
      </c>
      <c r="N86">
        <f>IF(B86&gt;G$4,VLOOKUP((B86-G$4),'CPI Indexes'!A$2:E$109,5,FALSE),VLOOKUP(0,'CPI Indexes'!A$2:E$109,5,FALSE))</f>
        <v>1.18</v>
      </c>
      <c r="O86">
        <f t="shared" si="13"/>
        <v>1.8389830508474576</v>
      </c>
      <c r="P86"/>
    </row>
    <row r="87" spans="2:16" x14ac:dyDescent="0.35">
      <c r="B87">
        <f t="shared" si="8"/>
        <v>35</v>
      </c>
      <c r="C87" s="7">
        <v>1986</v>
      </c>
      <c r="D87" s="8">
        <v>2634539.5499999998</v>
      </c>
      <c r="F87" s="16">
        <v>18.75</v>
      </c>
      <c r="H87" s="14">
        <f t="shared" si="9"/>
        <v>1317269.7749999999</v>
      </c>
      <c r="I87" s="3">
        <f t="shared" si="10"/>
        <v>4829989.1749999998</v>
      </c>
      <c r="J87" s="3">
        <f t="shared" si="11"/>
        <v>0.27272727272727271</v>
      </c>
      <c r="K87" s="4">
        <f t="shared" si="7"/>
        <v>1909536.426830281</v>
      </c>
      <c r="L87" s="4">
        <f t="shared" si="12"/>
        <v>957526.8735823168</v>
      </c>
      <c r="M87">
        <f>VLOOKUP(B87,'CPI Indexes'!A$2:E$109,5,FALSE)</f>
        <v>2.09</v>
      </c>
      <c r="N87">
        <f>IF(B87&gt;G$4,VLOOKUP((B87-G$4),'CPI Indexes'!A$2:E$109,5,FALSE),VLOOKUP(0,'CPI Indexes'!A$2:E$109,5,FALSE))</f>
        <v>1.1399999999999999</v>
      </c>
      <c r="O87">
        <f t="shared" si="13"/>
        <v>1.8333333333333333</v>
      </c>
      <c r="P87"/>
    </row>
    <row r="88" spans="2:16" x14ac:dyDescent="0.35">
      <c r="B88">
        <f t="shared" si="8"/>
        <v>34</v>
      </c>
      <c r="C88" s="7">
        <v>1987</v>
      </c>
      <c r="D88" s="8">
        <v>2666190.71</v>
      </c>
      <c r="F88" s="16">
        <v>19.25</v>
      </c>
      <c r="H88" s="14">
        <f t="shared" si="9"/>
        <v>1333095.355</v>
      </c>
      <c r="I88" s="3">
        <f t="shared" si="10"/>
        <v>4718921.6106194695</v>
      </c>
      <c r="J88" s="3">
        <f t="shared" si="11"/>
        <v>0.28249999999999997</v>
      </c>
      <c r="K88" s="4">
        <f t="shared" si="7"/>
        <v>1951706.5588317844</v>
      </c>
      <c r="L88" s="4">
        <f t="shared" si="12"/>
        <v>960823.22649390274</v>
      </c>
      <c r="M88">
        <f>VLOOKUP(B88,'CPI Indexes'!A$2:E$109,5,FALSE)</f>
        <v>2</v>
      </c>
      <c r="N88">
        <f>IF(B88&gt;G$4,VLOOKUP((B88-G$4),'CPI Indexes'!A$2:E$109,5,FALSE),VLOOKUP(0,'CPI Indexes'!A$2:E$109,5,FALSE))</f>
        <v>1.1299999999999999</v>
      </c>
      <c r="O88">
        <f t="shared" si="13"/>
        <v>1.7699115044247788</v>
      </c>
      <c r="P88"/>
    </row>
    <row r="89" spans="2:16" x14ac:dyDescent="0.35">
      <c r="B89">
        <f t="shared" si="8"/>
        <v>33</v>
      </c>
      <c r="C89" s="7">
        <v>1988</v>
      </c>
      <c r="D89" s="8">
        <v>2808146.33</v>
      </c>
      <c r="F89" s="16">
        <v>19.760000000000002</v>
      </c>
      <c r="H89" s="14">
        <f t="shared" si="9"/>
        <v>1404073.165</v>
      </c>
      <c r="I89" s="3">
        <f t="shared" si="10"/>
        <v>4813965.1371428566</v>
      </c>
      <c r="J89" s="3">
        <f t="shared" si="11"/>
        <v>0.29166666666666669</v>
      </c>
      <c r="K89" s="4">
        <f t="shared" si="7"/>
        <v>2076486.6011218324</v>
      </c>
      <c r="L89" s="4">
        <f t="shared" si="12"/>
        <v>1003238.45503859</v>
      </c>
      <c r="M89">
        <f>VLOOKUP(B89,'CPI Indexes'!A$2:E$109,5,FALSE)</f>
        <v>1.92</v>
      </c>
      <c r="N89">
        <f>IF(B89&gt;G$4,VLOOKUP((B89-G$4),'CPI Indexes'!A$2:E$109,5,FALSE),VLOOKUP(0,'CPI Indexes'!A$2:E$109,5,FALSE))</f>
        <v>1.1200000000000001</v>
      </c>
      <c r="O89">
        <f t="shared" si="13"/>
        <v>1.714285714285714</v>
      </c>
      <c r="P89"/>
    </row>
    <row r="90" spans="2:16" x14ac:dyDescent="0.35">
      <c r="B90">
        <f t="shared" si="8"/>
        <v>32</v>
      </c>
      <c r="C90" s="7">
        <v>1989</v>
      </c>
      <c r="D90" s="8">
        <v>3167397.47</v>
      </c>
      <c r="F90" s="16">
        <v>20.27</v>
      </c>
      <c r="H90" s="14">
        <f t="shared" si="9"/>
        <v>1583698.7350000001</v>
      </c>
      <c r="I90" s="3">
        <f t="shared" si="10"/>
        <v>5317740.7065137615</v>
      </c>
      <c r="J90" s="3">
        <f t="shared" si="11"/>
        <v>0.29781420765027322</v>
      </c>
      <c r="K90" s="4">
        <f t="shared" si="7"/>
        <v>2365909.0822586967</v>
      </c>
      <c r="L90" s="4">
        <f t="shared" si="12"/>
        <v>1121809.6079853619</v>
      </c>
      <c r="M90">
        <f>VLOOKUP(B90,'CPI Indexes'!A$2:E$109,5,FALSE)</f>
        <v>1.83</v>
      </c>
      <c r="N90">
        <f>IF(B90&gt;G$4,VLOOKUP((B90-G$4),'CPI Indexes'!A$2:E$109,5,FALSE),VLOOKUP(0,'CPI Indexes'!A$2:E$109,5,FALSE))</f>
        <v>1.0900000000000001</v>
      </c>
      <c r="O90">
        <f t="shared" si="13"/>
        <v>1.6788990825688073</v>
      </c>
      <c r="P90"/>
    </row>
    <row r="91" spans="2:16" x14ac:dyDescent="0.35">
      <c r="B91">
        <f t="shared" si="8"/>
        <v>31</v>
      </c>
      <c r="C91" s="7">
        <v>1990</v>
      </c>
      <c r="D91" s="8">
        <v>3272597.28</v>
      </c>
      <c r="F91" s="16">
        <v>20.8</v>
      </c>
      <c r="H91" s="14">
        <f t="shared" si="9"/>
        <v>1636298.64</v>
      </c>
      <c r="I91" s="3">
        <f t="shared" si="10"/>
        <v>5302819.666666666</v>
      </c>
      <c r="J91" s="3">
        <f t="shared" si="11"/>
        <v>0.30857142857142861</v>
      </c>
      <c r="K91" s="4">
        <f t="shared" si="7"/>
        <v>2470279.7715744441</v>
      </c>
      <c r="L91" s="4">
        <f t="shared" si="12"/>
        <v>1148665.42803634</v>
      </c>
      <c r="M91">
        <f>VLOOKUP(B91,'CPI Indexes'!A$2:E$109,5,FALSE)</f>
        <v>1.75</v>
      </c>
      <c r="N91">
        <f>IF(B91&gt;G$4,VLOOKUP((B91-G$4),'CPI Indexes'!A$2:E$109,5,FALSE),VLOOKUP(0,'CPI Indexes'!A$2:E$109,5,FALSE))</f>
        <v>1.08</v>
      </c>
      <c r="O91">
        <f t="shared" si="13"/>
        <v>1.6203703703703702</v>
      </c>
      <c r="P91"/>
    </row>
    <row r="92" spans="2:16" x14ac:dyDescent="0.35">
      <c r="B92">
        <f t="shared" si="8"/>
        <v>30</v>
      </c>
      <c r="C92" s="7">
        <v>1991</v>
      </c>
      <c r="D92" s="8">
        <v>3047962.77</v>
      </c>
      <c r="F92" s="16">
        <v>21.34</v>
      </c>
      <c r="H92" s="14">
        <f t="shared" si="9"/>
        <v>1523981.385</v>
      </c>
      <c r="I92" s="3">
        <f t="shared" si="10"/>
        <v>4700129.5051401863</v>
      </c>
      <c r="J92" s="3">
        <f t="shared" si="11"/>
        <v>0.32424242424242428</v>
      </c>
      <c r="K92" s="4">
        <f t="shared" si="7"/>
        <v>2325451.72182209</v>
      </c>
      <c r="L92" s="4">
        <f t="shared" si="12"/>
        <v>1060037.3280915406</v>
      </c>
      <c r="M92">
        <f>VLOOKUP(B92,'CPI Indexes'!A$2:E$109,5,FALSE)</f>
        <v>1.65</v>
      </c>
      <c r="N92">
        <f>IF(B92&gt;G$4,VLOOKUP((B92-G$4),'CPI Indexes'!A$2:E$109,5,FALSE),VLOOKUP(0,'CPI Indexes'!A$2:E$109,5,FALSE))</f>
        <v>1.07</v>
      </c>
      <c r="O92">
        <f t="shared" si="13"/>
        <v>1.542056074766355</v>
      </c>
      <c r="P92"/>
    </row>
    <row r="93" spans="2:16" x14ac:dyDescent="0.35">
      <c r="B93">
        <f t="shared" si="8"/>
        <v>29</v>
      </c>
      <c r="C93" s="7">
        <v>1992</v>
      </c>
      <c r="D93" s="8">
        <v>4160255.29</v>
      </c>
      <c r="F93" s="16">
        <v>21.89</v>
      </c>
      <c r="H93" s="14">
        <f t="shared" si="9"/>
        <v>2080127.645</v>
      </c>
      <c r="I93" s="3">
        <f t="shared" si="10"/>
        <v>6458301.0692380946</v>
      </c>
      <c r="J93" s="3">
        <f t="shared" si="11"/>
        <v>0.32208588957055218</v>
      </c>
      <c r="K93" s="4">
        <f t="shared" si="7"/>
        <v>3208837.6576017402</v>
      </c>
      <c r="L93" s="4">
        <f t="shared" si="12"/>
        <v>1433402.3721330324</v>
      </c>
      <c r="M93">
        <f>VLOOKUP(B93,'CPI Indexes'!A$2:E$109,5,FALSE)</f>
        <v>1.63</v>
      </c>
      <c r="N93">
        <f>IF(B93&gt;G$4,VLOOKUP((B93-G$4),'CPI Indexes'!A$2:E$109,5,FALSE),VLOOKUP(0,'CPI Indexes'!A$2:E$109,5,FALSE))</f>
        <v>1.05</v>
      </c>
      <c r="O93">
        <f t="shared" si="13"/>
        <v>1.5523809523809522</v>
      </c>
      <c r="P93"/>
    </row>
    <row r="94" spans="2:16" x14ac:dyDescent="0.35">
      <c r="B94">
        <f t="shared" si="8"/>
        <v>28</v>
      </c>
      <c r="C94" s="7">
        <v>1993</v>
      </c>
      <c r="D94" s="8">
        <v>5388113.8300000001</v>
      </c>
      <c r="F94" s="16">
        <v>22.46</v>
      </c>
      <c r="H94" s="14">
        <f t="shared" si="9"/>
        <v>2694056.915</v>
      </c>
      <c r="I94" s="3">
        <f t="shared" si="10"/>
        <v>8369885.5611650487</v>
      </c>
      <c r="J94" s="3">
        <f t="shared" si="11"/>
        <v>0.32187500000000002</v>
      </c>
      <c r="K94" s="4">
        <f t="shared" si="7"/>
        <v>4203070.0116008651</v>
      </c>
      <c r="L94" s="4">
        <f t="shared" si="12"/>
        <v>1838542.9392561188</v>
      </c>
      <c r="M94">
        <f>VLOOKUP(B94,'CPI Indexes'!A$2:E$109,5,FALSE)</f>
        <v>1.6</v>
      </c>
      <c r="N94">
        <f>IF(B94&gt;G$4,VLOOKUP((B94-G$4),'CPI Indexes'!A$2:E$109,5,FALSE),VLOOKUP(0,'CPI Indexes'!A$2:E$109,5,FALSE))</f>
        <v>1.03</v>
      </c>
      <c r="O94">
        <f t="shared" si="13"/>
        <v>1.5533980582524272</v>
      </c>
      <c r="P94"/>
    </row>
    <row r="95" spans="2:16" x14ac:dyDescent="0.35">
      <c r="B95">
        <f t="shared" si="8"/>
        <v>27</v>
      </c>
      <c r="C95" s="7">
        <v>1994</v>
      </c>
      <c r="D95" s="8">
        <v>6039362.8799999999</v>
      </c>
      <c r="F95" s="16">
        <v>23.03</v>
      </c>
      <c r="H95" s="14">
        <f t="shared" si="9"/>
        <v>3019681.44</v>
      </c>
      <c r="I95" s="3">
        <f t="shared" si="10"/>
        <v>9567307.5326732676</v>
      </c>
      <c r="J95" s="3">
        <f t="shared" si="11"/>
        <v>0.31562499999999999</v>
      </c>
      <c r="K95" s="4">
        <f t="shared" si="7"/>
        <v>4764563.1262516594</v>
      </c>
      <c r="L95" s="4">
        <f t="shared" si="12"/>
        <v>2040877.8787173808</v>
      </c>
      <c r="M95">
        <f>VLOOKUP(B95,'CPI Indexes'!A$2:E$109,5,FALSE)</f>
        <v>1.6</v>
      </c>
      <c r="N95">
        <f>IF(B95&gt;G$4,VLOOKUP((B95-G$4),'CPI Indexes'!A$2:E$109,5,FALSE),VLOOKUP(0,'CPI Indexes'!A$2:E$109,5,FALSE))</f>
        <v>1.01</v>
      </c>
      <c r="O95">
        <f t="shared" si="13"/>
        <v>1.5841584158415842</v>
      </c>
      <c r="P95"/>
    </row>
    <row r="96" spans="2:16" x14ac:dyDescent="0.35">
      <c r="B96">
        <f t="shared" si="8"/>
        <v>26</v>
      </c>
      <c r="C96" s="7">
        <v>1995</v>
      </c>
      <c r="D96" s="8">
        <v>8156115.4100000001</v>
      </c>
      <c r="F96" s="16">
        <v>23.62</v>
      </c>
      <c r="H96" s="14">
        <f t="shared" si="9"/>
        <v>4078057.7050000001</v>
      </c>
      <c r="I96" s="3">
        <f t="shared" si="10"/>
        <v>12723540.0396</v>
      </c>
      <c r="J96" s="3">
        <f t="shared" si="11"/>
        <v>0.32051282051282054</v>
      </c>
      <c r="K96" s="4">
        <f t="shared" si="7"/>
        <v>6510126.4442172423</v>
      </c>
      <c r="L96" s="4">
        <f t="shared" si="12"/>
        <v>2728665.9696180355</v>
      </c>
      <c r="M96">
        <f>VLOOKUP(B96,'CPI Indexes'!A$2:E$109,5,FALSE)</f>
        <v>1.56</v>
      </c>
      <c r="N96">
        <f>IF(B96&gt;G$4,VLOOKUP((B96-G$4),'CPI Indexes'!A$2:E$109,5,FALSE),VLOOKUP(0,'CPI Indexes'!A$2:E$109,5,FALSE))</f>
        <v>1</v>
      </c>
      <c r="O96">
        <f t="shared" si="13"/>
        <v>1.56</v>
      </c>
      <c r="P96"/>
    </row>
    <row r="97" spans="2:16" x14ac:dyDescent="0.35">
      <c r="B97">
        <f t="shared" si="8"/>
        <v>25</v>
      </c>
      <c r="C97" s="7">
        <v>1996</v>
      </c>
      <c r="D97" s="8">
        <v>7278287.8600000003</v>
      </c>
      <c r="F97" s="16">
        <v>24.22</v>
      </c>
      <c r="H97" s="14">
        <f t="shared" si="9"/>
        <v>3639143.93</v>
      </c>
      <c r="I97" s="3">
        <f t="shared" si="10"/>
        <v>11437309.494285714</v>
      </c>
      <c r="J97" s="3">
        <f t="shared" si="11"/>
        <v>0.31818181818181823</v>
      </c>
      <c r="K97" s="4">
        <f t="shared" si="7"/>
        <v>5878890.7904525986</v>
      </c>
      <c r="L97" s="4">
        <f t="shared" si="12"/>
        <v>2410257.7066457812</v>
      </c>
      <c r="M97">
        <f>VLOOKUP(B97,'CPI Indexes'!A$2:E$109,5,FALSE)</f>
        <v>1.54</v>
      </c>
      <c r="N97">
        <f>IF(B97&gt;G$4,VLOOKUP((B97-G$4),'CPI Indexes'!A$2:E$109,5,FALSE),VLOOKUP(0,'CPI Indexes'!A$2:E$109,5,FALSE))</f>
        <v>0.98</v>
      </c>
      <c r="O97">
        <f t="shared" si="13"/>
        <v>1.5714285714285714</v>
      </c>
      <c r="P97"/>
    </row>
    <row r="98" spans="2:16" x14ac:dyDescent="0.35">
      <c r="B98">
        <f t="shared" si="8"/>
        <v>24</v>
      </c>
      <c r="C98" s="7">
        <v>1997</v>
      </c>
      <c r="D98" s="8">
        <v>3064373.85</v>
      </c>
      <c r="F98" s="16">
        <v>24.83</v>
      </c>
      <c r="H98" s="14">
        <f t="shared" si="9"/>
        <v>1532186.925</v>
      </c>
      <c r="I98" s="3">
        <f t="shared" si="10"/>
        <v>4752906.3795918366</v>
      </c>
      <c r="J98" s="3">
        <f t="shared" si="11"/>
        <v>0.32236842105263158</v>
      </c>
      <c r="K98" s="4">
        <f t="shared" si="7"/>
        <v>2505266.9941473049</v>
      </c>
      <c r="L98" s="4">
        <f t="shared" si="12"/>
        <v>1004313.6377763973</v>
      </c>
      <c r="M98">
        <f>VLOOKUP(B98,'CPI Indexes'!A$2:E$109,5,FALSE)</f>
        <v>1.52</v>
      </c>
      <c r="N98">
        <f>IF(B98&gt;G$4,VLOOKUP((B98-G$4),'CPI Indexes'!A$2:E$109,5,FALSE),VLOOKUP(0,'CPI Indexes'!A$2:E$109,5,FALSE))</f>
        <v>0.98</v>
      </c>
      <c r="O98">
        <f t="shared" si="13"/>
        <v>1.5510204081632653</v>
      </c>
      <c r="P98"/>
    </row>
    <row r="99" spans="2:16" x14ac:dyDescent="0.35">
      <c r="B99">
        <f t="shared" si="8"/>
        <v>23</v>
      </c>
      <c r="C99" s="7">
        <v>1998</v>
      </c>
      <c r="D99" s="8">
        <v>5010668.7</v>
      </c>
      <c r="F99" s="16">
        <v>25.46</v>
      </c>
      <c r="H99" s="14">
        <f t="shared" si="9"/>
        <v>2505334.35</v>
      </c>
      <c r="I99" s="3">
        <f t="shared" si="10"/>
        <v>7669390.8673469387</v>
      </c>
      <c r="J99" s="3">
        <f t="shared" si="11"/>
        <v>0.32666666666666666</v>
      </c>
      <c r="K99" s="4">
        <f t="shared" si="7"/>
        <v>4147878.8771712664</v>
      </c>
      <c r="L99" s="4">
        <f t="shared" si="12"/>
        <v>1624683.9977371704</v>
      </c>
      <c r="M99">
        <f>VLOOKUP(B99,'CPI Indexes'!A$2:E$109,5,FALSE)</f>
        <v>1.5</v>
      </c>
      <c r="N99">
        <f>IF(B99&gt;G$4,VLOOKUP((B99-G$4),'CPI Indexes'!A$2:E$109,5,FALSE),VLOOKUP(0,'CPI Indexes'!A$2:E$109,5,FALSE))</f>
        <v>0.98</v>
      </c>
      <c r="O99">
        <f t="shared" si="13"/>
        <v>1.5306122448979591</v>
      </c>
      <c r="P99"/>
    </row>
    <row r="100" spans="2:16" x14ac:dyDescent="0.35">
      <c r="B100">
        <f t="shared" si="8"/>
        <v>22</v>
      </c>
      <c r="C100" s="7">
        <v>1999</v>
      </c>
      <c r="D100" s="8">
        <v>5036046.49</v>
      </c>
      <c r="F100" s="16">
        <v>26.1</v>
      </c>
      <c r="H100" s="14">
        <f t="shared" si="9"/>
        <v>2518023.2450000001</v>
      </c>
      <c r="I100" s="3">
        <f t="shared" si="10"/>
        <v>7554069.7350000003</v>
      </c>
      <c r="J100" s="3">
        <f t="shared" si="11"/>
        <v>0.33333333333333331</v>
      </c>
      <c r="K100" s="4">
        <f t="shared" si="7"/>
        <v>4222058.222274025</v>
      </c>
      <c r="L100" s="4">
        <f t="shared" si="12"/>
        <v>1615231.0977827737</v>
      </c>
      <c r="M100">
        <f>VLOOKUP(B100,'CPI Indexes'!A$2:E$109,5,FALSE)</f>
        <v>1.47</v>
      </c>
      <c r="N100">
        <f>IF(B100&gt;G$4,VLOOKUP((B100-G$4),'CPI Indexes'!A$2:E$109,5,FALSE),VLOOKUP(0,'CPI Indexes'!A$2:E$109,5,FALSE))</f>
        <v>0.98</v>
      </c>
      <c r="O100">
        <f t="shared" si="13"/>
        <v>1.5</v>
      </c>
      <c r="P100"/>
    </row>
    <row r="101" spans="2:16" x14ac:dyDescent="0.35">
      <c r="B101">
        <f t="shared" si="8"/>
        <v>21</v>
      </c>
      <c r="C101" s="7">
        <v>2000</v>
      </c>
      <c r="D101" s="8">
        <v>4397851.29</v>
      </c>
      <c r="F101" s="16">
        <v>26.76</v>
      </c>
      <c r="H101" s="14">
        <f t="shared" si="9"/>
        <v>2198925.645</v>
      </c>
      <c r="I101" s="3">
        <f t="shared" si="10"/>
        <v>6462148.8342857147</v>
      </c>
      <c r="J101" s="3">
        <f t="shared" si="11"/>
        <v>0.34027777777777773</v>
      </c>
      <c r="K101" s="4">
        <f t="shared" si="7"/>
        <v>3735520.6421167636</v>
      </c>
      <c r="L101" s="4">
        <f t="shared" si="12"/>
        <v>1394791.9768079377</v>
      </c>
      <c r="M101">
        <f>VLOOKUP(B101,'CPI Indexes'!A$2:E$109,5,FALSE)</f>
        <v>1.44</v>
      </c>
      <c r="N101">
        <f>IF(B101&gt;G$4,VLOOKUP((B101-G$4),'CPI Indexes'!A$2:E$109,5,FALSE),VLOOKUP(0,'CPI Indexes'!A$2:E$109,5,FALSE))</f>
        <v>0.98</v>
      </c>
      <c r="O101">
        <f t="shared" si="13"/>
        <v>1.4693877551020409</v>
      </c>
      <c r="P101"/>
    </row>
    <row r="102" spans="2:16" x14ac:dyDescent="0.35">
      <c r="B102">
        <f t="shared" si="8"/>
        <v>20</v>
      </c>
      <c r="C102" s="7">
        <v>2001</v>
      </c>
      <c r="D102" s="8">
        <v>5640785.3700000001</v>
      </c>
      <c r="F102" s="16">
        <v>27.43</v>
      </c>
      <c r="H102" s="14">
        <f t="shared" si="9"/>
        <v>2820392.6850000001</v>
      </c>
      <c r="I102" s="3">
        <f t="shared" si="10"/>
        <v>8058264.8142857142</v>
      </c>
      <c r="J102" s="3">
        <f t="shared" si="11"/>
        <v>0.35000000000000003</v>
      </c>
      <c r="K102" s="4">
        <f t="shared" si="7"/>
        <v>4855257.7599892719</v>
      </c>
      <c r="L102" s="4">
        <f t="shared" si="12"/>
        <v>1768717.8564876083</v>
      </c>
      <c r="M102">
        <f>VLOOKUP(B102,'CPI Indexes'!A$2:E$109,5,FALSE)</f>
        <v>1.4</v>
      </c>
      <c r="N102">
        <f>IF(B102&gt;G$4,VLOOKUP((B102-G$4),'CPI Indexes'!A$2:E$109,5,FALSE),VLOOKUP(0,'CPI Indexes'!A$2:E$109,5,FALSE))</f>
        <v>0.98</v>
      </c>
      <c r="O102">
        <f t="shared" si="13"/>
        <v>1.4285714285714286</v>
      </c>
      <c r="P102"/>
    </row>
    <row r="103" spans="2:16" x14ac:dyDescent="0.35">
      <c r="B103">
        <f t="shared" si="8"/>
        <v>19</v>
      </c>
      <c r="C103" s="7">
        <v>2002</v>
      </c>
      <c r="D103" s="8">
        <v>5933206.5499999998</v>
      </c>
      <c r="F103" s="16">
        <v>28.12</v>
      </c>
      <c r="H103" s="14">
        <f t="shared" si="9"/>
        <v>2966603.2749999999</v>
      </c>
      <c r="I103" s="3">
        <f t="shared" si="10"/>
        <v>8294380.5852040816</v>
      </c>
      <c r="J103" s="3">
        <f t="shared" si="11"/>
        <v>0.35766423357664234</v>
      </c>
      <c r="K103" s="4">
        <f t="shared" si="7"/>
        <v>5177216.203867102</v>
      </c>
      <c r="L103" s="4">
        <f t="shared" si="12"/>
        <v>1838699.586373979</v>
      </c>
      <c r="M103">
        <f>VLOOKUP(B103,'CPI Indexes'!A$2:E$109,5,FALSE)</f>
        <v>1.37</v>
      </c>
      <c r="N103">
        <f>IF(B103&gt;G$4,VLOOKUP((B103-G$4),'CPI Indexes'!A$2:E$109,5,FALSE),VLOOKUP(0,'CPI Indexes'!A$2:E$109,5,FALSE))</f>
        <v>0.98</v>
      </c>
      <c r="O103">
        <f t="shared" si="13"/>
        <v>1.3979591836734695</v>
      </c>
      <c r="P103"/>
    </row>
    <row r="104" spans="2:16" x14ac:dyDescent="0.35">
      <c r="B104">
        <f t="shared" si="8"/>
        <v>18</v>
      </c>
      <c r="C104" s="7">
        <v>2003</v>
      </c>
      <c r="D104" s="8">
        <v>5299077.25</v>
      </c>
      <c r="F104" s="16">
        <v>28.83</v>
      </c>
      <c r="H104" s="14">
        <f t="shared" si="9"/>
        <v>2649538.625</v>
      </c>
      <c r="I104" s="3">
        <f t="shared" si="10"/>
        <v>7191604.8392857146</v>
      </c>
      <c r="J104" s="3">
        <f t="shared" si="11"/>
        <v>0.36842105263157893</v>
      </c>
      <c r="K104" s="4">
        <f t="shared" si="7"/>
        <v>4689356.0300990371</v>
      </c>
      <c r="L104" s="4">
        <f t="shared" si="12"/>
        <v>1622467.9580369578</v>
      </c>
      <c r="M104">
        <f>VLOOKUP(B104,'CPI Indexes'!A$2:E$109,5,FALSE)</f>
        <v>1.33</v>
      </c>
      <c r="N104">
        <f>IF(B104&gt;G$4,VLOOKUP((B104-G$4),'CPI Indexes'!A$2:E$109,5,FALSE),VLOOKUP(0,'CPI Indexes'!A$2:E$109,5,FALSE))</f>
        <v>0.98</v>
      </c>
      <c r="O104">
        <f t="shared" si="13"/>
        <v>1.3571428571428572</v>
      </c>
      <c r="P104"/>
    </row>
    <row r="105" spans="2:16" x14ac:dyDescent="0.35">
      <c r="B105">
        <f t="shared" si="8"/>
        <v>17</v>
      </c>
      <c r="C105" s="7">
        <v>2004</v>
      </c>
      <c r="D105" s="8">
        <v>4568376.3099999996</v>
      </c>
      <c r="F105" s="16">
        <v>29.55</v>
      </c>
      <c r="H105" s="14">
        <f t="shared" si="9"/>
        <v>2284188.1549999998</v>
      </c>
      <c r="I105" s="3">
        <f t="shared" si="10"/>
        <v>6106707.1082653059</v>
      </c>
      <c r="J105" s="3">
        <f t="shared" si="11"/>
        <v>0.37404580152671751</v>
      </c>
      <c r="K105" s="4">
        <f t="shared" si="7"/>
        <v>4100784.5316983513</v>
      </c>
      <c r="L105" s="4">
        <f t="shared" si="12"/>
        <v>1381714.8861613122</v>
      </c>
      <c r="M105">
        <f>VLOOKUP(B105,'CPI Indexes'!A$2:E$109,5,FALSE)</f>
        <v>1.31</v>
      </c>
      <c r="N105">
        <f>IF(B105&gt;G$4,VLOOKUP((B105-G$4),'CPI Indexes'!A$2:E$109,5,FALSE),VLOOKUP(0,'CPI Indexes'!A$2:E$109,5,FALSE))</f>
        <v>0.98</v>
      </c>
      <c r="O105">
        <f t="shared" si="13"/>
        <v>1.3367346938775511</v>
      </c>
      <c r="P105"/>
    </row>
    <row r="106" spans="2:16" x14ac:dyDescent="0.35">
      <c r="B106">
        <f t="shared" si="8"/>
        <v>16</v>
      </c>
      <c r="C106" s="7">
        <v>2005</v>
      </c>
      <c r="D106" s="8">
        <v>10063946.09</v>
      </c>
      <c r="F106" s="16">
        <v>30.29</v>
      </c>
      <c r="H106" s="14">
        <f t="shared" si="9"/>
        <v>5031973.0449999999</v>
      </c>
      <c r="I106" s="3">
        <f t="shared" si="10"/>
        <v>13144745.913469389</v>
      </c>
      <c r="J106" s="3">
        <f t="shared" si="11"/>
        <v>0.38281249999999994</v>
      </c>
      <c r="K106" s="4">
        <f t="shared" si="7"/>
        <v>9167216.9349322226</v>
      </c>
      <c r="L106" s="4">
        <f t="shared" si="12"/>
        <v>3005784.1957349004</v>
      </c>
      <c r="M106">
        <f>VLOOKUP(B106,'CPI Indexes'!A$2:E$109,5,FALSE)</f>
        <v>1.28</v>
      </c>
      <c r="N106">
        <f>IF(B106&gt;G$4,VLOOKUP((B106-G$4),'CPI Indexes'!A$2:E$109,5,FALSE),VLOOKUP(0,'CPI Indexes'!A$2:E$109,5,FALSE))</f>
        <v>0.98</v>
      </c>
      <c r="O106">
        <f t="shared" si="13"/>
        <v>1.306122448979592</v>
      </c>
      <c r="P106"/>
    </row>
    <row r="107" spans="2:16" x14ac:dyDescent="0.35">
      <c r="B107">
        <f t="shared" si="8"/>
        <v>15</v>
      </c>
      <c r="C107" s="7">
        <v>2006</v>
      </c>
      <c r="D107" s="8">
        <v>10856512.939999999</v>
      </c>
      <c r="F107" s="16">
        <v>31.04</v>
      </c>
      <c r="H107" s="14">
        <f t="shared" si="9"/>
        <v>5428256.4699999997</v>
      </c>
      <c r="I107" s="3">
        <f t="shared" si="10"/>
        <v>13958373.780000001</v>
      </c>
      <c r="J107" s="3">
        <f t="shared" si="11"/>
        <v>0.38888888888888884</v>
      </c>
      <c r="K107" s="4">
        <f t="shared" si="7"/>
        <v>10037133.259578893</v>
      </c>
      <c r="L107" s="4">
        <f t="shared" si="12"/>
        <v>3201392.3221477862</v>
      </c>
      <c r="M107">
        <f>VLOOKUP(B107,'CPI Indexes'!A$2:E$109,5,FALSE)</f>
        <v>1.26</v>
      </c>
      <c r="N107">
        <f>IF(B107&gt;G$4,VLOOKUP((B107-G$4),'CPI Indexes'!A$2:E$109,5,FALSE),VLOOKUP(0,'CPI Indexes'!A$2:E$109,5,FALSE))</f>
        <v>0.98</v>
      </c>
      <c r="O107">
        <f t="shared" si="13"/>
        <v>1.2857142857142858</v>
      </c>
      <c r="P107"/>
    </row>
    <row r="108" spans="2:16" x14ac:dyDescent="0.35">
      <c r="B108">
        <f t="shared" si="8"/>
        <v>14</v>
      </c>
      <c r="C108" s="7">
        <v>2007</v>
      </c>
      <c r="D108" s="8">
        <v>10025595.869999999</v>
      </c>
      <c r="F108" s="16">
        <v>31.82</v>
      </c>
      <c r="H108" s="14">
        <f t="shared" si="9"/>
        <v>5012797.9349999996</v>
      </c>
      <c r="I108" s="3">
        <f t="shared" si="10"/>
        <v>12583145.836836733</v>
      </c>
      <c r="J108" s="3">
        <f t="shared" si="11"/>
        <v>0.3983739837398374</v>
      </c>
      <c r="K108" s="4">
        <f t="shared" si="7"/>
        <v>9413208.1921614464</v>
      </c>
      <c r="L108" s="4">
        <f t="shared" si="12"/>
        <v>2917401.1564573352</v>
      </c>
      <c r="M108">
        <f>VLOOKUP(B108,'CPI Indexes'!A$2:E$109,5,FALSE)</f>
        <v>1.23</v>
      </c>
      <c r="N108">
        <f>IF(B108&gt;G$4,VLOOKUP((B108-G$4),'CPI Indexes'!A$2:E$109,5,FALSE),VLOOKUP(0,'CPI Indexes'!A$2:E$109,5,FALSE))</f>
        <v>0.98</v>
      </c>
      <c r="O108">
        <f t="shared" si="13"/>
        <v>1.2551020408163265</v>
      </c>
      <c r="P108"/>
    </row>
    <row r="109" spans="2:16" x14ac:dyDescent="0.35">
      <c r="B109">
        <f t="shared" si="8"/>
        <v>13</v>
      </c>
      <c r="C109" s="7">
        <v>2008</v>
      </c>
      <c r="D109" s="8">
        <v>7960617.6699999999</v>
      </c>
      <c r="F109" s="16">
        <v>32.61</v>
      </c>
      <c r="H109" s="14">
        <f t="shared" si="9"/>
        <v>3980308.835</v>
      </c>
      <c r="I109" s="3">
        <f t="shared" si="10"/>
        <v>9747695.106122449</v>
      </c>
      <c r="J109" s="3">
        <f t="shared" si="11"/>
        <v>0.40833333333333333</v>
      </c>
      <c r="K109" s="4">
        <f t="shared" si="7"/>
        <v>7592212.7903458597</v>
      </c>
      <c r="L109" s="4">
        <f t="shared" si="12"/>
        <v>2285579.0952706239</v>
      </c>
      <c r="M109">
        <f>VLOOKUP(B109,'CPI Indexes'!A$2:E$109,5,FALSE)</f>
        <v>1.2</v>
      </c>
      <c r="N109">
        <f>IF(B109&gt;G$4,VLOOKUP((B109-G$4),'CPI Indexes'!A$2:E$109,5,FALSE),VLOOKUP(0,'CPI Indexes'!A$2:E$109,5,FALSE))</f>
        <v>0.98</v>
      </c>
      <c r="O109">
        <f t="shared" si="13"/>
        <v>1.2244897959183674</v>
      </c>
      <c r="P109"/>
    </row>
    <row r="110" spans="2:16" x14ac:dyDescent="0.35">
      <c r="B110">
        <f t="shared" si="8"/>
        <v>12</v>
      </c>
      <c r="C110" s="7">
        <v>2009</v>
      </c>
      <c r="D110" s="8">
        <v>3805622.42</v>
      </c>
      <c r="F110" s="16">
        <v>33.42</v>
      </c>
      <c r="H110" s="14">
        <f t="shared" si="9"/>
        <v>1902811.21</v>
      </c>
      <c r="I110" s="3">
        <f t="shared" si="10"/>
        <v>4659945.8204081636</v>
      </c>
      <c r="J110" s="3">
        <f t="shared" si="11"/>
        <v>0.40833333333333327</v>
      </c>
      <c r="K110" s="4">
        <f t="shared" si="7"/>
        <v>3688191.3215138386</v>
      </c>
      <c r="L110" s="4">
        <f t="shared" si="12"/>
        <v>1077682.8202336915</v>
      </c>
      <c r="M110">
        <f>VLOOKUP(B110,'CPI Indexes'!A$2:E$109,5,FALSE)</f>
        <v>1.2</v>
      </c>
      <c r="N110">
        <f>IF(B110&gt;G$4,VLOOKUP((B110-G$4),'CPI Indexes'!A$2:E$109,5,FALSE),VLOOKUP(0,'CPI Indexes'!A$2:E$109,5,FALSE))</f>
        <v>0.98</v>
      </c>
      <c r="O110">
        <f t="shared" si="13"/>
        <v>1.2244897959183674</v>
      </c>
      <c r="P110"/>
    </row>
    <row r="111" spans="2:16" x14ac:dyDescent="0.35">
      <c r="B111">
        <f t="shared" si="8"/>
        <v>11</v>
      </c>
      <c r="C111" s="7">
        <v>2010</v>
      </c>
      <c r="D111" s="8">
        <v>8078925.9500000002</v>
      </c>
      <c r="F111" s="16">
        <v>34.25</v>
      </c>
      <c r="H111" s="14">
        <f t="shared" si="9"/>
        <v>4039462.9750000001</v>
      </c>
      <c r="I111" s="3">
        <f t="shared" si="10"/>
        <v>9727686.3479591832</v>
      </c>
      <c r="J111" s="3">
        <f t="shared" si="11"/>
        <v>0.41525423728813565</v>
      </c>
      <c r="K111" s="4">
        <f t="shared" si="7"/>
        <v>7959385.0436691027</v>
      </c>
      <c r="L111" s="4">
        <f t="shared" si="12"/>
        <v>2255728.9081727657</v>
      </c>
      <c r="M111">
        <f>VLOOKUP(B111,'CPI Indexes'!A$2:E$109,5,FALSE)</f>
        <v>1.18</v>
      </c>
      <c r="N111">
        <f>IF(B111&gt;G$4,VLOOKUP((B111-G$4),'CPI Indexes'!A$2:E$109,5,FALSE),VLOOKUP(0,'CPI Indexes'!A$2:E$109,5,FALSE))</f>
        <v>0.98</v>
      </c>
      <c r="O111">
        <f t="shared" si="13"/>
        <v>1.2040816326530612</v>
      </c>
      <c r="P111"/>
    </row>
    <row r="112" spans="2:16" x14ac:dyDescent="0.35">
      <c r="B112">
        <f t="shared" si="8"/>
        <v>10</v>
      </c>
      <c r="C112" s="7">
        <v>2011</v>
      </c>
      <c r="D112" s="8">
        <v>6530861.4199999999</v>
      </c>
      <c r="F112" s="16">
        <v>35.1</v>
      </c>
      <c r="H112" s="14">
        <f t="shared" si="9"/>
        <v>3265430.71</v>
      </c>
      <c r="I112" s="3">
        <f t="shared" si="10"/>
        <v>7597124.5089795915</v>
      </c>
      <c r="J112" s="3">
        <f t="shared" si="11"/>
        <v>0.42982456140350878</v>
      </c>
      <c r="K112" s="4">
        <f t="shared" si="7"/>
        <v>6543445.682077907</v>
      </c>
      <c r="L112" s="4">
        <f t="shared" si="12"/>
        <v>1797314.1880240315</v>
      </c>
      <c r="M112">
        <f>VLOOKUP(B112,'CPI Indexes'!A$2:E$109,5,FALSE)</f>
        <v>1.1399999999999999</v>
      </c>
      <c r="N112">
        <f>IF(B112&gt;G$4,VLOOKUP((B112-G$4),'CPI Indexes'!A$2:E$109,5,FALSE),VLOOKUP(0,'CPI Indexes'!A$2:E$109,5,FALSE))</f>
        <v>0.98</v>
      </c>
      <c r="O112">
        <f t="shared" si="13"/>
        <v>1.1632653061224489</v>
      </c>
      <c r="P112"/>
    </row>
    <row r="113" spans="2:17" x14ac:dyDescent="0.35">
      <c r="B113">
        <f t="shared" si="8"/>
        <v>9</v>
      </c>
      <c r="C113" s="7">
        <v>2012</v>
      </c>
      <c r="D113" s="8">
        <v>12311181.310000001</v>
      </c>
      <c r="F113" s="16">
        <v>35.97</v>
      </c>
      <c r="H113" s="14">
        <f t="shared" si="9"/>
        <v>6155590.6550000003</v>
      </c>
      <c r="I113" s="3">
        <f t="shared" si="10"/>
        <v>14195545.796224488</v>
      </c>
      <c r="J113" s="3">
        <f t="shared" si="11"/>
        <v>0.43362831858407086</v>
      </c>
      <c r="K113" s="4">
        <f t="shared" si="7"/>
        <v>12549254.009288976</v>
      </c>
      <c r="L113" s="4">
        <f t="shared" si="12"/>
        <v>3338303.0502685145</v>
      </c>
      <c r="M113">
        <f>VLOOKUP(B113,'CPI Indexes'!A$2:E$109,5,FALSE)</f>
        <v>1.1299999999999999</v>
      </c>
      <c r="N113">
        <f>IF(B113&gt;G$4,VLOOKUP((B113-G$4),'CPI Indexes'!A$2:E$109,5,FALSE),VLOOKUP(0,'CPI Indexes'!A$2:E$109,5,FALSE))</f>
        <v>0.98</v>
      </c>
      <c r="O113">
        <f t="shared" si="13"/>
        <v>1.1530612244897958</v>
      </c>
      <c r="P113"/>
    </row>
    <row r="114" spans="2:17" x14ac:dyDescent="0.35">
      <c r="B114">
        <f t="shared" si="8"/>
        <v>8</v>
      </c>
      <c r="C114" s="7">
        <v>2013</v>
      </c>
      <c r="D114" s="8">
        <v>14888036.99</v>
      </c>
      <c r="F114" s="16">
        <v>36.85</v>
      </c>
      <c r="H114" s="14">
        <f t="shared" si="9"/>
        <v>7444018.4950000001</v>
      </c>
      <c r="I114" s="3">
        <f t="shared" si="10"/>
        <v>17014899.417142861</v>
      </c>
      <c r="J114" s="3">
        <f t="shared" si="11"/>
        <v>0.43749999999999994</v>
      </c>
      <c r="K114" s="4">
        <f t="shared" si="7"/>
        <v>15442719.139965475</v>
      </c>
      <c r="L114" s="4">
        <f t="shared" si="12"/>
        <v>3977059.5098663718</v>
      </c>
      <c r="M114">
        <f>VLOOKUP(B114,'CPI Indexes'!A$2:E$109,5,FALSE)</f>
        <v>1.1200000000000001</v>
      </c>
      <c r="N114">
        <f>IF(B114&gt;G$4,VLOOKUP((B114-G$4),'CPI Indexes'!A$2:E$109,5,FALSE),VLOOKUP(0,'CPI Indexes'!A$2:E$109,5,FALSE))</f>
        <v>0.98</v>
      </c>
      <c r="O114">
        <f t="shared" si="13"/>
        <v>1.142857142857143</v>
      </c>
      <c r="P114"/>
    </row>
    <row r="115" spans="2:17" x14ac:dyDescent="0.35">
      <c r="B115">
        <f t="shared" si="8"/>
        <v>7</v>
      </c>
      <c r="C115" s="7">
        <v>2014</v>
      </c>
      <c r="D115" s="8">
        <v>14420870.07</v>
      </c>
      <c r="F115" s="16">
        <v>37.75</v>
      </c>
      <c r="H115" s="14">
        <f t="shared" si="9"/>
        <v>7210435.0350000001</v>
      </c>
      <c r="I115" s="3">
        <f t="shared" si="10"/>
        <v>16039539.159489796</v>
      </c>
      <c r="J115" s="3">
        <f t="shared" si="11"/>
        <v>0.44954128440366975</v>
      </c>
      <c r="K115" s="4">
        <f t="shared" si="7"/>
        <v>15227126.381185923</v>
      </c>
      <c r="L115" s="4">
        <f t="shared" si="12"/>
        <v>3793734.8494034312</v>
      </c>
      <c r="M115">
        <f>VLOOKUP(B115,'CPI Indexes'!A$2:E$109,5,FALSE)</f>
        <v>1.0900000000000001</v>
      </c>
      <c r="N115">
        <f>IF(B115&gt;G$4,VLOOKUP((B115-G$4),'CPI Indexes'!A$2:E$109,5,FALSE),VLOOKUP(0,'CPI Indexes'!A$2:E$109,5,FALSE))</f>
        <v>0.98</v>
      </c>
      <c r="O115">
        <f t="shared" si="13"/>
        <v>1.1122448979591837</v>
      </c>
      <c r="P115"/>
    </row>
    <row r="116" spans="2:17" x14ac:dyDescent="0.35">
      <c r="B116">
        <f t="shared" si="8"/>
        <v>6</v>
      </c>
      <c r="C116" s="7">
        <v>2015</v>
      </c>
      <c r="D116" s="8">
        <v>13410628.9</v>
      </c>
      <c r="F116" s="16">
        <v>38.68</v>
      </c>
      <c r="H116" s="14">
        <f t="shared" si="9"/>
        <v>6705314.4500000002</v>
      </c>
      <c r="I116" s="3">
        <f t="shared" si="10"/>
        <v>14779060.420408165</v>
      </c>
      <c r="J116" s="3">
        <f t="shared" si="11"/>
        <v>0.45370370370370366</v>
      </c>
      <c r="K116" s="4">
        <f t="shared" si="7"/>
        <v>14423604.086634314</v>
      </c>
      <c r="L116" s="4">
        <f t="shared" si="12"/>
        <v>3472592.9297000761</v>
      </c>
      <c r="M116">
        <f>VLOOKUP(B116,'CPI Indexes'!A$2:E$109,5,FALSE)</f>
        <v>1.08</v>
      </c>
      <c r="N116">
        <f>IF(B116&gt;G$4,VLOOKUP((B116-G$4),'CPI Indexes'!A$2:E$109,5,FALSE),VLOOKUP(0,'CPI Indexes'!A$2:E$109,5,FALSE))</f>
        <v>0.98</v>
      </c>
      <c r="O116">
        <f t="shared" si="13"/>
        <v>1.1020408163265307</v>
      </c>
      <c r="P116"/>
    </row>
    <row r="117" spans="2:17" x14ac:dyDescent="0.35">
      <c r="B117">
        <f t="shared" si="8"/>
        <v>5</v>
      </c>
      <c r="C117" s="7">
        <v>2016</v>
      </c>
      <c r="D117" s="8">
        <v>10157808.289999999</v>
      </c>
      <c r="F117" s="16">
        <v>39.61</v>
      </c>
      <c r="H117" s="14">
        <f t="shared" si="9"/>
        <v>5078904.1449999996</v>
      </c>
      <c r="I117" s="3">
        <f t="shared" si="10"/>
        <v>11090668.234999999</v>
      </c>
      <c r="J117" s="3">
        <f t="shared" si="11"/>
        <v>0.45794392523364486</v>
      </c>
      <c r="K117" s="4">
        <f t="shared" si="7"/>
        <v>11128146.127311533</v>
      </c>
      <c r="L117" s="4">
        <f t="shared" si="12"/>
        <v>2589011.4171860809</v>
      </c>
      <c r="M117">
        <f>VLOOKUP(B117,'CPI Indexes'!A$2:E$109,5,FALSE)</f>
        <v>1.07</v>
      </c>
      <c r="N117">
        <f>IF(B117&gt;G$4,VLOOKUP((B117-G$4),'CPI Indexes'!A$2:E$109,5,FALSE),VLOOKUP(0,'CPI Indexes'!A$2:E$109,5,FALSE))</f>
        <v>0.98</v>
      </c>
      <c r="O117">
        <f t="shared" si="13"/>
        <v>1.0918367346938775</v>
      </c>
      <c r="P117"/>
    </row>
    <row r="118" spans="2:17" x14ac:dyDescent="0.35">
      <c r="B118">
        <f t="shared" si="8"/>
        <v>4</v>
      </c>
      <c r="C118" s="7">
        <v>2017</v>
      </c>
      <c r="D118" s="8">
        <v>11386910.26</v>
      </c>
      <c r="F118" s="16">
        <v>40.57</v>
      </c>
      <c r="H118" s="14">
        <f t="shared" si="9"/>
        <v>5693455.1299999999</v>
      </c>
      <c r="I118" s="3">
        <f t="shared" si="10"/>
        <v>12200260.992857141</v>
      </c>
      <c r="J118" s="3">
        <f t="shared" si="11"/>
        <v>0.46666666666666673</v>
      </c>
      <c r="K118" s="4">
        <f t="shared" si="7"/>
        <v>12714077.977901932</v>
      </c>
      <c r="L118" s="4">
        <f t="shared" si="12"/>
        <v>2855271.6634048908</v>
      </c>
      <c r="M118">
        <f>VLOOKUP(B118,'CPI Indexes'!A$2:E$109,5,FALSE)</f>
        <v>1.05</v>
      </c>
      <c r="N118">
        <f>IF(B118&gt;G$4,VLOOKUP((B118-G$4),'CPI Indexes'!A$2:E$109,5,FALSE),VLOOKUP(0,'CPI Indexes'!A$2:E$109,5,FALSE))</f>
        <v>0.98</v>
      </c>
      <c r="O118">
        <f t="shared" si="13"/>
        <v>1.0714285714285714</v>
      </c>
      <c r="P118"/>
    </row>
    <row r="119" spans="2:17" x14ac:dyDescent="0.35">
      <c r="B119">
        <f t="shared" si="8"/>
        <v>3</v>
      </c>
      <c r="C119" s="7">
        <v>2018</v>
      </c>
      <c r="D119" s="8">
        <v>10343154.300000001</v>
      </c>
      <c r="F119" s="16">
        <v>41.53</v>
      </c>
      <c r="H119" s="14">
        <f t="shared" si="9"/>
        <v>5171577.1500000004</v>
      </c>
      <c r="I119" s="3">
        <f t="shared" si="10"/>
        <v>10870866.254081633</v>
      </c>
      <c r="J119" s="3">
        <f t="shared" si="11"/>
        <v>0.47572815533980584</v>
      </c>
      <c r="K119" s="4">
        <f t="shared" si="7"/>
        <v>11770316.503849562</v>
      </c>
      <c r="L119" s="4">
        <f t="shared" si="12"/>
        <v>2551538.4930580901</v>
      </c>
      <c r="M119">
        <f>VLOOKUP(B119,'CPI Indexes'!A$2:E$109,5,FALSE)</f>
        <v>1.03</v>
      </c>
      <c r="N119">
        <f>IF(B119&gt;G$4,VLOOKUP((B119-G$4),'CPI Indexes'!A$2:E$109,5,FALSE),VLOOKUP(0,'CPI Indexes'!A$2:E$109,5,FALSE))</f>
        <v>0.98</v>
      </c>
      <c r="O119">
        <f t="shared" si="13"/>
        <v>1.0510204081632653</v>
      </c>
      <c r="P119"/>
    </row>
    <row r="120" spans="2:17" x14ac:dyDescent="0.35">
      <c r="B120">
        <f t="shared" si="8"/>
        <v>2</v>
      </c>
      <c r="C120" s="7">
        <v>2019</v>
      </c>
      <c r="D120" s="8">
        <v>13688543.27</v>
      </c>
      <c r="F120" s="16">
        <v>42.51</v>
      </c>
      <c r="H120" s="14">
        <f t="shared" si="9"/>
        <v>6844271.6349999998</v>
      </c>
      <c r="I120" s="3">
        <f t="shared" si="10"/>
        <v>14107580.30887755</v>
      </c>
      <c r="J120" s="3">
        <f t="shared" si="11"/>
        <v>0.48514851485148519</v>
      </c>
      <c r="K120" s="4">
        <f t="shared" si="7"/>
        <v>15882561.258181263</v>
      </c>
      <c r="L120" s="4">
        <f t="shared" si="12"/>
        <v>3320979.3808740545</v>
      </c>
      <c r="M120">
        <f>VLOOKUP(B120,'CPI Indexes'!A$2:E$109,5,FALSE)</f>
        <v>1.01</v>
      </c>
      <c r="N120">
        <f>IF(B120&gt;G$4,VLOOKUP((B120-G$4),'CPI Indexes'!A$2:E$109,5,FALSE),VLOOKUP(0,'CPI Indexes'!A$2:E$109,5,FALSE))</f>
        <v>0.98</v>
      </c>
      <c r="O120">
        <f t="shared" si="13"/>
        <v>1.0306122448979591</v>
      </c>
      <c r="P120"/>
    </row>
    <row r="121" spans="2:17" x14ac:dyDescent="0.35">
      <c r="B121">
        <f t="shared" si="8"/>
        <v>1</v>
      </c>
      <c r="C121" s="7">
        <v>2020</v>
      </c>
      <c r="D121" s="8">
        <v>12701976.85</v>
      </c>
      <c r="F121" s="16">
        <v>43.5</v>
      </c>
      <c r="H121" s="14">
        <f t="shared" si="9"/>
        <v>6350988.4249999998</v>
      </c>
      <c r="I121" s="3">
        <f t="shared" si="10"/>
        <v>12961200.867346939</v>
      </c>
      <c r="J121" s="3">
        <f t="shared" si="11"/>
        <v>0.49</v>
      </c>
      <c r="K121" s="4">
        <f t="shared" si="7"/>
        <v>15029647.428749284</v>
      </c>
      <c r="L121" s="4">
        <f t="shared" si="12"/>
        <v>3030164.5192129179</v>
      </c>
      <c r="M121">
        <f>VLOOKUP(B121,'CPI Indexes'!A$2:E$109,5,FALSE)</f>
        <v>1</v>
      </c>
      <c r="N121">
        <f>IF(B121&gt;G$4,VLOOKUP((B121-G$4),'CPI Indexes'!A$2:E$109,5,FALSE),VLOOKUP(0,'CPI Indexes'!A$2:E$109,5,FALSE))</f>
        <v>0.98</v>
      </c>
      <c r="O121">
        <f t="shared" si="13"/>
        <v>1.0204081632653061</v>
      </c>
      <c r="P121"/>
    </row>
    <row r="122" spans="2:17" x14ac:dyDescent="0.35">
      <c r="B122">
        <f t="shared" si="8"/>
        <v>0</v>
      </c>
      <c r="C122" s="7">
        <v>2021</v>
      </c>
      <c r="D122" s="8">
        <v>112224699.54000001</v>
      </c>
      <c r="F122" s="16">
        <v>44.5</v>
      </c>
      <c r="H122" s="14">
        <f t="shared" si="9"/>
        <v>56112349.770000003</v>
      </c>
      <c r="I122" s="3">
        <f t="shared" si="10"/>
        <v>112224699.54000001</v>
      </c>
      <c r="J122" s="3">
        <f t="shared" si="11"/>
        <v>0.5</v>
      </c>
      <c r="K122" s="4">
        <f t="shared" si="7"/>
        <v>135445973.53137141</v>
      </c>
      <c r="L122" s="4">
        <f t="shared" si="12"/>
        <v>26320577.231997319</v>
      </c>
      <c r="M122">
        <f>VLOOKUP(B122,'CPI Indexes'!A$2:E$109,5,FALSE)</f>
        <v>0.98</v>
      </c>
      <c r="N122">
        <f>IF(B122&gt;G$4,VLOOKUP((B122-G$4),'CPI Indexes'!A$2:E$109,5,FALSE),VLOOKUP(0,'CPI Indexes'!A$2:E$109,5,FALSE))</f>
        <v>0.98</v>
      </c>
      <c r="O122">
        <f t="shared" si="13"/>
        <v>1</v>
      </c>
      <c r="P122"/>
    </row>
    <row r="123" spans="2:17" x14ac:dyDescent="0.35">
      <c r="H123" s="3"/>
      <c r="P123"/>
    </row>
    <row r="124" spans="2:17" x14ac:dyDescent="0.35">
      <c r="D124" s="1">
        <f>SUM(D9:D123)</f>
        <v>549648294.45000005</v>
      </c>
      <c r="H124" s="3">
        <f>SUM(H9:H123)</f>
        <v>274824147.22500002</v>
      </c>
      <c r="I124" s="3">
        <f>SUM(I9:I123)</f>
        <v>1077248054.8290854</v>
      </c>
      <c r="J124" s="3"/>
      <c r="K124" s="11">
        <f>SUM(K9:K123)</f>
        <v>500047496.40285659</v>
      </c>
      <c r="L124" s="11">
        <f>SUM(L9:L123)</f>
        <v>173336605.58073568</v>
      </c>
      <c r="P124"/>
    </row>
    <row r="125" spans="2:17" x14ac:dyDescent="0.35">
      <c r="H125" s="3"/>
      <c r="P125"/>
    </row>
    <row r="126" spans="2:17" x14ac:dyDescent="0.35">
      <c r="H126" s="3">
        <f>H124/D124</f>
        <v>0.5</v>
      </c>
      <c r="I126" s="5">
        <f>I124/D124</f>
        <v>1.9598861048173044</v>
      </c>
      <c r="J126" s="6"/>
      <c r="K126" s="5">
        <f>K124/D124</f>
        <v>0.9097590249110552</v>
      </c>
      <c r="L126" s="4">
        <f>L124/D124</f>
        <v>0.31535912570088692</v>
      </c>
      <c r="P126"/>
    </row>
    <row r="127" spans="2:17" x14ac:dyDescent="0.35">
      <c r="B127" t="s">
        <v>10</v>
      </c>
      <c r="C127" t="s">
        <v>33</v>
      </c>
      <c r="D127" s="3">
        <f>D124*0.39</f>
        <v>214362834.83550003</v>
      </c>
      <c r="H127" s="3"/>
      <c r="P127"/>
      <c r="Q127" s="4"/>
    </row>
    <row r="128" spans="2:17" x14ac:dyDescent="0.35">
      <c r="C128" t="s">
        <v>34</v>
      </c>
      <c r="D128" s="1">
        <f>D124*0.34</f>
        <v>186880420.11300004</v>
      </c>
      <c r="F128" s="2"/>
      <c r="H128" s="2"/>
      <c r="L128" s="2"/>
      <c r="N128" s="3"/>
      <c r="O128" s="4"/>
      <c r="P128" s="4"/>
      <c r="Q128" s="4"/>
    </row>
    <row r="129" spans="2:19" x14ac:dyDescent="0.35">
      <c r="D129" s="1"/>
      <c r="F129" s="2"/>
      <c r="H129" s="2"/>
      <c r="L129" s="2"/>
      <c r="N129" s="3"/>
      <c r="O129" s="4"/>
      <c r="P129" s="4"/>
      <c r="Q129" s="4"/>
    </row>
    <row r="130" spans="2:19" x14ac:dyDescent="0.35">
      <c r="D130" s="1"/>
      <c r="F130" s="2"/>
      <c r="H130" s="2"/>
      <c r="L130" s="2"/>
      <c r="N130" s="3"/>
      <c r="O130" s="4"/>
      <c r="P130" s="4"/>
      <c r="Q130" s="4"/>
    </row>
    <row r="131" spans="2:19" x14ac:dyDescent="0.35">
      <c r="C131" t="s">
        <v>10</v>
      </c>
      <c r="D131" s="1">
        <f>D127-D128</f>
        <v>27482414.722499996</v>
      </c>
      <c r="F131" s="2">
        <f>D131/23.3</f>
        <v>1179502.7777896994</v>
      </c>
      <c r="H131" s="2">
        <f>D131/40.3</f>
        <v>681945.774751861</v>
      </c>
      <c r="I131" s="2">
        <f>F131-H131</f>
        <v>497557.00303783838</v>
      </c>
      <c r="L131" s="2"/>
      <c r="N131" s="3"/>
      <c r="O131" s="4"/>
      <c r="P131" s="4"/>
      <c r="Q131" s="4"/>
    </row>
    <row r="132" spans="2:19" x14ac:dyDescent="0.35">
      <c r="D132" s="1"/>
      <c r="F132" s="2"/>
      <c r="H132" s="2"/>
      <c r="L132" s="2"/>
      <c r="N132" s="3"/>
      <c r="O132" s="4"/>
      <c r="P132" s="4"/>
      <c r="Q132" s="4"/>
    </row>
    <row r="133" spans="2:19" x14ac:dyDescent="0.35">
      <c r="D133" s="1"/>
      <c r="F133" s="2"/>
      <c r="H133" s="2"/>
      <c r="L133" s="2"/>
      <c r="N133" s="3"/>
      <c r="O133" s="4"/>
      <c r="P133" s="4"/>
      <c r="Q133" s="4"/>
    </row>
    <row r="134" spans="2:19" x14ac:dyDescent="0.35">
      <c r="B134" t="s">
        <v>35</v>
      </c>
      <c r="C134" t="s">
        <v>33</v>
      </c>
      <c r="D134" s="1">
        <f>D124*K126</f>
        <v>500047496.40285659</v>
      </c>
      <c r="F134" s="2"/>
      <c r="H134" s="2"/>
      <c r="L134" s="2"/>
      <c r="N134" s="3"/>
      <c r="O134" s="4"/>
      <c r="P134" s="4"/>
      <c r="Q134" s="4"/>
    </row>
    <row r="135" spans="2:19" x14ac:dyDescent="0.35">
      <c r="C135" t="s">
        <v>34</v>
      </c>
      <c r="D135" s="1">
        <f>D124*0.93</f>
        <v>511172913.83850008</v>
      </c>
      <c r="F135" s="2"/>
      <c r="H135" s="2"/>
      <c r="L135" s="2"/>
      <c r="N135" s="3"/>
      <c r="O135" s="4"/>
      <c r="P135" s="4"/>
      <c r="Q135" s="4"/>
    </row>
    <row r="136" spans="2:19" x14ac:dyDescent="0.35">
      <c r="C136" t="s">
        <v>36</v>
      </c>
      <c r="D136" s="1">
        <f>D134-D135</f>
        <v>-11125417.435643494</v>
      </c>
      <c r="F136" s="2">
        <f>D136/23.3</f>
        <v>-477485.72685165209</v>
      </c>
      <c r="H136" s="2">
        <f>D136/40.3</f>
        <v>-276064.94877527282</v>
      </c>
      <c r="I136" s="2">
        <f>F136-H136</f>
        <v>-201420.77807637927</v>
      </c>
      <c r="L136" s="2"/>
      <c r="N136" s="3"/>
      <c r="O136" s="4"/>
      <c r="P136" s="4"/>
      <c r="Q136" s="4"/>
    </row>
    <row r="137" spans="2:19" x14ac:dyDescent="0.35">
      <c r="D137" s="1"/>
      <c r="F137" s="2"/>
      <c r="H137" s="2"/>
      <c r="L137" s="2"/>
      <c r="N137" s="3"/>
      <c r="O137" s="4"/>
      <c r="P137" s="4"/>
      <c r="Q137" s="4"/>
    </row>
    <row r="138" spans="2:19" x14ac:dyDescent="0.35">
      <c r="D138" s="1"/>
      <c r="F138" s="2"/>
      <c r="H138" s="2"/>
      <c r="J138" s="2"/>
      <c r="N138" s="2"/>
      <c r="Q138" s="4"/>
      <c r="R138" s="4"/>
      <c r="S138" s="4"/>
    </row>
    <row r="139" spans="2:19" x14ac:dyDescent="0.35">
      <c r="D139" s="1"/>
      <c r="F139" s="2"/>
      <c r="H139" s="2"/>
      <c r="J139" s="2"/>
      <c r="N139" s="2"/>
      <c r="R139" s="4"/>
      <c r="S139" s="4"/>
    </row>
    <row r="140" spans="2:19" x14ac:dyDescent="0.35">
      <c r="Q140" s="3"/>
    </row>
    <row r="141" spans="2:19" x14ac:dyDescent="0.35">
      <c r="D141" s="1"/>
      <c r="R141" s="3"/>
      <c r="S141" s="3"/>
    </row>
    <row r="142" spans="2:19" x14ac:dyDescent="0.35">
      <c r="Q142" s="5"/>
    </row>
    <row r="143" spans="2:19" x14ac:dyDescent="0.35">
      <c r="R143" s="6"/>
      <c r="S143" s="5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4736-2ECA-487C-982B-87332124A460}">
  <dimension ref="B2:S92"/>
  <sheetViews>
    <sheetView tabSelected="1" view="pageLayout" topLeftCell="A22" zoomScaleNormal="100" workbookViewId="0">
      <selection activeCell="F7" sqref="F7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8" width="18.6328125" customWidth="1"/>
    <col min="9" max="9" width="19.1796875" customWidth="1"/>
    <col min="10" max="10" width="16.81640625" bestFit="1" customWidth="1"/>
    <col min="11" max="11" width="19.54296875" bestFit="1" customWidth="1"/>
    <col min="12" max="12" width="20.1796875" bestFit="1" customWidth="1"/>
    <col min="13" max="13" width="5.54296875" bestFit="1" customWidth="1"/>
    <col min="15" max="15" width="5.54296875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38</v>
      </c>
    </row>
    <row r="3" spans="2:19" x14ac:dyDescent="0.35">
      <c r="B3" t="s">
        <v>1</v>
      </c>
      <c r="F3">
        <v>0.5</v>
      </c>
    </row>
    <row r="4" spans="2:19" x14ac:dyDescent="0.35">
      <c r="B4" t="s">
        <v>2</v>
      </c>
      <c r="F4" s="12">
        <v>19.365520501233007</v>
      </c>
      <c r="G4" s="13">
        <f>ROUND(F4,0)</f>
        <v>19</v>
      </c>
    </row>
    <row r="5" spans="2:19" x14ac:dyDescent="0.35">
      <c r="B5" t="s">
        <v>3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M8" t="s">
        <v>18</v>
      </c>
      <c r="N8" t="s">
        <v>19</v>
      </c>
      <c r="O8" t="s">
        <v>20</v>
      </c>
      <c r="P8"/>
    </row>
    <row r="9" spans="2:19" x14ac:dyDescent="0.35">
      <c r="B9">
        <f>2021-C9</f>
        <v>121</v>
      </c>
      <c r="C9" s="7">
        <v>1900</v>
      </c>
      <c r="D9" s="8">
        <v>149768.59</v>
      </c>
      <c r="F9" s="10"/>
      <c r="H9" s="14">
        <f>D9*F$3</f>
        <v>74884.294999999998</v>
      </c>
      <c r="I9" s="3">
        <f>D9*O9</f>
        <v>244579.17809012873</v>
      </c>
      <c r="J9" s="3">
        <f>H9/I9</f>
        <v>0.30617608409986863</v>
      </c>
      <c r="K9" s="4">
        <f t="shared" ref="K9:K71" si="0">(I9*J9)*((1+(F$6/100))^F9)</f>
        <v>74884.294999999998</v>
      </c>
      <c r="L9" s="4">
        <f>K9/((1+(F$5/100))^F9)</f>
        <v>74884.294999999998</v>
      </c>
      <c r="M9">
        <f>VLOOKUP(107,'CPI Indexes'!A$2:E$109,5,FALSE)</f>
        <v>22.83</v>
      </c>
      <c r="N9">
        <f>IF(B9&gt;G$4,VLOOKUP((B9-G$4),'CPI Indexes'!A$2:E$109,5,FALSE),VLOOKUP(0,'CPI Indexes'!A$2:E$109,5,FALSE))</f>
        <v>13.98</v>
      </c>
      <c r="O9">
        <f>M9/N9</f>
        <v>1.633047210300429</v>
      </c>
      <c r="P9"/>
    </row>
    <row r="10" spans="2:19" x14ac:dyDescent="0.35">
      <c r="B10">
        <f t="shared" ref="B10:B71" si="1">2021-C10</f>
        <v>93</v>
      </c>
      <c r="C10" s="7">
        <v>1928</v>
      </c>
      <c r="D10" s="8">
        <v>1524.06</v>
      </c>
      <c r="F10" s="15">
        <v>2.11</v>
      </c>
      <c r="H10" s="14">
        <f t="shared" ref="H10:H71" si="2">D10*F$3</f>
        <v>762.03</v>
      </c>
      <c r="I10" s="3">
        <f t="shared" ref="I10:I71" si="3">D10*O10</f>
        <v>1724.5942105263157</v>
      </c>
      <c r="J10" s="3">
        <f t="shared" ref="J10:J71" si="4">H10/I10</f>
        <v>0.44186046511627908</v>
      </c>
      <c r="K10" s="4">
        <f t="shared" si="0"/>
        <v>794.54487669987645</v>
      </c>
      <c r="L10" s="4">
        <f t="shared" ref="L10:L71" si="5">K10/((1+(F$5/100))^F10)</f>
        <v>735.16281030087077</v>
      </c>
      <c r="M10">
        <f>VLOOKUP(B10,'CPI Indexes'!A$2:E$109,5,FALSE)</f>
        <v>15.05</v>
      </c>
      <c r="N10">
        <f>IF(B10&gt;G$4,VLOOKUP((B10-G$4),'CPI Indexes'!A$2:E$109,5,FALSE),VLOOKUP(0,'CPI Indexes'!A$2:E$109,5,FALSE))</f>
        <v>13.3</v>
      </c>
      <c r="O10">
        <f t="shared" ref="O10:O71" si="6">M10/N10</f>
        <v>1.131578947368421</v>
      </c>
      <c r="P10"/>
    </row>
    <row r="11" spans="2:19" x14ac:dyDescent="0.35">
      <c r="B11">
        <f t="shared" si="1"/>
        <v>63</v>
      </c>
      <c r="C11" s="7">
        <v>1958</v>
      </c>
      <c r="D11" s="8">
        <v>1524.06</v>
      </c>
      <c r="F11" s="15">
        <v>8.0399999999999991</v>
      </c>
      <c r="H11" s="14">
        <f t="shared" si="2"/>
        <v>762.03</v>
      </c>
      <c r="I11" s="3">
        <f t="shared" si="3"/>
        <v>3365.6324999999993</v>
      </c>
      <c r="J11" s="3">
        <f t="shared" si="4"/>
        <v>0.22641509433962267</v>
      </c>
      <c r="K11" s="4">
        <f t="shared" si="0"/>
        <v>893.54710106837592</v>
      </c>
      <c r="L11" s="4">
        <f t="shared" si="5"/>
        <v>664.61950538210704</v>
      </c>
      <c r="M11">
        <f>VLOOKUP(B11,'CPI Indexes'!A$2:E$109,5,FALSE)</f>
        <v>9.01</v>
      </c>
      <c r="N11">
        <f>IF(B11&gt;G$4,VLOOKUP((B11-G$4),'CPI Indexes'!A$2:E$109,5,FALSE),VLOOKUP(0,'CPI Indexes'!A$2:E$109,5,FALSE))</f>
        <v>4.08</v>
      </c>
      <c r="O11">
        <f t="shared" si="6"/>
        <v>2.208333333333333</v>
      </c>
      <c r="P11"/>
    </row>
    <row r="12" spans="2:19" x14ac:dyDescent="0.35">
      <c r="B12">
        <f t="shared" si="1"/>
        <v>62</v>
      </c>
      <c r="C12" s="7">
        <v>1959</v>
      </c>
      <c r="D12" s="8">
        <v>2727.43</v>
      </c>
      <c r="F12" s="15">
        <v>8.34</v>
      </c>
      <c r="H12" s="14">
        <f t="shared" si="2"/>
        <v>1363.7149999999999</v>
      </c>
      <c r="I12" s="3">
        <f t="shared" si="3"/>
        <v>6526.8712566844906</v>
      </c>
      <c r="J12" s="3">
        <f t="shared" si="4"/>
        <v>0.20893854748603355</v>
      </c>
      <c r="K12" s="4">
        <f t="shared" si="0"/>
        <v>1608.6036506738342</v>
      </c>
      <c r="L12" s="4">
        <f t="shared" si="5"/>
        <v>1183.3364742536273</v>
      </c>
      <c r="M12">
        <f>VLOOKUP(B12,'CPI Indexes'!A$2:E$109,5,FALSE)</f>
        <v>8.9499999999999993</v>
      </c>
      <c r="N12">
        <f>IF(B12&gt;G$4,VLOOKUP((B12-G$4),'CPI Indexes'!A$2:E$109,5,FALSE),VLOOKUP(0,'CPI Indexes'!A$2:E$109,5,FALSE))</f>
        <v>3.74</v>
      </c>
      <c r="O12">
        <f t="shared" si="6"/>
        <v>2.3930481283422456</v>
      </c>
      <c r="P12"/>
    </row>
    <row r="13" spans="2:19" x14ac:dyDescent="0.35">
      <c r="B13">
        <f t="shared" si="1"/>
        <v>60</v>
      </c>
      <c r="C13" s="7">
        <v>1961</v>
      </c>
      <c r="D13" s="8">
        <v>2116.75</v>
      </c>
      <c r="F13" s="15">
        <v>8.9499999999999993</v>
      </c>
      <c r="H13" s="14">
        <f t="shared" si="2"/>
        <v>1058.375</v>
      </c>
      <c r="I13" s="3">
        <f t="shared" si="3"/>
        <v>5941.8737942122189</v>
      </c>
      <c r="J13" s="3">
        <f t="shared" si="4"/>
        <v>0.17812142038946163</v>
      </c>
      <c r="K13" s="4">
        <f t="shared" si="0"/>
        <v>1263.604343424375</v>
      </c>
      <c r="L13" s="4">
        <f t="shared" si="5"/>
        <v>908.90306271659517</v>
      </c>
      <c r="M13">
        <f>VLOOKUP(B13,'CPI Indexes'!A$2:E$109,5,FALSE)</f>
        <v>8.73</v>
      </c>
      <c r="N13">
        <f>IF(B13&gt;G$4,VLOOKUP((B13-G$4),'CPI Indexes'!A$2:E$109,5,FALSE),VLOOKUP(0,'CPI Indexes'!A$2:E$109,5,FALSE))</f>
        <v>3.11</v>
      </c>
      <c r="O13">
        <f t="shared" si="6"/>
        <v>2.807073954983923</v>
      </c>
      <c r="P13"/>
    </row>
    <row r="14" spans="2:19" x14ac:dyDescent="0.35">
      <c r="B14">
        <f t="shared" si="1"/>
        <v>57</v>
      </c>
      <c r="C14" s="7">
        <v>1964</v>
      </c>
      <c r="D14" s="8">
        <v>47351</v>
      </c>
      <c r="F14" s="15">
        <v>9.9499999999999993</v>
      </c>
      <c r="H14" s="14">
        <f t="shared" si="2"/>
        <v>23675.5</v>
      </c>
      <c r="I14" s="3">
        <f t="shared" si="3"/>
        <v>167534.25847457629</v>
      </c>
      <c r="J14" s="3">
        <f t="shared" si="4"/>
        <v>0.14131736526946106</v>
      </c>
      <c r="K14" s="4">
        <f t="shared" si="0"/>
        <v>28831.741042067944</v>
      </c>
      <c r="L14" s="4">
        <f t="shared" si="5"/>
        <v>19988.91494600178</v>
      </c>
      <c r="M14">
        <f>VLOOKUP(B14,'CPI Indexes'!A$2:E$109,5,FALSE)</f>
        <v>8.35</v>
      </c>
      <c r="N14">
        <f>IF(B14&gt;G$4,VLOOKUP((B14-G$4),'CPI Indexes'!A$2:E$109,5,FALSE),VLOOKUP(0,'CPI Indexes'!A$2:E$109,5,FALSE))</f>
        <v>2.36</v>
      </c>
      <c r="O14">
        <f t="shared" si="6"/>
        <v>3.5381355932203391</v>
      </c>
      <c r="P14"/>
    </row>
    <row r="15" spans="2:19" x14ac:dyDescent="0.35">
      <c r="B15">
        <f t="shared" si="1"/>
        <v>56</v>
      </c>
      <c r="C15" s="7">
        <v>1965</v>
      </c>
      <c r="D15" s="8">
        <v>148347.17000000001</v>
      </c>
      <c r="F15" s="15">
        <v>10.31</v>
      </c>
      <c r="H15" s="14">
        <f t="shared" si="2"/>
        <v>74173.585000000006</v>
      </c>
      <c r="I15" s="3">
        <f t="shared" si="3"/>
        <v>534968.77676991164</v>
      </c>
      <c r="J15" s="3">
        <f t="shared" si="4"/>
        <v>0.13865030674846623</v>
      </c>
      <c r="K15" s="4">
        <f t="shared" si="0"/>
        <v>90973.947735747599</v>
      </c>
      <c r="L15" s="4">
        <f t="shared" si="5"/>
        <v>62241.446109980556</v>
      </c>
      <c r="M15">
        <f>VLOOKUP(B15,'CPI Indexes'!A$2:E$109,5,FALSE)</f>
        <v>8.15</v>
      </c>
      <c r="N15">
        <f>IF(B15&gt;G$4,VLOOKUP((B15-G$4),'CPI Indexes'!A$2:E$109,5,FALSE),VLOOKUP(0,'CPI Indexes'!A$2:E$109,5,FALSE))</f>
        <v>2.2599999999999998</v>
      </c>
      <c r="O15">
        <f t="shared" si="6"/>
        <v>3.6061946902654873</v>
      </c>
      <c r="P15"/>
    </row>
    <row r="16" spans="2:19" x14ac:dyDescent="0.35">
      <c r="B16">
        <f t="shared" si="1"/>
        <v>55</v>
      </c>
      <c r="C16" s="7">
        <v>1966</v>
      </c>
      <c r="D16" s="8">
        <v>156323.18</v>
      </c>
      <c r="F16" s="15">
        <v>10.68</v>
      </c>
      <c r="H16" s="14">
        <f t="shared" si="2"/>
        <v>78161.59</v>
      </c>
      <c r="I16" s="3">
        <f t="shared" si="3"/>
        <v>564060.13797235023</v>
      </c>
      <c r="J16" s="3">
        <f t="shared" si="4"/>
        <v>0.13856960408684546</v>
      </c>
      <c r="K16" s="4">
        <f t="shared" si="0"/>
        <v>96570.219789550232</v>
      </c>
      <c r="L16" s="4">
        <f t="shared" si="5"/>
        <v>65176.382843530708</v>
      </c>
      <c r="M16">
        <f>VLOOKUP(B16,'CPI Indexes'!A$2:E$109,5,FALSE)</f>
        <v>7.83</v>
      </c>
      <c r="N16">
        <f>IF(B16&gt;G$4,VLOOKUP((B16-G$4),'CPI Indexes'!A$2:E$109,5,FALSE),VLOOKUP(0,'CPI Indexes'!A$2:E$109,5,FALSE))</f>
        <v>2.17</v>
      </c>
      <c r="O16">
        <f t="shared" si="6"/>
        <v>3.6082949308755761</v>
      </c>
      <c r="P16"/>
    </row>
    <row r="17" spans="2:16" x14ac:dyDescent="0.35">
      <c r="B17">
        <f t="shared" si="1"/>
        <v>54</v>
      </c>
      <c r="C17" s="7">
        <v>1967</v>
      </c>
      <c r="D17" s="8">
        <v>197396.8</v>
      </c>
      <c r="F17" s="15">
        <v>11.07</v>
      </c>
      <c r="H17" s="14">
        <f t="shared" si="2"/>
        <v>98698.4</v>
      </c>
      <c r="I17" s="3">
        <f t="shared" si="3"/>
        <v>714973.09856459335</v>
      </c>
      <c r="J17" s="3">
        <f t="shared" si="4"/>
        <v>0.13804491413474237</v>
      </c>
      <c r="K17" s="4">
        <f t="shared" si="0"/>
        <v>122889.28397620487</v>
      </c>
      <c r="L17" s="4">
        <f t="shared" si="5"/>
        <v>81757.139334139429</v>
      </c>
      <c r="M17">
        <f>VLOOKUP(B17,'CPI Indexes'!A$2:E$109,5,FALSE)</f>
        <v>7.57</v>
      </c>
      <c r="N17">
        <f>IF(B17&gt;G$4,VLOOKUP((B17-G$4),'CPI Indexes'!A$2:E$109,5,FALSE),VLOOKUP(0,'CPI Indexes'!A$2:E$109,5,FALSE))</f>
        <v>2.09</v>
      </c>
      <c r="O17">
        <f t="shared" si="6"/>
        <v>3.6220095693779908</v>
      </c>
      <c r="P17"/>
    </row>
    <row r="18" spans="2:16" x14ac:dyDescent="0.35">
      <c r="B18">
        <f t="shared" si="1"/>
        <v>53</v>
      </c>
      <c r="C18" s="7">
        <v>1968</v>
      </c>
      <c r="D18" s="8">
        <v>815958.94</v>
      </c>
      <c r="F18" s="15">
        <v>11.46</v>
      </c>
      <c r="H18" s="14">
        <f t="shared" si="2"/>
        <v>407979.47</v>
      </c>
      <c r="I18" s="3">
        <f t="shared" si="3"/>
        <v>2974170.3362999996</v>
      </c>
      <c r="J18" s="3">
        <f t="shared" si="4"/>
        <v>0.13717421124828533</v>
      </c>
      <c r="K18" s="4">
        <f t="shared" si="0"/>
        <v>511913.14057069202</v>
      </c>
      <c r="L18" s="4">
        <f t="shared" si="5"/>
        <v>335716.42531408364</v>
      </c>
      <c r="M18">
        <f>VLOOKUP(B18,'CPI Indexes'!A$2:E$109,5,FALSE)</f>
        <v>7.29</v>
      </c>
      <c r="N18">
        <f>IF(B18&gt;G$4,VLOOKUP((B18-G$4),'CPI Indexes'!A$2:E$109,5,FALSE),VLOOKUP(0,'CPI Indexes'!A$2:E$109,5,FALSE))</f>
        <v>2</v>
      </c>
      <c r="O18">
        <f t="shared" si="6"/>
        <v>3.645</v>
      </c>
      <c r="P18"/>
    </row>
    <row r="19" spans="2:16" x14ac:dyDescent="0.35">
      <c r="B19">
        <f t="shared" si="1"/>
        <v>52</v>
      </c>
      <c r="C19" s="7">
        <v>1969</v>
      </c>
      <c r="D19" s="8">
        <v>4064.16</v>
      </c>
      <c r="F19" s="15">
        <v>11.87</v>
      </c>
      <c r="H19" s="14">
        <f t="shared" si="2"/>
        <v>2032.08</v>
      </c>
      <c r="I19" s="3">
        <f t="shared" si="3"/>
        <v>14711.4125</v>
      </c>
      <c r="J19" s="3">
        <f t="shared" si="4"/>
        <v>0.13812949640287769</v>
      </c>
      <c r="K19" s="4">
        <f t="shared" si="0"/>
        <v>2570.5428056390856</v>
      </c>
      <c r="L19" s="4">
        <f t="shared" si="5"/>
        <v>1660.5273357485196</v>
      </c>
      <c r="M19">
        <f>VLOOKUP(B19,'CPI Indexes'!A$2:E$109,5,FALSE)</f>
        <v>6.95</v>
      </c>
      <c r="N19">
        <f>IF(B19&gt;G$4,VLOOKUP((B19-G$4),'CPI Indexes'!A$2:E$109,5,FALSE),VLOOKUP(0,'CPI Indexes'!A$2:E$109,5,FALSE))</f>
        <v>1.92</v>
      </c>
      <c r="O19">
        <f t="shared" si="6"/>
        <v>3.619791666666667</v>
      </c>
      <c r="P19"/>
    </row>
    <row r="20" spans="2:16" x14ac:dyDescent="0.35">
      <c r="B20">
        <f t="shared" si="1"/>
        <v>51</v>
      </c>
      <c r="C20" s="7">
        <v>1970</v>
      </c>
      <c r="D20" s="8">
        <v>1563798.64</v>
      </c>
      <c r="F20" s="15">
        <v>12.3</v>
      </c>
      <c r="H20" s="14">
        <f t="shared" si="2"/>
        <v>781899.32</v>
      </c>
      <c r="I20" s="3">
        <f t="shared" si="3"/>
        <v>5768109.7377049178</v>
      </c>
      <c r="J20" s="3">
        <f t="shared" si="4"/>
        <v>0.13555555555555554</v>
      </c>
      <c r="K20" s="4">
        <f t="shared" si="0"/>
        <v>997546.03811394866</v>
      </c>
      <c r="L20" s="4">
        <f t="shared" si="5"/>
        <v>634277.4213182684</v>
      </c>
      <c r="M20">
        <f>VLOOKUP(B20,'CPI Indexes'!A$2:E$109,5,FALSE)</f>
        <v>6.75</v>
      </c>
      <c r="N20">
        <f>IF(B20&gt;G$4,VLOOKUP((B20-G$4),'CPI Indexes'!A$2:E$109,5,FALSE),VLOOKUP(0,'CPI Indexes'!A$2:E$109,5,FALSE))</f>
        <v>1.83</v>
      </c>
      <c r="O20">
        <f t="shared" si="6"/>
        <v>3.6885245901639343</v>
      </c>
      <c r="P20"/>
    </row>
    <row r="21" spans="2:16" x14ac:dyDescent="0.35">
      <c r="B21">
        <f t="shared" si="1"/>
        <v>50</v>
      </c>
      <c r="C21" s="7">
        <v>1971</v>
      </c>
      <c r="D21" s="8">
        <v>2450510.4900000002</v>
      </c>
      <c r="F21" s="15">
        <v>12.74</v>
      </c>
      <c r="H21" s="14">
        <f t="shared" si="2"/>
        <v>1225255.2450000001</v>
      </c>
      <c r="I21" s="3">
        <f t="shared" si="3"/>
        <v>9185913.6082285717</v>
      </c>
      <c r="J21" s="3">
        <f t="shared" si="4"/>
        <v>0.13338414634146342</v>
      </c>
      <c r="K21" s="4">
        <f t="shared" si="0"/>
        <v>1576858.6272302943</v>
      </c>
      <c r="L21" s="4">
        <f t="shared" si="5"/>
        <v>986516.36937375471</v>
      </c>
      <c r="M21">
        <f>VLOOKUP(B21,'CPI Indexes'!A$2:E$109,5,FALSE)</f>
        <v>6.56</v>
      </c>
      <c r="N21">
        <f>IF(B21&gt;G$4,VLOOKUP((B21-G$4),'CPI Indexes'!A$2:E$109,5,FALSE),VLOOKUP(0,'CPI Indexes'!A$2:E$109,5,FALSE))</f>
        <v>1.75</v>
      </c>
      <c r="O21">
        <f t="shared" si="6"/>
        <v>3.7485714285714282</v>
      </c>
      <c r="P21"/>
    </row>
    <row r="22" spans="2:16" x14ac:dyDescent="0.35">
      <c r="B22">
        <f t="shared" si="1"/>
        <v>49</v>
      </c>
      <c r="C22" s="7">
        <v>1972</v>
      </c>
      <c r="D22" s="8">
        <v>96143.32</v>
      </c>
      <c r="F22" s="15">
        <v>13.19</v>
      </c>
      <c r="H22" s="14">
        <f t="shared" si="2"/>
        <v>48071.66</v>
      </c>
      <c r="I22" s="3">
        <f t="shared" si="3"/>
        <v>364761.92921212123</v>
      </c>
      <c r="J22" s="3">
        <f t="shared" si="4"/>
        <v>0.13178913738019168</v>
      </c>
      <c r="K22" s="4">
        <f t="shared" si="0"/>
        <v>62420.232919188034</v>
      </c>
      <c r="L22" s="4">
        <f t="shared" si="5"/>
        <v>38409.820259770648</v>
      </c>
      <c r="M22">
        <f>VLOOKUP(B22,'CPI Indexes'!A$2:E$109,5,FALSE)</f>
        <v>6.26</v>
      </c>
      <c r="N22">
        <f>IF(B22&gt;G$4,VLOOKUP((B22-G$4),'CPI Indexes'!A$2:E$109,5,FALSE),VLOOKUP(0,'CPI Indexes'!A$2:E$109,5,FALSE))</f>
        <v>1.65</v>
      </c>
      <c r="O22">
        <f t="shared" si="6"/>
        <v>3.7939393939393939</v>
      </c>
      <c r="P22"/>
    </row>
    <row r="23" spans="2:16" x14ac:dyDescent="0.35">
      <c r="B23">
        <f t="shared" si="1"/>
        <v>48</v>
      </c>
      <c r="C23" s="7">
        <v>1973</v>
      </c>
      <c r="D23" s="8">
        <v>4916051.66</v>
      </c>
      <c r="F23" s="15">
        <v>13.67</v>
      </c>
      <c r="H23" s="14">
        <f t="shared" si="2"/>
        <v>2458025.83</v>
      </c>
      <c r="I23" s="3">
        <f t="shared" si="3"/>
        <v>17522858.984417178</v>
      </c>
      <c r="J23" s="3">
        <f t="shared" si="4"/>
        <v>0.14027538726333907</v>
      </c>
      <c r="K23" s="4">
        <f t="shared" si="0"/>
        <v>3222187.3647996299</v>
      </c>
      <c r="L23" s="4">
        <f t="shared" si="5"/>
        <v>1948019.9027457149</v>
      </c>
      <c r="M23">
        <f>VLOOKUP(B23,'CPI Indexes'!A$2:E$109,5,FALSE)</f>
        <v>5.81</v>
      </c>
      <c r="N23">
        <f>IF(B23&gt;G$4,VLOOKUP((B23-G$4),'CPI Indexes'!A$2:E$109,5,FALSE),VLOOKUP(0,'CPI Indexes'!A$2:E$109,5,FALSE))</f>
        <v>1.63</v>
      </c>
      <c r="O23">
        <f t="shared" si="6"/>
        <v>3.5644171779141103</v>
      </c>
      <c r="P23"/>
    </row>
    <row r="24" spans="2:16" x14ac:dyDescent="0.35">
      <c r="B24">
        <f t="shared" si="1"/>
        <v>47</v>
      </c>
      <c r="C24" s="7">
        <v>1974</v>
      </c>
      <c r="D24" s="8">
        <v>4021050.36</v>
      </c>
      <c r="F24" s="15">
        <v>14.16</v>
      </c>
      <c r="H24" s="14">
        <f t="shared" si="2"/>
        <v>2010525.18</v>
      </c>
      <c r="I24" s="3">
        <f t="shared" si="3"/>
        <v>13143808.364250001</v>
      </c>
      <c r="J24" s="3">
        <f t="shared" si="4"/>
        <v>0.15296367112810708</v>
      </c>
      <c r="K24" s="4">
        <f t="shared" si="0"/>
        <v>2661263.9365045987</v>
      </c>
      <c r="L24" s="4">
        <f t="shared" si="5"/>
        <v>1580142.9452451472</v>
      </c>
      <c r="M24">
        <f>VLOOKUP(B24,'CPI Indexes'!A$2:E$109,5,FALSE)</f>
        <v>5.23</v>
      </c>
      <c r="N24">
        <f>IF(B24&gt;G$4,VLOOKUP((B24-G$4),'CPI Indexes'!A$2:E$109,5,FALSE),VLOOKUP(0,'CPI Indexes'!A$2:E$109,5,FALSE))</f>
        <v>1.6</v>
      </c>
      <c r="O24">
        <f t="shared" si="6"/>
        <v>3.2687500000000003</v>
      </c>
      <c r="P24"/>
    </row>
    <row r="25" spans="2:16" x14ac:dyDescent="0.35">
      <c r="B25">
        <f t="shared" si="1"/>
        <v>46</v>
      </c>
      <c r="C25" s="7">
        <v>1975</v>
      </c>
      <c r="D25" s="8">
        <v>6120880.5599999996</v>
      </c>
      <c r="F25" s="15">
        <v>14.66</v>
      </c>
      <c r="H25" s="14">
        <f t="shared" si="2"/>
        <v>3060440.28</v>
      </c>
      <c r="I25" s="3">
        <f t="shared" si="3"/>
        <v>18056597.651999999</v>
      </c>
      <c r="J25" s="3">
        <f t="shared" si="4"/>
        <v>0.16949152542372881</v>
      </c>
      <c r="K25" s="4">
        <f t="shared" si="0"/>
        <v>4091310.3762323419</v>
      </c>
      <c r="L25" s="4">
        <f t="shared" si="5"/>
        <v>2384936.4019843959</v>
      </c>
      <c r="M25">
        <f>VLOOKUP(B25,'CPI Indexes'!A$2:E$109,5,FALSE)</f>
        <v>4.72</v>
      </c>
      <c r="N25">
        <f>IF(B25&gt;G$4,VLOOKUP((B25-G$4),'CPI Indexes'!A$2:E$109,5,FALSE),VLOOKUP(0,'CPI Indexes'!A$2:E$109,5,FALSE))</f>
        <v>1.6</v>
      </c>
      <c r="O25">
        <f t="shared" si="6"/>
        <v>2.9499999999999997</v>
      </c>
      <c r="P25"/>
    </row>
    <row r="26" spans="2:16" x14ac:dyDescent="0.35">
      <c r="B26">
        <f t="shared" si="1"/>
        <v>45</v>
      </c>
      <c r="C26" s="7">
        <v>1976</v>
      </c>
      <c r="D26" s="8">
        <v>6814251.96</v>
      </c>
      <c r="F26" s="16">
        <v>15.19</v>
      </c>
      <c r="H26" s="14">
        <f t="shared" si="2"/>
        <v>3407125.98</v>
      </c>
      <c r="I26" s="3">
        <f t="shared" si="3"/>
        <v>19263366.11769231</v>
      </c>
      <c r="J26" s="3">
        <f t="shared" si="4"/>
        <v>0.1768707482993197</v>
      </c>
      <c r="K26" s="4">
        <f t="shared" si="0"/>
        <v>4602828.581034733</v>
      </c>
      <c r="L26" s="4">
        <f t="shared" si="5"/>
        <v>2631270.4008286805</v>
      </c>
      <c r="M26">
        <f>VLOOKUP(B26,'CPI Indexes'!A$2:E$109,5,FALSE)</f>
        <v>4.41</v>
      </c>
      <c r="N26">
        <f>IF(B26&gt;G$4,VLOOKUP((B26-G$4),'CPI Indexes'!A$2:E$109,5,FALSE),VLOOKUP(0,'CPI Indexes'!A$2:E$109,5,FALSE))</f>
        <v>1.56</v>
      </c>
      <c r="O26">
        <f t="shared" si="6"/>
        <v>2.8269230769230771</v>
      </c>
      <c r="P26"/>
    </row>
    <row r="27" spans="2:16" x14ac:dyDescent="0.35">
      <c r="B27">
        <f t="shared" si="1"/>
        <v>44</v>
      </c>
      <c r="C27" s="7">
        <v>1977</v>
      </c>
      <c r="D27" s="8">
        <v>8258215.9000000004</v>
      </c>
      <c r="F27" s="16">
        <v>15.73</v>
      </c>
      <c r="H27" s="14">
        <f t="shared" si="2"/>
        <v>4129107.95</v>
      </c>
      <c r="I27" s="3">
        <f t="shared" si="3"/>
        <v>21878909.657142859</v>
      </c>
      <c r="J27" s="3">
        <f t="shared" si="4"/>
        <v>0.18872549019607843</v>
      </c>
      <c r="K27" s="4">
        <f t="shared" si="0"/>
        <v>5638154.0637478605</v>
      </c>
      <c r="L27" s="4">
        <f t="shared" si="5"/>
        <v>3159686.8388420017</v>
      </c>
      <c r="M27">
        <f>VLOOKUP(B27,'CPI Indexes'!A$2:E$109,5,FALSE)</f>
        <v>4.08</v>
      </c>
      <c r="N27">
        <f>IF(B27&gt;G$4,VLOOKUP((B27-G$4),'CPI Indexes'!A$2:E$109,5,FALSE),VLOOKUP(0,'CPI Indexes'!A$2:E$109,5,FALSE))</f>
        <v>1.54</v>
      </c>
      <c r="O27">
        <f t="shared" si="6"/>
        <v>2.6493506493506493</v>
      </c>
      <c r="P27"/>
    </row>
    <row r="28" spans="2:16" x14ac:dyDescent="0.35">
      <c r="B28">
        <f t="shared" si="1"/>
        <v>43</v>
      </c>
      <c r="C28" s="7">
        <v>1978</v>
      </c>
      <c r="D28" s="8">
        <v>10475227.609999999</v>
      </c>
      <c r="F28" s="16">
        <v>16.3</v>
      </c>
      <c r="H28" s="14">
        <f t="shared" si="2"/>
        <v>5237613.8049999997</v>
      </c>
      <c r="I28" s="3">
        <f t="shared" si="3"/>
        <v>25774573.198289473</v>
      </c>
      <c r="J28" s="3">
        <f t="shared" si="4"/>
        <v>0.20320855614973263</v>
      </c>
      <c r="K28" s="4">
        <f t="shared" si="0"/>
        <v>7232963.4803211754</v>
      </c>
      <c r="L28" s="4">
        <f t="shared" si="5"/>
        <v>3969265.547354219</v>
      </c>
      <c r="M28">
        <f>VLOOKUP(B28,'CPI Indexes'!A$2:E$109,5,FALSE)</f>
        <v>3.74</v>
      </c>
      <c r="N28">
        <f>IF(B28&gt;G$4,VLOOKUP((B28-G$4),'CPI Indexes'!A$2:E$109,5,FALSE),VLOOKUP(0,'CPI Indexes'!A$2:E$109,5,FALSE))</f>
        <v>1.52</v>
      </c>
      <c r="O28">
        <f t="shared" si="6"/>
        <v>2.4605263157894739</v>
      </c>
      <c r="P28"/>
    </row>
    <row r="29" spans="2:16" x14ac:dyDescent="0.35">
      <c r="B29">
        <f t="shared" si="1"/>
        <v>42</v>
      </c>
      <c r="C29" s="7">
        <v>1979</v>
      </c>
      <c r="D29" s="8">
        <v>17737329.699999999</v>
      </c>
      <c r="F29" s="16">
        <v>16.88</v>
      </c>
      <c r="H29" s="14">
        <f t="shared" si="2"/>
        <v>8868664.8499999996</v>
      </c>
      <c r="I29" s="3">
        <f t="shared" si="3"/>
        <v>40559360.580666661</v>
      </c>
      <c r="J29" s="3">
        <f t="shared" si="4"/>
        <v>0.21865889212827991</v>
      </c>
      <c r="K29" s="4">
        <f t="shared" si="0"/>
        <v>12388797.161252519</v>
      </c>
      <c r="L29" s="4">
        <f t="shared" si="5"/>
        <v>6655028.5590191949</v>
      </c>
      <c r="M29">
        <f>VLOOKUP(B29,'CPI Indexes'!A$2:E$109,5,FALSE)</f>
        <v>3.43</v>
      </c>
      <c r="N29">
        <f>IF(B29&gt;G$4,VLOOKUP((B29-G$4),'CPI Indexes'!A$2:E$109,5,FALSE),VLOOKUP(0,'CPI Indexes'!A$2:E$109,5,FALSE))</f>
        <v>1.5</v>
      </c>
      <c r="O29">
        <f t="shared" si="6"/>
        <v>2.2866666666666666</v>
      </c>
      <c r="P29"/>
    </row>
    <row r="30" spans="2:16" x14ac:dyDescent="0.35">
      <c r="B30">
        <f t="shared" si="1"/>
        <v>41</v>
      </c>
      <c r="C30" s="7">
        <v>1980</v>
      </c>
      <c r="D30" s="8">
        <v>22226662.800000001</v>
      </c>
      <c r="F30" s="16">
        <v>17.48</v>
      </c>
      <c r="H30" s="14">
        <f t="shared" si="2"/>
        <v>11113331.4</v>
      </c>
      <c r="I30" s="3">
        <f t="shared" si="3"/>
        <v>47023755.991836734</v>
      </c>
      <c r="J30" s="3">
        <f t="shared" si="4"/>
        <v>0.23633440514469453</v>
      </c>
      <c r="K30" s="4">
        <f t="shared" si="0"/>
        <v>15709966.813587071</v>
      </c>
      <c r="L30" s="4">
        <f t="shared" si="5"/>
        <v>8254735.9455068735</v>
      </c>
      <c r="M30">
        <f>VLOOKUP(B30,'CPI Indexes'!A$2:E$109,5,FALSE)</f>
        <v>3.11</v>
      </c>
      <c r="N30">
        <f>IF(B30&gt;G$4,VLOOKUP((B30-G$4),'CPI Indexes'!A$2:E$109,5,FALSE),VLOOKUP(0,'CPI Indexes'!A$2:E$109,5,FALSE))</f>
        <v>1.47</v>
      </c>
      <c r="O30">
        <f t="shared" si="6"/>
        <v>2.1156462585034013</v>
      </c>
      <c r="P30"/>
    </row>
    <row r="31" spans="2:16" x14ac:dyDescent="0.35">
      <c r="B31">
        <f t="shared" si="1"/>
        <v>40</v>
      </c>
      <c r="C31" s="7">
        <v>1981</v>
      </c>
      <c r="D31" s="8">
        <v>30598391.489999998</v>
      </c>
      <c r="F31" s="16">
        <v>18.11</v>
      </c>
      <c r="H31" s="14">
        <f t="shared" si="2"/>
        <v>15299195.744999999</v>
      </c>
      <c r="I31" s="3">
        <f t="shared" si="3"/>
        <v>58859405.852291666</v>
      </c>
      <c r="J31" s="3">
        <f t="shared" si="4"/>
        <v>0.25992779783393499</v>
      </c>
      <c r="K31" s="4">
        <f t="shared" si="0"/>
        <v>21898668.626507476</v>
      </c>
      <c r="L31" s="4">
        <f t="shared" si="5"/>
        <v>11242764.749929983</v>
      </c>
      <c r="M31">
        <f>VLOOKUP(B31,'CPI Indexes'!A$2:E$109,5,FALSE)</f>
        <v>2.77</v>
      </c>
      <c r="N31">
        <f>IF(B31&gt;G$4,VLOOKUP((B31-G$4),'CPI Indexes'!A$2:E$109,5,FALSE),VLOOKUP(0,'CPI Indexes'!A$2:E$109,5,FALSE))</f>
        <v>1.44</v>
      </c>
      <c r="O31">
        <f t="shared" si="6"/>
        <v>1.9236111111111112</v>
      </c>
      <c r="P31"/>
    </row>
    <row r="32" spans="2:16" x14ac:dyDescent="0.35">
      <c r="B32">
        <f t="shared" si="1"/>
        <v>39</v>
      </c>
      <c r="C32" s="7">
        <v>1982</v>
      </c>
      <c r="D32" s="9">
        <v>28850610.66</v>
      </c>
      <c r="F32" s="16">
        <v>18.75</v>
      </c>
      <c r="H32" s="14">
        <f t="shared" si="2"/>
        <v>14425305.33</v>
      </c>
      <c r="I32" s="3">
        <f t="shared" si="3"/>
        <v>51518947.607142858</v>
      </c>
      <c r="J32" s="3">
        <f t="shared" si="4"/>
        <v>0.27999999999999997</v>
      </c>
      <c r="K32" s="4">
        <f t="shared" si="0"/>
        <v>20911165.289421454</v>
      </c>
      <c r="L32" s="4">
        <f t="shared" si="5"/>
        <v>10485792.489321508</v>
      </c>
      <c r="M32">
        <f>VLOOKUP(B32,'CPI Indexes'!A$2:E$109,5,FALSE)</f>
        <v>2.5</v>
      </c>
      <c r="N32">
        <f>IF(B32&gt;G$4,VLOOKUP((B32-G$4),'CPI Indexes'!A$2:E$109,5,FALSE),VLOOKUP(0,'CPI Indexes'!A$2:E$109,5,FALSE))</f>
        <v>1.4</v>
      </c>
      <c r="O32">
        <f t="shared" si="6"/>
        <v>1.7857142857142858</v>
      </c>
      <c r="P32"/>
    </row>
    <row r="33" spans="2:16" x14ac:dyDescent="0.35">
      <c r="B33">
        <f t="shared" si="1"/>
        <v>38</v>
      </c>
      <c r="C33" s="7">
        <v>1983</v>
      </c>
      <c r="D33" s="8">
        <v>32788041.960000001</v>
      </c>
      <c r="F33" s="16">
        <v>19.41</v>
      </c>
      <c r="H33" s="14">
        <f t="shared" si="2"/>
        <v>16394020.98</v>
      </c>
      <c r="I33" s="3">
        <f t="shared" si="3"/>
        <v>56481590.529635027</v>
      </c>
      <c r="J33" s="3">
        <f t="shared" si="4"/>
        <v>0.29025423728813565</v>
      </c>
      <c r="K33" s="4">
        <f t="shared" si="0"/>
        <v>24077690.100618124</v>
      </c>
      <c r="L33" s="4">
        <f t="shared" si="5"/>
        <v>11783809.010165362</v>
      </c>
      <c r="M33">
        <f>VLOOKUP(B33,'CPI Indexes'!A$2:E$109,5,FALSE)</f>
        <v>2.36</v>
      </c>
      <c r="N33">
        <f>IF(B33&gt;G$4,VLOOKUP((B33-G$4),'CPI Indexes'!A$2:E$109,5,FALSE),VLOOKUP(0,'CPI Indexes'!A$2:E$109,5,FALSE))</f>
        <v>1.37</v>
      </c>
      <c r="O33">
        <f t="shared" si="6"/>
        <v>1.722627737226277</v>
      </c>
      <c r="P33"/>
    </row>
    <row r="34" spans="2:16" x14ac:dyDescent="0.35">
      <c r="B34">
        <f t="shared" si="1"/>
        <v>37</v>
      </c>
      <c r="C34" s="7">
        <v>1984</v>
      </c>
      <c r="D34" s="8">
        <v>45051817.039999999</v>
      </c>
      <c r="F34" s="16">
        <v>20.100000000000001</v>
      </c>
      <c r="H34" s="14">
        <f t="shared" si="2"/>
        <v>22525908.52</v>
      </c>
      <c r="I34" s="3">
        <f t="shared" si="3"/>
        <v>76554215.42135337</v>
      </c>
      <c r="J34" s="3">
        <f t="shared" si="4"/>
        <v>0.29424778761061954</v>
      </c>
      <c r="K34" s="4">
        <f t="shared" si="0"/>
        <v>33538664.758610316</v>
      </c>
      <c r="L34" s="4">
        <f t="shared" si="5"/>
        <v>16002389.98934971</v>
      </c>
      <c r="M34">
        <f>VLOOKUP(B34,'CPI Indexes'!A$2:E$109,5,FALSE)</f>
        <v>2.2599999999999998</v>
      </c>
      <c r="N34">
        <f>IF(B34&gt;G$4,VLOOKUP((B34-G$4),'CPI Indexes'!A$2:E$109,5,FALSE),VLOOKUP(0,'CPI Indexes'!A$2:E$109,5,FALSE))</f>
        <v>1.33</v>
      </c>
      <c r="O34">
        <f t="shared" si="6"/>
        <v>1.6992481203007517</v>
      </c>
      <c r="P34"/>
    </row>
    <row r="35" spans="2:16" x14ac:dyDescent="0.35">
      <c r="B35">
        <f t="shared" si="1"/>
        <v>36</v>
      </c>
      <c r="C35" s="7">
        <v>1985</v>
      </c>
      <c r="D35" s="8">
        <v>44178902.729999997</v>
      </c>
      <c r="F35" s="16">
        <v>20.81</v>
      </c>
      <c r="H35" s="14">
        <f t="shared" si="2"/>
        <v>22089451.364999998</v>
      </c>
      <c r="I35" s="3">
        <f t="shared" si="3"/>
        <v>73181846.506946564</v>
      </c>
      <c r="J35" s="3">
        <f t="shared" si="4"/>
        <v>0.3018433179723502</v>
      </c>
      <c r="K35" s="4">
        <f t="shared" si="0"/>
        <v>33354505.303800136</v>
      </c>
      <c r="L35" s="4">
        <f t="shared" si="5"/>
        <v>15503938.278290635</v>
      </c>
      <c r="M35">
        <f>VLOOKUP(B35,'CPI Indexes'!A$2:E$109,5,FALSE)</f>
        <v>2.17</v>
      </c>
      <c r="N35">
        <f>IF(B35&gt;G$4,VLOOKUP((B35-G$4),'CPI Indexes'!A$2:E$109,5,FALSE),VLOOKUP(0,'CPI Indexes'!A$2:E$109,5,FALSE))</f>
        <v>1.31</v>
      </c>
      <c r="O35">
        <f t="shared" si="6"/>
        <v>1.6564885496183206</v>
      </c>
      <c r="P35"/>
    </row>
    <row r="36" spans="2:16" x14ac:dyDescent="0.35">
      <c r="B36">
        <f t="shared" si="1"/>
        <v>35</v>
      </c>
      <c r="C36" s="7">
        <v>1986</v>
      </c>
      <c r="D36" s="8">
        <v>45656546.020000003</v>
      </c>
      <c r="F36" s="16">
        <v>21.54</v>
      </c>
      <c r="H36" s="14">
        <f t="shared" si="2"/>
        <v>22828273.010000002</v>
      </c>
      <c r="I36" s="3">
        <f t="shared" si="3"/>
        <v>74548579.048281252</v>
      </c>
      <c r="J36" s="3">
        <f t="shared" si="4"/>
        <v>0.30622009569377989</v>
      </c>
      <c r="K36" s="4">
        <f t="shared" si="0"/>
        <v>34972023.175245494</v>
      </c>
      <c r="L36" s="4">
        <f t="shared" si="5"/>
        <v>15824754.000781916</v>
      </c>
      <c r="M36">
        <f>VLOOKUP(B36,'CPI Indexes'!A$2:E$109,5,FALSE)</f>
        <v>2.09</v>
      </c>
      <c r="N36">
        <f>IF(B36&gt;G$4,VLOOKUP((B36-G$4),'CPI Indexes'!A$2:E$109,5,FALSE),VLOOKUP(0,'CPI Indexes'!A$2:E$109,5,FALSE))</f>
        <v>1.28</v>
      </c>
      <c r="O36">
        <f t="shared" si="6"/>
        <v>1.6328124999999998</v>
      </c>
      <c r="P36"/>
    </row>
    <row r="37" spans="2:16" x14ac:dyDescent="0.35">
      <c r="B37">
        <f t="shared" si="1"/>
        <v>34</v>
      </c>
      <c r="C37" s="7">
        <v>1987</v>
      </c>
      <c r="D37" s="8">
        <v>48183301.68</v>
      </c>
      <c r="F37" s="16">
        <v>22.28</v>
      </c>
      <c r="H37" s="14">
        <f t="shared" si="2"/>
        <v>24091650.84</v>
      </c>
      <c r="I37" s="3">
        <f t="shared" si="3"/>
        <v>76481431.238095239</v>
      </c>
      <c r="J37" s="3">
        <f t="shared" si="4"/>
        <v>0.315</v>
      </c>
      <c r="K37" s="4">
        <f t="shared" si="0"/>
        <v>37452290.830178767</v>
      </c>
      <c r="L37" s="4">
        <f t="shared" si="5"/>
        <v>16491623.0374102</v>
      </c>
      <c r="M37">
        <f>VLOOKUP(B37,'CPI Indexes'!A$2:E$109,5,FALSE)</f>
        <v>2</v>
      </c>
      <c r="N37">
        <f>IF(B37&gt;G$4,VLOOKUP((B37-G$4),'CPI Indexes'!A$2:E$109,5,FALSE),VLOOKUP(0,'CPI Indexes'!A$2:E$109,5,FALSE))</f>
        <v>1.26</v>
      </c>
      <c r="O37">
        <f t="shared" si="6"/>
        <v>1.5873015873015872</v>
      </c>
      <c r="P37"/>
    </row>
    <row r="38" spans="2:16" x14ac:dyDescent="0.35">
      <c r="B38">
        <f t="shared" si="1"/>
        <v>33</v>
      </c>
      <c r="C38" s="7">
        <v>1988</v>
      </c>
      <c r="D38" s="8">
        <v>52722048.579999998</v>
      </c>
      <c r="F38" s="16">
        <v>23.05</v>
      </c>
      <c r="H38" s="14">
        <f t="shared" si="2"/>
        <v>26361024.289999999</v>
      </c>
      <c r="I38" s="3">
        <f t="shared" si="3"/>
        <v>82297831.929756105</v>
      </c>
      <c r="J38" s="3">
        <f t="shared" si="4"/>
        <v>0.32031249999999994</v>
      </c>
      <c r="K38" s="4">
        <f t="shared" si="0"/>
        <v>41609858.642767057</v>
      </c>
      <c r="L38" s="4">
        <f t="shared" si="5"/>
        <v>17810266.226139095</v>
      </c>
      <c r="M38">
        <f>VLOOKUP(B38,'CPI Indexes'!A$2:E$109,5,FALSE)</f>
        <v>1.92</v>
      </c>
      <c r="N38">
        <f>IF(B38&gt;G$4,VLOOKUP((B38-G$4),'CPI Indexes'!A$2:E$109,5,FALSE),VLOOKUP(0,'CPI Indexes'!A$2:E$109,5,FALSE))</f>
        <v>1.23</v>
      </c>
      <c r="O38">
        <f t="shared" si="6"/>
        <v>1.5609756097560976</v>
      </c>
      <c r="P38"/>
    </row>
    <row r="39" spans="2:16" x14ac:dyDescent="0.35">
      <c r="B39">
        <f t="shared" si="1"/>
        <v>32</v>
      </c>
      <c r="C39" s="7">
        <v>1989</v>
      </c>
      <c r="D39" s="8">
        <v>53099568.049999997</v>
      </c>
      <c r="F39" s="16">
        <v>23.84</v>
      </c>
      <c r="H39" s="14">
        <f t="shared" si="2"/>
        <v>26549784.024999999</v>
      </c>
      <c r="I39" s="3">
        <f t="shared" si="3"/>
        <v>80976841.276250005</v>
      </c>
      <c r="J39" s="3">
        <f t="shared" si="4"/>
        <v>0.32786885245901637</v>
      </c>
      <c r="K39" s="4">
        <f t="shared" si="0"/>
        <v>42568572.562611192</v>
      </c>
      <c r="L39" s="4">
        <f t="shared" si="5"/>
        <v>17698344.931248359</v>
      </c>
      <c r="M39">
        <f>VLOOKUP(B39,'CPI Indexes'!A$2:E$109,5,FALSE)</f>
        <v>1.83</v>
      </c>
      <c r="N39">
        <f>IF(B39&gt;G$4,VLOOKUP((B39-G$4),'CPI Indexes'!A$2:E$109,5,FALSE),VLOOKUP(0,'CPI Indexes'!A$2:E$109,5,FALSE))</f>
        <v>1.2</v>
      </c>
      <c r="O39">
        <f t="shared" si="6"/>
        <v>1.5250000000000001</v>
      </c>
      <c r="P39"/>
    </row>
    <row r="40" spans="2:16" x14ac:dyDescent="0.35">
      <c r="B40">
        <f t="shared" si="1"/>
        <v>31</v>
      </c>
      <c r="C40" s="7">
        <v>1990</v>
      </c>
      <c r="D40" s="8">
        <v>61581712.670000002</v>
      </c>
      <c r="F40" s="16">
        <v>24.65</v>
      </c>
      <c r="H40" s="14">
        <f t="shared" si="2"/>
        <v>30790856.335000001</v>
      </c>
      <c r="I40" s="3">
        <f t="shared" si="3"/>
        <v>89806664.310416684</v>
      </c>
      <c r="J40" s="3">
        <f t="shared" si="4"/>
        <v>0.3428571428571428</v>
      </c>
      <c r="K40" s="4">
        <f t="shared" si="0"/>
        <v>50166754.00660795</v>
      </c>
      <c r="L40" s="4">
        <f t="shared" si="5"/>
        <v>20244600.156204291</v>
      </c>
      <c r="M40">
        <f>VLOOKUP(B40,'CPI Indexes'!A$2:E$109,5,FALSE)</f>
        <v>1.75</v>
      </c>
      <c r="N40">
        <f>IF(B40&gt;G$4,VLOOKUP((B40-G$4),'CPI Indexes'!A$2:E$109,5,FALSE),VLOOKUP(0,'CPI Indexes'!A$2:E$109,5,FALSE))</f>
        <v>1.2</v>
      </c>
      <c r="O40">
        <f t="shared" si="6"/>
        <v>1.4583333333333335</v>
      </c>
      <c r="P40"/>
    </row>
    <row r="41" spans="2:16" x14ac:dyDescent="0.35">
      <c r="B41">
        <f t="shared" si="1"/>
        <v>30</v>
      </c>
      <c r="C41" s="7">
        <v>1991</v>
      </c>
      <c r="D41" s="8">
        <v>68045080.480000004</v>
      </c>
      <c r="F41" s="16">
        <v>25.48</v>
      </c>
      <c r="H41" s="14">
        <f t="shared" si="2"/>
        <v>34022540.240000002</v>
      </c>
      <c r="I41" s="3">
        <f t="shared" si="3"/>
        <v>95147782.027118653</v>
      </c>
      <c r="J41" s="3">
        <f t="shared" si="4"/>
        <v>0.35757575757575755</v>
      </c>
      <c r="K41" s="4">
        <f t="shared" si="0"/>
        <v>56350673.736980833</v>
      </c>
      <c r="L41" s="4">
        <f t="shared" si="5"/>
        <v>22055768.144503746</v>
      </c>
      <c r="M41">
        <f>VLOOKUP(B41,'CPI Indexes'!A$2:E$109,5,FALSE)</f>
        <v>1.65</v>
      </c>
      <c r="N41">
        <f>IF(B41&gt;G$4,VLOOKUP((B41-G$4),'CPI Indexes'!A$2:E$109,5,FALSE),VLOOKUP(0,'CPI Indexes'!A$2:E$109,5,FALSE))</f>
        <v>1.18</v>
      </c>
      <c r="O41">
        <f t="shared" si="6"/>
        <v>1.3983050847457628</v>
      </c>
      <c r="P41"/>
    </row>
    <row r="42" spans="2:16" x14ac:dyDescent="0.35">
      <c r="B42">
        <f t="shared" si="1"/>
        <v>29</v>
      </c>
      <c r="C42" s="7">
        <v>1992</v>
      </c>
      <c r="D42" s="8">
        <v>86254726.769999996</v>
      </c>
      <c r="F42" s="16">
        <v>26.33</v>
      </c>
      <c r="H42" s="14">
        <f t="shared" si="2"/>
        <v>43127363.384999998</v>
      </c>
      <c r="I42" s="3">
        <f t="shared" si="3"/>
        <v>123329126.87289473</v>
      </c>
      <c r="J42" s="3">
        <f t="shared" si="4"/>
        <v>0.34969325153374231</v>
      </c>
      <c r="K42" s="4">
        <f t="shared" si="0"/>
        <v>72643277.54684329</v>
      </c>
      <c r="L42" s="4">
        <f t="shared" si="5"/>
        <v>27556789.315356236</v>
      </c>
      <c r="M42">
        <f>VLOOKUP(B42,'CPI Indexes'!A$2:E$109,5,FALSE)</f>
        <v>1.63</v>
      </c>
      <c r="N42">
        <f>IF(B42&gt;G$4,VLOOKUP((B42-G$4),'CPI Indexes'!A$2:E$109,5,FALSE),VLOOKUP(0,'CPI Indexes'!A$2:E$109,5,FALSE))</f>
        <v>1.1399999999999999</v>
      </c>
      <c r="O42">
        <f t="shared" si="6"/>
        <v>1.4298245614035088</v>
      </c>
      <c r="P42"/>
    </row>
    <row r="43" spans="2:16" x14ac:dyDescent="0.35">
      <c r="B43">
        <f t="shared" si="1"/>
        <v>28</v>
      </c>
      <c r="C43" s="7">
        <v>1993</v>
      </c>
      <c r="D43" s="8">
        <v>100416338.86</v>
      </c>
      <c r="F43" s="16">
        <v>27.19</v>
      </c>
      <c r="H43" s="14">
        <f t="shared" si="2"/>
        <v>50208169.43</v>
      </c>
      <c r="I43" s="3">
        <f t="shared" si="3"/>
        <v>142182426.7044248</v>
      </c>
      <c r="J43" s="3">
        <f t="shared" si="4"/>
        <v>0.35312499999999997</v>
      </c>
      <c r="K43" s="4">
        <f t="shared" si="0"/>
        <v>86022697.62384586</v>
      </c>
      <c r="L43" s="4">
        <f t="shared" si="5"/>
        <v>31615239.218099117</v>
      </c>
      <c r="M43">
        <f>VLOOKUP(B43,'CPI Indexes'!A$2:E$109,5,FALSE)</f>
        <v>1.6</v>
      </c>
      <c r="N43">
        <f>IF(B43&gt;G$4,VLOOKUP((B43-G$4),'CPI Indexes'!A$2:E$109,5,FALSE),VLOOKUP(0,'CPI Indexes'!A$2:E$109,5,FALSE))</f>
        <v>1.1299999999999999</v>
      </c>
      <c r="O43">
        <f t="shared" si="6"/>
        <v>1.4159292035398232</v>
      </c>
      <c r="P43"/>
    </row>
    <row r="44" spans="2:16" x14ac:dyDescent="0.35">
      <c r="B44">
        <f t="shared" si="1"/>
        <v>27</v>
      </c>
      <c r="C44" s="7">
        <v>1994</v>
      </c>
      <c r="D44" s="8">
        <v>114613463.09</v>
      </c>
      <c r="F44" s="16">
        <v>28.07</v>
      </c>
      <c r="H44" s="14">
        <f t="shared" si="2"/>
        <v>57306731.545000002</v>
      </c>
      <c r="I44" s="3">
        <f t="shared" si="3"/>
        <v>163733518.70000002</v>
      </c>
      <c r="J44" s="3">
        <f t="shared" si="4"/>
        <v>0.35</v>
      </c>
      <c r="K44" s="4">
        <f t="shared" si="0"/>
        <v>99910805.602530345</v>
      </c>
      <c r="L44" s="4">
        <f t="shared" si="5"/>
        <v>35548914.397458188</v>
      </c>
      <c r="M44">
        <f>VLOOKUP(B44,'CPI Indexes'!A$2:E$109,5,FALSE)</f>
        <v>1.6</v>
      </c>
      <c r="N44">
        <f>IF(B44&gt;G$4,VLOOKUP((B44-G$4),'CPI Indexes'!A$2:E$109,5,FALSE),VLOOKUP(0,'CPI Indexes'!A$2:E$109,5,FALSE))</f>
        <v>1.1200000000000001</v>
      </c>
      <c r="O44">
        <f t="shared" si="6"/>
        <v>1.4285714285714286</v>
      </c>
      <c r="P44"/>
    </row>
    <row r="45" spans="2:16" x14ac:dyDescent="0.35">
      <c r="B45">
        <f t="shared" si="1"/>
        <v>26</v>
      </c>
      <c r="C45" s="7">
        <v>1995</v>
      </c>
      <c r="D45" s="8">
        <v>144689462.63999999</v>
      </c>
      <c r="F45" s="16">
        <v>28.97</v>
      </c>
      <c r="H45" s="14">
        <f t="shared" si="2"/>
        <v>72344731.319999993</v>
      </c>
      <c r="I45" s="3">
        <f t="shared" si="3"/>
        <v>207078496.98935777</v>
      </c>
      <c r="J45" s="3">
        <f t="shared" si="4"/>
        <v>0.34935897435897439</v>
      </c>
      <c r="K45" s="4">
        <f t="shared" si="0"/>
        <v>128396706.55984327</v>
      </c>
      <c r="L45" s="4">
        <f t="shared" si="5"/>
        <v>44195542.682727665</v>
      </c>
      <c r="M45">
        <f>VLOOKUP(B45,'CPI Indexes'!A$2:E$109,5,FALSE)</f>
        <v>1.56</v>
      </c>
      <c r="N45">
        <f>IF(B45&gt;G$4,VLOOKUP((B45-G$4),'CPI Indexes'!A$2:E$109,5,FALSE),VLOOKUP(0,'CPI Indexes'!A$2:E$109,5,FALSE))</f>
        <v>1.0900000000000001</v>
      </c>
      <c r="O45">
        <f t="shared" si="6"/>
        <v>1.4311926605504586</v>
      </c>
      <c r="P45"/>
    </row>
    <row r="46" spans="2:16" x14ac:dyDescent="0.35">
      <c r="B46">
        <f t="shared" si="1"/>
        <v>25</v>
      </c>
      <c r="C46" s="7">
        <v>1996</v>
      </c>
      <c r="D46" s="8">
        <v>122662528.22</v>
      </c>
      <c r="F46" s="16">
        <v>29.88</v>
      </c>
      <c r="H46" s="14">
        <f t="shared" si="2"/>
        <v>61331264.109999999</v>
      </c>
      <c r="I46" s="3">
        <f t="shared" si="3"/>
        <v>174907679.12851849</v>
      </c>
      <c r="J46" s="3">
        <f t="shared" si="4"/>
        <v>0.35064935064935071</v>
      </c>
      <c r="K46" s="4">
        <f t="shared" si="0"/>
        <v>110829416.90906529</v>
      </c>
      <c r="L46" s="4">
        <f t="shared" si="5"/>
        <v>36891852.150604241</v>
      </c>
      <c r="M46">
        <f>VLOOKUP(B46,'CPI Indexes'!A$2:E$109,5,FALSE)</f>
        <v>1.54</v>
      </c>
      <c r="N46">
        <f>IF(B46&gt;G$4,VLOOKUP((B46-G$4),'CPI Indexes'!A$2:E$109,5,FALSE),VLOOKUP(0,'CPI Indexes'!A$2:E$109,5,FALSE))</f>
        <v>1.08</v>
      </c>
      <c r="O46">
        <f t="shared" si="6"/>
        <v>1.4259259259259258</v>
      </c>
      <c r="P46"/>
    </row>
    <row r="47" spans="2:16" x14ac:dyDescent="0.35">
      <c r="B47">
        <f t="shared" si="1"/>
        <v>24</v>
      </c>
      <c r="C47" s="7">
        <v>1997</v>
      </c>
      <c r="D47" s="8">
        <v>111013734.48999999</v>
      </c>
      <c r="F47" s="16">
        <v>30.8</v>
      </c>
      <c r="H47" s="14">
        <f t="shared" si="2"/>
        <v>55506867.244999997</v>
      </c>
      <c r="I47" s="3">
        <f t="shared" si="3"/>
        <v>157701753.66803735</v>
      </c>
      <c r="J47" s="3">
        <f t="shared" si="4"/>
        <v>0.35197368421052638</v>
      </c>
      <c r="K47" s="4">
        <f t="shared" si="0"/>
        <v>102148503.17645343</v>
      </c>
      <c r="L47" s="4">
        <f t="shared" si="5"/>
        <v>32869898.369688042</v>
      </c>
      <c r="M47">
        <f>VLOOKUP(B47,'CPI Indexes'!A$2:E$109,5,FALSE)</f>
        <v>1.52</v>
      </c>
      <c r="N47">
        <f>IF(B47&gt;G$4,VLOOKUP((B47-G$4),'CPI Indexes'!A$2:E$109,5,FALSE),VLOOKUP(0,'CPI Indexes'!A$2:E$109,5,FALSE))</f>
        <v>1.07</v>
      </c>
      <c r="O47">
        <f t="shared" si="6"/>
        <v>1.4205607476635513</v>
      </c>
      <c r="P47"/>
    </row>
    <row r="48" spans="2:16" x14ac:dyDescent="0.35">
      <c r="B48">
        <f t="shared" si="1"/>
        <v>23</v>
      </c>
      <c r="C48" s="7">
        <v>1998</v>
      </c>
      <c r="D48" s="8">
        <v>106872602.3</v>
      </c>
      <c r="F48" s="16">
        <v>31.74</v>
      </c>
      <c r="H48" s="14">
        <f t="shared" si="2"/>
        <v>53436301.149999999</v>
      </c>
      <c r="I48" s="3">
        <f t="shared" si="3"/>
        <v>152675146.14285713</v>
      </c>
      <c r="J48" s="3">
        <f t="shared" si="4"/>
        <v>0.35000000000000003</v>
      </c>
      <c r="K48" s="4">
        <f t="shared" si="0"/>
        <v>100185723.87535398</v>
      </c>
      <c r="L48" s="4">
        <f t="shared" si="5"/>
        <v>31141775.930127721</v>
      </c>
      <c r="M48">
        <f>VLOOKUP(B48,'CPI Indexes'!A$2:E$109,5,FALSE)</f>
        <v>1.5</v>
      </c>
      <c r="N48">
        <f>IF(B48&gt;G$4,VLOOKUP((B48-G$4),'CPI Indexes'!A$2:E$109,5,FALSE),VLOOKUP(0,'CPI Indexes'!A$2:E$109,5,FALSE))</f>
        <v>1.05</v>
      </c>
      <c r="O48">
        <f t="shared" si="6"/>
        <v>1.4285714285714286</v>
      </c>
      <c r="P48"/>
    </row>
    <row r="49" spans="2:16" x14ac:dyDescent="0.35">
      <c r="B49">
        <f t="shared" si="1"/>
        <v>22</v>
      </c>
      <c r="C49" s="7">
        <v>1999</v>
      </c>
      <c r="D49" s="8">
        <v>112351680.12</v>
      </c>
      <c r="F49" s="16">
        <v>32.68</v>
      </c>
      <c r="H49" s="14">
        <f t="shared" si="2"/>
        <v>56175840.060000002</v>
      </c>
      <c r="I49" s="3">
        <f t="shared" si="3"/>
        <v>160346572.59844661</v>
      </c>
      <c r="J49" s="3">
        <f t="shared" si="4"/>
        <v>0.35034013605442177</v>
      </c>
      <c r="K49" s="4">
        <f t="shared" si="0"/>
        <v>107300856.54725726</v>
      </c>
      <c r="L49" s="4">
        <f t="shared" si="5"/>
        <v>32218988.724753864</v>
      </c>
      <c r="M49">
        <f>VLOOKUP(B49,'CPI Indexes'!A$2:E$109,5,FALSE)</f>
        <v>1.47</v>
      </c>
      <c r="N49">
        <f>IF(B49&gt;G$4,VLOOKUP((B49-G$4),'CPI Indexes'!A$2:E$109,5,FALSE),VLOOKUP(0,'CPI Indexes'!A$2:E$109,5,FALSE))</f>
        <v>1.03</v>
      </c>
      <c r="O49">
        <f t="shared" si="6"/>
        <v>1.4271844660194175</v>
      </c>
      <c r="P49"/>
    </row>
    <row r="50" spans="2:16" x14ac:dyDescent="0.35">
      <c r="B50">
        <f t="shared" si="1"/>
        <v>21</v>
      </c>
      <c r="C50" s="7">
        <v>2000</v>
      </c>
      <c r="D50" s="8">
        <v>128015893.22</v>
      </c>
      <c r="F50" s="16">
        <v>33.64</v>
      </c>
      <c r="H50" s="14">
        <f t="shared" si="2"/>
        <v>64007946.609999999</v>
      </c>
      <c r="I50" s="3">
        <f t="shared" si="3"/>
        <v>182517709.14534652</v>
      </c>
      <c r="J50" s="3">
        <f t="shared" si="4"/>
        <v>0.35069444444444448</v>
      </c>
      <c r="K50" s="4">
        <f t="shared" si="0"/>
        <v>124607353.77545902</v>
      </c>
      <c r="L50" s="4">
        <f t="shared" si="5"/>
        <v>36116346.259586558</v>
      </c>
      <c r="M50">
        <f>VLOOKUP(B50,'CPI Indexes'!A$2:E$109,5,FALSE)</f>
        <v>1.44</v>
      </c>
      <c r="N50">
        <f>IF(B50&gt;G$4,VLOOKUP((B50-G$4),'CPI Indexes'!A$2:E$109,5,FALSE),VLOOKUP(0,'CPI Indexes'!A$2:E$109,5,FALSE))</f>
        <v>1.01</v>
      </c>
      <c r="O50">
        <f t="shared" si="6"/>
        <v>1.4257425742574257</v>
      </c>
      <c r="P50"/>
    </row>
    <row r="51" spans="2:16" x14ac:dyDescent="0.35">
      <c r="B51">
        <f t="shared" si="1"/>
        <v>20</v>
      </c>
      <c r="C51" s="7">
        <v>2001</v>
      </c>
      <c r="D51" s="8">
        <v>115289893.04000001</v>
      </c>
      <c r="F51" s="16">
        <v>34.61</v>
      </c>
      <c r="H51" s="14">
        <f t="shared" si="2"/>
        <v>57644946.520000003</v>
      </c>
      <c r="I51" s="3">
        <f t="shared" si="3"/>
        <v>161405850.25600001</v>
      </c>
      <c r="J51" s="3">
        <f t="shared" si="4"/>
        <v>0.35714285714285715</v>
      </c>
      <c r="K51" s="4">
        <f t="shared" si="0"/>
        <v>114396618.00986157</v>
      </c>
      <c r="L51" s="4">
        <f t="shared" si="5"/>
        <v>31993728.713185523</v>
      </c>
      <c r="M51">
        <f>VLOOKUP(B51,'CPI Indexes'!A$2:E$109,5,FALSE)</f>
        <v>1.4</v>
      </c>
      <c r="N51">
        <f>IF(B51&gt;G$4,VLOOKUP((B51-G$4),'CPI Indexes'!A$2:E$109,5,FALSE),VLOOKUP(0,'CPI Indexes'!A$2:E$109,5,FALSE))</f>
        <v>1</v>
      </c>
      <c r="O51">
        <f t="shared" si="6"/>
        <v>1.4</v>
      </c>
      <c r="P51"/>
    </row>
    <row r="52" spans="2:16" x14ac:dyDescent="0.35">
      <c r="B52">
        <f t="shared" si="1"/>
        <v>19</v>
      </c>
      <c r="C52" s="7">
        <v>2002</v>
      </c>
      <c r="D52" s="8">
        <v>96249612.370000005</v>
      </c>
      <c r="F52" s="16">
        <v>35.58</v>
      </c>
      <c r="H52" s="14">
        <f t="shared" si="2"/>
        <v>48124806.185000002</v>
      </c>
      <c r="I52" s="3">
        <f t="shared" si="3"/>
        <v>134553029.53765309</v>
      </c>
      <c r="J52" s="3">
        <f t="shared" si="4"/>
        <v>0.35766423357664229</v>
      </c>
      <c r="K52" s="4">
        <f t="shared" si="0"/>
        <v>97356085.797184795</v>
      </c>
      <c r="L52" s="4">
        <f t="shared" si="5"/>
        <v>26272797.301538412</v>
      </c>
      <c r="M52">
        <f>VLOOKUP(B52,'CPI Indexes'!A$2:E$109,5,FALSE)</f>
        <v>1.37</v>
      </c>
      <c r="N52">
        <f>IF(B52&gt;G$4,VLOOKUP((B52-G$4),'CPI Indexes'!A$2:E$109,5,FALSE),VLOOKUP(0,'CPI Indexes'!A$2:E$109,5,FALSE))</f>
        <v>0.98</v>
      </c>
      <c r="O52">
        <f t="shared" si="6"/>
        <v>1.3979591836734695</v>
      </c>
      <c r="P52"/>
    </row>
    <row r="53" spans="2:16" x14ac:dyDescent="0.35">
      <c r="B53">
        <f t="shared" si="1"/>
        <v>18</v>
      </c>
      <c r="C53" s="7">
        <v>2003</v>
      </c>
      <c r="D53" s="8">
        <v>115205243.8</v>
      </c>
      <c r="F53" s="16">
        <v>36.56</v>
      </c>
      <c r="H53" s="14">
        <f t="shared" si="2"/>
        <v>57602621.899999999</v>
      </c>
      <c r="I53" s="3">
        <f t="shared" si="3"/>
        <v>156349973.72857144</v>
      </c>
      <c r="J53" s="3">
        <f t="shared" si="4"/>
        <v>0.36842105263157893</v>
      </c>
      <c r="K53" s="4">
        <f t="shared" si="0"/>
        <v>118813155.78298232</v>
      </c>
      <c r="L53" s="4">
        <f t="shared" si="5"/>
        <v>30927114.231020473</v>
      </c>
      <c r="M53">
        <f>VLOOKUP(B53,'CPI Indexes'!A$2:E$109,5,FALSE)</f>
        <v>1.33</v>
      </c>
      <c r="N53">
        <f>IF(B53&gt;G$4,VLOOKUP((B53-G$4),'CPI Indexes'!A$2:E$109,5,FALSE),VLOOKUP(0,'CPI Indexes'!A$2:E$109,5,FALSE))</f>
        <v>0.98</v>
      </c>
      <c r="O53">
        <f t="shared" si="6"/>
        <v>1.3571428571428572</v>
      </c>
      <c r="P53"/>
    </row>
    <row r="54" spans="2:16" x14ac:dyDescent="0.35">
      <c r="B54">
        <f t="shared" si="1"/>
        <v>17</v>
      </c>
      <c r="C54" s="7">
        <v>2004</v>
      </c>
      <c r="D54" s="8">
        <v>69353793.260000005</v>
      </c>
      <c r="F54" s="16">
        <v>37.54</v>
      </c>
      <c r="H54" s="14">
        <f t="shared" si="2"/>
        <v>34676896.630000003</v>
      </c>
      <c r="I54" s="3">
        <f t="shared" si="3"/>
        <v>92707621.602653071</v>
      </c>
      <c r="J54" s="3">
        <f t="shared" si="4"/>
        <v>0.37404580152671757</v>
      </c>
      <c r="K54" s="4">
        <f t="shared" si="0"/>
        <v>72927390.154747173</v>
      </c>
      <c r="L54" s="4">
        <f t="shared" si="5"/>
        <v>18310373.180330664</v>
      </c>
      <c r="M54">
        <f>VLOOKUP(B54,'CPI Indexes'!A$2:E$109,5,FALSE)</f>
        <v>1.31</v>
      </c>
      <c r="N54">
        <f>IF(B54&gt;G$4,VLOOKUP((B54-G$4),'CPI Indexes'!A$2:E$109,5,FALSE),VLOOKUP(0,'CPI Indexes'!A$2:E$109,5,FALSE))</f>
        <v>0.98</v>
      </c>
      <c r="O54">
        <f t="shared" si="6"/>
        <v>1.3367346938775511</v>
      </c>
      <c r="P54"/>
    </row>
    <row r="55" spans="2:16" x14ac:dyDescent="0.35">
      <c r="B55">
        <f t="shared" si="1"/>
        <v>16</v>
      </c>
      <c r="C55" s="7">
        <v>2005</v>
      </c>
      <c r="D55" s="8">
        <v>97395107.310000002</v>
      </c>
      <c r="F55" s="16">
        <v>38.53</v>
      </c>
      <c r="H55" s="14">
        <f t="shared" si="2"/>
        <v>48697553.655000001</v>
      </c>
      <c r="I55" s="3">
        <f t="shared" si="3"/>
        <v>127209936.07836737</v>
      </c>
      <c r="J55" s="3">
        <f t="shared" si="4"/>
        <v>0.38281249999999994</v>
      </c>
      <c r="K55" s="4">
        <f t="shared" si="0"/>
        <v>104441178.27374706</v>
      </c>
      <c r="L55" s="4">
        <f t="shared" si="5"/>
        <v>25284249.214578163</v>
      </c>
      <c r="M55">
        <f>VLOOKUP(B55,'CPI Indexes'!A$2:E$109,5,FALSE)</f>
        <v>1.28</v>
      </c>
      <c r="N55">
        <f>IF(B55&gt;G$4,VLOOKUP((B55-G$4),'CPI Indexes'!A$2:E$109,5,FALSE),VLOOKUP(0,'CPI Indexes'!A$2:E$109,5,FALSE))</f>
        <v>0.98</v>
      </c>
      <c r="O55">
        <f t="shared" si="6"/>
        <v>1.306122448979592</v>
      </c>
      <c r="P55"/>
    </row>
    <row r="56" spans="2:16" x14ac:dyDescent="0.35">
      <c r="B56">
        <f t="shared" si="1"/>
        <v>15</v>
      </c>
      <c r="C56" s="7">
        <v>2006</v>
      </c>
      <c r="D56" s="8">
        <v>109704171.83</v>
      </c>
      <c r="F56" s="16">
        <v>39.520000000000003</v>
      </c>
      <c r="H56" s="14">
        <f t="shared" si="2"/>
        <v>54852085.914999999</v>
      </c>
      <c r="I56" s="3">
        <f t="shared" si="3"/>
        <v>141048220.92428571</v>
      </c>
      <c r="J56" s="3">
        <f t="shared" si="4"/>
        <v>0.3888888888888889</v>
      </c>
      <c r="K56" s="4">
        <f t="shared" si="0"/>
        <v>119969800.20935805</v>
      </c>
      <c r="L56" s="4">
        <f t="shared" si="5"/>
        <v>28004125.213512067</v>
      </c>
      <c r="M56">
        <f>VLOOKUP(B56,'CPI Indexes'!A$2:E$109,5,FALSE)</f>
        <v>1.26</v>
      </c>
      <c r="N56">
        <f>IF(B56&gt;G$4,VLOOKUP((B56-G$4),'CPI Indexes'!A$2:E$109,5,FALSE),VLOOKUP(0,'CPI Indexes'!A$2:E$109,5,FALSE))</f>
        <v>0.98</v>
      </c>
      <c r="O56">
        <f t="shared" si="6"/>
        <v>1.2857142857142858</v>
      </c>
      <c r="P56"/>
    </row>
    <row r="57" spans="2:16" x14ac:dyDescent="0.35">
      <c r="B57">
        <f t="shared" si="1"/>
        <v>14</v>
      </c>
      <c r="C57" s="7">
        <v>2007</v>
      </c>
      <c r="D57" s="8">
        <v>105430196.90000001</v>
      </c>
      <c r="F57" s="16">
        <v>40.51</v>
      </c>
      <c r="H57" s="14">
        <f t="shared" si="2"/>
        <v>52715098.450000003</v>
      </c>
      <c r="I57" s="3">
        <f t="shared" si="3"/>
        <v>132325655.29285714</v>
      </c>
      <c r="J57" s="3">
        <f t="shared" si="4"/>
        <v>0.39837398373983746</v>
      </c>
      <c r="K57" s="4">
        <f t="shared" si="0"/>
        <v>117578517.49147169</v>
      </c>
      <c r="L57" s="4">
        <f t="shared" si="5"/>
        <v>26463655.291251782</v>
      </c>
      <c r="M57">
        <f>VLOOKUP(B57,'CPI Indexes'!A$2:E$109,5,FALSE)</f>
        <v>1.23</v>
      </c>
      <c r="N57">
        <f>IF(B57&gt;G$4,VLOOKUP((B57-G$4),'CPI Indexes'!A$2:E$109,5,FALSE),VLOOKUP(0,'CPI Indexes'!A$2:E$109,5,FALSE))</f>
        <v>0.98</v>
      </c>
      <c r="O57">
        <f t="shared" si="6"/>
        <v>1.2551020408163265</v>
      </c>
      <c r="P57"/>
    </row>
    <row r="58" spans="2:16" x14ac:dyDescent="0.35">
      <c r="B58">
        <f t="shared" si="1"/>
        <v>13</v>
      </c>
      <c r="C58" s="7">
        <v>2008</v>
      </c>
      <c r="D58" s="8">
        <v>113170328.98999999</v>
      </c>
      <c r="F58" s="16">
        <v>41.51</v>
      </c>
      <c r="H58" s="14">
        <f t="shared" si="2"/>
        <v>56585164.494999997</v>
      </c>
      <c r="I58" s="3">
        <f t="shared" si="3"/>
        <v>138575913.04897958</v>
      </c>
      <c r="J58" s="3">
        <f t="shared" si="4"/>
        <v>0.40833333333333333</v>
      </c>
      <c r="K58" s="4">
        <f t="shared" si="0"/>
        <v>128734725.8743443</v>
      </c>
      <c r="L58" s="4">
        <f t="shared" si="5"/>
        <v>27927332.651486494</v>
      </c>
      <c r="M58">
        <f>VLOOKUP(B58,'CPI Indexes'!A$2:E$109,5,FALSE)</f>
        <v>1.2</v>
      </c>
      <c r="N58">
        <f>IF(B58&gt;G$4,VLOOKUP((B58-G$4),'CPI Indexes'!A$2:E$109,5,FALSE),VLOOKUP(0,'CPI Indexes'!A$2:E$109,5,FALSE))</f>
        <v>0.98</v>
      </c>
      <c r="O58">
        <f t="shared" si="6"/>
        <v>1.2244897959183674</v>
      </c>
      <c r="P58"/>
    </row>
    <row r="59" spans="2:16" x14ac:dyDescent="0.35">
      <c r="B59">
        <f t="shared" si="1"/>
        <v>12</v>
      </c>
      <c r="C59" s="7">
        <v>2009</v>
      </c>
      <c r="D59" s="8">
        <v>78061869.450000003</v>
      </c>
      <c r="F59" s="16">
        <v>42.5</v>
      </c>
      <c r="H59" s="14">
        <f t="shared" si="2"/>
        <v>39030934.725000001</v>
      </c>
      <c r="I59" s="3">
        <f t="shared" si="3"/>
        <v>95585962.591836736</v>
      </c>
      <c r="J59" s="3">
        <f t="shared" si="4"/>
        <v>0.40833333333333333</v>
      </c>
      <c r="K59" s="4">
        <f t="shared" si="0"/>
        <v>90555795.887984544</v>
      </c>
      <c r="L59" s="4">
        <f t="shared" si="5"/>
        <v>18941822.956763189</v>
      </c>
      <c r="M59">
        <f>VLOOKUP(B59,'CPI Indexes'!A$2:E$109,5,FALSE)</f>
        <v>1.2</v>
      </c>
      <c r="N59">
        <f>IF(B59&gt;G$4,VLOOKUP((B59-G$4),'CPI Indexes'!A$2:E$109,5,FALSE),VLOOKUP(0,'CPI Indexes'!A$2:E$109,5,FALSE))</f>
        <v>0.98</v>
      </c>
      <c r="O59">
        <f t="shared" si="6"/>
        <v>1.2244897959183674</v>
      </c>
      <c r="P59"/>
    </row>
    <row r="60" spans="2:16" x14ac:dyDescent="0.35">
      <c r="B60">
        <f t="shared" si="1"/>
        <v>11</v>
      </c>
      <c r="C60" s="7">
        <v>2010</v>
      </c>
      <c r="D60" s="8">
        <v>126426207.81999999</v>
      </c>
      <c r="F60" s="16">
        <v>43.5</v>
      </c>
      <c r="H60" s="14">
        <f t="shared" si="2"/>
        <v>63213103.909999996</v>
      </c>
      <c r="I60" s="3">
        <f t="shared" si="3"/>
        <v>152227474.7220408</v>
      </c>
      <c r="J60" s="3">
        <f t="shared" si="4"/>
        <v>0.4152542372881356</v>
      </c>
      <c r="K60" s="4">
        <f t="shared" si="0"/>
        <v>149594142.0558002</v>
      </c>
      <c r="L60" s="4">
        <f t="shared" si="5"/>
        <v>30160046.247825015</v>
      </c>
      <c r="M60">
        <f>VLOOKUP(B60,'CPI Indexes'!A$2:E$109,5,FALSE)</f>
        <v>1.18</v>
      </c>
      <c r="N60">
        <f>IF(B60&gt;G$4,VLOOKUP((B60-G$4),'CPI Indexes'!A$2:E$109,5,FALSE),VLOOKUP(0,'CPI Indexes'!A$2:E$109,5,FALSE))</f>
        <v>0.98</v>
      </c>
      <c r="O60">
        <f t="shared" si="6"/>
        <v>1.2040816326530612</v>
      </c>
      <c r="P60"/>
    </row>
    <row r="61" spans="2:16" x14ac:dyDescent="0.35">
      <c r="B61">
        <f t="shared" si="1"/>
        <v>10</v>
      </c>
      <c r="C61" s="7">
        <v>2011</v>
      </c>
      <c r="D61" s="8">
        <v>115922136.62</v>
      </c>
      <c r="F61" s="16">
        <v>44.5</v>
      </c>
      <c r="H61" s="14">
        <f t="shared" si="2"/>
        <v>57961068.310000002</v>
      </c>
      <c r="I61" s="3">
        <f t="shared" si="3"/>
        <v>134848199.74163264</v>
      </c>
      <c r="J61" s="3">
        <f t="shared" si="4"/>
        <v>0.42982456140350883</v>
      </c>
      <c r="K61" s="4">
        <f t="shared" si="0"/>
        <v>139908475.69822365</v>
      </c>
      <c r="L61" s="4">
        <f t="shared" si="5"/>
        <v>27187754.231565971</v>
      </c>
      <c r="M61">
        <f>VLOOKUP(B61,'CPI Indexes'!A$2:E$109,5,FALSE)</f>
        <v>1.1399999999999999</v>
      </c>
      <c r="N61">
        <f>IF(B61&gt;G$4,VLOOKUP((B61-G$4),'CPI Indexes'!A$2:E$109,5,FALSE),VLOOKUP(0,'CPI Indexes'!A$2:E$109,5,FALSE))</f>
        <v>0.98</v>
      </c>
      <c r="O61">
        <f t="shared" si="6"/>
        <v>1.1632653061224489</v>
      </c>
      <c r="P61"/>
    </row>
    <row r="62" spans="2:16" x14ac:dyDescent="0.35">
      <c r="B62">
        <f t="shared" si="1"/>
        <v>9</v>
      </c>
      <c r="C62" s="7">
        <v>2012</v>
      </c>
      <c r="D62" s="8">
        <v>138256592.59</v>
      </c>
      <c r="F62" s="16">
        <v>45.5</v>
      </c>
      <c r="H62" s="14">
        <f t="shared" si="2"/>
        <v>69128296.295000002</v>
      </c>
      <c r="I62" s="3">
        <f t="shared" si="3"/>
        <v>159418315.94561222</v>
      </c>
      <c r="J62" s="3">
        <f t="shared" si="4"/>
        <v>0.43362831858407086</v>
      </c>
      <c r="K62" s="4">
        <f t="shared" si="0"/>
        <v>170201611.89457527</v>
      </c>
      <c r="L62" s="4">
        <f t="shared" si="5"/>
        <v>31879013.510333367</v>
      </c>
      <c r="M62">
        <f>VLOOKUP(B62,'CPI Indexes'!A$2:E$109,5,FALSE)</f>
        <v>1.1299999999999999</v>
      </c>
      <c r="N62">
        <f>IF(B62&gt;G$4,VLOOKUP((B62-G$4),'CPI Indexes'!A$2:E$109,5,FALSE),VLOOKUP(0,'CPI Indexes'!A$2:E$109,5,FALSE))</f>
        <v>0.98</v>
      </c>
      <c r="O62">
        <f t="shared" si="6"/>
        <v>1.1530612244897958</v>
      </c>
      <c r="P62"/>
    </row>
    <row r="63" spans="2:16" x14ac:dyDescent="0.35">
      <c r="B63">
        <f t="shared" si="1"/>
        <v>8</v>
      </c>
      <c r="C63" s="7">
        <v>2013</v>
      </c>
      <c r="D63" s="8">
        <v>138646957.72999999</v>
      </c>
      <c r="F63" s="16">
        <v>46.5</v>
      </c>
      <c r="H63" s="14">
        <f t="shared" si="2"/>
        <v>69323478.864999995</v>
      </c>
      <c r="I63" s="3">
        <f t="shared" si="3"/>
        <v>158453665.97714287</v>
      </c>
      <c r="J63" s="3">
        <f t="shared" si="4"/>
        <v>0.43749999999999994</v>
      </c>
      <c r="K63" s="4">
        <f t="shared" si="0"/>
        <v>174095816.71886581</v>
      </c>
      <c r="L63" s="4">
        <f t="shared" si="5"/>
        <v>31429786.824651375</v>
      </c>
      <c r="M63">
        <f>VLOOKUP(B63,'CPI Indexes'!A$2:E$109,5,FALSE)</f>
        <v>1.1200000000000001</v>
      </c>
      <c r="N63">
        <f>IF(B63&gt;G$4,VLOOKUP((B63-G$4),'CPI Indexes'!A$2:E$109,5,FALSE),VLOOKUP(0,'CPI Indexes'!A$2:E$109,5,FALSE))</f>
        <v>0.98</v>
      </c>
      <c r="O63">
        <f t="shared" si="6"/>
        <v>1.142857142857143</v>
      </c>
      <c r="P63"/>
    </row>
    <row r="64" spans="2:16" x14ac:dyDescent="0.35">
      <c r="B64">
        <f t="shared" si="1"/>
        <v>7</v>
      </c>
      <c r="C64" s="7">
        <v>2014</v>
      </c>
      <c r="D64" s="8">
        <v>132102041.38</v>
      </c>
      <c r="F64" s="16">
        <v>47.5</v>
      </c>
      <c r="H64" s="14">
        <f t="shared" si="2"/>
        <v>66051020.689999998</v>
      </c>
      <c r="I64" s="3">
        <f t="shared" si="3"/>
        <v>146929821.53489795</v>
      </c>
      <c r="J64" s="3">
        <f t="shared" si="4"/>
        <v>0.44954128440366975</v>
      </c>
      <c r="K64" s="4">
        <f t="shared" si="0"/>
        <v>169195065.10664865</v>
      </c>
      <c r="L64" s="4">
        <f t="shared" si="5"/>
        <v>29441008.735331483</v>
      </c>
      <c r="M64">
        <f>VLOOKUP(B64,'CPI Indexes'!A$2:E$109,5,FALSE)</f>
        <v>1.0900000000000001</v>
      </c>
      <c r="N64">
        <f>IF(B64&gt;G$4,VLOOKUP((B64-G$4),'CPI Indexes'!A$2:E$109,5,FALSE),VLOOKUP(0,'CPI Indexes'!A$2:E$109,5,FALSE))</f>
        <v>0.98</v>
      </c>
      <c r="O64">
        <f t="shared" si="6"/>
        <v>1.1122448979591837</v>
      </c>
      <c r="P64"/>
    </row>
    <row r="65" spans="2:17" x14ac:dyDescent="0.35">
      <c r="B65">
        <f t="shared" si="1"/>
        <v>6</v>
      </c>
      <c r="C65" s="7">
        <v>2015</v>
      </c>
      <c r="D65" s="8">
        <v>150761600.30000001</v>
      </c>
      <c r="F65" s="16">
        <v>48.5</v>
      </c>
      <c r="H65" s="14">
        <f t="shared" si="2"/>
        <v>75380800.150000006</v>
      </c>
      <c r="I65" s="3">
        <f t="shared" si="3"/>
        <v>166145437.06530616</v>
      </c>
      <c r="J65" s="3">
        <f t="shared" si="4"/>
        <v>0.45370370370370366</v>
      </c>
      <c r="K65" s="4">
        <f t="shared" si="0"/>
        <v>196955935.59424725</v>
      </c>
      <c r="L65" s="4">
        <f t="shared" si="5"/>
        <v>33032843.697484318</v>
      </c>
      <c r="M65">
        <f>VLOOKUP(B65,'CPI Indexes'!A$2:E$109,5,FALSE)</f>
        <v>1.08</v>
      </c>
      <c r="N65">
        <f>IF(B65&gt;G$4,VLOOKUP((B65-G$4),'CPI Indexes'!A$2:E$109,5,FALSE),VLOOKUP(0,'CPI Indexes'!A$2:E$109,5,FALSE))</f>
        <v>0.98</v>
      </c>
      <c r="O65">
        <f t="shared" si="6"/>
        <v>1.1020408163265307</v>
      </c>
      <c r="P65"/>
    </row>
    <row r="66" spans="2:17" x14ac:dyDescent="0.35">
      <c r="B66">
        <f t="shared" si="1"/>
        <v>5</v>
      </c>
      <c r="C66" s="7">
        <v>2016</v>
      </c>
      <c r="D66" s="8">
        <v>148370557.88</v>
      </c>
      <c r="F66" s="16">
        <v>49.5</v>
      </c>
      <c r="H66" s="14">
        <f t="shared" si="2"/>
        <v>74185278.939999998</v>
      </c>
      <c r="I66" s="3">
        <f t="shared" si="3"/>
        <v>161996425.44040817</v>
      </c>
      <c r="J66" s="3">
        <f t="shared" si="4"/>
        <v>0.4579439252336448</v>
      </c>
      <c r="K66" s="4">
        <f t="shared" si="0"/>
        <v>197708907.46331334</v>
      </c>
      <c r="L66" s="4">
        <f t="shared" si="5"/>
        <v>31960607.058587048</v>
      </c>
      <c r="M66">
        <f>VLOOKUP(B66,'CPI Indexes'!A$2:E$109,5,FALSE)</f>
        <v>1.07</v>
      </c>
      <c r="N66">
        <f>IF(B66&gt;G$4,VLOOKUP((B66-G$4),'CPI Indexes'!A$2:E$109,5,FALSE),VLOOKUP(0,'CPI Indexes'!A$2:E$109,5,FALSE))</f>
        <v>0.98</v>
      </c>
      <c r="O66">
        <f t="shared" si="6"/>
        <v>1.0918367346938775</v>
      </c>
      <c r="P66"/>
    </row>
    <row r="67" spans="2:17" x14ac:dyDescent="0.35">
      <c r="B67">
        <f t="shared" si="1"/>
        <v>4</v>
      </c>
      <c r="C67" s="7">
        <v>2017</v>
      </c>
      <c r="D67" s="8">
        <v>142742100.37</v>
      </c>
      <c r="F67" s="16">
        <v>50.5</v>
      </c>
      <c r="H67" s="14">
        <f t="shared" si="2"/>
        <v>71371050.185000002</v>
      </c>
      <c r="I67" s="3">
        <f t="shared" si="3"/>
        <v>152937964.68214285</v>
      </c>
      <c r="J67" s="3">
        <f t="shared" si="4"/>
        <v>0.46666666666666667</v>
      </c>
      <c r="K67" s="4">
        <f t="shared" si="0"/>
        <v>194012968.7368049</v>
      </c>
      <c r="L67" s="4">
        <f t="shared" si="5"/>
        <v>30229533.086118679</v>
      </c>
      <c r="M67">
        <f>VLOOKUP(B67,'CPI Indexes'!A$2:E$109,5,FALSE)</f>
        <v>1.05</v>
      </c>
      <c r="N67">
        <f>IF(B67&gt;G$4,VLOOKUP((B67-G$4),'CPI Indexes'!A$2:E$109,5,FALSE),VLOOKUP(0,'CPI Indexes'!A$2:E$109,5,FALSE))</f>
        <v>0.98</v>
      </c>
      <c r="O67">
        <f t="shared" si="6"/>
        <v>1.0714285714285714</v>
      </c>
      <c r="P67"/>
    </row>
    <row r="68" spans="2:17" x14ac:dyDescent="0.35">
      <c r="B68">
        <f t="shared" si="1"/>
        <v>3</v>
      </c>
      <c r="C68" s="7">
        <v>2018</v>
      </c>
      <c r="D68" s="8">
        <v>151710925.19999999</v>
      </c>
      <c r="F68" s="16">
        <v>51.5</v>
      </c>
      <c r="H68" s="14">
        <f t="shared" si="2"/>
        <v>75855462.599999994</v>
      </c>
      <c r="I68" s="3">
        <f t="shared" si="3"/>
        <v>159451278.52653059</v>
      </c>
      <c r="J68" s="3">
        <f t="shared" si="4"/>
        <v>0.47572815533980584</v>
      </c>
      <c r="K68" s="4">
        <f t="shared" si="0"/>
        <v>210327329.1467298</v>
      </c>
      <c r="L68" s="4">
        <f t="shared" si="5"/>
        <v>31586992.673378766</v>
      </c>
      <c r="M68">
        <f>VLOOKUP(B68,'CPI Indexes'!A$2:E$109,5,FALSE)</f>
        <v>1.03</v>
      </c>
      <c r="N68">
        <f>IF(B68&gt;G$4,VLOOKUP((B68-G$4),'CPI Indexes'!A$2:E$109,5,FALSE),VLOOKUP(0,'CPI Indexes'!A$2:E$109,5,FALSE))</f>
        <v>0.98</v>
      </c>
      <c r="O68">
        <f t="shared" si="6"/>
        <v>1.0510204081632653</v>
      </c>
      <c r="P68"/>
    </row>
    <row r="69" spans="2:17" x14ac:dyDescent="0.35">
      <c r="B69">
        <f t="shared" si="1"/>
        <v>2</v>
      </c>
      <c r="C69" s="7">
        <v>2019</v>
      </c>
      <c r="D69" s="8">
        <v>180792374.68000001</v>
      </c>
      <c r="F69" s="16">
        <v>52.5</v>
      </c>
      <c r="H69" s="14">
        <f t="shared" si="2"/>
        <v>90396187.340000004</v>
      </c>
      <c r="I69" s="3">
        <f t="shared" si="3"/>
        <v>186326835.12938774</v>
      </c>
      <c r="J69" s="3">
        <f t="shared" si="4"/>
        <v>0.48514851485148519</v>
      </c>
      <c r="K69" s="4">
        <f t="shared" si="0"/>
        <v>255657849.23754489</v>
      </c>
      <c r="L69" s="4">
        <f t="shared" si="5"/>
        <v>37006975.991112329</v>
      </c>
      <c r="M69">
        <f>VLOOKUP(B69,'CPI Indexes'!A$2:E$109,5,FALSE)</f>
        <v>1.01</v>
      </c>
      <c r="N69">
        <f>IF(B69&gt;G$4,VLOOKUP((B69-G$4),'CPI Indexes'!A$2:E$109,5,FALSE),VLOOKUP(0,'CPI Indexes'!A$2:E$109,5,FALSE))</f>
        <v>0.98</v>
      </c>
      <c r="O69">
        <f t="shared" si="6"/>
        <v>1.0306122448979591</v>
      </c>
      <c r="P69"/>
    </row>
    <row r="70" spans="2:17" x14ac:dyDescent="0.35">
      <c r="B70">
        <f t="shared" si="1"/>
        <v>1</v>
      </c>
      <c r="C70" s="7">
        <v>2020</v>
      </c>
      <c r="D70" s="8">
        <v>164306151.38999999</v>
      </c>
      <c r="F70" s="16">
        <v>53.5</v>
      </c>
      <c r="H70" s="14">
        <f t="shared" si="2"/>
        <v>82153075.694999993</v>
      </c>
      <c r="I70" s="3">
        <f t="shared" si="3"/>
        <v>167659338.15306121</v>
      </c>
      <c r="J70" s="3">
        <f t="shared" si="4"/>
        <v>0.49</v>
      </c>
      <c r="K70" s="4">
        <f t="shared" si="0"/>
        <v>236991634.75406793</v>
      </c>
      <c r="L70" s="4">
        <f t="shared" si="5"/>
        <v>33065064.838012584</v>
      </c>
      <c r="M70">
        <f>VLOOKUP(B70,'CPI Indexes'!A$2:E$109,5,FALSE)</f>
        <v>1</v>
      </c>
      <c r="N70">
        <f>IF(B70&gt;G$4,VLOOKUP((B70-G$4),'CPI Indexes'!A$2:E$109,5,FALSE),VLOOKUP(0,'CPI Indexes'!A$2:E$109,5,FALSE))</f>
        <v>0.98</v>
      </c>
      <c r="O70">
        <f t="shared" si="6"/>
        <v>1.0204081632653061</v>
      </c>
      <c r="P70"/>
    </row>
    <row r="71" spans="2:17" x14ac:dyDescent="0.35">
      <c r="B71">
        <f t="shared" si="1"/>
        <v>0</v>
      </c>
      <c r="C71" s="7">
        <v>2021</v>
      </c>
      <c r="D71" s="8">
        <v>345114099.70999998</v>
      </c>
      <c r="F71" s="16">
        <v>54.5</v>
      </c>
      <c r="H71" s="14">
        <f t="shared" si="2"/>
        <v>172557049.85499999</v>
      </c>
      <c r="I71" s="3">
        <f t="shared" si="3"/>
        <v>345114099.70999998</v>
      </c>
      <c r="J71" s="3">
        <f t="shared" si="4"/>
        <v>0.5</v>
      </c>
      <c r="K71" s="4">
        <f t="shared" si="0"/>
        <v>507740806.13860524</v>
      </c>
      <c r="L71" s="4">
        <f t="shared" si="5"/>
        <v>68279498.834762335</v>
      </c>
      <c r="M71">
        <f>VLOOKUP(B71,'CPI Indexes'!A$2:E$109,5,FALSE)</f>
        <v>0.98</v>
      </c>
      <c r="N71">
        <f>IF(B71&gt;G$4,VLOOKUP((B71-G$4),'CPI Indexes'!A$2:E$109,5,FALSE),VLOOKUP(0,'CPI Indexes'!A$2:E$109,5,FALSE))</f>
        <v>0.98</v>
      </c>
      <c r="O71">
        <f t="shared" si="6"/>
        <v>1</v>
      </c>
      <c r="P71"/>
    </row>
    <row r="72" spans="2:17" x14ac:dyDescent="0.35">
      <c r="H72" s="3"/>
      <c r="P72"/>
    </row>
    <row r="73" spans="2:17" x14ac:dyDescent="0.35">
      <c r="D73" s="1">
        <f>SUM(D9:D72)</f>
        <v>4458865638.829999</v>
      </c>
      <c r="H73" s="3">
        <f>SUM(H9:H72)</f>
        <v>2229432819.4149995</v>
      </c>
      <c r="I73" s="3">
        <f>SUM(I9:I72)</f>
        <v>5775373157.3784113</v>
      </c>
      <c r="J73" s="3"/>
      <c r="K73" s="11">
        <f>SUM(K9:K72)</f>
        <v>4955227508.8237438</v>
      </c>
      <c r="L73" s="11">
        <f>SUM(L9:L72)</f>
        <v>1165570929.8497908</v>
      </c>
      <c r="P73"/>
    </row>
    <row r="74" spans="2:17" x14ac:dyDescent="0.35">
      <c r="H74" s="3"/>
      <c r="P74"/>
    </row>
    <row r="75" spans="2:17" x14ac:dyDescent="0.35">
      <c r="H75" s="3">
        <f>H73/D73</f>
        <v>0.5</v>
      </c>
      <c r="I75" s="5">
        <f>I73/D73</f>
        <v>1.2952561537364158</v>
      </c>
      <c r="J75" s="6"/>
      <c r="K75" s="5">
        <f>K73/D73</f>
        <v>1.111320212403617</v>
      </c>
      <c r="L75" s="4">
        <f>L73/D73</f>
        <v>0.26140525960222366</v>
      </c>
      <c r="P75"/>
    </row>
    <row r="76" spans="2:17" x14ac:dyDescent="0.35">
      <c r="B76" t="s">
        <v>10</v>
      </c>
      <c r="C76" t="s">
        <v>33</v>
      </c>
      <c r="D76" s="3">
        <f>D73*0.39</f>
        <v>1738957599.1436996</v>
      </c>
      <c r="H76" s="3"/>
      <c r="P76"/>
      <c r="Q76" s="4"/>
    </row>
    <row r="77" spans="2:17" x14ac:dyDescent="0.35">
      <c r="C77" t="s">
        <v>34</v>
      </c>
      <c r="D77" s="1">
        <f>D73*0.34</f>
        <v>1516014317.2021997</v>
      </c>
      <c r="F77" s="2"/>
      <c r="H77" s="2"/>
      <c r="L77" s="2"/>
      <c r="N77" s="3"/>
      <c r="O77" s="4"/>
      <c r="P77" s="4"/>
      <c r="Q77" s="4"/>
    </row>
    <row r="78" spans="2:17" x14ac:dyDescent="0.35">
      <c r="D78" s="1"/>
      <c r="F78" s="2"/>
      <c r="H78" s="2"/>
      <c r="L78" s="2"/>
      <c r="N78" s="3"/>
      <c r="O78" s="4"/>
      <c r="P78" s="4"/>
      <c r="Q78" s="4"/>
    </row>
    <row r="79" spans="2:17" x14ac:dyDescent="0.35">
      <c r="D79" s="1"/>
      <c r="F79" s="2"/>
      <c r="H79" s="2"/>
      <c r="L79" s="2"/>
      <c r="N79" s="3"/>
      <c r="O79" s="4"/>
      <c r="P79" s="4"/>
      <c r="Q79" s="4"/>
    </row>
    <row r="80" spans="2:17" x14ac:dyDescent="0.35">
      <c r="C80" t="s">
        <v>10</v>
      </c>
      <c r="D80" s="1">
        <f>D76-D77</f>
        <v>222943281.94149995</v>
      </c>
      <c r="F80" s="2">
        <f>D80/23.3</f>
        <v>9568381.1992060058</v>
      </c>
      <c r="H80" s="2">
        <f>D80/40.3</f>
        <v>5532091.3633126542</v>
      </c>
      <c r="I80" s="2">
        <f>F80-H80</f>
        <v>4036289.8358933516</v>
      </c>
      <c r="L80" s="2"/>
      <c r="N80" s="3"/>
      <c r="O80" s="4"/>
      <c r="P80" s="4"/>
      <c r="Q80" s="4"/>
    </row>
    <row r="81" spans="2:19" x14ac:dyDescent="0.35">
      <c r="D81" s="1"/>
      <c r="F81" s="2"/>
      <c r="H81" s="2"/>
      <c r="L81" s="2"/>
      <c r="N81" s="3"/>
      <c r="O81" s="4"/>
      <c r="P81" s="4"/>
      <c r="Q81" s="4"/>
    </row>
    <row r="82" spans="2:19" x14ac:dyDescent="0.35">
      <c r="D82" s="1"/>
      <c r="F82" s="2"/>
      <c r="H82" s="2"/>
      <c r="L82" s="2"/>
      <c r="N82" s="3"/>
      <c r="O82" s="4"/>
      <c r="P82" s="4"/>
      <c r="Q82" s="4"/>
    </row>
    <row r="83" spans="2:19" x14ac:dyDescent="0.35">
      <c r="B83" t="s">
        <v>35</v>
      </c>
      <c r="C83" t="s">
        <v>33</v>
      </c>
      <c r="D83" s="1">
        <f>D73*K75</f>
        <v>4955227508.8237438</v>
      </c>
      <c r="F83" s="2"/>
      <c r="H83" s="2"/>
      <c r="L83" s="2"/>
      <c r="N83" s="3"/>
      <c r="O83" s="4"/>
      <c r="P83" s="4"/>
      <c r="Q83" s="4"/>
    </row>
    <row r="84" spans="2:19" x14ac:dyDescent="0.35">
      <c r="C84" t="s">
        <v>34</v>
      </c>
      <c r="D84" s="1">
        <f>D73*0.93</f>
        <v>4146745044.1118994</v>
      </c>
      <c r="F84" s="2"/>
      <c r="H84" s="2"/>
      <c r="L84" s="2"/>
      <c r="N84" s="3"/>
      <c r="O84" s="4"/>
      <c r="P84" s="4"/>
      <c r="Q84" s="4"/>
    </row>
    <row r="85" spans="2:19" x14ac:dyDescent="0.35">
      <c r="C85" t="s">
        <v>36</v>
      </c>
      <c r="D85" s="1">
        <f>D83-D84</f>
        <v>808482464.71184444</v>
      </c>
      <c r="F85" s="2">
        <f>D85/23.3</f>
        <v>34698818.227976158</v>
      </c>
      <c r="H85" s="2">
        <f>D85/40.3</f>
        <v>20061599.620641302</v>
      </c>
      <c r="I85" s="2">
        <f>F85-H85</f>
        <v>14637218.607334856</v>
      </c>
      <c r="L85" s="2"/>
      <c r="N85" s="3"/>
      <c r="O85" s="4"/>
      <c r="P85" s="4"/>
      <c r="Q85" s="4"/>
    </row>
    <row r="86" spans="2:19" x14ac:dyDescent="0.35">
      <c r="D86" s="1"/>
      <c r="F86" s="2"/>
      <c r="H86" s="2"/>
      <c r="L86" s="2"/>
      <c r="N86" s="3"/>
      <c r="O86" s="4"/>
      <c r="P86" s="4"/>
      <c r="Q86" s="4"/>
    </row>
    <row r="87" spans="2:19" x14ac:dyDescent="0.35">
      <c r="D87" s="1"/>
      <c r="F87" s="2"/>
      <c r="H87" s="2"/>
      <c r="J87" s="2"/>
      <c r="N87" s="2"/>
      <c r="Q87" s="4"/>
      <c r="R87" s="4"/>
      <c r="S87" s="4"/>
    </row>
    <row r="88" spans="2:19" x14ac:dyDescent="0.35">
      <c r="D88" s="1"/>
      <c r="F88" s="2"/>
      <c r="H88" s="2"/>
      <c r="J88" s="2"/>
      <c r="N88" s="2"/>
      <c r="R88" s="4"/>
      <c r="S88" s="4"/>
    </row>
    <row r="89" spans="2:19" x14ac:dyDescent="0.35">
      <c r="Q89" s="3"/>
    </row>
    <row r="90" spans="2:19" x14ac:dyDescent="0.35">
      <c r="D90" s="1"/>
      <c r="R90" s="3"/>
      <c r="S90" s="3"/>
    </row>
    <row r="91" spans="2:19" x14ac:dyDescent="0.35">
      <c r="Q91" s="5"/>
    </row>
    <row r="92" spans="2:19" x14ac:dyDescent="0.35">
      <c r="R92" s="6"/>
      <c r="S92" s="5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S69"/>
  <sheetViews>
    <sheetView workbookViewId="0">
      <selection activeCell="F7" sqref="F7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10" width="14.26953125" bestFit="1" customWidth="1"/>
    <col min="11" max="11" width="19.54296875" bestFit="1" customWidth="1"/>
    <col min="12" max="12" width="20.1796875" bestFit="1" customWidth="1"/>
    <col min="13" max="13" width="4.1796875" customWidth="1"/>
    <col min="15" max="15" width="12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39</v>
      </c>
    </row>
    <row r="3" spans="2:19" x14ac:dyDescent="0.35">
      <c r="B3" t="s">
        <v>1</v>
      </c>
      <c r="F3">
        <v>1.25</v>
      </c>
    </row>
    <row r="4" spans="2:19" x14ac:dyDescent="0.35">
      <c r="B4" t="s">
        <v>2</v>
      </c>
      <c r="F4" s="12">
        <v>35.82</v>
      </c>
      <c r="G4" s="13">
        <f>ROUND(F4,0)</f>
        <v>36</v>
      </c>
    </row>
    <row r="5" spans="2:19" x14ac:dyDescent="0.35">
      <c r="B5" t="s">
        <v>32</v>
      </c>
      <c r="F5">
        <v>3.5</v>
      </c>
      <c r="S5" t="s">
        <v>4</v>
      </c>
    </row>
    <row r="6" spans="2:19" x14ac:dyDescent="0.35">
      <c r="B6" t="s">
        <v>5</v>
      </c>
      <c r="F6">
        <v>2.5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5">
      <c r="B9">
        <f>2020-C9</f>
        <v>57</v>
      </c>
      <c r="C9" s="7">
        <v>1963</v>
      </c>
      <c r="D9" s="8">
        <v>236690.8</v>
      </c>
      <c r="F9" s="10"/>
      <c r="H9" s="14">
        <f>D9*F$3</f>
        <v>295863.5</v>
      </c>
      <c r="I9" s="3">
        <f>D9*O9</f>
        <v>1372477.9027777775</v>
      </c>
      <c r="J9" s="3">
        <f>H9/I9</f>
        <v>0.21556886227544914</v>
      </c>
      <c r="K9" s="4">
        <f t="shared" ref="K9:K12" si="0">(I9*J9)*((1+(F$6/100))^F9)</f>
        <v>295863.5</v>
      </c>
      <c r="L9" s="4">
        <f>K9/((1+(F$5/100))^F9)</f>
        <v>295863.5</v>
      </c>
      <c r="M9">
        <f>VLOOKUP(B9,'CPI Indexes'!A$2:E$108,5,FALSE)</f>
        <v>8.35</v>
      </c>
      <c r="N9">
        <f>IF(B9&gt;G$4,VLOOKUP((B9-G$4),'CPI Indexes'!A$2:E$108,5,FALSE),VLOOKUP(0,'CPI Indexes'!A$2:E$108,5,FALSE))</f>
        <v>1.44</v>
      </c>
      <c r="O9">
        <f>M9/N9</f>
        <v>5.7986111111111107</v>
      </c>
      <c r="P9"/>
    </row>
    <row r="10" spans="2:19" x14ac:dyDescent="0.35">
      <c r="B10">
        <f t="shared" ref="B10:B48" si="1">2020-C10</f>
        <v>56</v>
      </c>
      <c r="C10" s="7">
        <v>1964</v>
      </c>
      <c r="D10" s="8">
        <v>328705.74</v>
      </c>
      <c r="F10" s="10"/>
      <c r="H10" s="14">
        <f t="shared" ref="H10:H12" si="2">D10*F$3</f>
        <v>410882.17499999999</v>
      </c>
      <c r="I10" s="3">
        <f t="shared" ref="I10:I12" si="3">D10*O10</f>
        <v>1913536.9864285716</v>
      </c>
      <c r="J10" s="3">
        <f t="shared" ref="J10:J12" si="4">H10/I10</f>
        <v>0.21472392638036808</v>
      </c>
      <c r="K10" s="4">
        <f t="shared" si="0"/>
        <v>410882.17499999999</v>
      </c>
      <c r="L10" s="4">
        <f t="shared" ref="L10:L12" si="5">K10/((1+(F$5/100))^F10)</f>
        <v>410882.17499999999</v>
      </c>
      <c r="M10">
        <f>VLOOKUP(B10,'CPI Indexes'!A$2:E$108,5,FALSE)</f>
        <v>8.15</v>
      </c>
      <c r="N10">
        <f>IF(B10&gt;G$4,VLOOKUP((B10-G$4),'CPI Indexes'!A$2:E$108,5,FALSE),VLOOKUP(0,'CPI Indexes'!A$2:E$108,5,FALSE))</f>
        <v>1.4</v>
      </c>
      <c r="O10">
        <f t="shared" ref="O10:O12" si="6">M10/N10</f>
        <v>5.8214285714285721</v>
      </c>
      <c r="P10"/>
    </row>
    <row r="11" spans="2:19" x14ac:dyDescent="0.35">
      <c r="B11">
        <f t="shared" si="1"/>
        <v>55</v>
      </c>
      <c r="C11" s="7">
        <v>1965</v>
      </c>
      <c r="D11" s="8">
        <v>34145.769999999997</v>
      </c>
      <c r="F11" s="10"/>
      <c r="H11" s="14">
        <f t="shared" si="2"/>
        <v>42682.212499999994</v>
      </c>
      <c r="I11" s="3">
        <f t="shared" si="3"/>
        <v>195154.2913138686</v>
      </c>
      <c r="J11" s="3">
        <f t="shared" si="4"/>
        <v>0.21871008939974457</v>
      </c>
      <c r="K11" s="4">
        <f t="shared" si="0"/>
        <v>42682.212499999994</v>
      </c>
      <c r="L11" s="4">
        <f t="shared" si="5"/>
        <v>42682.212499999994</v>
      </c>
      <c r="M11">
        <f>VLOOKUP(B11,'CPI Indexes'!A$2:E$108,5,FALSE)</f>
        <v>7.83</v>
      </c>
      <c r="N11">
        <f>IF(B11&gt;G$4,VLOOKUP((B11-G$4),'CPI Indexes'!A$2:E$108,5,FALSE),VLOOKUP(0,'CPI Indexes'!A$2:E$108,5,FALSE))</f>
        <v>1.37</v>
      </c>
      <c r="O11">
        <f t="shared" si="6"/>
        <v>5.7153284671532845</v>
      </c>
      <c r="P11"/>
    </row>
    <row r="12" spans="2:19" x14ac:dyDescent="0.35">
      <c r="B12">
        <f t="shared" si="1"/>
        <v>54</v>
      </c>
      <c r="C12" s="7">
        <v>1966</v>
      </c>
      <c r="D12" s="8">
        <v>293679.89</v>
      </c>
      <c r="F12" s="10"/>
      <c r="H12" s="14">
        <f t="shared" si="2"/>
        <v>367099.86250000005</v>
      </c>
      <c r="I12" s="3">
        <f t="shared" si="3"/>
        <v>1671546.4415789475</v>
      </c>
      <c r="J12" s="3">
        <f t="shared" si="4"/>
        <v>0.21961690885072657</v>
      </c>
      <c r="K12" s="4">
        <f t="shared" si="0"/>
        <v>367099.86250000005</v>
      </c>
      <c r="L12" s="4">
        <f t="shared" si="5"/>
        <v>367099.86250000005</v>
      </c>
      <c r="M12">
        <f>VLOOKUP(B12,'CPI Indexes'!A$2:E$108,5,FALSE)</f>
        <v>7.57</v>
      </c>
      <c r="N12">
        <f>IF(B12&gt;G$4,VLOOKUP((B12-G$4),'CPI Indexes'!A$2:E$108,5,FALSE),VLOOKUP(0,'CPI Indexes'!A$2:E$108,5,FALSE))</f>
        <v>1.33</v>
      </c>
      <c r="O12">
        <f t="shared" si="6"/>
        <v>5.6917293233082704</v>
      </c>
      <c r="P12"/>
    </row>
    <row r="13" spans="2:19" x14ac:dyDescent="0.35">
      <c r="B13">
        <f t="shared" si="1"/>
        <v>52</v>
      </c>
      <c r="C13" s="7">
        <v>1968</v>
      </c>
      <c r="D13" s="8">
        <v>183177.64</v>
      </c>
      <c r="F13" s="10"/>
      <c r="H13" s="14">
        <f t="shared" ref="H13:H48" si="7">D13*F$3</f>
        <v>228972.05000000002</v>
      </c>
      <c r="I13" s="3">
        <f t="shared" ref="I13:I48" si="8">D13*O13</f>
        <v>994597.34218750009</v>
      </c>
      <c r="J13" s="3">
        <f t="shared" ref="J13:J48" si="9">H13/I13</f>
        <v>0.23021582733812948</v>
      </c>
      <c r="K13" s="4">
        <f t="shared" ref="K13:K48" si="10">(I13*J13)*((1+(F$6/100))^F13)</f>
        <v>228972.05000000002</v>
      </c>
      <c r="L13" s="4">
        <f t="shared" ref="L13:L48" si="11">K13/((1+(F$5/100))^F13)</f>
        <v>228972.05000000002</v>
      </c>
      <c r="M13">
        <f>VLOOKUP(B13,'CPI Indexes'!A$2:E$108,5,FALSE)</f>
        <v>6.95</v>
      </c>
      <c r="N13">
        <f>IF(B13&gt;G$4,VLOOKUP((B13-G$4),'CPI Indexes'!A$2:E$108,5,FALSE),VLOOKUP(0,'CPI Indexes'!A$2:E$108,5,FALSE))</f>
        <v>1.28</v>
      </c>
      <c r="O13">
        <f t="shared" ref="O13:O48" si="12">M13/N13</f>
        <v>5.4296875</v>
      </c>
      <c r="P13"/>
    </row>
    <row r="14" spans="2:19" x14ac:dyDescent="0.35">
      <c r="B14">
        <f t="shared" si="1"/>
        <v>51</v>
      </c>
      <c r="C14" s="7">
        <v>1969</v>
      </c>
      <c r="D14" s="8">
        <v>417248.96</v>
      </c>
      <c r="F14" s="10"/>
      <c r="H14" s="14">
        <f t="shared" si="7"/>
        <v>521561.2</v>
      </c>
      <c r="I14" s="3">
        <f t="shared" si="8"/>
        <v>2235262.2857142854</v>
      </c>
      <c r="J14" s="3">
        <f t="shared" si="9"/>
        <v>0.23333333333333336</v>
      </c>
      <c r="K14" s="4">
        <f t="shared" si="10"/>
        <v>521561.2</v>
      </c>
      <c r="L14" s="4">
        <f t="shared" si="11"/>
        <v>521561.2</v>
      </c>
      <c r="M14">
        <f>VLOOKUP(B14,'CPI Indexes'!A$2:E$108,5,FALSE)</f>
        <v>6.75</v>
      </c>
      <c r="N14">
        <f>IF(B14&gt;G$4,VLOOKUP((B14-G$4),'CPI Indexes'!A$2:E$108,5,FALSE),VLOOKUP(0,'CPI Indexes'!A$2:E$108,5,FALSE))</f>
        <v>1.26</v>
      </c>
      <c r="O14">
        <f t="shared" si="12"/>
        <v>5.3571428571428568</v>
      </c>
      <c r="P14"/>
    </row>
    <row r="15" spans="2:19" x14ac:dyDescent="0.35">
      <c r="B15">
        <f t="shared" si="1"/>
        <v>50</v>
      </c>
      <c r="C15" s="7">
        <v>1970</v>
      </c>
      <c r="D15" s="8">
        <v>53284.19</v>
      </c>
      <c r="F15" s="10"/>
      <c r="H15" s="14">
        <f t="shared" si="7"/>
        <v>66605.237500000003</v>
      </c>
      <c r="I15" s="3">
        <f t="shared" si="8"/>
        <v>284182.34666666668</v>
      </c>
      <c r="J15" s="3">
        <f t="shared" si="9"/>
        <v>0.234375</v>
      </c>
      <c r="K15" s="4">
        <f t="shared" si="10"/>
        <v>66605.237500000003</v>
      </c>
      <c r="L15" s="4">
        <f t="shared" si="11"/>
        <v>66605.237500000003</v>
      </c>
      <c r="M15">
        <f>VLOOKUP(B15,'CPI Indexes'!A$2:E$108,5,FALSE)</f>
        <v>6.56</v>
      </c>
      <c r="N15">
        <f>IF(B15&gt;G$4,VLOOKUP((B15-G$4),'CPI Indexes'!A$2:E$108,5,FALSE),VLOOKUP(0,'CPI Indexes'!A$2:E$108,5,FALSE))</f>
        <v>1.23</v>
      </c>
      <c r="O15">
        <f t="shared" si="12"/>
        <v>5.333333333333333</v>
      </c>
      <c r="P15"/>
    </row>
    <row r="16" spans="2:19" x14ac:dyDescent="0.35">
      <c r="B16">
        <f t="shared" si="1"/>
        <v>49</v>
      </c>
      <c r="C16" s="7">
        <v>1971</v>
      </c>
      <c r="D16" s="8">
        <v>381190.89</v>
      </c>
      <c r="F16" s="10"/>
      <c r="H16" s="14">
        <f t="shared" si="7"/>
        <v>476488.61250000005</v>
      </c>
      <c r="I16" s="3">
        <f t="shared" si="8"/>
        <v>1988545.8095000002</v>
      </c>
      <c r="J16" s="3">
        <f t="shared" si="9"/>
        <v>0.23961661341853036</v>
      </c>
      <c r="K16" s="4">
        <f t="shared" si="10"/>
        <v>476488.61250000005</v>
      </c>
      <c r="L16" s="4">
        <f t="shared" si="11"/>
        <v>476488.61250000005</v>
      </c>
      <c r="M16">
        <f>VLOOKUP(B16,'CPI Indexes'!A$2:E$108,5,FALSE)</f>
        <v>6.26</v>
      </c>
      <c r="N16">
        <f>IF(B16&gt;G$4,VLOOKUP((B16-G$4),'CPI Indexes'!A$2:E$108,5,FALSE),VLOOKUP(0,'CPI Indexes'!A$2:E$108,5,FALSE))</f>
        <v>1.2</v>
      </c>
      <c r="O16">
        <f t="shared" si="12"/>
        <v>5.2166666666666668</v>
      </c>
      <c r="P16"/>
    </row>
    <row r="17" spans="2:16" x14ac:dyDescent="0.35">
      <c r="B17">
        <f t="shared" si="1"/>
        <v>48</v>
      </c>
      <c r="C17" s="7">
        <v>1972</v>
      </c>
      <c r="D17" s="8">
        <v>230343.21</v>
      </c>
      <c r="F17" s="10"/>
      <c r="H17" s="14">
        <f t="shared" si="7"/>
        <v>287929.01250000001</v>
      </c>
      <c r="I17" s="3">
        <f t="shared" si="8"/>
        <v>1115245.0417500001</v>
      </c>
      <c r="J17" s="3">
        <f t="shared" si="9"/>
        <v>0.25817555938037867</v>
      </c>
      <c r="K17" s="4">
        <f t="shared" si="10"/>
        <v>287929.01250000001</v>
      </c>
      <c r="L17" s="4">
        <f t="shared" si="11"/>
        <v>287929.01250000001</v>
      </c>
      <c r="M17">
        <f>VLOOKUP(B17,'CPI Indexes'!A$2:E$108,5,FALSE)</f>
        <v>5.81</v>
      </c>
      <c r="N17">
        <f>IF(B17&gt;G$4,VLOOKUP((B17-G$4),'CPI Indexes'!A$2:E$108,5,FALSE),VLOOKUP(0,'CPI Indexes'!A$2:E$108,5,FALSE))</f>
        <v>1.2</v>
      </c>
      <c r="O17">
        <f t="shared" si="12"/>
        <v>4.8416666666666668</v>
      </c>
      <c r="P17"/>
    </row>
    <row r="18" spans="2:16" x14ac:dyDescent="0.35">
      <c r="B18">
        <f t="shared" si="1"/>
        <v>47</v>
      </c>
      <c r="C18" s="7">
        <v>1973</v>
      </c>
      <c r="D18" s="8">
        <v>112820.71</v>
      </c>
      <c r="F18" s="10"/>
      <c r="H18" s="14">
        <f t="shared" si="7"/>
        <v>141025.88750000001</v>
      </c>
      <c r="I18" s="3">
        <f t="shared" si="8"/>
        <v>500044.33330508479</v>
      </c>
      <c r="J18" s="3">
        <f t="shared" si="9"/>
        <v>0.28202676864244741</v>
      </c>
      <c r="K18" s="4">
        <f t="shared" si="10"/>
        <v>141025.88750000001</v>
      </c>
      <c r="L18" s="4">
        <f t="shared" si="11"/>
        <v>141025.88750000001</v>
      </c>
      <c r="M18">
        <f>VLOOKUP(B18,'CPI Indexes'!A$2:E$108,5,FALSE)</f>
        <v>5.23</v>
      </c>
      <c r="N18">
        <f>IF(B18&gt;G$4,VLOOKUP((B18-G$4),'CPI Indexes'!A$2:E$108,5,FALSE),VLOOKUP(0,'CPI Indexes'!A$2:E$108,5,FALSE))</f>
        <v>1.18</v>
      </c>
      <c r="O18">
        <f t="shared" si="12"/>
        <v>4.4322033898305087</v>
      </c>
      <c r="P18"/>
    </row>
    <row r="19" spans="2:16" x14ac:dyDescent="0.35">
      <c r="B19">
        <f t="shared" si="1"/>
        <v>46</v>
      </c>
      <c r="C19" s="7">
        <v>1974</v>
      </c>
      <c r="D19" s="8">
        <v>252754.7</v>
      </c>
      <c r="F19" s="10"/>
      <c r="H19" s="14">
        <f t="shared" si="7"/>
        <v>315943.375</v>
      </c>
      <c r="I19" s="3">
        <f t="shared" si="8"/>
        <v>1046493.1438596493</v>
      </c>
      <c r="J19" s="3">
        <f t="shared" si="9"/>
        <v>0.30190677966101692</v>
      </c>
      <c r="K19" s="4">
        <f t="shared" si="10"/>
        <v>315943.375</v>
      </c>
      <c r="L19" s="4">
        <f t="shared" si="11"/>
        <v>315943.375</v>
      </c>
      <c r="M19">
        <f>VLOOKUP(B19,'CPI Indexes'!A$2:E$108,5,FALSE)</f>
        <v>4.72</v>
      </c>
      <c r="N19">
        <f>IF(B19&gt;G$4,VLOOKUP((B19-G$4),'CPI Indexes'!A$2:E$108,5,FALSE),VLOOKUP(0,'CPI Indexes'!A$2:E$108,5,FALSE))</f>
        <v>1.1399999999999999</v>
      </c>
      <c r="O19">
        <f t="shared" si="12"/>
        <v>4.1403508771929829</v>
      </c>
      <c r="P19"/>
    </row>
    <row r="20" spans="2:16" x14ac:dyDescent="0.35">
      <c r="B20">
        <f t="shared" si="1"/>
        <v>45</v>
      </c>
      <c r="C20" s="7">
        <v>1975</v>
      </c>
      <c r="D20" s="8">
        <v>67285.820000000007</v>
      </c>
      <c r="F20" s="10"/>
      <c r="H20" s="14">
        <f t="shared" si="7"/>
        <v>84107.275000000009</v>
      </c>
      <c r="I20" s="3">
        <f t="shared" si="8"/>
        <v>262593.33292035403</v>
      </c>
      <c r="J20" s="3">
        <f t="shared" si="9"/>
        <v>0.32029478458049881</v>
      </c>
      <c r="K20" s="4">
        <f t="shared" si="10"/>
        <v>84107.275000000009</v>
      </c>
      <c r="L20" s="4">
        <f t="shared" si="11"/>
        <v>84107.275000000009</v>
      </c>
      <c r="M20">
        <f>VLOOKUP(B20,'CPI Indexes'!A$2:E$108,5,FALSE)</f>
        <v>4.41</v>
      </c>
      <c r="N20">
        <f>IF(B20&gt;G$4,VLOOKUP((B20-G$4),'CPI Indexes'!A$2:E$108,5,FALSE),VLOOKUP(0,'CPI Indexes'!A$2:E$108,5,FALSE))</f>
        <v>1.1299999999999999</v>
      </c>
      <c r="O20">
        <f t="shared" si="12"/>
        <v>3.9026548672566377</v>
      </c>
      <c r="P20"/>
    </row>
    <row r="21" spans="2:16" x14ac:dyDescent="0.35">
      <c r="B21">
        <f t="shared" si="1"/>
        <v>44</v>
      </c>
      <c r="C21" s="7">
        <v>1976</v>
      </c>
      <c r="D21" s="8">
        <v>56281.42</v>
      </c>
      <c r="F21" s="10"/>
      <c r="H21" s="14">
        <f t="shared" si="7"/>
        <v>70351.774999999994</v>
      </c>
      <c r="I21" s="3">
        <f t="shared" si="8"/>
        <v>205025.17285714284</v>
      </c>
      <c r="J21" s="3">
        <f t="shared" si="9"/>
        <v>0.34313725490196079</v>
      </c>
      <c r="K21" s="4">
        <f t="shared" si="10"/>
        <v>70351.774999999994</v>
      </c>
      <c r="L21" s="4">
        <f t="shared" si="11"/>
        <v>70351.774999999994</v>
      </c>
      <c r="M21">
        <f>VLOOKUP(B21,'CPI Indexes'!A$2:E$108,5,FALSE)</f>
        <v>4.08</v>
      </c>
      <c r="N21">
        <f>IF(B21&gt;G$4,VLOOKUP((B21-G$4),'CPI Indexes'!A$2:E$108,5,FALSE),VLOOKUP(0,'CPI Indexes'!A$2:E$108,5,FALSE))</f>
        <v>1.1200000000000001</v>
      </c>
      <c r="O21">
        <f t="shared" si="12"/>
        <v>3.6428571428571428</v>
      </c>
      <c r="P21"/>
    </row>
    <row r="22" spans="2:16" x14ac:dyDescent="0.35">
      <c r="B22">
        <f t="shared" si="1"/>
        <v>42</v>
      </c>
      <c r="C22" s="7">
        <v>1978</v>
      </c>
      <c r="D22" s="8">
        <v>436363.33</v>
      </c>
      <c r="F22" s="10"/>
      <c r="H22" s="14">
        <f t="shared" si="7"/>
        <v>545454.16249999998</v>
      </c>
      <c r="I22" s="3">
        <f t="shared" si="8"/>
        <v>1385857.6128703705</v>
      </c>
      <c r="J22" s="3">
        <f t="shared" si="9"/>
        <v>0.39358600583090375</v>
      </c>
      <c r="K22" s="4">
        <f t="shared" si="10"/>
        <v>545454.16249999998</v>
      </c>
      <c r="L22" s="4">
        <f t="shared" si="11"/>
        <v>545454.16249999998</v>
      </c>
      <c r="M22">
        <f>VLOOKUP(B22,'CPI Indexes'!A$2:E$108,5,FALSE)</f>
        <v>3.43</v>
      </c>
      <c r="N22">
        <f>IF(B22&gt;G$4,VLOOKUP((B22-G$4),'CPI Indexes'!A$2:E$108,5,FALSE),VLOOKUP(0,'CPI Indexes'!A$2:E$108,5,FALSE))</f>
        <v>1.08</v>
      </c>
      <c r="O22">
        <f t="shared" si="12"/>
        <v>3.175925925925926</v>
      </c>
      <c r="P22"/>
    </row>
    <row r="23" spans="2:16" x14ac:dyDescent="0.35">
      <c r="B23">
        <f t="shared" si="1"/>
        <v>40</v>
      </c>
      <c r="C23" s="7">
        <v>1980</v>
      </c>
      <c r="D23" s="8">
        <v>104232.11</v>
      </c>
      <c r="F23" s="10"/>
      <c r="H23" s="14">
        <f t="shared" si="7"/>
        <v>130290.1375</v>
      </c>
      <c r="I23" s="3">
        <f t="shared" si="8"/>
        <v>274974.23304761905</v>
      </c>
      <c r="J23" s="3">
        <f t="shared" si="9"/>
        <v>0.473826714801444</v>
      </c>
      <c r="K23" s="4">
        <f t="shared" si="10"/>
        <v>130290.1375</v>
      </c>
      <c r="L23" s="4">
        <f t="shared" si="11"/>
        <v>130290.1375</v>
      </c>
      <c r="M23">
        <f>VLOOKUP(B23,'CPI Indexes'!A$2:E$108,5,FALSE)</f>
        <v>2.77</v>
      </c>
      <c r="N23">
        <f>IF(B23&gt;G$4,VLOOKUP((B23-G$4),'CPI Indexes'!A$2:E$108,5,FALSE),VLOOKUP(0,'CPI Indexes'!A$2:E$108,5,FALSE))</f>
        <v>1.05</v>
      </c>
      <c r="O23">
        <f t="shared" si="12"/>
        <v>2.638095238095238</v>
      </c>
      <c r="P23"/>
    </row>
    <row r="24" spans="2:16" x14ac:dyDescent="0.35">
      <c r="B24">
        <f t="shared" si="1"/>
        <v>37</v>
      </c>
      <c r="C24" s="7">
        <v>1983</v>
      </c>
      <c r="D24" s="8">
        <v>704130.85</v>
      </c>
      <c r="F24" s="10"/>
      <c r="H24" s="14">
        <f t="shared" si="7"/>
        <v>880163.5625</v>
      </c>
      <c r="I24" s="3">
        <f t="shared" si="8"/>
        <v>1591335.7209999999</v>
      </c>
      <c r="J24" s="3">
        <f t="shared" si="9"/>
        <v>0.55309734513274345</v>
      </c>
      <c r="K24" s="4">
        <f t="shared" si="10"/>
        <v>880163.56250000012</v>
      </c>
      <c r="L24" s="4">
        <f t="shared" si="11"/>
        <v>880163.56250000012</v>
      </c>
      <c r="M24">
        <f>VLOOKUP(B24,'CPI Indexes'!A$2:E$108,5,FALSE)</f>
        <v>2.2599999999999998</v>
      </c>
      <c r="N24">
        <f>IF(B24&gt;G$4,VLOOKUP((B24-G$4),'CPI Indexes'!A$2:E$108,5,FALSE),VLOOKUP(0,'CPI Indexes'!A$2:E$108,5,FALSE))</f>
        <v>1</v>
      </c>
      <c r="O24">
        <f t="shared" si="12"/>
        <v>2.2599999999999998</v>
      </c>
      <c r="P24"/>
    </row>
    <row r="25" spans="2:16" x14ac:dyDescent="0.35">
      <c r="B25">
        <f t="shared" si="1"/>
        <v>36</v>
      </c>
      <c r="C25" s="7">
        <v>1984</v>
      </c>
      <c r="D25" s="8">
        <v>256587.06</v>
      </c>
      <c r="F25" s="10"/>
      <c r="H25" s="14">
        <f t="shared" si="7"/>
        <v>320733.82500000001</v>
      </c>
      <c r="I25" s="3" t="e">
        <f t="shared" si="8"/>
        <v>#N/A</v>
      </c>
      <c r="J25" s="3" t="e">
        <f t="shared" si="9"/>
        <v>#N/A</v>
      </c>
      <c r="K25" s="4" t="e">
        <f t="shared" si="10"/>
        <v>#N/A</v>
      </c>
      <c r="L25" s="4" t="e">
        <f t="shared" si="11"/>
        <v>#N/A</v>
      </c>
      <c r="M25">
        <f>VLOOKUP(B25,'CPI Indexes'!A$2:E$108,5,FALSE)</f>
        <v>2.17</v>
      </c>
      <c r="N25" t="e">
        <f>IF(B25&gt;G$4,VLOOKUP((B25-G$4),'CPI Indexes'!A$2:E$108,5,FALSE),VLOOKUP(0,'CPI Indexes'!A$2:E$108,5,FALSE))</f>
        <v>#N/A</v>
      </c>
      <c r="O25" t="e">
        <f t="shared" si="12"/>
        <v>#N/A</v>
      </c>
      <c r="P25"/>
    </row>
    <row r="26" spans="2:16" x14ac:dyDescent="0.35">
      <c r="B26">
        <f t="shared" si="1"/>
        <v>35</v>
      </c>
      <c r="C26" s="7">
        <v>1985</v>
      </c>
      <c r="D26" s="8">
        <v>196362.32</v>
      </c>
      <c r="F26" s="9">
        <v>21.77</v>
      </c>
      <c r="H26" s="14">
        <f t="shared" si="7"/>
        <v>245452.90000000002</v>
      </c>
      <c r="I26" s="3" t="e">
        <f t="shared" si="8"/>
        <v>#N/A</v>
      </c>
      <c r="J26" s="3" t="e">
        <f t="shared" si="9"/>
        <v>#N/A</v>
      </c>
      <c r="K26" s="4" t="e">
        <f t="shared" si="10"/>
        <v>#N/A</v>
      </c>
      <c r="L26" s="4" t="e">
        <f t="shared" si="11"/>
        <v>#N/A</v>
      </c>
      <c r="M26">
        <f>VLOOKUP(B26,'CPI Indexes'!A$2:E$108,5,FALSE)</f>
        <v>2.09</v>
      </c>
      <c r="N26" t="e">
        <f>IF(B26&gt;G$4,VLOOKUP((B26-G$4),'CPI Indexes'!A$2:E$108,5,FALSE),VLOOKUP(0,'CPI Indexes'!A$2:E$108,5,FALSE))</f>
        <v>#N/A</v>
      </c>
      <c r="O26" t="e">
        <f t="shared" si="12"/>
        <v>#N/A</v>
      </c>
      <c r="P26"/>
    </row>
    <row r="27" spans="2:16" x14ac:dyDescent="0.35">
      <c r="B27">
        <f t="shared" si="1"/>
        <v>33</v>
      </c>
      <c r="C27" s="7">
        <v>1987</v>
      </c>
      <c r="D27" s="8">
        <v>2968778.19</v>
      </c>
      <c r="F27" s="9">
        <v>23.38</v>
      </c>
      <c r="H27" s="14">
        <f t="shared" si="7"/>
        <v>3710972.7374999998</v>
      </c>
      <c r="I27" s="3" t="e">
        <f t="shared" si="8"/>
        <v>#N/A</v>
      </c>
      <c r="J27" s="3" t="e">
        <f t="shared" si="9"/>
        <v>#N/A</v>
      </c>
      <c r="K27" s="4" t="e">
        <f t="shared" si="10"/>
        <v>#N/A</v>
      </c>
      <c r="L27" s="4" t="e">
        <f t="shared" si="11"/>
        <v>#N/A</v>
      </c>
      <c r="M27">
        <f>VLOOKUP(B27,'CPI Indexes'!A$2:E$108,5,FALSE)</f>
        <v>1.92</v>
      </c>
      <c r="N27" t="e">
        <f>IF(B27&gt;G$4,VLOOKUP((B27-G$4),'CPI Indexes'!A$2:E$108,5,FALSE),VLOOKUP(0,'CPI Indexes'!A$2:E$108,5,FALSE))</f>
        <v>#N/A</v>
      </c>
      <c r="O27" t="e">
        <f t="shared" si="12"/>
        <v>#N/A</v>
      </c>
      <c r="P27"/>
    </row>
    <row r="28" spans="2:16" x14ac:dyDescent="0.35">
      <c r="B28">
        <f t="shared" si="1"/>
        <v>32</v>
      </c>
      <c r="C28" s="7">
        <v>1988</v>
      </c>
      <c r="D28" s="8">
        <v>1093441.1200000001</v>
      </c>
      <c r="F28" s="9">
        <v>24.21</v>
      </c>
      <c r="H28" s="14">
        <f t="shared" si="7"/>
        <v>1366801.4000000001</v>
      </c>
      <c r="I28" s="3" t="e">
        <f t="shared" si="8"/>
        <v>#N/A</v>
      </c>
      <c r="J28" s="3" t="e">
        <f t="shared" si="9"/>
        <v>#N/A</v>
      </c>
      <c r="K28" s="4" t="e">
        <f t="shared" si="10"/>
        <v>#N/A</v>
      </c>
      <c r="L28" s="4" t="e">
        <f t="shared" si="11"/>
        <v>#N/A</v>
      </c>
      <c r="M28">
        <f>VLOOKUP(B28,'CPI Indexes'!A$2:E$108,5,FALSE)</f>
        <v>1.83</v>
      </c>
      <c r="N28" t="e">
        <f>IF(B28&gt;G$4,VLOOKUP((B28-G$4),'CPI Indexes'!A$2:E$108,5,FALSE),VLOOKUP(0,'CPI Indexes'!A$2:E$108,5,FALSE))</f>
        <v>#N/A</v>
      </c>
      <c r="O28" t="e">
        <f t="shared" si="12"/>
        <v>#N/A</v>
      </c>
      <c r="P28"/>
    </row>
    <row r="29" spans="2:16" x14ac:dyDescent="0.35">
      <c r="B29">
        <f t="shared" si="1"/>
        <v>31</v>
      </c>
      <c r="C29" s="7">
        <v>1989</v>
      </c>
      <c r="D29" s="8">
        <v>1657305.24</v>
      </c>
      <c r="F29" s="9">
        <v>25.04</v>
      </c>
      <c r="H29" s="14">
        <f t="shared" si="7"/>
        <v>2071631.55</v>
      </c>
      <c r="I29" s="3" t="e">
        <f t="shared" si="8"/>
        <v>#N/A</v>
      </c>
      <c r="J29" s="3" t="e">
        <f t="shared" si="9"/>
        <v>#N/A</v>
      </c>
      <c r="K29" s="4" t="e">
        <f t="shared" si="10"/>
        <v>#N/A</v>
      </c>
      <c r="L29" s="4" t="e">
        <f t="shared" si="11"/>
        <v>#N/A</v>
      </c>
      <c r="M29">
        <f>VLOOKUP(B29,'CPI Indexes'!A$2:E$108,5,FALSE)</f>
        <v>1.75</v>
      </c>
      <c r="N29" t="e">
        <f>IF(B29&gt;G$4,VLOOKUP((B29-G$4),'CPI Indexes'!A$2:E$108,5,FALSE),VLOOKUP(0,'CPI Indexes'!A$2:E$108,5,FALSE))</f>
        <v>#N/A</v>
      </c>
      <c r="O29" t="e">
        <f t="shared" si="12"/>
        <v>#N/A</v>
      </c>
      <c r="P29"/>
    </row>
    <row r="30" spans="2:16" x14ac:dyDescent="0.35">
      <c r="B30">
        <f t="shared" si="1"/>
        <v>30</v>
      </c>
      <c r="C30" s="7">
        <v>1990</v>
      </c>
      <c r="D30" s="8">
        <v>223259.49</v>
      </c>
      <c r="F30" s="9">
        <v>25.89</v>
      </c>
      <c r="H30" s="14">
        <f t="shared" si="7"/>
        <v>279074.36249999999</v>
      </c>
      <c r="I30" s="3" t="e">
        <f t="shared" si="8"/>
        <v>#N/A</v>
      </c>
      <c r="J30" s="3" t="e">
        <f t="shared" si="9"/>
        <v>#N/A</v>
      </c>
      <c r="K30" s="4" t="e">
        <f t="shared" si="10"/>
        <v>#N/A</v>
      </c>
      <c r="L30" s="4" t="e">
        <f t="shared" si="11"/>
        <v>#N/A</v>
      </c>
      <c r="M30">
        <f>VLOOKUP(B30,'CPI Indexes'!A$2:E$108,5,FALSE)</f>
        <v>1.65</v>
      </c>
      <c r="N30" t="e">
        <f>IF(B30&gt;G$4,VLOOKUP((B30-G$4),'CPI Indexes'!A$2:E$108,5,FALSE),VLOOKUP(0,'CPI Indexes'!A$2:E$108,5,FALSE))</f>
        <v>#N/A</v>
      </c>
      <c r="O30" t="e">
        <f t="shared" si="12"/>
        <v>#N/A</v>
      </c>
      <c r="P30"/>
    </row>
    <row r="31" spans="2:16" x14ac:dyDescent="0.35">
      <c r="B31">
        <f t="shared" si="1"/>
        <v>29</v>
      </c>
      <c r="C31" s="7">
        <v>1991</v>
      </c>
      <c r="D31" s="8">
        <v>7070.8</v>
      </c>
      <c r="F31" s="9">
        <v>26.74</v>
      </c>
      <c r="H31" s="14">
        <f t="shared" si="7"/>
        <v>8838.5</v>
      </c>
      <c r="I31" s="3" t="e">
        <f t="shared" si="8"/>
        <v>#N/A</v>
      </c>
      <c r="J31" s="3" t="e">
        <f t="shared" si="9"/>
        <v>#N/A</v>
      </c>
      <c r="K31" s="4" t="e">
        <f t="shared" si="10"/>
        <v>#N/A</v>
      </c>
      <c r="L31" s="4" t="e">
        <f t="shared" si="11"/>
        <v>#N/A</v>
      </c>
      <c r="M31">
        <f>VLOOKUP(B31,'CPI Indexes'!A$2:E$108,5,FALSE)</f>
        <v>1.63</v>
      </c>
      <c r="N31" t="e">
        <f>IF(B31&gt;G$4,VLOOKUP((B31-G$4),'CPI Indexes'!A$2:E$108,5,FALSE),VLOOKUP(0,'CPI Indexes'!A$2:E$108,5,FALSE))</f>
        <v>#N/A</v>
      </c>
      <c r="O31" t="e">
        <f t="shared" si="12"/>
        <v>#N/A</v>
      </c>
      <c r="P31"/>
    </row>
    <row r="32" spans="2:16" x14ac:dyDescent="0.35">
      <c r="B32">
        <f t="shared" si="1"/>
        <v>27</v>
      </c>
      <c r="C32" s="7">
        <v>1993</v>
      </c>
      <c r="D32" s="9">
        <v>323.42</v>
      </c>
      <c r="F32" s="9">
        <v>28.49</v>
      </c>
      <c r="H32" s="14">
        <f t="shared" si="7"/>
        <v>404.27500000000003</v>
      </c>
      <c r="I32" s="3" t="e">
        <f t="shared" si="8"/>
        <v>#N/A</v>
      </c>
      <c r="J32" s="3" t="e">
        <f t="shared" si="9"/>
        <v>#N/A</v>
      </c>
      <c r="K32" s="4" t="e">
        <f t="shared" si="10"/>
        <v>#N/A</v>
      </c>
      <c r="L32" s="4" t="e">
        <f t="shared" si="11"/>
        <v>#N/A</v>
      </c>
      <c r="M32">
        <f>VLOOKUP(B32,'CPI Indexes'!A$2:E$108,5,FALSE)</f>
        <v>1.6</v>
      </c>
      <c r="N32" t="e">
        <f>IF(B32&gt;G$4,VLOOKUP((B32-G$4),'CPI Indexes'!A$2:E$108,5,FALSE),VLOOKUP(0,'CPI Indexes'!A$2:E$108,5,FALSE))</f>
        <v>#N/A</v>
      </c>
      <c r="O32" t="e">
        <f t="shared" si="12"/>
        <v>#N/A</v>
      </c>
      <c r="P32"/>
    </row>
    <row r="33" spans="2:16" x14ac:dyDescent="0.35">
      <c r="B33">
        <f t="shared" si="1"/>
        <v>26</v>
      </c>
      <c r="C33" s="7">
        <v>1994</v>
      </c>
      <c r="D33" s="8">
        <v>52007.28</v>
      </c>
      <c r="F33" s="9">
        <v>29.37</v>
      </c>
      <c r="H33" s="14">
        <f t="shared" si="7"/>
        <v>65009.1</v>
      </c>
      <c r="I33" s="3" t="e">
        <f t="shared" si="8"/>
        <v>#N/A</v>
      </c>
      <c r="J33" s="3" t="e">
        <f t="shared" si="9"/>
        <v>#N/A</v>
      </c>
      <c r="K33" s="4" t="e">
        <f t="shared" si="10"/>
        <v>#N/A</v>
      </c>
      <c r="L33" s="4" t="e">
        <f t="shared" si="11"/>
        <v>#N/A</v>
      </c>
      <c r="M33">
        <f>VLOOKUP(B33,'CPI Indexes'!A$2:E$108,5,FALSE)</f>
        <v>1.56</v>
      </c>
      <c r="N33" t="e">
        <f>IF(B33&gt;G$4,VLOOKUP((B33-G$4),'CPI Indexes'!A$2:E$108,5,FALSE),VLOOKUP(0,'CPI Indexes'!A$2:E$108,5,FALSE))</f>
        <v>#N/A</v>
      </c>
      <c r="O33" t="e">
        <f t="shared" si="12"/>
        <v>#N/A</v>
      </c>
      <c r="P33"/>
    </row>
    <row r="34" spans="2:16" x14ac:dyDescent="0.35">
      <c r="B34">
        <f t="shared" si="1"/>
        <v>24</v>
      </c>
      <c r="C34" s="7">
        <v>1996</v>
      </c>
      <c r="D34" s="8">
        <v>3273351.28</v>
      </c>
      <c r="F34" s="9">
        <v>31.17</v>
      </c>
      <c r="H34" s="14">
        <f t="shared" si="7"/>
        <v>4091689.0999999996</v>
      </c>
      <c r="I34" s="3" t="e">
        <f t="shared" si="8"/>
        <v>#N/A</v>
      </c>
      <c r="J34" s="3" t="e">
        <f t="shared" si="9"/>
        <v>#N/A</v>
      </c>
      <c r="K34" s="4" t="e">
        <f t="shared" si="10"/>
        <v>#N/A</v>
      </c>
      <c r="L34" s="4" t="e">
        <f t="shared" si="11"/>
        <v>#N/A</v>
      </c>
      <c r="M34">
        <f>VLOOKUP(B34,'CPI Indexes'!A$2:E$108,5,FALSE)</f>
        <v>1.52</v>
      </c>
      <c r="N34" t="e">
        <f>IF(B34&gt;G$4,VLOOKUP((B34-G$4),'CPI Indexes'!A$2:E$108,5,FALSE),VLOOKUP(0,'CPI Indexes'!A$2:E$108,5,FALSE))</f>
        <v>#N/A</v>
      </c>
      <c r="O34" t="e">
        <f t="shared" si="12"/>
        <v>#N/A</v>
      </c>
      <c r="P34"/>
    </row>
    <row r="35" spans="2:16" x14ac:dyDescent="0.35">
      <c r="B35">
        <f t="shared" si="1"/>
        <v>23</v>
      </c>
      <c r="C35" s="7">
        <v>1997</v>
      </c>
      <c r="D35" s="8">
        <v>3079459.11</v>
      </c>
      <c r="F35" s="9">
        <v>32.08</v>
      </c>
      <c r="H35" s="14">
        <f t="shared" si="7"/>
        <v>3849323.8874999997</v>
      </c>
      <c r="I35" s="3" t="e">
        <f t="shared" si="8"/>
        <v>#N/A</v>
      </c>
      <c r="J35" s="3" t="e">
        <f t="shared" si="9"/>
        <v>#N/A</v>
      </c>
      <c r="K35" s="4" t="e">
        <f t="shared" si="10"/>
        <v>#N/A</v>
      </c>
      <c r="L35" s="4" t="e">
        <f t="shared" si="11"/>
        <v>#N/A</v>
      </c>
      <c r="M35">
        <f>VLOOKUP(B35,'CPI Indexes'!A$2:E$108,5,FALSE)</f>
        <v>1.5</v>
      </c>
      <c r="N35" t="e">
        <f>IF(B35&gt;G$4,VLOOKUP((B35-G$4),'CPI Indexes'!A$2:E$108,5,FALSE),VLOOKUP(0,'CPI Indexes'!A$2:E$108,5,FALSE))</f>
        <v>#N/A</v>
      </c>
      <c r="O35" t="e">
        <f t="shared" si="12"/>
        <v>#N/A</v>
      </c>
      <c r="P35"/>
    </row>
    <row r="36" spans="2:16" x14ac:dyDescent="0.35">
      <c r="B36">
        <f t="shared" si="1"/>
        <v>22</v>
      </c>
      <c r="C36" s="7">
        <v>1998</v>
      </c>
      <c r="D36" s="8">
        <v>1246567.8500000001</v>
      </c>
      <c r="F36" s="9">
        <v>33</v>
      </c>
      <c r="H36" s="14">
        <f t="shared" si="7"/>
        <v>1558209.8125</v>
      </c>
      <c r="I36" s="3" t="e">
        <f t="shared" si="8"/>
        <v>#N/A</v>
      </c>
      <c r="J36" s="3" t="e">
        <f t="shared" si="9"/>
        <v>#N/A</v>
      </c>
      <c r="K36" s="4" t="e">
        <f t="shared" si="10"/>
        <v>#N/A</v>
      </c>
      <c r="L36" s="4" t="e">
        <f t="shared" si="11"/>
        <v>#N/A</v>
      </c>
      <c r="M36">
        <f>VLOOKUP(B36,'CPI Indexes'!A$2:E$108,5,FALSE)</f>
        <v>1.47</v>
      </c>
      <c r="N36" t="e">
        <f>IF(B36&gt;G$4,VLOOKUP((B36-G$4),'CPI Indexes'!A$2:E$108,5,FALSE),VLOOKUP(0,'CPI Indexes'!A$2:E$108,5,FALSE))</f>
        <v>#N/A</v>
      </c>
      <c r="O36" t="e">
        <f t="shared" si="12"/>
        <v>#N/A</v>
      </c>
      <c r="P36"/>
    </row>
    <row r="37" spans="2:16" x14ac:dyDescent="0.35">
      <c r="B37">
        <f t="shared" si="1"/>
        <v>21</v>
      </c>
      <c r="C37" s="7">
        <v>1999</v>
      </c>
      <c r="D37" s="8">
        <v>3052785.28</v>
      </c>
      <c r="F37" s="9">
        <v>33.93</v>
      </c>
      <c r="H37" s="14">
        <f t="shared" si="7"/>
        <v>3815981.5999999996</v>
      </c>
      <c r="I37" s="3" t="e">
        <f t="shared" si="8"/>
        <v>#N/A</v>
      </c>
      <c r="J37" s="3" t="e">
        <f t="shared" si="9"/>
        <v>#N/A</v>
      </c>
      <c r="K37" s="4" t="e">
        <f t="shared" si="10"/>
        <v>#N/A</v>
      </c>
      <c r="L37" s="4" t="e">
        <f t="shared" si="11"/>
        <v>#N/A</v>
      </c>
      <c r="M37">
        <f>VLOOKUP(B37,'CPI Indexes'!A$2:E$108,5,FALSE)</f>
        <v>1.44</v>
      </c>
      <c r="N37" t="e">
        <f>IF(B37&gt;G$4,VLOOKUP((B37-G$4),'CPI Indexes'!A$2:E$108,5,FALSE),VLOOKUP(0,'CPI Indexes'!A$2:E$108,5,FALSE))</f>
        <v>#N/A</v>
      </c>
      <c r="O37" t="e">
        <f t="shared" si="12"/>
        <v>#N/A</v>
      </c>
      <c r="P37"/>
    </row>
    <row r="38" spans="2:16" x14ac:dyDescent="0.35">
      <c r="B38">
        <f t="shared" si="1"/>
        <v>20</v>
      </c>
      <c r="C38" s="7">
        <v>2000</v>
      </c>
      <c r="D38" s="8">
        <v>846827.05</v>
      </c>
      <c r="F38" s="9">
        <v>34.86</v>
      </c>
      <c r="H38" s="14">
        <f t="shared" si="7"/>
        <v>1058533.8125</v>
      </c>
      <c r="I38" s="3" t="e">
        <f t="shared" si="8"/>
        <v>#N/A</v>
      </c>
      <c r="J38" s="3" t="e">
        <f t="shared" si="9"/>
        <v>#N/A</v>
      </c>
      <c r="K38" s="4" t="e">
        <f t="shared" si="10"/>
        <v>#N/A</v>
      </c>
      <c r="L38" s="4" t="e">
        <f t="shared" si="11"/>
        <v>#N/A</v>
      </c>
      <c r="M38">
        <f>VLOOKUP(B38,'CPI Indexes'!A$2:E$108,5,FALSE)</f>
        <v>1.4</v>
      </c>
      <c r="N38" t="e">
        <f>IF(B38&gt;G$4,VLOOKUP((B38-G$4),'CPI Indexes'!A$2:E$108,5,FALSE),VLOOKUP(0,'CPI Indexes'!A$2:E$108,5,FALSE))</f>
        <v>#N/A</v>
      </c>
      <c r="O38" t="e">
        <f t="shared" si="12"/>
        <v>#N/A</v>
      </c>
      <c r="P38"/>
    </row>
    <row r="39" spans="2:16" x14ac:dyDescent="0.35">
      <c r="B39">
        <f t="shared" si="1"/>
        <v>19</v>
      </c>
      <c r="C39" s="7">
        <v>2001</v>
      </c>
      <c r="D39" s="8">
        <v>890530.48</v>
      </c>
      <c r="F39" s="9">
        <v>35.81</v>
      </c>
      <c r="H39" s="14">
        <f t="shared" si="7"/>
        <v>1113163.1000000001</v>
      </c>
      <c r="I39" s="3" t="e">
        <f t="shared" si="8"/>
        <v>#N/A</v>
      </c>
      <c r="J39" s="3" t="e">
        <f t="shared" si="9"/>
        <v>#N/A</v>
      </c>
      <c r="K39" s="4" t="e">
        <f t="shared" si="10"/>
        <v>#N/A</v>
      </c>
      <c r="L39" s="4" t="e">
        <f t="shared" si="11"/>
        <v>#N/A</v>
      </c>
      <c r="M39">
        <f>VLOOKUP(B39,'CPI Indexes'!A$2:E$108,5,FALSE)</f>
        <v>1.37</v>
      </c>
      <c r="N39" t="e">
        <f>IF(B39&gt;G$4,VLOOKUP((B39-G$4),'CPI Indexes'!A$2:E$108,5,FALSE),VLOOKUP(0,'CPI Indexes'!A$2:E$108,5,FALSE))</f>
        <v>#N/A</v>
      </c>
      <c r="O39" t="e">
        <f t="shared" si="12"/>
        <v>#N/A</v>
      </c>
      <c r="P39"/>
    </row>
    <row r="40" spans="2:16" x14ac:dyDescent="0.35">
      <c r="B40">
        <f t="shared" si="1"/>
        <v>18</v>
      </c>
      <c r="C40" s="7">
        <v>2002</v>
      </c>
      <c r="D40" s="8">
        <v>927627.77</v>
      </c>
      <c r="F40" s="9">
        <v>36.75</v>
      </c>
      <c r="H40" s="14">
        <f t="shared" si="7"/>
        <v>1159534.7124999999</v>
      </c>
      <c r="I40" s="3" t="e">
        <f t="shared" si="8"/>
        <v>#N/A</v>
      </c>
      <c r="J40" s="3" t="e">
        <f t="shared" si="9"/>
        <v>#N/A</v>
      </c>
      <c r="K40" s="4" t="e">
        <f t="shared" si="10"/>
        <v>#N/A</v>
      </c>
      <c r="L40" s="4" t="e">
        <f t="shared" si="11"/>
        <v>#N/A</v>
      </c>
      <c r="M40">
        <f>VLOOKUP(B40,'CPI Indexes'!A$2:E$108,5,FALSE)</f>
        <v>1.33</v>
      </c>
      <c r="N40" t="e">
        <f>IF(B40&gt;G$4,VLOOKUP((B40-G$4),'CPI Indexes'!A$2:E$108,5,FALSE),VLOOKUP(0,'CPI Indexes'!A$2:E$108,5,FALSE))</f>
        <v>#N/A</v>
      </c>
      <c r="O40" t="e">
        <f t="shared" si="12"/>
        <v>#N/A</v>
      </c>
      <c r="P40"/>
    </row>
    <row r="41" spans="2:16" x14ac:dyDescent="0.35">
      <c r="B41">
        <f t="shared" si="1"/>
        <v>17</v>
      </c>
      <c r="C41" s="7">
        <v>2003</v>
      </c>
      <c r="D41" s="8">
        <v>1109439.29</v>
      </c>
      <c r="F41" s="9">
        <v>37.71</v>
      </c>
      <c r="H41" s="14">
        <f t="shared" si="7"/>
        <v>1386799.1125</v>
      </c>
      <c r="I41" s="3" t="e">
        <f t="shared" si="8"/>
        <v>#N/A</v>
      </c>
      <c r="J41" s="3" t="e">
        <f t="shared" si="9"/>
        <v>#N/A</v>
      </c>
      <c r="K41" s="4" t="e">
        <f t="shared" si="10"/>
        <v>#N/A</v>
      </c>
      <c r="L41" s="4" t="e">
        <f t="shared" si="11"/>
        <v>#N/A</v>
      </c>
      <c r="M41">
        <f>VLOOKUP(B41,'CPI Indexes'!A$2:E$108,5,FALSE)</f>
        <v>1.31</v>
      </c>
      <c r="N41" t="e">
        <f>IF(B41&gt;G$4,VLOOKUP((B41-G$4),'CPI Indexes'!A$2:E$108,5,FALSE),VLOOKUP(0,'CPI Indexes'!A$2:E$108,5,FALSE))</f>
        <v>#N/A</v>
      </c>
      <c r="O41" t="e">
        <f t="shared" si="12"/>
        <v>#N/A</v>
      </c>
      <c r="P41"/>
    </row>
    <row r="42" spans="2:16" x14ac:dyDescent="0.35">
      <c r="B42">
        <f t="shared" si="1"/>
        <v>16</v>
      </c>
      <c r="C42" s="7">
        <v>2004</v>
      </c>
      <c r="D42" s="8">
        <v>452253.93</v>
      </c>
      <c r="F42" s="9">
        <v>38.67</v>
      </c>
      <c r="H42" s="14">
        <f t="shared" si="7"/>
        <v>565317.41249999998</v>
      </c>
      <c r="I42" s="3" t="e">
        <f t="shared" si="8"/>
        <v>#N/A</v>
      </c>
      <c r="J42" s="3" t="e">
        <f t="shared" si="9"/>
        <v>#N/A</v>
      </c>
      <c r="K42" s="4" t="e">
        <f t="shared" si="10"/>
        <v>#N/A</v>
      </c>
      <c r="L42" s="4" t="e">
        <f t="shared" si="11"/>
        <v>#N/A</v>
      </c>
      <c r="M42">
        <f>VLOOKUP(B42,'CPI Indexes'!A$2:E$108,5,FALSE)</f>
        <v>1.28</v>
      </c>
      <c r="N42" t="e">
        <f>IF(B42&gt;G$4,VLOOKUP((B42-G$4),'CPI Indexes'!A$2:E$108,5,FALSE),VLOOKUP(0,'CPI Indexes'!A$2:E$108,5,FALSE))</f>
        <v>#N/A</v>
      </c>
      <c r="O42" t="e">
        <f t="shared" si="12"/>
        <v>#N/A</v>
      </c>
      <c r="P42"/>
    </row>
    <row r="43" spans="2:16" x14ac:dyDescent="0.35">
      <c r="B43">
        <f t="shared" si="1"/>
        <v>15</v>
      </c>
      <c r="C43" s="7">
        <v>2005</v>
      </c>
      <c r="D43" s="8">
        <v>1366690.63</v>
      </c>
      <c r="F43" s="9">
        <v>39.630000000000003</v>
      </c>
      <c r="H43" s="14">
        <f t="shared" si="7"/>
        <v>1708363.2874999999</v>
      </c>
      <c r="I43" s="3" t="e">
        <f t="shared" si="8"/>
        <v>#N/A</v>
      </c>
      <c r="J43" s="3" t="e">
        <f t="shared" si="9"/>
        <v>#N/A</v>
      </c>
      <c r="K43" s="4" t="e">
        <f t="shared" si="10"/>
        <v>#N/A</v>
      </c>
      <c r="L43" s="4" t="e">
        <f t="shared" si="11"/>
        <v>#N/A</v>
      </c>
      <c r="M43">
        <f>VLOOKUP(B43,'CPI Indexes'!A$2:E$108,5,FALSE)</f>
        <v>1.26</v>
      </c>
      <c r="N43" t="e">
        <f>IF(B43&gt;G$4,VLOOKUP((B43-G$4),'CPI Indexes'!A$2:E$108,5,FALSE),VLOOKUP(0,'CPI Indexes'!A$2:E$108,5,FALSE))</f>
        <v>#N/A</v>
      </c>
      <c r="O43" t="e">
        <f t="shared" si="12"/>
        <v>#N/A</v>
      </c>
      <c r="P43"/>
    </row>
    <row r="44" spans="2:16" x14ac:dyDescent="0.35">
      <c r="B44">
        <f t="shared" si="1"/>
        <v>14</v>
      </c>
      <c r="C44" s="7">
        <v>2006</v>
      </c>
      <c r="D44" s="8">
        <v>996980.51</v>
      </c>
      <c r="F44" s="9">
        <v>40.6</v>
      </c>
      <c r="H44" s="14">
        <f t="shared" si="7"/>
        <v>1246225.6375</v>
      </c>
      <c r="I44" s="3" t="e">
        <f t="shared" si="8"/>
        <v>#N/A</v>
      </c>
      <c r="J44" s="3" t="e">
        <f t="shared" si="9"/>
        <v>#N/A</v>
      </c>
      <c r="K44" s="4" t="e">
        <f t="shared" si="10"/>
        <v>#N/A</v>
      </c>
      <c r="L44" s="4" t="e">
        <f t="shared" si="11"/>
        <v>#N/A</v>
      </c>
      <c r="M44">
        <f>VLOOKUP(B44,'CPI Indexes'!A$2:E$108,5,FALSE)</f>
        <v>1.23</v>
      </c>
      <c r="N44" t="e">
        <f>IF(B44&gt;G$4,VLOOKUP((B44-G$4),'CPI Indexes'!A$2:E$108,5,FALSE),VLOOKUP(0,'CPI Indexes'!A$2:E$108,5,FALSE))</f>
        <v>#N/A</v>
      </c>
      <c r="O44" t="e">
        <f t="shared" si="12"/>
        <v>#N/A</v>
      </c>
      <c r="P44"/>
    </row>
    <row r="45" spans="2:16" x14ac:dyDescent="0.35">
      <c r="B45">
        <f t="shared" si="1"/>
        <v>13</v>
      </c>
      <c r="C45" s="7">
        <v>2007</v>
      </c>
      <c r="D45" s="8">
        <v>727143.68</v>
      </c>
      <c r="F45" s="9">
        <v>41.57</v>
      </c>
      <c r="H45" s="14">
        <f t="shared" si="7"/>
        <v>908929.60000000009</v>
      </c>
      <c r="I45" s="3" t="e">
        <f t="shared" si="8"/>
        <v>#N/A</v>
      </c>
      <c r="J45" s="3" t="e">
        <f t="shared" si="9"/>
        <v>#N/A</v>
      </c>
      <c r="K45" s="4" t="e">
        <f t="shared" si="10"/>
        <v>#N/A</v>
      </c>
      <c r="L45" s="4" t="e">
        <f t="shared" si="11"/>
        <v>#N/A</v>
      </c>
      <c r="M45">
        <f>VLOOKUP(B45,'CPI Indexes'!A$2:E$108,5,FALSE)</f>
        <v>1.2</v>
      </c>
      <c r="N45" t="e">
        <f>IF(B45&gt;G$4,VLOOKUP((B45-G$4),'CPI Indexes'!A$2:E$108,5,FALSE),VLOOKUP(0,'CPI Indexes'!A$2:E$108,5,FALSE))</f>
        <v>#N/A</v>
      </c>
      <c r="O45" t="e">
        <f t="shared" si="12"/>
        <v>#N/A</v>
      </c>
      <c r="P45"/>
    </row>
    <row r="46" spans="2:16" x14ac:dyDescent="0.35">
      <c r="B46">
        <f t="shared" si="1"/>
        <v>12</v>
      </c>
      <c r="C46" s="7">
        <v>2008</v>
      </c>
      <c r="D46" s="8">
        <v>1181974.42</v>
      </c>
      <c r="F46" s="9">
        <v>42.55</v>
      </c>
      <c r="H46" s="14">
        <f t="shared" si="7"/>
        <v>1477468.0249999999</v>
      </c>
      <c r="I46" s="3" t="e">
        <f t="shared" si="8"/>
        <v>#N/A</v>
      </c>
      <c r="J46" s="3" t="e">
        <f t="shared" si="9"/>
        <v>#N/A</v>
      </c>
      <c r="K46" s="4" t="e">
        <f t="shared" si="10"/>
        <v>#N/A</v>
      </c>
      <c r="L46" s="4" t="e">
        <f t="shared" si="11"/>
        <v>#N/A</v>
      </c>
      <c r="M46">
        <f>VLOOKUP(B46,'CPI Indexes'!A$2:E$108,5,FALSE)</f>
        <v>1.2</v>
      </c>
      <c r="N46" t="e">
        <f>IF(B46&gt;G$4,VLOOKUP((B46-G$4),'CPI Indexes'!A$2:E$108,5,FALSE),VLOOKUP(0,'CPI Indexes'!A$2:E$108,5,FALSE))</f>
        <v>#N/A</v>
      </c>
      <c r="O46" t="e">
        <f t="shared" si="12"/>
        <v>#N/A</v>
      </c>
      <c r="P46"/>
    </row>
    <row r="47" spans="2:16" x14ac:dyDescent="0.35">
      <c r="B47">
        <f t="shared" si="1"/>
        <v>11</v>
      </c>
      <c r="C47" s="7">
        <v>2009</v>
      </c>
      <c r="D47" s="8">
        <v>1794438.6</v>
      </c>
      <c r="F47" s="9">
        <v>43.53</v>
      </c>
      <c r="H47" s="14">
        <f t="shared" si="7"/>
        <v>2243048.25</v>
      </c>
      <c r="I47" s="3" t="e">
        <f t="shared" si="8"/>
        <v>#N/A</v>
      </c>
      <c r="J47" s="3" t="e">
        <f t="shared" si="9"/>
        <v>#N/A</v>
      </c>
      <c r="K47" s="4" t="e">
        <f t="shared" si="10"/>
        <v>#N/A</v>
      </c>
      <c r="L47" s="4" t="e">
        <f t="shared" si="11"/>
        <v>#N/A</v>
      </c>
      <c r="M47">
        <f>VLOOKUP(B47,'CPI Indexes'!A$2:E$108,5,FALSE)</f>
        <v>1.18</v>
      </c>
      <c r="N47" t="e">
        <f>IF(B47&gt;G$4,VLOOKUP((B47-G$4),'CPI Indexes'!A$2:E$108,5,FALSE),VLOOKUP(0,'CPI Indexes'!A$2:E$108,5,FALSE))</f>
        <v>#N/A</v>
      </c>
      <c r="O47" t="e">
        <f t="shared" si="12"/>
        <v>#N/A</v>
      </c>
      <c r="P47"/>
    </row>
    <row r="48" spans="2:16" x14ac:dyDescent="0.35">
      <c r="B48">
        <f t="shared" si="1"/>
        <v>10</v>
      </c>
      <c r="C48" s="7">
        <v>2010</v>
      </c>
      <c r="D48" s="8">
        <v>8097391.7699999996</v>
      </c>
      <c r="F48" s="9">
        <v>44.51</v>
      </c>
      <c r="H48" s="14">
        <f t="shared" si="7"/>
        <v>10121739.712499999</v>
      </c>
      <c r="I48" s="3" t="e">
        <f t="shared" si="8"/>
        <v>#N/A</v>
      </c>
      <c r="J48" s="3" t="e">
        <f t="shared" si="9"/>
        <v>#N/A</v>
      </c>
      <c r="K48" s="4" t="e">
        <f t="shared" si="10"/>
        <v>#N/A</v>
      </c>
      <c r="L48" s="4" t="e">
        <f t="shared" si="11"/>
        <v>#N/A</v>
      </c>
      <c r="M48">
        <f>VLOOKUP(B48,'CPI Indexes'!A$2:E$108,5,FALSE)</f>
        <v>1.1399999999999999</v>
      </c>
      <c r="N48" t="e">
        <f>IF(B48&gt;G$4,VLOOKUP((B48-G$4),'CPI Indexes'!A$2:E$108,5,FALSE),VLOOKUP(0,'CPI Indexes'!A$2:E$108,5,FALSE))</f>
        <v>#N/A</v>
      </c>
      <c r="O48" t="e">
        <f t="shared" si="12"/>
        <v>#N/A</v>
      </c>
      <c r="P48"/>
    </row>
    <row r="49" spans="4:19" x14ac:dyDescent="0.35">
      <c r="H49" s="3"/>
      <c r="P49"/>
    </row>
    <row r="50" spans="4:19" x14ac:dyDescent="0.35">
      <c r="D50" s="1">
        <f>SUM(D9:D49)</f>
        <v>39390932.599999994</v>
      </c>
      <c r="H50" s="3">
        <f>SUM(H9:H49)</f>
        <v>49238665.75</v>
      </c>
      <c r="I50" s="3" t="e">
        <f>SUM(I9:I49)</f>
        <v>#N/A</v>
      </c>
      <c r="J50" s="3"/>
      <c r="K50" s="11" t="e">
        <f>SUM(K9:K49)</f>
        <v>#N/A</v>
      </c>
      <c r="L50" s="11" t="e">
        <f>SUM(L9:L49)</f>
        <v>#N/A</v>
      </c>
      <c r="P50"/>
    </row>
    <row r="51" spans="4:19" x14ac:dyDescent="0.35">
      <c r="H51" s="3"/>
      <c r="P51"/>
    </row>
    <row r="52" spans="4:19" x14ac:dyDescent="0.35">
      <c r="H52" s="3">
        <f>H50/D50</f>
        <v>1.2500000000000002</v>
      </c>
      <c r="I52" s="5" t="e">
        <f>I50/D50</f>
        <v>#N/A</v>
      </c>
      <c r="J52" s="6"/>
      <c r="K52" s="5" t="e">
        <f>K50/D50</f>
        <v>#N/A</v>
      </c>
      <c r="L52" s="4" t="e">
        <f>L50/D50</f>
        <v>#N/A</v>
      </c>
      <c r="P52"/>
    </row>
    <row r="53" spans="4:19" x14ac:dyDescent="0.35">
      <c r="H53" s="3"/>
      <c r="P53"/>
    </row>
    <row r="54" spans="4:19" x14ac:dyDescent="0.35">
      <c r="D54" s="1"/>
      <c r="F54" s="2"/>
      <c r="H54" s="2"/>
      <c r="L54" s="2"/>
      <c r="N54" s="3"/>
      <c r="O54" s="4"/>
      <c r="P54" s="4"/>
      <c r="Q54" s="4"/>
    </row>
    <row r="55" spans="4:19" x14ac:dyDescent="0.35">
      <c r="D55" s="1"/>
      <c r="F55" s="2"/>
      <c r="H55" s="2"/>
      <c r="L55" s="2"/>
      <c r="N55" s="3"/>
      <c r="O55" s="4"/>
      <c r="P55" s="4"/>
      <c r="Q55" s="4"/>
    </row>
    <row r="56" spans="4:19" x14ac:dyDescent="0.35">
      <c r="D56" s="1"/>
      <c r="F56" s="2"/>
      <c r="H56" s="2"/>
      <c r="L56" s="2"/>
      <c r="N56" s="3"/>
      <c r="O56" s="4"/>
      <c r="P56" s="4"/>
      <c r="Q56" s="4"/>
    </row>
    <row r="57" spans="4:19" x14ac:dyDescent="0.35">
      <c r="D57" s="1"/>
      <c r="F57" s="2"/>
      <c r="H57" s="2"/>
      <c r="L57" s="2"/>
      <c r="N57" s="3"/>
      <c r="O57" s="4"/>
      <c r="P57" s="4"/>
      <c r="Q57" s="4"/>
    </row>
    <row r="58" spans="4:19" x14ac:dyDescent="0.35">
      <c r="D58" s="1"/>
      <c r="F58" s="2"/>
      <c r="H58" s="2"/>
      <c r="L58" s="2"/>
      <c r="N58" s="3"/>
      <c r="O58" s="4"/>
      <c r="P58" s="4"/>
      <c r="Q58" s="4"/>
    </row>
    <row r="59" spans="4:19" x14ac:dyDescent="0.35">
      <c r="D59" s="1"/>
      <c r="F59" s="2"/>
      <c r="H59" s="2"/>
      <c r="L59" s="2"/>
      <c r="N59" s="3"/>
      <c r="O59" s="4"/>
      <c r="P59" s="4"/>
      <c r="Q59" s="4"/>
    </row>
    <row r="60" spans="4:19" x14ac:dyDescent="0.35">
      <c r="D60" s="1"/>
      <c r="F60" s="2"/>
      <c r="H60" s="2"/>
      <c r="L60" s="2"/>
      <c r="N60" s="3"/>
      <c r="O60" s="4"/>
      <c r="P60" s="4"/>
      <c r="Q60" s="4"/>
    </row>
    <row r="61" spans="4:19" x14ac:dyDescent="0.35">
      <c r="D61" s="1"/>
      <c r="F61" s="2"/>
      <c r="H61" s="2"/>
      <c r="L61" s="2"/>
      <c r="N61" s="3"/>
      <c r="O61" s="4"/>
      <c r="P61" s="4"/>
      <c r="Q61" s="4"/>
    </row>
    <row r="62" spans="4:19" x14ac:dyDescent="0.35">
      <c r="D62" s="1"/>
      <c r="F62" s="2"/>
      <c r="H62" s="2"/>
      <c r="L62" s="2"/>
      <c r="N62" s="3"/>
      <c r="O62" s="4"/>
      <c r="P62" s="4"/>
      <c r="Q62" s="4"/>
    </row>
    <row r="63" spans="4:19" x14ac:dyDescent="0.35">
      <c r="D63" s="1"/>
      <c r="F63" s="2"/>
      <c r="H63" s="2"/>
      <c r="L63" s="2"/>
      <c r="N63" s="3"/>
      <c r="O63" s="4"/>
      <c r="P63" s="4"/>
      <c r="Q63" s="4"/>
    </row>
    <row r="64" spans="4:19" x14ac:dyDescent="0.35">
      <c r="D64" s="1"/>
      <c r="F64" s="2"/>
      <c r="H64" s="2"/>
      <c r="J64" s="2"/>
      <c r="N64" s="2"/>
      <c r="Q64" s="4"/>
      <c r="R64" s="4"/>
      <c r="S64" s="4"/>
    </row>
    <row r="65" spans="4:19" x14ac:dyDescent="0.35">
      <c r="D65" s="1"/>
      <c r="F65" s="2"/>
      <c r="H65" s="2"/>
      <c r="J65" s="2"/>
      <c r="N65" s="2"/>
      <c r="Q65" s="4"/>
      <c r="R65" s="4"/>
      <c r="S65" s="4"/>
    </row>
    <row r="67" spans="4:19" x14ac:dyDescent="0.35">
      <c r="D67" s="1"/>
      <c r="Q67" s="3"/>
      <c r="R67" s="3"/>
      <c r="S67" s="3"/>
    </row>
    <row r="69" spans="4:19" x14ac:dyDescent="0.35">
      <c r="Q69" s="5"/>
      <c r="R69" s="6"/>
      <c r="S69" s="5"/>
    </row>
  </sheetData>
  <pageMargins left="0.7" right="0.7" top="0.75" bottom="0.75" header="0.3" footer="0.3"/>
  <pageSetup scale="66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S69"/>
  <sheetViews>
    <sheetView workbookViewId="0">
      <selection activeCell="F7" sqref="F7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10" width="14.26953125" bestFit="1" customWidth="1"/>
    <col min="11" max="11" width="19.54296875" bestFit="1" customWidth="1"/>
    <col min="12" max="12" width="20.1796875" bestFit="1" customWidth="1"/>
    <col min="13" max="13" width="4.1796875" customWidth="1"/>
    <col min="15" max="15" width="12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40</v>
      </c>
    </row>
    <row r="3" spans="2:19" x14ac:dyDescent="0.35">
      <c r="B3" t="s">
        <v>1</v>
      </c>
      <c r="F3">
        <v>1.25</v>
      </c>
    </row>
    <row r="4" spans="2:19" x14ac:dyDescent="0.35">
      <c r="B4" t="s">
        <v>2</v>
      </c>
      <c r="F4" s="12">
        <v>35.82</v>
      </c>
      <c r="G4" s="13">
        <f>ROUND(F4,0)</f>
        <v>36</v>
      </c>
    </row>
    <row r="5" spans="2:19" x14ac:dyDescent="0.35">
      <c r="B5" t="s">
        <v>32</v>
      </c>
      <c r="F5">
        <v>3.5</v>
      </c>
      <c r="S5" t="s">
        <v>4</v>
      </c>
    </row>
    <row r="6" spans="2:19" x14ac:dyDescent="0.35">
      <c r="B6" t="s">
        <v>5</v>
      </c>
      <c r="F6">
        <v>2.5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P8"/>
    </row>
    <row r="9" spans="2:19" x14ac:dyDescent="0.35">
      <c r="B9">
        <f>2020-C9</f>
        <v>57</v>
      </c>
      <c r="C9" s="7">
        <v>1963</v>
      </c>
      <c r="D9" s="8">
        <v>236690.8</v>
      </c>
      <c r="F9" s="10"/>
      <c r="H9" s="14">
        <f>D9*F$3</f>
        <v>295863.5</v>
      </c>
      <c r="I9" s="3">
        <f>D9*O9</f>
        <v>1372477.9027777775</v>
      </c>
      <c r="J9" s="3">
        <f>H9/I9</f>
        <v>0.21556886227544914</v>
      </c>
      <c r="K9" s="4">
        <f t="shared" ref="K9:K12" si="0">(I9*J9)*((1+(F$6/100))^F9)</f>
        <v>295863.5</v>
      </c>
      <c r="L9" s="4">
        <f>K9/((1+(F$5/100))^F9)</f>
        <v>295863.5</v>
      </c>
      <c r="M9">
        <f>VLOOKUP(B9,'CPI Indexes'!A$2:E$108,5,FALSE)</f>
        <v>8.35</v>
      </c>
      <c r="N9">
        <f>IF(B9&gt;G$4,VLOOKUP((B9-G$4),'CPI Indexes'!A$2:E$108,5,FALSE),VLOOKUP(0,'CPI Indexes'!A$2:E$108,5,FALSE))</f>
        <v>1.44</v>
      </c>
      <c r="O9">
        <f>M9/N9</f>
        <v>5.7986111111111107</v>
      </c>
      <c r="P9"/>
    </row>
    <row r="10" spans="2:19" x14ac:dyDescent="0.35">
      <c r="B10">
        <f t="shared" ref="B10:B48" si="1">2020-C10</f>
        <v>56</v>
      </c>
      <c r="C10" s="7">
        <v>1964</v>
      </c>
      <c r="D10" s="8">
        <v>328705.74</v>
      </c>
      <c r="F10" s="10"/>
      <c r="H10" s="14">
        <f t="shared" ref="H10:H12" si="2">D10*F$3</f>
        <v>410882.17499999999</v>
      </c>
      <c r="I10" s="3">
        <f t="shared" ref="I10:I12" si="3">D10*O10</f>
        <v>1913536.9864285716</v>
      </c>
      <c r="J10" s="3">
        <f t="shared" ref="J10:J12" si="4">H10/I10</f>
        <v>0.21472392638036808</v>
      </c>
      <c r="K10" s="4">
        <f t="shared" si="0"/>
        <v>410882.17499999999</v>
      </c>
      <c r="L10" s="4">
        <f t="shared" ref="L10:L12" si="5">K10/((1+(F$5/100))^F10)</f>
        <v>410882.17499999999</v>
      </c>
      <c r="M10">
        <f>VLOOKUP(B10,'CPI Indexes'!A$2:E$108,5,FALSE)</f>
        <v>8.15</v>
      </c>
      <c r="N10">
        <f>IF(B10&gt;G$4,VLOOKUP((B10-G$4),'CPI Indexes'!A$2:E$108,5,FALSE),VLOOKUP(0,'CPI Indexes'!A$2:E$108,5,FALSE))</f>
        <v>1.4</v>
      </c>
      <c r="O10">
        <f t="shared" ref="O10:O12" si="6">M10/N10</f>
        <v>5.8214285714285721</v>
      </c>
      <c r="P10"/>
    </row>
    <row r="11" spans="2:19" x14ac:dyDescent="0.35">
      <c r="B11">
        <f t="shared" si="1"/>
        <v>55</v>
      </c>
      <c r="C11" s="7">
        <v>1965</v>
      </c>
      <c r="D11" s="8">
        <v>34145.769999999997</v>
      </c>
      <c r="F11" s="10"/>
      <c r="H11" s="14">
        <f t="shared" si="2"/>
        <v>42682.212499999994</v>
      </c>
      <c r="I11" s="3">
        <f t="shared" si="3"/>
        <v>195154.2913138686</v>
      </c>
      <c r="J11" s="3">
        <f t="shared" si="4"/>
        <v>0.21871008939974457</v>
      </c>
      <c r="K11" s="4">
        <f t="shared" si="0"/>
        <v>42682.212499999994</v>
      </c>
      <c r="L11" s="4">
        <f t="shared" si="5"/>
        <v>42682.212499999994</v>
      </c>
      <c r="M11">
        <f>VLOOKUP(B11,'CPI Indexes'!A$2:E$108,5,FALSE)</f>
        <v>7.83</v>
      </c>
      <c r="N11">
        <f>IF(B11&gt;G$4,VLOOKUP((B11-G$4),'CPI Indexes'!A$2:E$108,5,FALSE),VLOOKUP(0,'CPI Indexes'!A$2:E$108,5,FALSE))</f>
        <v>1.37</v>
      </c>
      <c r="O11">
        <f t="shared" si="6"/>
        <v>5.7153284671532845</v>
      </c>
      <c r="P11"/>
    </row>
    <row r="12" spans="2:19" x14ac:dyDescent="0.35">
      <c r="B12">
        <f t="shared" si="1"/>
        <v>54</v>
      </c>
      <c r="C12" s="7">
        <v>1966</v>
      </c>
      <c r="D12" s="8">
        <v>293679.89</v>
      </c>
      <c r="F12" s="10"/>
      <c r="H12" s="14">
        <f t="shared" si="2"/>
        <v>367099.86250000005</v>
      </c>
      <c r="I12" s="3">
        <f t="shared" si="3"/>
        <v>1671546.4415789475</v>
      </c>
      <c r="J12" s="3">
        <f t="shared" si="4"/>
        <v>0.21961690885072657</v>
      </c>
      <c r="K12" s="4">
        <f t="shared" si="0"/>
        <v>367099.86250000005</v>
      </c>
      <c r="L12" s="4">
        <f t="shared" si="5"/>
        <v>367099.86250000005</v>
      </c>
      <c r="M12">
        <f>VLOOKUP(B12,'CPI Indexes'!A$2:E$108,5,FALSE)</f>
        <v>7.57</v>
      </c>
      <c r="N12">
        <f>IF(B12&gt;G$4,VLOOKUP((B12-G$4),'CPI Indexes'!A$2:E$108,5,FALSE),VLOOKUP(0,'CPI Indexes'!A$2:E$108,5,FALSE))</f>
        <v>1.33</v>
      </c>
      <c r="O12">
        <f t="shared" si="6"/>
        <v>5.6917293233082704</v>
      </c>
      <c r="P12"/>
    </row>
    <row r="13" spans="2:19" x14ac:dyDescent="0.35">
      <c r="B13">
        <f t="shared" si="1"/>
        <v>52</v>
      </c>
      <c r="C13" s="7">
        <v>1968</v>
      </c>
      <c r="D13" s="8">
        <v>183177.64</v>
      </c>
      <c r="F13" s="10"/>
      <c r="H13" s="14">
        <f t="shared" ref="H13:H48" si="7">D13*F$3</f>
        <v>228972.05000000002</v>
      </c>
      <c r="I13" s="3">
        <f t="shared" ref="I13:I48" si="8">D13*O13</f>
        <v>994597.34218750009</v>
      </c>
      <c r="J13" s="3">
        <f t="shared" ref="J13:J48" si="9">H13/I13</f>
        <v>0.23021582733812948</v>
      </c>
      <c r="K13" s="4">
        <f t="shared" ref="K13:K48" si="10">(I13*J13)*((1+(F$6/100))^F13)</f>
        <v>228972.05000000002</v>
      </c>
      <c r="L13" s="4">
        <f t="shared" ref="L13:L48" si="11">K13/((1+(F$5/100))^F13)</f>
        <v>228972.05000000002</v>
      </c>
      <c r="M13">
        <f>VLOOKUP(B13,'CPI Indexes'!A$2:E$108,5,FALSE)</f>
        <v>6.95</v>
      </c>
      <c r="N13">
        <f>IF(B13&gt;G$4,VLOOKUP((B13-G$4),'CPI Indexes'!A$2:E$108,5,FALSE),VLOOKUP(0,'CPI Indexes'!A$2:E$108,5,FALSE))</f>
        <v>1.28</v>
      </c>
      <c r="O13">
        <f t="shared" ref="O13:O48" si="12">M13/N13</f>
        <v>5.4296875</v>
      </c>
      <c r="P13"/>
    </row>
    <row r="14" spans="2:19" x14ac:dyDescent="0.35">
      <c r="B14">
        <f t="shared" si="1"/>
        <v>51</v>
      </c>
      <c r="C14" s="7">
        <v>1969</v>
      </c>
      <c r="D14" s="8">
        <v>417248.96</v>
      </c>
      <c r="F14" s="10"/>
      <c r="H14" s="14">
        <f t="shared" si="7"/>
        <v>521561.2</v>
      </c>
      <c r="I14" s="3">
        <f t="shared" si="8"/>
        <v>2235262.2857142854</v>
      </c>
      <c r="J14" s="3">
        <f t="shared" si="9"/>
        <v>0.23333333333333336</v>
      </c>
      <c r="K14" s="4">
        <f t="shared" si="10"/>
        <v>521561.2</v>
      </c>
      <c r="L14" s="4">
        <f t="shared" si="11"/>
        <v>521561.2</v>
      </c>
      <c r="M14">
        <f>VLOOKUP(B14,'CPI Indexes'!A$2:E$108,5,FALSE)</f>
        <v>6.75</v>
      </c>
      <c r="N14">
        <f>IF(B14&gt;G$4,VLOOKUP((B14-G$4),'CPI Indexes'!A$2:E$108,5,FALSE),VLOOKUP(0,'CPI Indexes'!A$2:E$108,5,FALSE))</f>
        <v>1.26</v>
      </c>
      <c r="O14">
        <f t="shared" si="12"/>
        <v>5.3571428571428568</v>
      </c>
      <c r="P14"/>
    </row>
    <row r="15" spans="2:19" x14ac:dyDescent="0.35">
      <c r="B15">
        <f t="shared" si="1"/>
        <v>50</v>
      </c>
      <c r="C15" s="7">
        <v>1970</v>
      </c>
      <c r="D15" s="8">
        <v>53284.19</v>
      </c>
      <c r="F15" s="10"/>
      <c r="H15" s="14">
        <f t="shared" si="7"/>
        <v>66605.237500000003</v>
      </c>
      <c r="I15" s="3">
        <f t="shared" si="8"/>
        <v>284182.34666666668</v>
      </c>
      <c r="J15" s="3">
        <f t="shared" si="9"/>
        <v>0.234375</v>
      </c>
      <c r="K15" s="4">
        <f t="shared" si="10"/>
        <v>66605.237500000003</v>
      </c>
      <c r="L15" s="4">
        <f t="shared" si="11"/>
        <v>66605.237500000003</v>
      </c>
      <c r="M15">
        <f>VLOOKUP(B15,'CPI Indexes'!A$2:E$108,5,FALSE)</f>
        <v>6.56</v>
      </c>
      <c r="N15">
        <f>IF(B15&gt;G$4,VLOOKUP((B15-G$4),'CPI Indexes'!A$2:E$108,5,FALSE),VLOOKUP(0,'CPI Indexes'!A$2:E$108,5,FALSE))</f>
        <v>1.23</v>
      </c>
      <c r="O15">
        <f t="shared" si="12"/>
        <v>5.333333333333333</v>
      </c>
      <c r="P15"/>
    </row>
    <row r="16" spans="2:19" x14ac:dyDescent="0.35">
      <c r="B16">
        <f t="shared" si="1"/>
        <v>49</v>
      </c>
      <c r="C16" s="7">
        <v>1971</v>
      </c>
      <c r="D16" s="8">
        <v>381190.89</v>
      </c>
      <c r="F16" s="10"/>
      <c r="H16" s="14">
        <f t="shared" si="7"/>
        <v>476488.61250000005</v>
      </c>
      <c r="I16" s="3">
        <f t="shared" si="8"/>
        <v>1988545.8095000002</v>
      </c>
      <c r="J16" s="3">
        <f t="shared" si="9"/>
        <v>0.23961661341853036</v>
      </c>
      <c r="K16" s="4">
        <f t="shared" si="10"/>
        <v>476488.61250000005</v>
      </c>
      <c r="L16" s="4">
        <f t="shared" si="11"/>
        <v>476488.61250000005</v>
      </c>
      <c r="M16">
        <f>VLOOKUP(B16,'CPI Indexes'!A$2:E$108,5,FALSE)</f>
        <v>6.26</v>
      </c>
      <c r="N16">
        <f>IF(B16&gt;G$4,VLOOKUP((B16-G$4),'CPI Indexes'!A$2:E$108,5,FALSE),VLOOKUP(0,'CPI Indexes'!A$2:E$108,5,FALSE))</f>
        <v>1.2</v>
      </c>
      <c r="O16">
        <f t="shared" si="12"/>
        <v>5.2166666666666668</v>
      </c>
      <c r="P16"/>
    </row>
    <row r="17" spans="2:16" x14ac:dyDescent="0.35">
      <c r="B17">
        <f t="shared" si="1"/>
        <v>48</v>
      </c>
      <c r="C17" s="7">
        <v>1972</v>
      </c>
      <c r="D17" s="8">
        <v>230343.21</v>
      </c>
      <c r="F17" s="10"/>
      <c r="H17" s="14">
        <f t="shared" si="7"/>
        <v>287929.01250000001</v>
      </c>
      <c r="I17" s="3">
        <f t="shared" si="8"/>
        <v>1115245.0417500001</v>
      </c>
      <c r="J17" s="3">
        <f t="shared" si="9"/>
        <v>0.25817555938037867</v>
      </c>
      <c r="K17" s="4">
        <f t="shared" si="10"/>
        <v>287929.01250000001</v>
      </c>
      <c r="L17" s="4">
        <f t="shared" si="11"/>
        <v>287929.01250000001</v>
      </c>
      <c r="M17">
        <f>VLOOKUP(B17,'CPI Indexes'!A$2:E$108,5,FALSE)</f>
        <v>5.81</v>
      </c>
      <c r="N17">
        <f>IF(B17&gt;G$4,VLOOKUP((B17-G$4),'CPI Indexes'!A$2:E$108,5,FALSE),VLOOKUP(0,'CPI Indexes'!A$2:E$108,5,FALSE))</f>
        <v>1.2</v>
      </c>
      <c r="O17">
        <f t="shared" si="12"/>
        <v>4.8416666666666668</v>
      </c>
      <c r="P17"/>
    </row>
    <row r="18" spans="2:16" x14ac:dyDescent="0.35">
      <c r="B18">
        <f t="shared" si="1"/>
        <v>47</v>
      </c>
      <c r="C18" s="7">
        <v>1973</v>
      </c>
      <c r="D18" s="8">
        <v>112820.71</v>
      </c>
      <c r="F18" s="10"/>
      <c r="H18" s="14">
        <f t="shared" si="7"/>
        <v>141025.88750000001</v>
      </c>
      <c r="I18" s="3">
        <f t="shared" si="8"/>
        <v>500044.33330508479</v>
      </c>
      <c r="J18" s="3">
        <f t="shared" si="9"/>
        <v>0.28202676864244741</v>
      </c>
      <c r="K18" s="4">
        <f t="shared" si="10"/>
        <v>141025.88750000001</v>
      </c>
      <c r="L18" s="4">
        <f t="shared" si="11"/>
        <v>141025.88750000001</v>
      </c>
      <c r="M18">
        <f>VLOOKUP(B18,'CPI Indexes'!A$2:E$108,5,FALSE)</f>
        <v>5.23</v>
      </c>
      <c r="N18">
        <f>IF(B18&gt;G$4,VLOOKUP((B18-G$4),'CPI Indexes'!A$2:E$108,5,FALSE),VLOOKUP(0,'CPI Indexes'!A$2:E$108,5,FALSE))</f>
        <v>1.18</v>
      </c>
      <c r="O18">
        <f t="shared" si="12"/>
        <v>4.4322033898305087</v>
      </c>
      <c r="P18"/>
    </row>
    <row r="19" spans="2:16" x14ac:dyDescent="0.35">
      <c r="B19">
        <f t="shared" si="1"/>
        <v>46</v>
      </c>
      <c r="C19" s="7">
        <v>1974</v>
      </c>
      <c r="D19" s="8">
        <v>252754.7</v>
      </c>
      <c r="F19" s="10"/>
      <c r="H19" s="14">
        <f t="shared" si="7"/>
        <v>315943.375</v>
      </c>
      <c r="I19" s="3">
        <f t="shared" si="8"/>
        <v>1046493.1438596493</v>
      </c>
      <c r="J19" s="3">
        <f t="shared" si="9"/>
        <v>0.30190677966101692</v>
      </c>
      <c r="K19" s="4">
        <f t="shared" si="10"/>
        <v>315943.375</v>
      </c>
      <c r="L19" s="4">
        <f t="shared" si="11"/>
        <v>315943.375</v>
      </c>
      <c r="M19">
        <f>VLOOKUP(B19,'CPI Indexes'!A$2:E$108,5,FALSE)</f>
        <v>4.72</v>
      </c>
      <c r="N19">
        <f>IF(B19&gt;G$4,VLOOKUP((B19-G$4),'CPI Indexes'!A$2:E$108,5,FALSE),VLOOKUP(0,'CPI Indexes'!A$2:E$108,5,FALSE))</f>
        <v>1.1399999999999999</v>
      </c>
      <c r="O19">
        <f t="shared" si="12"/>
        <v>4.1403508771929829</v>
      </c>
      <c r="P19"/>
    </row>
    <row r="20" spans="2:16" x14ac:dyDescent="0.35">
      <c r="B20">
        <f t="shared" si="1"/>
        <v>45</v>
      </c>
      <c r="C20" s="7">
        <v>1975</v>
      </c>
      <c r="D20" s="8">
        <v>67285.820000000007</v>
      </c>
      <c r="F20" s="10"/>
      <c r="H20" s="14">
        <f t="shared" si="7"/>
        <v>84107.275000000009</v>
      </c>
      <c r="I20" s="3">
        <f t="shared" si="8"/>
        <v>262593.33292035403</v>
      </c>
      <c r="J20" s="3">
        <f t="shared" si="9"/>
        <v>0.32029478458049881</v>
      </c>
      <c r="K20" s="4">
        <f t="shared" si="10"/>
        <v>84107.275000000009</v>
      </c>
      <c r="L20" s="4">
        <f t="shared" si="11"/>
        <v>84107.275000000009</v>
      </c>
      <c r="M20">
        <f>VLOOKUP(B20,'CPI Indexes'!A$2:E$108,5,FALSE)</f>
        <v>4.41</v>
      </c>
      <c r="N20">
        <f>IF(B20&gt;G$4,VLOOKUP((B20-G$4),'CPI Indexes'!A$2:E$108,5,FALSE),VLOOKUP(0,'CPI Indexes'!A$2:E$108,5,FALSE))</f>
        <v>1.1299999999999999</v>
      </c>
      <c r="O20">
        <f t="shared" si="12"/>
        <v>3.9026548672566377</v>
      </c>
      <c r="P20"/>
    </row>
    <row r="21" spans="2:16" x14ac:dyDescent="0.35">
      <c r="B21">
        <f t="shared" si="1"/>
        <v>44</v>
      </c>
      <c r="C21" s="7">
        <v>1976</v>
      </c>
      <c r="D21" s="8">
        <v>56281.42</v>
      </c>
      <c r="F21" s="10"/>
      <c r="H21" s="14">
        <f t="shared" si="7"/>
        <v>70351.774999999994</v>
      </c>
      <c r="I21" s="3">
        <f t="shared" si="8"/>
        <v>205025.17285714284</v>
      </c>
      <c r="J21" s="3">
        <f t="shared" si="9"/>
        <v>0.34313725490196079</v>
      </c>
      <c r="K21" s="4">
        <f t="shared" si="10"/>
        <v>70351.774999999994</v>
      </c>
      <c r="L21" s="4">
        <f t="shared" si="11"/>
        <v>70351.774999999994</v>
      </c>
      <c r="M21">
        <f>VLOOKUP(B21,'CPI Indexes'!A$2:E$108,5,FALSE)</f>
        <v>4.08</v>
      </c>
      <c r="N21">
        <f>IF(B21&gt;G$4,VLOOKUP((B21-G$4),'CPI Indexes'!A$2:E$108,5,FALSE),VLOOKUP(0,'CPI Indexes'!A$2:E$108,5,FALSE))</f>
        <v>1.1200000000000001</v>
      </c>
      <c r="O21">
        <f t="shared" si="12"/>
        <v>3.6428571428571428</v>
      </c>
      <c r="P21"/>
    </row>
    <row r="22" spans="2:16" x14ac:dyDescent="0.35">
      <c r="B22">
        <f t="shared" si="1"/>
        <v>42</v>
      </c>
      <c r="C22" s="7">
        <v>1978</v>
      </c>
      <c r="D22" s="8">
        <v>436363.33</v>
      </c>
      <c r="F22" s="10"/>
      <c r="H22" s="14">
        <f t="shared" si="7"/>
        <v>545454.16249999998</v>
      </c>
      <c r="I22" s="3">
        <f t="shared" si="8"/>
        <v>1385857.6128703705</v>
      </c>
      <c r="J22" s="3">
        <f t="shared" si="9"/>
        <v>0.39358600583090375</v>
      </c>
      <c r="K22" s="4">
        <f t="shared" si="10"/>
        <v>545454.16249999998</v>
      </c>
      <c r="L22" s="4">
        <f t="shared" si="11"/>
        <v>545454.16249999998</v>
      </c>
      <c r="M22">
        <f>VLOOKUP(B22,'CPI Indexes'!A$2:E$108,5,FALSE)</f>
        <v>3.43</v>
      </c>
      <c r="N22">
        <f>IF(B22&gt;G$4,VLOOKUP((B22-G$4),'CPI Indexes'!A$2:E$108,5,FALSE),VLOOKUP(0,'CPI Indexes'!A$2:E$108,5,FALSE))</f>
        <v>1.08</v>
      </c>
      <c r="O22">
        <f t="shared" si="12"/>
        <v>3.175925925925926</v>
      </c>
      <c r="P22"/>
    </row>
    <row r="23" spans="2:16" x14ac:dyDescent="0.35">
      <c r="B23">
        <f t="shared" si="1"/>
        <v>40</v>
      </c>
      <c r="C23" s="7">
        <v>1980</v>
      </c>
      <c r="D23" s="8">
        <v>104232.11</v>
      </c>
      <c r="F23" s="10"/>
      <c r="H23" s="14">
        <f t="shared" si="7"/>
        <v>130290.1375</v>
      </c>
      <c r="I23" s="3">
        <f t="shared" si="8"/>
        <v>274974.23304761905</v>
      </c>
      <c r="J23" s="3">
        <f t="shared" si="9"/>
        <v>0.473826714801444</v>
      </c>
      <c r="K23" s="4">
        <f t="shared" si="10"/>
        <v>130290.1375</v>
      </c>
      <c r="L23" s="4">
        <f t="shared" si="11"/>
        <v>130290.1375</v>
      </c>
      <c r="M23">
        <f>VLOOKUP(B23,'CPI Indexes'!A$2:E$108,5,FALSE)</f>
        <v>2.77</v>
      </c>
      <c r="N23">
        <f>IF(B23&gt;G$4,VLOOKUP((B23-G$4),'CPI Indexes'!A$2:E$108,5,FALSE),VLOOKUP(0,'CPI Indexes'!A$2:E$108,5,FALSE))</f>
        <v>1.05</v>
      </c>
      <c r="O23">
        <f t="shared" si="12"/>
        <v>2.638095238095238</v>
      </c>
      <c r="P23"/>
    </row>
    <row r="24" spans="2:16" x14ac:dyDescent="0.35">
      <c r="B24">
        <f t="shared" si="1"/>
        <v>37</v>
      </c>
      <c r="C24" s="7">
        <v>1983</v>
      </c>
      <c r="D24" s="8">
        <v>704130.85</v>
      </c>
      <c r="F24" s="10"/>
      <c r="H24" s="14">
        <f t="shared" si="7"/>
        <v>880163.5625</v>
      </c>
      <c r="I24" s="3">
        <f t="shared" si="8"/>
        <v>1591335.7209999999</v>
      </c>
      <c r="J24" s="3">
        <f t="shared" si="9"/>
        <v>0.55309734513274345</v>
      </c>
      <c r="K24" s="4">
        <f t="shared" si="10"/>
        <v>880163.56250000012</v>
      </c>
      <c r="L24" s="4">
        <f t="shared" si="11"/>
        <v>880163.56250000012</v>
      </c>
      <c r="M24">
        <f>VLOOKUP(B24,'CPI Indexes'!A$2:E$108,5,FALSE)</f>
        <v>2.2599999999999998</v>
      </c>
      <c r="N24">
        <f>IF(B24&gt;G$4,VLOOKUP((B24-G$4),'CPI Indexes'!A$2:E$108,5,FALSE),VLOOKUP(0,'CPI Indexes'!A$2:E$108,5,FALSE))</f>
        <v>1</v>
      </c>
      <c r="O24">
        <f t="shared" si="12"/>
        <v>2.2599999999999998</v>
      </c>
      <c r="P24"/>
    </row>
    <row r="25" spans="2:16" x14ac:dyDescent="0.35">
      <c r="B25">
        <f t="shared" si="1"/>
        <v>36</v>
      </c>
      <c r="C25" s="7">
        <v>1984</v>
      </c>
      <c r="D25" s="8">
        <v>256587.06</v>
      </c>
      <c r="F25" s="10"/>
      <c r="H25" s="14">
        <f t="shared" si="7"/>
        <v>320733.82500000001</v>
      </c>
      <c r="I25" s="3" t="e">
        <f t="shared" si="8"/>
        <v>#N/A</v>
      </c>
      <c r="J25" s="3" t="e">
        <f t="shared" si="9"/>
        <v>#N/A</v>
      </c>
      <c r="K25" s="4" t="e">
        <f t="shared" si="10"/>
        <v>#N/A</v>
      </c>
      <c r="L25" s="4" t="e">
        <f t="shared" si="11"/>
        <v>#N/A</v>
      </c>
      <c r="M25">
        <f>VLOOKUP(B25,'CPI Indexes'!A$2:E$108,5,FALSE)</f>
        <v>2.17</v>
      </c>
      <c r="N25" t="e">
        <f>IF(B25&gt;G$4,VLOOKUP((B25-G$4),'CPI Indexes'!A$2:E$108,5,FALSE),VLOOKUP(0,'CPI Indexes'!A$2:E$108,5,FALSE))</f>
        <v>#N/A</v>
      </c>
      <c r="O25" t="e">
        <f t="shared" si="12"/>
        <v>#N/A</v>
      </c>
      <c r="P25"/>
    </row>
    <row r="26" spans="2:16" x14ac:dyDescent="0.35">
      <c r="B26">
        <f t="shared" si="1"/>
        <v>35</v>
      </c>
      <c r="C26" s="7">
        <v>1985</v>
      </c>
      <c r="D26" s="8">
        <v>196362.32</v>
      </c>
      <c r="F26" s="9">
        <v>21.77</v>
      </c>
      <c r="H26" s="14">
        <f t="shared" si="7"/>
        <v>245452.90000000002</v>
      </c>
      <c r="I26" s="3" t="e">
        <f t="shared" si="8"/>
        <v>#N/A</v>
      </c>
      <c r="J26" s="3" t="e">
        <f t="shared" si="9"/>
        <v>#N/A</v>
      </c>
      <c r="K26" s="4" t="e">
        <f t="shared" si="10"/>
        <v>#N/A</v>
      </c>
      <c r="L26" s="4" t="e">
        <f t="shared" si="11"/>
        <v>#N/A</v>
      </c>
      <c r="M26">
        <f>VLOOKUP(B26,'CPI Indexes'!A$2:E$108,5,FALSE)</f>
        <v>2.09</v>
      </c>
      <c r="N26" t="e">
        <f>IF(B26&gt;G$4,VLOOKUP((B26-G$4),'CPI Indexes'!A$2:E$108,5,FALSE),VLOOKUP(0,'CPI Indexes'!A$2:E$108,5,FALSE))</f>
        <v>#N/A</v>
      </c>
      <c r="O26" t="e">
        <f t="shared" si="12"/>
        <v>#N/A</v>
      </c>
      <c r="P26"/>
    </row>
    <row r="27" spans="2:16" x14ac:dyDescent="0.35">
      <c r="B27">
        <f t="shared" si="1"/>
        <v>33</v>
      </c>
      <c r="C27" s="7">
        <v>1987</v>
      </c>
      <c r="D27" s="8">
        <v>2968778.19</v>
      </c>
      <c r="F27" s="9">
        <v>23.38</v>
      </c>
      <c r="H27" s="14">
        <f t="shared" si="7"/>
        <v>3710972.7374999998</v>
      </c>
      <c r="I27" s="3" t="e">
        <f t="shared" si="8"/>
        <v>#N/A</v>
      </c>
      <c r="J27" s="3" t="e">
        <f t="shared" si="9"/>
        <v>#N/A</v>
      </c>
      <c r="K27" s="4" t="e">
        <f t="shared" si="10"/>
        <v>#N/A</v>
      </c>
      <c r="L27" s="4" t="e">
        <f t="shared" si="11"/>
        <v>#N/A</v>
      </c>
      <c r="M27">
        <f>VLOOKUP(B27,'CPI Indexes'!A$2:E$108,5,FALSE)</f>
        <v>1.92</v>
      </c>
      <c r="N27" t="e">
        <f>IF(B27&gt;G$4,VLOOKUP((B27-G$4),'CPI Indexes'!A$2:E$108,5,FALSE),VLOOKUP(0,'CPI Indexes'!A$2:E$108,5,FALSE))</f>
        <v>#N/A</v>
      </c>
      <c r="O27" t="e">
        <f t="shared" si="12"/>
        <v>#N/A</v>
      </c>
      <c r="P27"/>
    </row>
    <row r="28" spans="2:16" x14ac:dyDescent="0.35">
      <c r="B28">
        <f t="shared" si="1"/>
        <v>32</v>
      </c>
      <c r="C28" s="7">
        <v>1988</v>
      </c>
      <c r="D28" s="8">
        <v>1093441.1200000001</v>
      </c>
      <c r="F28" s="9">
        <v>24.21</v>
      </c>
      <c r="H28" s="14">
        <f t="shared" si="7"/>
        <v>1366801.4000000001</v>
      </c>
      <c r="I28" s="3" t="e">
        <f t="shared" si="8"/>
        <v>#N/A</v>
      </c>
      <c r="J28" s="3" t="e">
        <f t="shared" si="9"/>
        <v>#N/A</v>
      </c>
      <c r="K28" s="4" t="e">
        <f t="shared" si="10"/>
        <v>#N/A</v>
      </c>
      <c r="L28" s="4" t="e">
        <f t="shared" si="11"/>
        <v>#N/A</v>
      </c>
      <c r="M28">
        <f>VLOOKUP(B28,'CPI Indexes'!A$2:E$108,5,FALSE)</f>
        <v>1.83</v>
      </c>
      <c r="N28" t="e">
        <f>IF(B28&gt;G$4,VLOOKUP((B28-G$4),'CPI Indexes'!A$2:E$108,5,FALSE),VLOOKUP(0,'CPI Indexes'!A$2:E$108,5,FALSE))</f>
        <v>#N/A</v>
      </c>
      <c r="O28" t="e">
        <f t="shared" si="12"/>
        <v>#N/A</v>
      </c>
      <c r="P28"/>
    </row>
    <row r="29" spans="2:16" x14ac:dyDescent="0.35">
      <c r="B29">
        <f t="shared" si="1"/>
        <v>31</v>
      </c>
      <c r="C29" s="7">
        <v>1989</v>
      </c>
      <c r="D29" s="8">
        <v>1657305.24</v>
      </c>
      <c r="F29" s="9">
        <v>25.04</v>
      </c>
      <c r="H29" s="14">
        <f t="shared" si="7"/>
        <v>2071631.55</v>
      </c>
      <c r="I29" s="3" t="e">
        <f t="shared" si="8"/>
        <v>#N/A</v>
      </c>
      <c r="J29" s="3" t="e">
        <f t="shared" si="9"/>
        <v>#N/A</v>
      </c>
      <c r="K29" s="4" t="e">
        <f t="shared" si="10"/>
        <v>#N/A</v>
      </c>
      <c r="L29" s="4" t="e">
        <f t="shared" si="11"/>
        <v>#N/A</v>
      </c>
      <c r="M29">
        <f>VLOOKUP(B29,'CPI Indexes'!A$2:E$108,5,FALSE)</f>
        <v>1.75</v>
      </c>
      <c r="N29" t="e">
        <f>IF(B29&gt;G$4,VLOOKUP((B29-G$4),'CPI Indexes'!A$2:E$108,5,FALSE),VLOOKUP(0,'CPI Indexes'!A$2:E$108,5,FALSE))</f>
        <v>#N/A</v>
      </c>
      <c r="O29" t="e">
        <f t="shared" si="12"/>
        <v>#N/A</v>
      </c>
      <c r="P29"/>
    </row>
    <row r="30" spans="2:16" x14ac:dyDescent="0.35">
      <c r="B30">
        <f t="shared" si="1"/>
        <v>30</v>
      </c>
      <c r="C30" s="7">
        <v>1990</v>
      </c>
      <c r="D30" s="8">
        <v>223259.49</v>
      </c>
      <c r="F30" s="9">
        <v>25.89</v>
      </c>
      <c r="H30" s="14">
        <f t="shared" si="7"/>
        <v>279074.36249999999</v>
      </c>
      <c r="I30" s="3" t="e">
        <f t="shared" si="8"/>
        <v>#N/A</v>
      </c>
      <c r="J30" s="3" t="e">
        <f t="shared" si="9"/>
        <v>#N/A</v>
      </c>
      <c r="K30" s="4" t="e">
        <f t="shared" si="10"/>
        <v>#N/A</v>
      </c>
      <c r="L30" s="4" t="e">
        <f t="shared" si="11"/>
        <v>#N/A</v>
      </c>
      <c r="M30">
        <f>VLOOKUP(B30,'CPI Indexes'!A$2:E$108,5,FALSE)</f>
        <v>1.65</v>
      </c>
      <c r="N30" t="e">
        <f>IF(B30&gt;G$4,VLOOKUP((B30-G$4),'CPI Indexes'!A$2:E$108,5,FALSE),VLOOKUP(0,'CPI Indexes'!A$2:E$108,5,FALSE))</f>
        <v>#N/A</v>
      </c>
      <c r="O30" t="e">
        <f t="shared" si="12"/>
        <v>#N/A</v>
      </c>
      <c r="P30"/>
    </row>
    <row r="31" spans="2:16" x14ac:dyDescent="0.35">
      <c r="B31">
        <f t="shared" si="1"/>
        <v>29</v>
      </c>
      <c r="C31" s="7">
        <v>1991</v>
      </c>
      <c r="D31" s="8">
        <v>7070.8</v>
      </c>
      <c r="F31" s="9">
        <v>26.74</v>
      </c>
      <c r="H31" s="14">
        <f t="shared" si="7"/>
        <v>8838.5</v>
      </c>
      <c r="I31" s="3" t="e">
        <f t="shared" si="8"/>
        <v>#N/A</v>
      </c>
      <c r="J31" s="3" t="e">
        <f t="shared" si="9"/>
        <v>#N/A</v>
      </c>
      <c r="K31" s="4" t="e">
        <f t="shared" si="10"/>
        <v>#N/A</v>
      </c>
      <c r="L31" s="4" t="e">
        <f t="shared" si="11"/>
        <v>#N/A</v>
      </c>
      <c r="M31">
        <f>VLOOKUP(B31,'CPI Indexes'!A$2:E$108,5,FALSE)</f>
        <v>1.63</v>
      </c>
      <c r="N31" t="e">
        <f>IF(B31&gt;G$4,VLOOKUP((B31-G$4),'CPI Indexes'!A$2:E$108,5,FALSE),VLOOKUP(0,'CPI Indexes'!A$2:E$108,5,FALSE))</f>
        <v>#N/A</v>
      </c>
      <c r="O31" t="e">
        <f t="shared" si="12"/>
        <v>#N/A</v>
      </c>
      <c r="P31"/>
    </row>
    <row r="32" spans="2:16" x14ac:dyDescent="0.35">
      <c r="B32">
        <f t="shared" si="1"/>
        <v>27</v>
      </c>
      <c r="C32" s="7">
        <v>1993</v>
      </c>
      <c r="D32" s="9">
        <v>323.42</v>
      </c>
      <c r="F32" s="9">
        <v>28.49</v>
      </c>
      <c r="H32" s="14">
        <f t="shared" si="7"/>
        <v>404.27500000000003</v>
      </c>
      <c r="I32" s="3" t="e">
        <f t="shared" si="8"/>
        <v>#N/A</v>
      </c>
      <c r="J32" s="3" t="e">
        <f t="shared" si="9"/>
        <v>#N/A</v>
      </c>
      <c r="K32" s="4" t="e">
        <f t="shared" si="10"/>
        <v>#N/A</v>
      </c>
      <c r="L32" s="4" t="e">
        <f t="shared" si="11"/>
        <v>#N/A</v>
      </c>
      <c r="M32">
        <f>VLOOKUP(B32,'CPI Indexes'!A$2:E$108,5,FALSE)</f>
        <v>1.6</v>
      </c>
      <c r="N32" t="e">
        <f>IF(B32&gt;G$4,VLOOKUP((B32-G$4),'CPI Indexes'!A$2:E$108,5,FALSE),VLOOKUP(0,'CPI Indexes'!A$2:E$108,5,FALSE))</f>
        <v>#N/A</v>
      </c>
      <c r="O32" t="e">
        <f t="shared" si="12"/>
        <v>#N/A</v>
      </c>
      <c r="P32"/>
    </row>
    <row r="33" spans="2:16" x14ac:dyDescent="0.35">
      <c r="B33">
        <f t="shared" si="1"/>
        <v>26</v>
      </c>
      <c r="C33" s="7">
        <v>1994</v>
      </c>
      <c r="D33" s="8">
        <v>52007.28</v>
      </c>
      <c r="F33" s="9">
        <v>29.37</v>
      </c>
      <c r="H33" s="14">
        <f t="shared" si="7"/>
        <v>65009.1</v>
      </c>
      <c r="I33" s="3" t="e">
        <f t="shared" si="8"/>
        <v>#N/A</v>
      </c>
      <c r="J33" s="3" t="e">
        <f t="shared" si="9"/>
        <v>#N/A</v>
      </c>
      <c r="K33" s="4" t="e">
        <f t="shared" si="10"/>
        <v>#N/A</v>
      </c>
      <c r="L33" s="4" t="e">
        <f t="shared" si="11"/>
        <v>#N/A</v>
      </c>
      <c r="M33">
        <f>VLOOKUP(B33,'CPI Indexes'!A$2:E$108,5,FALSE)</f>
        <v>1.56</v>
      </c>
      <c r="N33" t="e">
        <f>IF(B33&gt;G$4,VLOOKUP((B33-G$4),'CPI Indexes'!A$2:E$108,5,FALSE),VLOOKUP(0,'CPI Indexes'!A$2:E$108,5,FALSE))</f>
        <v>#N/A</v>
      </c>
      <c r="O33" t="e">
        <f t="shared" si="12"/>
        <v>#N/A</v>
      </c>
      <c r="P33"/>
    </row>
    <row r="34" spans="2:16" x14ac:dyDescent="0.35">
      <c r="B34">
        <f t="shared" si="1"/>
        <v>24</v>
      </c>
      <c r="C34" s="7">
        <v>1996</v>
      </c>
      <c r="D34" s="8">
        <v>3273351.28</v>
      </c>
      <c r="F34" s="9">
        <v>31.17</v>
      </c>
      <c r="H34" s="14">
        <f t="shared" si="7"/>
        <v>4091689.0999999996</v>
      </c>
      <c r="I34" s="3" t="e">
        <f t="shared" si="8"/>
        <v>#N/A</v>
      </c>
      <c r="J34" s="3" t="e">
        <f t="shared" si="9"/>
        <v>#N/A</v>
      </c>
      <c r="K34" s="4" t="e">
        <f t="shared" si="10"/>
        <v>#N/A</v>
      </c>
      <c r="L34" s="4" t="e">
        <f t="shared" si="11"/>
        <v>#N/A</v>
      </c>
      <c r="M34">
        <f>VLOOKUP(B34,'CPI Indexes'!A$2:E$108,5,FALSE)</f>
        <v>1.52</v>
      </c>
      <c r="N34" t="e">
        <f>IF(B34&gt;G$4,VLOOKUP((B34-G$4),'CPI Indexes'!A$2:E$108,5,FALSE),VLOOKUP(0,'CPI Indexes'!A$2:E$108,5,FALSE))</f>
        <v>#N/A</v>
      </c>
      <c r="O34" t="e">
        <f t="shared" si="12"/>
        <v>#N/A</v>
      </c>
      <c r="P34"/>
    </row>
    <row r="35" spans="2:16" x14ac:dyDescent="0.35">
      <c r="B35">
        <f t="shared" si="1"/>
        <v>23</v>
      </c>
      <c r="C35" s="7">
        <v>1997</v>
      </c>
      <c r="D35" s="8">
        <v>3079459.11</v>
      </c>
      <c r="F35" s="9">
        <v>32.08</v>
      </c>
      <c r="H35" s="14">
        <f t="shared" si="7"/>
        <v>3849323.8874999997</v>
      </c>
      <c r="I35" s="3" t="e">
        <f t="shared" si="8"/>
        <v>#N/A</v>
      </c>
      <c r="J35" s="3" t="e">
        <f t="shared" si="9"/>
        <v>#N/A</v>
      </c>
      <c r="K35" s="4" t="e">
        <f t="shared" si="10"/>
        <v>#N/A</v>
      </c>
      <c r="L35" s="4" t="e">
        <f t="shared" si="11"/>
        <v>#N/A</v>
      </c>
      <c r="M35">
        <f>VLOOKUP(B35,'CPI Indexes'!A$2:E$108,5,FALSE)</f>
        <v>1.5</v>
      </c>
      <c r="N35" t="e">
        <f>IF(B35&gt;G$4,VLOOKUP((B35-G$4),'CPI Indexes'!A$2:E$108,5,FALSE),VLOOKUP(0,'CPI Indexes'!A$2:E$108,5,FALSE))</f>
        <v>#N/A</v>
      </c>
      <c r="O35" t="e">
        <f t="shared" si="12"/>
        <v>#N/A</v>
      </c>
      <c r="P35"/>
    </row>
    <row r="36" spans="2:16" x14ac:dyDescent="0.35">
      <c r="B36">
        <f t="shared" si="1"/>
        <v>22</v>
      </c>
      <c r="C36" s="7">
        <v>1998</v>
      </c>
      <c r="D36" s="8">
        <v>1246567.8500000001</v>
      </c>
      <c r="F36" s="9">
        <v>33</v>
      </c>
      <c r="H36" s="14">
        <f t="shared" si="7"/>
        <v>1558209.8125</v>
      </c>
      <c r="I36" s="3" t="e">
        <f t="shared" si="8"/>
        <v>#N/A</v>
      </c>
      <c r="J36" s="3" t="e">
        <f t="shared" si="9"/>
        <v>#N/A</v>
      </c>
      <c r="K36" s="4" t="e">
        <f t="shared" si="10"/>
        <v>#N/A</v>
      </c>
      <c r="L36" s="4" t="e">
        <f t="shared" si="11"/>
        <v>#N/A</v>
      </c>
      <c r="M36">
        <f>VLOOKUP(B36,'CPI Indexes'!A$2:E$108,5,FALSE)</f>
        <v>1.47</v>
      </c>
      <c r="N36" t="e">
        <f>IF(B36&gt;G$4,VLOOKUP((B36-G$4),'CPI Indexes'!A$2:E$108,5,FALSE),VLOOKUP(0,'CPI Indexes'!A$2:E$108,5,FALSE))</f>
        <v>#N/A</v>
      </c>
      <c r="O36" t="e">
        <f t="shared" si="12"/>
        <v>#N/A</v>
      </c>
      <c r="P36"/>
    </row>
    <row r="37" spans="2:16" x14ac:dyDescent="0.35">
      <c r="B37">
        <f t="shared" si="1"/>
        <v>21</v>
      </c>
      <c r="C37" s="7">
        <v>1999</v>
      </c>
      <c r="D37" s="8">
        <v>3052785.28</v>
      </c>
      <c r="F37" s="9">
        <v>33.93</v>
      </c>
      <c r="H37" s="14">
        <f t="shared" si="7"/>
        <v>3815981.5999999996</v>
      </c>
      <c r="I37" s="3" t="e">
        <f t="shared" si="8"/>
        <v>#N/A</v>
      </c>
      <c r="J37" s="3" t="e">
        <f t="shared" si="9"/>
        <v>#N/A</v>
      </c>
      <c r="K37" s="4" t="e">
        <f t="shared" si="10"/>
        <v>#N/A</v>
      </c>
      <c r="L37" s="4" t="e">
        <f t="shared" si="11"/>
        <v>#N/A</v>
      </c>
      <c r="M37">
        <f>VLOOKUP(B37,'CPI Indexes'!A$2:E$108,5,FALSE)</f>
        <v>1.44</v>
      </c>
      <c r="N37" t="e">
        <f>IF(B37&gt;G$4,VLOOKUP((B37-G$4),'CPI Indexes'!A$2:E$108,5,FALSE),VLOOKUP(0,'CPI Indexes'!A$2:E$108,5,FALSE))</f>
        <v>#N/A</v>
      </c>
      <c r="O37" t="e">
        <f t="shared" si="12"/>
        <v>#N/A</v>
      </c>
      <c r="P37"/>
    </row>
    <row r="38" spans="2:16" x14ac:dyDescent="0.35">
      <c r="B38">
        <f t="shared" si="1"/>
        <v>20</v>
      </c>
      <c r="C38" s="7">
        <v>2000</v>
      </c>
      <c r="D38" s="8">
        <v>846827.05</v>
      </c>
      <c r="F38" s="9">
        <v>34.86</v>
      </c>
      <c r="H38" s="14">
        <f t="shared" si="7"/>
        <v>1058533.8125</v>
      </c>
      <c r="I38" s="3" t="e">
        <f t="shared" si="8"/>
        <v>#N/A</v>
      </c>
      <c r="J38" s="3" t="e">
        <f t="shared" si="9"/>
        <v>#N/A</v>
      </c>
      <c r="K38" s="4" t="e">
        <f t="shared" si="10"/>
        <v>#N/A</v>
      </c>
      <c r="L38" s="4" t="e">
        <f t="shared" si="11"/>
        <v>#N/A</v>
      </c>
      <c r="M38">
        <f>VLOOKUP(B38,'CPI Indexes'!A$2:E$108,5,FALSE)</f>
        <v>1.4</v>
      </c>
      <c r="N38" t="e">
        <f>IF(B38&gt;G$4,VLOOKUP((B38-G$4),'CPI Indexes'!A$2:E$108,5,FALSE),VLOOKUP(0,'CPI Indexes'!A$2:E$108,5,FALSE))</f>
        <v>#N/A</v>
      </c>
      <c r="O38" t="e">
        <f t="shared" si="12"/>
        <v>#N/A</v>
      </c>
      <c r="P38"/>
    </row>
    <row r="39" spans="2:16" x14ac:dyDescent="0.35">
      <c r="B39">
        <f t="shared" si="1"/>
        <v>19</v>
      </c>
      <c r="C39" s="7">
        <v>2001</v>
      </c>
      <c r="D39" s="8">
        <v>890530.48</v>
      </c>
      <c r="F39" s="9">
        <v>35.81</v>
      </c>
      <c r="H39" s="14">
        <f t="shared" si="7"/>
        <v>1113163.1000000001</v>
      </c>
      <c r="I39" s="3" t="e">
        <f t="shared" si="8"/>
        <v>#N/A</v>
      </c>
      <c r="J39" s="3" t="e">
        <f t="shared" si="9"/>
        <v>#N/A</v>
      </c>
      <c r="K39" s="4" t="e">
        <f t="shared" si="10"/>
        <v>#N/A</v>
      </c>
      <c r="L39" s="4" t="e">
        <f t="shared" si="11"/>
        <v>#N/A</v>
      </c>
      <c r="M39">
        <f>VLOOKUP(B39,'CPI Indexes'!A$2:E$108,5,FALSE)</f>
        <v>1.37</v>
      </c>
      <c r="N39" t="e">
        <f>IF(B39&gt;G$4,VLOOKUP((B39-G$4),'CPI Indexes'!A$2:E$108,5,FALSE),VLOOKUP(0,'CPI Indexes'!A$2:E$108,5,FALSE))</f>
        <v>#N/A</v>
      </c>
      <c r="O39" t="e">
        <f t="shared" si="12"/>
        <v>#N/A</v>
      </c>
      <c r="P39"/>
    </row>
    <row r="40" spans="2:16" x14ac:dyDescent="0.35">
      <c r="B40">
        <f t="shared" si="1"/>
        <v>18</v>
      </c>
      <c r="C40" s="7">
        <v>2002</v>
      </c>
      <c r="D40" s="8">
        <v>927627.77</v>
      </c>
      <c r="F40" s="9">
        <v>36.75</v>
      </c>
      <c r="H40" s="14">
        <f t="shared" si="7"/>
        <v>1159534.7124999999</v>
      </c>
      <c r="I40" s="3" t="e">
        <f t="shared" si="8"/>
        <v>#N/A</v>
      </c>
      <c r="J40" s="3" t="e">
        <f t="shared" si="9"/>
        <v>#N/A</v>
      </c>
      <c r="K40" s="4" t="e">
        <f t="shared" si="10"/>
        <v>#N/A</v>
      </c>
      <c r="L40" s="4" t="e">
        <f t="shared" si="11"/>
        <v>#N/A</v>
      </c>
      <c r="M40">
        <f>VLOOKUP(B40,'CPI Indexes'!A$2:E$108,5,FALSE)</f>
        <v>1.33</v>
      </c>
      <c r="N40" t="e">
        <f>IF(B40&gt;G$4,VLOOKUP((B40-G$4),'CPI Indexes'!A$2:E$108,5,FALSE),VLOOKUP(0,'CPI Indexes'!A$2:E$108,5,FALSE))</f>
        <v>#N/A</v>
      </c>
      <c r="O40" t="e">
        <f t="shared" si="12"/>
        <v>#N/A</v>
      </c>
      <c r="P40"/>
    </row>
    <row r="41" spans="2:16" x14ac:dyDescent="0.35">
      <c r="B41">
        <f t="shared" si="1"/>
        <v>17</v>
      </c>
      <c r="C41" s="7">
        <v>2003</v>
      </c>
      <c r="D41" s="8">
        <v>1109439.29</v>
      </c>
      <c r="F41" s="9">
        <v>37.71</v>
      </c>
      <c r="H41" s="14">
        <f t="shared" si="7"/>
        <v>1386799.1125</v>
      </c>
      <c r="I41" s="3" t="e">
        <f t="shared" si="8"/>
        <v>#N/A</v>
      </c>
      <c r="J41" s="3" t="e">
        <f t="shared" si="9"/>
        <v>#N/A</v>
      </c>
      <c r="K41" s="4" t="e">
        <f t="shared" si="10"/>
        <v>#N/A</v>
      </c>
      <c r="L41" s="4" t="e">
        <f t="shared" si="11"/>
        <v>#N/A</v>
      </c>
      <c r="M41">
        <f>VLOOKUP(B41,'CPI Indexes'!A$2:E$108,5,FALSE)</f>
        <v>1.31</v>
      </c>
      <c r="N41" t="e">
        <f>IF(B41&gt;G$4,VLOOKUP((B41-G$4),'CPI Indexes'!A$2:E$108,5,FALSE),VLOOKUP(0,'CPI Indexes'!A$2:E$108,5,FALSE))</f>
        <v>#N/A</v>
      </c>
      <c r="O41" t="e">
        <f t="shared" si="12"/>
        <v>#N/A</v>
      </c>
      <c r="P41"/>
    </row>
    <row r="42" spans="2:16" x14ac:dyDescent="0.35">
      <c r="B42">
        <f t="shared" si="1"/>
        <v>16</v>
      </c>
      <c r="C42" s="7">
        <v>2004</v>
      </c>
      <c r="D42" s="8">
        <v>452253.93</v>
      </c>
      <c r="F42" s="9">
        <v>38.67</v>
      </c>
      <c r="H42" s="14">
        <f t="shared" si="7"/>
        <v>565317.41249999998</v>
      </c>
      <c r="I42" s="3" t="e">
        <f t="shared" si="8"/>
        <v>#N/A</v>
      </c>
      <c r="J42" s="3" t="e">
        <f t="shared" si="9"/>
        <v>#N/A</v>
      </c>
      <c r="K42" s="4" t="e">
        <f t="shared" si="10"/>
        <v>#N/A</v>
      </c>
      <c r="L42" s="4" t="e">
        <f t="shared" si="11"/>
        <v>#N/A</v>
      </c>
      <c r="M42">
        <f>VLOOKUP(B42,'CPI Indexes'!A$2:E$108,5,FALSE)</f>
        <v>1.28</v>
      </c>
      <c r="N42" t="e">
        <f>IF(B42&gt;G$4,VLOOKUP((B42-G$4),'CPI Indexes'!A$2:E$108,5,FALSE),VLOOKUP(0,'CPI Indexes'!A$2:E$108,5,FALSE))</f>
        <v>#N/A</v>
      </c>
      <c r="O42" t="e">
        <f t="shared" si="12"/>
        <v>#N/A</v>
      </c>
      <c r="P42"/>
    </row>
    <row r="43" spans="2:16" x14ac:dyDescent="0.35">
      <c r="B43">
        <f t="shared" si="1"/>
        <v>15</v>
      </c>
      <c r="C43" s="7">
        <v>2005</v>
      </c>
      <c r="D43" s="8">
        <v>1366690.63</v>
      </c>
      <c r="F43" s="9">
        <v>39.630000000000003</v>
      </c>
      <c r="H43" s="14">
        <f t="shared" si="7"/>
        <v>1708363.2874999999</v>
      </c>
      <c r="I43" s="3" t="e">
        <f t="shared" si="8"/>
        <v>#N/A</v>
      </c>
      <c r="J43" s="3" t="e">
        <f t="shared" si="9"/>
        <v>#N/A</v>
      </c>
      <c r="K43" s="4" t="e">
        <f t="shared" si="10"/>
        <v>#N/A</v>
      </c>
      <c r="L43" s="4" t="e">
        <f t="shared" si="11"/>
        <v>#N/A</v>
      </c>
      <c r="M43">
        <f>VLOOKUP(B43,'CPI Indexes'!A$2:E$108,5,FALSE)</f>
        <v>1.26</v>
      </c>
      <c r="N43" t="e">
        <f>IF(B43&gt;G$4,VLOOKUP((B43-G$4),'CPI Indexes'!A$2:E$108,5,FALSE),VLOOKUP(0,'CPI Indexes'!A$2:E$108,5,FALSE))</f>
        <v>#N/A</v>
      </c>
      <c r="O43" t="e">
        <f t="shared" si="12"/>
        <v>#N/A</v>
      </c>
      <c r="P43"/>
    </row>
    <row r="44" spans="2:16" x14ac:dyDescent="0.35">
      <c r="B44">
        <f t="shared" si="1"/>
        <v>14</v>
      </c>
      <c r="C44" s="7">
        <v>2006</v>
      </c>
      <c r="D44" s="8">
        <v>996980.51</v>
      </c>
      <c r="F44" s="9">
        <v>40.6</v>
      </c>
      <c r="H44" s="14">
        <f t="shared" si="7"/>
        <v>1246225.6375</v>
      </c>
      <c r="I44" s="3" t="e">
        <f t="shared" si="8"/>
        <v>#N/A</v>
      </c>
      <c r="J44" s="3" t="e">
        <f t="shared" si="9"/>
        <v>#N/A</v>
      </c>
      <c r="K44" s="4" t="e">
        <f t="shared" si="10"/>
        <v>#N/A</v>
      </c>
      <c r="L44" s="4" t="e">
        <f t="shared" si="11"/>
        <v>#N/A</v>
      </c>
      <c r="M44">
        <f>VLOOKUP(B44,'CPI Indexes'!A$2:E$108,5,FALSE)</f>
        <v>1.23</v>
      </c>
      <c r="N44" t="e">
        <f>IF(B44&gt;G$4,VLOOKUP((B44-G$4),'CPI Indexes'!A$2:E$108,5,FALSE),VLOOKUP(0,'CPI Indexes'!A$2:E$108,5,FALSE))</f>
        <v>#N/A</v>
      </c>
      <c r="O44" t="e">
        <f t="shared" si="12"/>
        <v>#N/A</v>
      </c>
      <c r="P44"/>
    </row>
    <row r="45" spans="2:16" x14ac:dyDescent="0.35">
      <c r="B45">
        <f t="shared" si="1"/>
        <v>13</v>
      </c>
      <c r="C45" s="7">
        <v>2007</v>
      </c>
      <c r="D45" s="8">
        <v>727143.68</v>
      </c>
      <c r="F45" s="9">
        <v>41.57</v>
      </c>
      <c r="H45" s="14">
        <f t="shared" si="7"/>
        <v>908929.60000000009</v>
      </c>
      <c r="I45" s="3" t="e">
        <f t="shared" si="8"/>
        <v>#N/A</v>
      </c>
      <c r="J45" s="3" t="e">
        <f t="shared" si="9"/>
        <v>#N/A</v>
      </c>
      <c r="K45" s="4" t="e">
        <f t="shared" si="10"/>
        <v>#N/A</v>
      </c>
      <c r="L45" s="4" t="e">
        <f t="shared" si="11"/>
        <v>#N/A</v>
      </c>
      <c r="M45">
        <f>VLOOKUP(B45,'CPI Indexes'!A$2:E$108,5,FALSE)</f>
        <v>1.2</v>
      </c>
      <c r="N45" t="e">
        <f>IF(B45&gt;G$4,VLOOKUP((B45-G$4),'CPI Indexes'!A$2:E$108,5,FALSE),VLOOKUP(0,'CPI Indexes'!A$2:E$108,5,FALSE))</f>
        <v>#N/A</v>
      </c>
      <c r="O45" t="e">
        <f t="shared" si="12"/>
        <v>#N/A</v>
      </c>
      <c r="P45"/>
    </row>
    <row r="46" spans="2:16" x14ac:dyDescent="0.35">
      <c r="B46">
        <f t="shared" si="1"/>
        <v>12</v>
      </c>
      <c r="C46" s="7">
        <v>2008</v>
      </c>
      <c r="D46" s="8">
        <v>1181974.42</v>
      </c>
      <c r="F46" s="9">
        <v>42.55</v>
      </c>
      <c r="H46" s="14">
        <f t="shared" si="7"/>
        <v>1477468.0249999999</v>
      </c>
      <c r="I46" s="3" t="e">
        <f t="shared" si="8"/>
        <v>#N/A</v>
      </c>
      <c r="J46" s="3" t="e">
        <f t="shared" si="9"/>
        <v>#N/A</v>
      </c>
      <c r="K46" s="4" t="e">
        <f t="shared" si="10"/>
        <v>#N/A</v>
      </c>
      <c r="L46" s="4" t="e">
        <f t="shared" si="11"/>
        <v>#N/A</v>
      </c>
      <c r="M46">
        <f>VLOOKUP(B46,'CPI Indexes'!A$2:E$108,5,FALSE)</f>
        <v>1.2</v>
      </c>
      <c r="N46" t="e">
        <f>IF(B46&gt;G$4,VLOOKUP((B46-G$4),'CPI Indexes'!A$2:E$108,5,FALSE),VLOOKUP(0,'CPI Indexes'!A$2:E$108,5,FALSE))</f>
        <v>#N/A</v>
      </c>
      <c r="O46" t="e">
        <f t="shared" si="12"/>
        <v>#N/A</v>
      </c>
      <c r="P46"/>
    </row>
    <row r="47" spans="2:16" x14ac:dyDescent="0.35">
      <c r="B47">
        <f t="shared" si="1"/>
        <v>11</v>
      </c>
      <c r="C47" s="7">
        <v>2009</v>
      </c>
      <c r="D47" s="8">
        <v>1794438.6</v>
      </c>
      <c r="F47" s="9">
        <v>43.53</v>
      </c>
      <c r="H47" s="14">
        <f t="shared" si="7"/>
        <v>2243048.25</v>
      </c>
      <c r="I47" s="3" t="e">
        <f t="shared" si="8"/>
        <v>#N/A</v>
      </c>
      <c r="J47" s="3" t="e">
        <f t="shared" si="9"/>
        <v>#N/A</v>
      </c>
      <c r="K47" s="4" t="e">
        <f t="shared" si="10"/>
        <v>#N/A</v>
      </c>
      <c r="L47" s="4" t="e">
        <f t="shared" si="11"/>
        <v>#N/A</v>
      </c>
      <c r="M47">
        <f>VLOOKUP(B47,'CPI Indexes'!A$2:E$108,5,FALSE)</f>
        <v>1.18</v>
      </c>
      <c r="N47" t="e">
        <f>IF(B47&gt;G$4,VLOOKUP((B47-G$4),'CPI Indexes'!A$2:E$108,5,FALSE),VLOOKUP(0,'CPI Indexes'!A$2:E$108,5,FALSE))</f>
        <v>#N/A</v>
      </c>
      <c r="O47" t="e">
        <f t="shared" si="12"/>
        <v>#N/A</v>
      </c>
      <c r="P47"/>
    </row>
    <row r="48" spans="2:16" x14ac:dyDescent="0.35">
      <c r="B48">
        <f t="shared" si="1"/>
        <v>10</v>
      </c>
      <c r="C48" s="7">
        <v>2010</v>
      </c>
      <c r="D48" s="8">
        <v>8097391.7699999996</v>
      </c>
      <c r="F48" s="9">
        <v>44.51</v>
      </c>
      <c r="H48" s="14">
        <f t="shared" si="7"/>
        <v>10121739.712499999</v>
      </c>
      <c r="I48" s="3" t="e">
        <f t="shared" si="8"/>
        <v>#N/A</v>
      </c>
      <c r="J48" s="3" t="e">
        <f t="shared" si="9"/>
        <v>#N/A</v>
      </c>
      <c r="K48" s="4" t="e">
        <f t="shared" si="10"/>
        <v>#N/A</v>
      </c>
      <c r="L48" s="4" t="e">
        <f t="shared" si="11"/>
        <v>#N/A</v>
      </c>
      <c r="M48">
        <f>VLOOKUP(B48,'CPI Indexes'!A$2:E$108,5,FALSE)</f>
        <v>1.1399999999999999</v>
      </c>
      <c r="N48" t="e">
        <f>IF(B48&gt;G$4,VLOOKUP((B48-G$4),'CPI Indexes'!A$2:E$108,5,FALSE),VLOOKUP(0,'CPI Indexes'!A$2:E$108,5,FALSE))</f>
        <v>#N/A</v>
      </c>
      <c r="O48" t="e">
        <f t="shared" si="12"/>
        <v>#N/A</v>
      </c>
      <c r="P48"/>
    </row>
    <row r="49" spans="4:19" x14ac:dyDescent="0.35">
      <c r="H49" s="3"/>
      <c r="P49"/>
    </row>
    <row r="50" spans="4:19" x14ac:dyDescent="0.35">
      <c r="D50" s="1">
        <f>SUM(D9:D49)</f>
        <v>39390932.599999994</v>
      </c>
      <c r="H50" s="3">
        <f>SUM(H9:H49)</f>
        <v>49238665.75</v>
      </c>
      <c r="I50" s="3" t="e">
        <f>SUM(I9:I49)</f>
        <v>#N/A</v>
      </c>
      <c r="J50" s="3"/>
      <c r="K50" s="11" t="e">
        <f>SUM(K9:K49)</f>
        <v>#N/A</v>
      </c>
      <c r="L50" s="11" t="e">
        <f>SUM(L9:L49)</f>
        <v>#N/A</v>
      </c>
      <c r="P50"/>
    </row>
    <row r="51" spans="4:19" x14ac:dyDescent="0.35">
      <c r="H51" s="3"/>
      <c r="P51"/>
    </row>
    <row r="52" spans="4:19" x14ac:dyDescent="0.35">
      <c r="H52" s="3">
        <f>H50/D50</f>
        <v>1.2500000000000002</v>
      </c>
      <c r="I52" s="5" t="e">
        <f>I50/D50</f>
        <v>#N/A</v>
      </c>
      <c r="J52" s="6"/>
      <c r="K52" s="5" t="e">
        <f>K50/D50</f>
        <v>#N/A</v>
      </c>
      <c r="L52" s="4" t="e">
        <f>L50/D50</f>
        <v>#N/A</v>
      </c>
      <c r="P52"/>
    </row>
    <row r="53" spans="4:19" x14ac:dyDescent="0.35">
      <c r="H53" s="3"/>
      <c r="P53"/>
    </row>
    <row r="54" spans="4:19" x14ac:dyDescent="0.35">
      <c r="D54" s="1"/>
      <c r="F54" s="2"/>
      <c r="H54" s="2"/>
      <c r="L54" s="2"/>
      <c r="N54" s="3"/>
      <c r="O54" s="4"/>
      <c r="P54" s="4"/>
      <c r="Q54" s="4"/>
    </row>
    <row r="55" spans="4:19" x14ac:dyDescent="0.35">
      <c r="D55" s="1"/>
      <c r="F55" s="2"/>
      <c r="H55" s="2"/>
      <c r="L55" s="2"/>
      <c r="N55" s="3"/>
      <c r="O55" s="4"/>
      <c r="P55" s="4"/>
      <c r="Q55" s="4"/>
    </row>
    <row r="56" spans="4:19" x14ac:dyDescent="0.35">
      <c r="D56" s="1"/>
      <c r="F56" s="2"/>
      <c r="H56" s="2"/>
      <c r="L56" s="2"/>
      <c r="N56" s="3"/>
      <c r="O56" s="4"/>
      <c r="P56" s="4"/>
      <c r="Q56" s="4"/>
    </row>
    <row r="57" spans="4:19" x14ac:dyDescent="0.35">
      <c r="D57" s="1"/>
      <c r="F57" s="2"/>
      <c r="H57" s="2"/>
      <c r="L57" s="2"/>
      <c r="N57" s="3"/>
      <c r="O57" s="4"/>
      <c r="P57" s="4"/>
      <c r="Q57" s="4"/>
    </row>
    <row r="58" spans="4:19" x14ac:dyDescent="0.35">
      <c r="D58" s="1"/>
      <c r="F58" s="2"/>
      <c r="H58" s="2"/>
      <c r="L58" s="2"/>
      <c r="N58" s="3"/>
      <c r="O58" s="4"/>
      <c r="P58" s="4"/>
      <c r="Q58" s="4"/>
    </row>
    <row r="59" spans="4:19" x14ac:dyDescent="0.35">
      <c r="D59" s="1"/>
      <c r="F59" s="2"/>
      <c r="H59" s="2"/>
      <c r="L59" s="2"/>
      <c r="N59" s="3"/>
      <c r="O59" s="4"/>
      <c r="P59" s="4"/>
      <c r="Q59" s="4"/>
    </row>
    <row r="60" spans="4:19" x14ac:dyDescent="0.35">
      <c r="D60" s="1"/>
      <c r="F60" s="2"/>
      <c r="H60" s="2"/>
      <c r="L60" s="2"/>
      <c r="N60" s="3"/>
      <c r="O60" s="4"/>
      <c r="P60" s="4"/>
      <c r="Q60" s="4"/>
    </row>
    <row r="61" spans="4:19" x14ac:dyDescent="0.35">
      <c r="D61" s="1"/>
      <c r="F61" s="2"/>
      <c r="H61" s="2"/>
      <c r="L61" s="2"/>
      <c r="N61" s="3"/>
      <c r="O61" s="4"/>
      <c r="P61" s="4"/>
      <c r="Q61" s="4"/>
    </row>
    <row r="62" spans="4:19" x14ac:dyDescent="0.35">
      <c r="D62" s="1"/>
      <c r="F62" s="2"/>
      <c r="H62" s="2"/>
      <c r="L62" s="2"/>
      <c r="N62" s="3"/>
      <c r="O62" s="4"/>
      <c r="P62" s="4"/>
      <c r="Q62" s="4"/>
    </row>
    <row r="63" spans="4:19" x14ac:dyDescent="0.35">
      <c r="D63" s="1"/>
      <c r="F63" s="2"/>
      <c r="H63" s="2"/>
      <c r="L63" s="2"/>
      <c r="N63" s="3"/>
      <c r="O63" s="4"/>
      <c r="P63" s="4"/>
      <c r="Q63" s="4"/>
    </row>
    <row r="64" spans="4:19" x14ac:dyDescent="0.35">
      <c r="D64" s="1"/>
      <c r="F64" s="2"/>
      <c r="H64" s="2"/>
      <c r="J64" s="2"/>
      <c r="N64" s="2"/>
      <c r="Q64" s="4"/>
      <c r="R64" s="4"/>
      <c r="S64" s="4"/>
    </row>
    <row r="65" spans="4:19" x14ac:dyDescent="0.35">
      <c r="D65" s="1"/>
      <c r="F65" s="2"/>
      <c r="H65" s="2"/>
      <c r="J65" s="2"/>
      <c r="N65" s="2"/>
      <c r="Q65" s="4"/>
      <c r="R65" s="4"/>
      <c r="S65" s="4"/>
    </row>
    <row r="67" spans="4:19" x14ac:dyDescent="0.35">
      <c r="D67" s="1"/>
      <c r="Q67" s="3"/>
      <c r="R67" s="3"/>
      <c r="S67" s="3"/>
    </row>
    <row r="69" spans="4:19" x14ac:dyDescent="0.35">
      <c r="Q69" s="5"/>
      <c r="R69" s="6"/>
      <c r="S69" s="5"/>
    </row>
  </sheetData>
  <pageMargins left="0.7" right="0.7" top="0.75" bottom="0.75" header="0.3" footer="0.3"/>
  <pageSetup scale="66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143"/>
  <sheetViews>
    <sheetView tabSelected="1" view="pageLayout" topLeftCell="A64" zoomScaleNormal="100" workbookViewId="0">
      <selection activeCell="F7" sqref="F7"/>
    </sheetView>
  </sheetViews>
  <sheetFormatPr defaultRowHeight="14.5" x14ac:dyDescent="0.35"/>
  <cols>
    <col min="4" max="4" width="17.26953125" bestFit="1" customWidth="1"/>
    <col min="5" max="5" width="2.26953125" customWidth="1"/>
    <col min="6" max="6" width="13.453125" bestFit="1" customWidth="1"/>
    <col min="7" max="7" width="3" bestFit="1" customWidth="1"/>
    <col min="8" max="8" width="18.6328125" customWidth="1"/>
    <col min="9" max="9" width="16.81640625" bestFit="1" customWidth="1"/>
    <col min="10" max="10" width="17.26953125" bestFit="1" customWidth="1"/>
    <col min="11" max="11" width="19.54296875" bestFit="1" customWidth="1"/>
    <col min="12" max="12" width="20.1796875" bestFit="1" customWidth="1"/>
    <col min="13" max="13" width="6" bestFit="1" customWidth="1"/>
    <col min="15" max="15" width="12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41</v>
      </c>
    </row>
    <row r="3" spans="2:19" x14ac:dyDescent="0.35">
      <c r="B3" t="s">
        <v>1</v>
      </c>
      <c r="F3">
        <v>0.8</v>
      </c>
    </row>
    <row r="4" spans="2:19" x14ac:dyDescent="0.35">
      <c r="B4" t="s">
        <v>2</v>
      </c>
      <c r="F4" s="12">
        <v>24.393512213058774</v>
      </c>
      <c r="G4" s="13">
        <f>ROUND(F4,0)</f>
        <v>24</v>
      </c>
    </row>
    <row r="5" spans="2:19" x14ac:dyDescent="0.35">
      <c r="B5" t="s">
        <v>3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M8" t="s">
        <v>18</v>
      </c>
      <c r="N8" t="s">
        <v>19</v>
      </c>
      <c r="O8" t="s">
        <v>20</v>
      </c>
      <c r="P8"/>
    </row>
    <row r="9" spans="2:19" x14ac:dyDescent="0.35">
      <c r="B9">
        <f>2021-C9</f>
        <v>127</v>
      </c>
      <c r="C9" s="7">
        <v>1894</v>
      </c>
      <c r="D9" s="8">
        <v>31</v>
      </c>
      <c r="F9" s="10"/>
      <c r="H9" s="14">
        <f>D9*F$3</f>
        <v>24.8</v>
      </c>
      <c r="I9" s="3">
        <f>D9*O9</f>
        <v>45.986354775828453</v>
      </c>
      <c r="J9" s="3">
        <f>H9/I9</f>
        <v>0.53929040735873857</v>
      </c>
      <c r="K9" s="4">
        <f>(I9*J9)*((1+(F$6/100))^F9)</f>
        <v>24.799999999999997</v>
      </c>
      <c r="L9" s="4">
        <f>K9/((1+(F$5/100))^F9)</f>
        <v>24.799999999999997</v>
      </c>
      <c r="M9">
        <f>VLOOKUP(107,'CPI Indexes'!A$2:E$109,5,FALSE)</f>
        <v>22.83</v>
      </c>
      <c r="N9">
        <f>IF(B9&gt;G$4,VLOOKUP((B9-G$4),'CPI Indexes'!A$2:E$109,5,FALSE),VLOOKUP(0,'CPI Indexes'!A$2:E$109,5,FALSE))</f>
        <v>15.39</v>
      </c>
      <c r="O9">
        <f>M9/N9</f>
        <v>1.4834307992202727</v>
      </c>
      <c r="P9"/>
    </row>
    <row r="10" spans="2:19" x14ac:dyDescent="0.35">
      <c r="B10">
        <f t="shared" ref="B10:B73" si="0">2021-C10</f>
        <v>121</v>
      </c>
      <c r="C10" s="7">
        <v>1900</v>
      </c>
      <c r="D10" s="8">
        <v>24.14</v>
      </c>
      <c r="F10" s="10"/>
      <c r="H10" s="14">
        <f t="shared" ref="H10:H13" si="1">D10*F$3</f>
        <v>19.312000000000001</v>
      </c>
      <c r="I10" s="3">
        <f t="shared" ref="I10:I13" si="2">D10*O10</f>
        <v>36.209999999999994</v>
      </c>
      <c r="J10" s="3">
        <f t="shared" ref="J10:J13" si="3">H10/I10</f>
        <v>0.53333333333333344</v>
      </c>
      <c r="K10" s="4">
        <f t="shared" ref="K10:K13" si="4">(I10*J10)*((1+(F$6/100))^F10)</f>
        <v>19.312000000000001</v>
      </c>
      <c r="L10" s="4">
        <f t="shared" ref="L10:L13" si="5">K10/((1+(F$5/100))^F10)</f>
        <v>19.312000000000001</v>
      </c>
      <c r="M10">
        <f>VLOOKUP(107,'CPI Indexes'!A$2:E$109,5,FALSE)</f>
        <v>22.83</v>
      </c>
      <c r="N10">
        <f>IF(B10&gt;G$4,VLOOKUP((B10-G$4),'CPI Indexes'!A$2:E$109,5,FALSE),VLOOKUP(0,'CPI Indexes'!A$2:E$109,5,FALSE))</f>
        <v>15.22</v>
      </c>
      <c r="O10">
        <f t="shared" ref="O10:O13" si="6">M10/N10</f>
        <v>1.4999999999999998</v>
      </c>
      <c r="P10"/>
    </row>
    <row r="11" spans="2:19" x14ac:dyDescent="0.35">
      <c r="B11">
        <f t="shared" si="0"/>
        <v>120</v>
      </c>
      <c r="C11" s="7">
        <v>1901</v>
      </c>
      <c r="D11" s="8">
        <v>882.13</v>
      </c>
      <c r="F11" s="10"/>
      <c r="H11" s="14">
        <f t="shared" si="1"/>
        <v>705.70400000000006</v>
      </c>
      <c r="I11" s="3">
        <f t="shared" si="2"/>
        <v>1338.1413887043188</v>
      </c>
      <c r="J11" s="3">
        <f t="shared" si="3"/>
        <v>0.5273762593079282</v>
      </c>
      <c r="K11" s="4">
        <f t="shared" si="4"/>
        <v>705.70399999999995</v>
      </c>
      <c r="L11" s="4">
        <f t="shared" si="5"/>
        <v>705.70399999999995</v>
      </c>
      <c r="M11">
        <f>VLOOKUP(107,'CPI Indexes'!A$2:E$109,5,FALSE)</f>
        <v>22.83</v>
      </c>
      <c r="N11">
        <f>IF(B11&gt;G$4,VLOOKUP((B11-G$4),'CPI Indexes'!A$2:E$109,5,FALSE),VLOOKUP(0,'CPI Indexes'!A$2:E$109,5,FALSE))</f>
        <v>15.05</v>
      </c>
      <c r="O11">
        <f t="shared" si="6"/>
        <v>1.5169435215946843</v>
      </c>
      <c r="P11"/>
    </row>
    <row r="12" spans="2:19" x14ac:dyDescent="0.35">
      <c r="B12">
        <f t="shared" si="0"/>
        <v>117</v>
      </c>
      <c r="C12" s="7">
        <v>1904</v>
      </c>
      <c r="D12" s="8">
        <v>475.41</v>
      </c>
      <c r="F12" s="10"/>
      <c r="H12" s="14">
        <f t="shared" si="1"/>
        <v>380.32800000000003</v>
      </c>
      <c r="I12" s="3">
        <f t="shared" si="2"/>
        <v>721.17011960132891</v>
      </c>
      <c r="J12" s="3">
        <f t="shared" si="3"/>
        <v>0.5273762593079282</v>
      </c>
      <c r="K12" s="4">
        <f t="shared" si="4"/>
        <v>380.32800000000003</v>
      </c>
      <c r="L12" s="4">
        <f t="shared" si="5"/>
        <v>380.32800000000003</v>
      </c>
      <c r="M12">
        <f>VLOOKUP(107,'CPI Indexes'!A$2:E$109,5,FALSE)</f>
        <v>22.83</v>
      </c>
      <c r="N12">
        <f>IF(B12&gt;G$4,VLOOKUP((B12-G$4),'CPI Indexes'!A$2:E$109,5,FALSE),VLOOKUP(0,'CPI Indexes'!A$2:E$109,5,FALSE))</f>
        <v>15.05</v>
      </c>
      <c r="O12">
        <f t="shared" si="6"/>
        <v>1.5169435215946843</v>
      </c>
      <c r="P12"/>
    </row>
    <row r="13" spans="2:19" x14ac:dyDescent="0.35">
      <c r="B13">
        <f t="shared" si="0"/>
        <v>116</v>
      </c>
      <c r="C13" s="7">
        <v>1905</v>
      </c>
      <c r="D13" s="8">
        <v>2239.37</v>
      </c>
      <c r="F13" s="10"/>
      <c r="H13" s="14">
        <f t="shared" si="1"/>
        <v>1791.4960000000001</v>
      </c>
      <c r="I13" s="3">
        <f t="shared" si="2"/>
        <v>3433.5001410342502</v>
      </c>
      <c r="J13" s="3">
        <f t="shared" si="3"/>
        <v>0.52176960140166462</v>
      </c>
      <c r="K13" s="4">
        <f t="shared" si="4"/>
        <v>1791.4959999999999</v>
      </c>
      <c r="L13" s="4">
        <f t="shared" si="5"/>
        <v>1791.4959999999999</v>
      </c>
      <c r="M13">
        <f>VLOOKUP(107,'CPI Indexes'!A$2:E$109,5,FALSE)</f>
        <v>22.83</v>
      </c>
      <c r="N13">
        <f>IF(B13&gt;G$4,VLOOKUP((B13-G$4),'CPI Indexes'!A$2:E$109,5,FALSE),VLOOKUP(0,'CPI Indexes'!A$2:E$109,5,FALSE))</f>
        <v>14.89</v>
      </c>
      <c r="O13">
        <f t="shared" si="6"/>
        <v>1.5332437877770313</v>
      </c>
      <c r="P13"/>
    </row>
    <row r="14" spans="2:19" x14ac:dyDescent="0.35">
      <c r="B14">
        <f t="shared" si="0"/>
        <v>112</v>
      </c>
      <c r="C14" s="7">
        <v>1909</v>
      </c>
      <c r="D14" s="8">
        <v>2557.09</v>
      </c>
      <c r="F14" s="10"/>
      <c r="H14" s="14">
        <f t="shared" ref="H14:H77" si="7">D14*F$3</f>
        <v>2045.6720000000003</v>
      </c>
      <c r="I14" s="3">
        <f t="shared" ref="I14:I77" si="8">D14*O14</f>
        <v>3024.7857357512953</v>
      </c>
      <c r="J14" s="3">
        <f t="shared" ref="J14:J77" si="9">H14/I14</f>
        <v>0.67630310994305742</v>
      </c>
      <c r="K14" s="4">
        <f t="shared" ref="K14:K77" si="10">(I14*J14)*((1+(F$6/100))^F14)</f>
        <v>2045.672</v>
      </c>
      <c r="L14" s="4">
        <f t="shared" ref="L14:L77" si="11">K14/((1+(F$5/100))^F14)</f>
        <v>2045.672</v>
      </c>
      <c r="M14">
        <f>VLOOKUP(107,'CPI Indexes'!A$2:E$109,5,FALSE)</f>
        <v>22.83</v>
      </c>
      <c r="N14">
        <f>IF(B14&gt;G$4,VLOOKUP((B14-G$4),'CPI Indexes'!A$2:E$109,5,FALSE),VLOOKUP(0,'CPI Indexes'!A$2:E$109,5,FALSE))</f>
        <v>19.3</v>
      </c>
      <c r="O14">
        <f t="shared" ref="O14:O77" si="12">M14/N14</f>
        <v>1.182901554404145</v>
      </c>
      <c r="P14"/>
    </row>
    <row r="15" spans="2:19" x14ac:dyDescent="0.35">
      <c r="B15">
        <f t="shared" si="0"/>
        <v>111</v>
      </c>
      <c r="C15" s="7">
        <v>1910</v>
      </c>
      <c r="D15" s="8">
        <v>11960.68</v>
      </c>
      <c r="F15" s="10"/>
      <c r="H15" s="14">
        <f t="shared" si="7"/>
        <v>9568.5439999999999</v>
      </c>
      <c r="I15" s="3">
        <f t="shared" si="8"/>
        <v>14349.044897530213</v>
      </c>
      <c r="J15" s="3">
        <f t="shared" si="9"/>
        <v>0.66684187472623746</v>
      </c>
      <c r="K15" s="4">
        <f t="shared" si="10"/>
        <v>9568.5439999999999</v>
      </c>
      <c r="L15" s="4">
        <f t="shared" si="11"/>
        <v>9568.5439999999999</v>
      </c>
      <c r="M15">
        <f>VLOOKUP(107,'CPI Indexes'!A$2:E$109,5,FALSE)</f>
        <v>22.83</v>
      </c>
      <c r="N15">
        <f>IF(B15&gt;G$4,VLOOKUP((B15-G$4),'CPI Indexes'!A$2:E$109,5,FALSE),VLOOKUP(0,'CPI Indexes'!A$2:E$109,5,FALSE))</f>
        <v>19.03</v>
      </c>
      <c r="O15">
        <f t="shared" si="12"/>
        <v>1.1996847083552284</v>
      </c>
      <c r="P15"/>
    </row>
    <row r="16" spans="2:19" x14ac:dyDescent="0.35">
      <c r="B16">
        <f t="shared" si="0"/>
        <v>110</v>
      </c>
      <c r="C16" s="7">
        <v>1911</v>
      </c>
      <c r="D16" s="8">
        <v>48.92</v>
      </c>
      <c r="F16" s="10"/>
      <c r="H16" s="14">
        <f t="shared" si="7"/>
        <v>39.136000000000003</v>
      </c>
      <c r="I16" s="3">
        <f t="shared" si="8"/>
        <v>59.501523708044758</v>
      </c>
      <c r="J16" s="3">
        <f t="shared" si="9"/>
        <v>0.65773105562855894</v>
      </c>
      <c r="K16" s="4">
        <f t="shared" si="10"/>
        <v>39.136000000000003</v>
      </c>
      <c r="L16" s="4">
        <f t="shared" si="11"/>
        <v>39.136000000000003</v>
      </c>
      <c r="M16">
        <f>VLOOKUP(107,'CPI Indexes'!A$2:E$109,5,FALSE)</f>
        <v>22.83</v>
      </c>
      <c r="N16">
        <f>IF(B16&gt;G$4,VLOOKUP((B16-G$4),'CPI Indexes'!A$2:E$109,5,FALSE),VLOOKUP(0,'CPI Indexes'!A$2:E$109,5,FALSE))</f>
        <v>18.77</v>
      </c>
      <c r="O16">
        <f t="shared" si="12"/>
        <v>1.216302610548748</v>
      </c>
      <c r="P16"/>
    </row>
    <row r="17" spans="2:16" x14ac:dyDescent="0.35">
      <c r="B17">
        <f t="shared" si="0"/>
        <v>109</v>
      </c>
      <c r="C17" s="7">
        <v>1912</v>
      </c>
      <c r="D17" s="8">
        <v>295.91000000000003</v>
      </c>
      <c r="F17" s="10"/>
      <c r="H17" s="14">
        <f t="shared" si="7"/>
        <v>236.72800000000004</v>
      </c>
      <c r="I17" s="3">
        <f t="shared" si="8"/>
        <v>364.97165316045374</v>
      </c>
      <c r="J17" s="3">
        <f t="shared" si="9"/>
        <v>0.64862023653088063</v>
      </c>
      <c r="K17" s="4">
        <f t="shared" si="10"/>
        <v>236.72800000000004</v>
      </c>
      <c r="L17" s="4">
        <f t="shared" si="11"/>
        <v>236.72800000000004</v>
      </c>
      <c r="M17">
        <f>VLOOKUP(107,'CPI Indexes'!A$2:E$109,5,FALSE)</f>
        <v>22.83</v>
      </c>
      <c r="N17">
        <f>IF(B17&gt;G$4,VLOOKUP((B17-G$4),'CPI Indexes'!A$2:E$109,5,FALSE),VLOOKUP(0,'CPI Indexes'!A$2:E$109,5,FALSE))</f>
        <v>18.510000000000002</v>
      </c>
      <c r="O17">
        <f t="shared" si="12"/>
        <v>1.2333873581847647</v>
      </c>
      <c r="P17"/>
    </row>
    <row r="18" spans="2:16" x14ac:dyDescent="0.35">
      <c r="B18">
        <f t="shared" si="0"/>
        <v>107</v>
      </c>
      <c r="C18" s="7">
        <v>1914</v>
      </c>
      <c r="D18" s="8">
        <v>18551.62</v>
      </c>
      <c r="F18" s="10"/>
      <c r="H18" s="17">
        <f t="shared" si="7"/>
        <v>14841.296</v>
      </c>
      <c r="I18" s="18">
        <f t="shared" si="8"/>
        <v>23807.390927487351</v>
      </c>
      <c r="J18" s="18">
        <f t="shared" si="9"/>
        <v>0.62339027595269392</v>
      </c>
      <c r="K18" s="4">
        <f t="shared" si="10"/>
        <v>14841.296000000002</v>
      </c>
      <c r="L18" s="4">
        <f t="shared" si="11"/>
        <v>14841.296000000002</v>
      </c>
      <c r="M18">
        <f>VLOOKUP(B18,'CPI Indexes'!A$2:E$109,5,FALSE)</f>
        <v>22.83</v>
      </c>
      <c r="N18">
        <f>IF(B18&gt;G$4,VLOOKUP((B18-G$4),'CPI Indexes'!A$2:E$109,5,FALSE),VLOOKUP(0,'CPI Indexes'!A$2:E$109,5,FALSE))</f>
        <v>17.79</v>
      </c>
      <c r="O18">
        <f t="shared" si="12"/>
        <v>1.2833052276559864</v>
      </c>
      <c r="P18"/>
    </row>
    <row r="19" spans="2:16" x14ac:dyDescent="0.35">
      <c r="B19">
        <f t="shared" si="0"/>
        <v>106</v>
      </c>
      <c r="C19" s="7">
        <v>1915</v>
      </c>
      <c r="D19" s="8">
        <v>10.33</v>
      </c>
      <c r="F19" s="10"/>
      <c r="H19" s="14">
        <f t="shared" si="7"/>
        <v>8.2640000000000011</v>
      </c>
      <c r="I19" s="3">
        <f t="shared" si="8"/>
        <v>13.041697582911748</v>
      </c>
      <c r="J19" s="3">
        <f t="shared" si="9"/>
        <v>0.63365983971504902</v>
      </c>
      <c r="K19" s="4">
        <f t="shared" si="10"/>
        <v>8.2640000000000011</v>
      </c>
      <c r="L19" s="4">
        <f t="shared" si="11"/>
        <v>8.2640000000000011</v>
      </c>
      <c r="M19">
        <f>VLOOKUP(B19,'CPI Indexes'!A$2:E$109,5,FALSE)</f>
        <v>22.46</v>
      </c>
      <c r="N19">
        <f>IF(B19&gt;G$4,VLOOKUP((B19-G$4),'CPI Indexes'!A$2:E$109,5,FALSE),VLOOKUP(0,'CPI Indexes'!A$2:E$109,5,FALSE))</f>
        <v>17.79</v>
      </c>
      <c r="O19">
        <f t="shared" si="12"/>
        <v>1.2625070264193368</v>
      </c>
      <c r="P19"/>
    </row>
    <row r="20" spans="2:16" x14ac:dyDescent="0.35">
      <c r="B20">
        <f t="shared" si="0"/>
        <v>104</v>
      </c>
      <c r="C20" s="7">
        <v>1917</v>
      </c>
      <c r="D20" s="8">
        <v>20.67</v>
      </c>
      <c r="F20" s="10"/>
      <c r="H20" s="14">
        <f t="shared" si="7"/>
        <v>16.536000000000001</v>
      </c>
      <c r="I20" s="3">
        <f t="shared" si="8"/>
        <v>22.234354838709677</v>
      </c>
      <c r="J20" s="3">
        <f t="shared" si="9"/>
        <v>0.74371395617070368</v>
      </c>
      <c r="K20" s="4">
        <f t="shared" si="10"/>
        <v>16.536000000000001</v>
      </c>
      <c r="L20" s="4">
        <f t="shared" si="11"/>
        <v>16.536000000000001</v>
      </c>
      <c r="M20">
        <f>VLOOKUP(B20,'CPI Indexes'!A$2:E$109,5,FALSE)</f>
        <v>17.34</v>
      </c>
      <c r="N20">
        <f>IF(B20&gt;G$4,VLOOKUP((B20-G$4),'CPI Indexes'!A$2:E$109,5,FALSE),VLOOKUP(0,'CPI Indexes'!A$2:E$109,5,FALSE))</f>
        <v>16.12</v>
      </c>
      <c r="O20">
        <f t="shared" si="12"/>
        <v>1.0756823821339949</v>
      </c>
      <c r="P20"/>
    </row>
    <row r="21" spans="2:16" x14ac:dyDescent="0.35">
      <c r="B21">
        <f t="shared" si="0"/>
        <v>103</v>
      </c>
      <c r="C21" s="7">
        <v>1918</v>
      </c>
      <c r="D21" s="8">
        <v>5722.35</v>
      </c>
      <c r="F21" s="10"/>
      <c r="H21" s="14">
        <f t="shared" si="7"/>
        <v>4577.88</v>
      </c>
      <c r="I21" s="3">
        <f t="shared" si="8"/>
        <v>5656.1956647398847</v>
      </c>
      <c r="J21" s="3">
        <f t="shared" si="9"/>
        <v>0.80935672514619883</v>
      </c>
      <c r="K21" s="4">
        <f t="shared" si="10"/>
        <v>4577.88</v>
      </c>
      <c r="L21" s="4">
        <f t="shared" si="11"/>
        <v>4577.88</v>
      </c>
      <c r="M21">
        <f>VLOOKUP(B21,'CPI Indexes'!A$2:E$109,5,FALSE)</f>
        <v>15.39</v>
      </c>
      <c r="N21">
        <f>IF(B21&gt;G$4,VLOOKUP((B21-G$4),'CPI Indexes'!A$2:E$109,5,FALSE),VLOOKUP(0,'CPI Indexes'!A$2:E$109,5,FALSE))</f>
        <v>15.57</v>
      </c>
      <c r="O21">
        <f t="shared" si="12"/>
        <v>0.98843930635838151</v>
      </c>
      <c r="P21"/>
    </row>
    <row r="22" spans="2:16" x14ac:dyDescent="0.35">
      <c r="B22">
        <f t="shared" si="0"/>
        <v>102</v>
      </c>
      <c r="C22" s="7">
        <v>1919</v>
      </c>
      <c r="D22" s="8">
        <v>2272.46</v>
      </c>
      <c r="F22" s="10"/>
      <c r="H22" s="14">
        <f t="shared" si="7"/>
        <v>1817.9680000000001</v>
      </c>
      <c r="I22" s="3">
        <f t="shared" si="8"/>
        <v>2087.3187122207623</v>
      </c>
      <c r="J22" s="3">
        <f t="shared" si="9"/>
        <v>0.8709585121602289</v>
      </c>
      <c r="K22" s="4">
        <f t="shared" si="10"/>
        <v>1817.9680000000001</v>
      </c>
      <c r="L22" s="4">
        <f t="shared" si="11"/>
        <v>1817.9680000000001</v>
      </c>
      <c r="M22">
        <f>VLOOKUP(B22,'CPI Indexes'!A$2:E$109,5,FALSE)</f>
        <v>13.98</v>
      </c>
      <c r="N22">
        <f>IF(B22&gt;G$4,VLOOKUP((B22-G$4),'CPI Indexes'!A$2:E$109,5,FALSE),VLOOKUP(0,'CPI Indexes'!A$2:E$109,5,FALSE))</f>
        <v>15.22</v>
      </c>
      <c r="O22">
        <f t="shared" si="12"/>
        <v>0.91852825229960577</v>
      </c>
      <c r="P22"/>
    </row>
    <row r="23" spans="2:16" x14ac:dyDescent="0.35">
      <c r="B23">
        <f t="shared" si="0"/>
        <v>101</v>
      </c>
      <c r="C23" s="7">
        <v>1920</v>
      </c>
      <c r="D23" s="8">
        <v>2640.01</v>
      </c>
      <c r="F23" s="10"/>
      <c r="H23" s="14">
        <f t="shared" si="7"/>
        <v>2112.0080000000003</v>
      </c>
      <c r="I23" s="3">
        <f t="shared" si="8"/>
        <v>2108.4996810631228</v>
      </c>
      <c r="J23" s="3">
        <f t="shared" si="9"/>
        <v>1.0016638935108155</v>
      </c>
      <c r="K23" s="4">
        <f t="shared" si="10"/>
        <v>2112.0080000000003</v>
      </c>
      <c r="L23" s="4">
        <f t="shared" si="11"/>
        <v>2112.0080000000003</v>
      </c>
      <c r="M23">
        <f>VLOOKUP(B23,'CPI Indexes'!A$2:E$109,5,FALSE)</f>
        <v>12.02</v>
      </c>
      <c r="N23">
        <f>IF(B23&gt;G$4,VLOOKUP((B23-G$4),'CPI Indexes'!A$2:E$109,5,FALSE),VLOOKUP(0,'CPI Indexes'!A$2:E$109,5,FALSE))</f>
        <v>15.05</v>
      </c>
      <c r="O23">
        <f t="shared" si="12"/>
        <v>0.79867109634551492</v>
      </c>
      <c r="P23"/>
    </row>
    <row r="24" spans="2:16" x14ac:dyDescent="0.35">
      <c r="B24">
        <f t="shared" si="0"/>
        <v>100</v>
      </c>
      <c r="C24" s="7">
        <v>1921</v>
      </c>
      <c r="D24" s="8">
        <v>4778.59</v>
      </c>
      <c r="F24" s="10"/>
      <c r="H24" s="14">
        <f t="shared" si="7"/>
        <v>3822.8720000000003</v>
      </c>
      <c r="I24" s="3">
        <f t="shared" si="8"/>
        <v>4396.687911349899</v>
      </c>
      <c r="J24" s="3">
        <f t="shared" si="9"/>
        <v>0.86948905109489061</v>
      </c>
      <c r="K24" s="4">
        <f t="shared" si="10"/>
        <v>3822.8720000000003</v>
      </c>
      <c r="L24" s="4">
        <f t="shared" si="11"/>
        <v>3822.8720000000003</v>
      </c>
      <c r="M24">
        <f>VLOOKUP(B24,'CPI Indexes'!A$2:E$109,5,FALSE)</f>
        <v>13.7</v>
      </c>
      <c r="N24">
        <f>IF(B24&gt;G$4,VLOOKUP((B24-G$4),'CPI Indexes'!A$2:E$109,5,FALSE),VLOOKUP(0,'CPI Indexes'!A$2:E$109,5,FALSE))</f>
        <v>14.89</v>
      </c>
      <c r="O24">
        <f t="shared" si="12"/>
        <v>0.92008059100067152</v>
      </c>
      <c r="P24"/>
    </row>
    <row r="25" spans="2:16" x14ac:dyDescent="0.35">
      <c r="B25">
        <f t="shared" si="0"/>
        <v>97</v>
      </c>
      <c r="C25" s="7">
        <v>1924</v>
      </c>
      <c r="D25" s="8">
        <v>3720.56</v>
      </c>
      <c r="F25" s="10"/>
      <c r="H25" s="14">
        <f t="shared" si="7"/>
        <v>2976.4480000000003</v>
      </c>
      <c r="I25" s="3">
        <f t="shared" si="8"/>
        <v>4877.4266322136091</v>
      </c>
      <c r="J25" s="3">
        <f t="shared" si="9"/>
        <v>0.6102496714848884</v>
      </c>
      <c r="K25" s="4">
        <f t="shared" si="10"/>
        <v>2976.4480000000003</v>
      </c>
      <c r="L25" s="4">
        <f t="shared" si="11"/>
        <v>2976.4480000000003</v>
      </c>
      <c r="M25">
        <f>VLOOKUP(B25,'CPI Indexes'!A$2:E$109,5,FALSE)</f>
        <v>15.22</v>
      </c>
      <c r="N25">
        <f>IF(B25&gt;G$4,VLOOKUP((B25-G$4),'CPI Indexes'!A$2:E$109,5,FALSE),VLOOKUP(0,'CPI Indexes'!A$2:E$109,5,FALSE))</f>
        <v>11.61</v>
      </c>
      <c r="O25">
        <f t="shared" si="12"/>
        <v>1.3109388458225668</v>
      </c>
      <c r="P25"/>
    </row>
    <row r="26" spans="2:16" x14ac:dyDescent="0.35">
      <c r="B26">
        <f t="shared" si="0"/>
        <v>96</v>
      </c>
      <c r="C26" s="7">
        <v>1925</v>
      </c>
      <c r="D26" s="8">
        <v>229889.97</v>
      </c>
      <c r="F26" s="9"/>
      <c r="H26" s="14">
        <f t="shared" si="7"/>
        <v>183911.97600000002</v>
      </c>
      <c r="I26" s="3">
        <f t="shared" si="8"/>
        <v>308089.40770258236</v>
      </c>
      <c r="J26" s="3">
        <f t="shared" si="9"/>
        <v>0.59694352159468445</v>
      </c>
      <c r="K26" s="4">
        <f t="shared" si="10"/>
        <v>183911.97600000002</v>
      </c>
      <c r="L26" s="4">
        <f t="shared" si="11"/>
        <v>183911.97600000002</v>
      </c>
      <c r="M26">
        <f>VLOOKUP(B26,'CPI Indexes'!A$2:E$109,5,FALSE)</f>
        <v>15.05</v>
      </c>
      <c r="N26">
        <f>IF(B26&gt;G$4,VLOOKUP((B26-G$4),'CPI Indexes'!A$2:E$109,5,FALSE),VLOOKUP(0,'CPI Indexes'!A$2:E$109,5,FALSE))</f>
        <v>11.23</v>
      </c>
      <c r="O26">
        <f t="shared" si="12"/>
        <v>1.3401602849510241</v>
      </c>
      <c r="P26"/>
    </row>
    <row r="27" spans="2:16" x14ac:dyDescent="0.35">
      <c r="B27">
        <f t="shared" si="0"/>
        <v>95</v>
      </c>
      <c r="C27" s="7">
        <v>1926</v>
      </c>
      <c r="D27" s="8">
        <v>5925.59</v>
      </c>
      <c r="F27" s="9"/>
      <c r="H27" s="14">
        <f t="shared" si="7"/>
        <v>4740.4720000000007</v>
      </c>
      <c r="I27" s="3">
        <f t="shared" si="8"/>
        <v>8050.3681660583943</v>
      </c>
      <c r="J27" s="3">
        <f t="shared" si="9"/>
        <v>0.58885157824042988</v>
      </c>
      <c r="K27" s="4">
        <f t="shared" si="10"/>
        <v>4740.4720000000007</v>
      </c>
      <c r="L27" s="4">
        <f t="shared" si="11"/>
        <v>4740.4720000000007</v>
      </c>
      <c r="M27">
        <f>VLOOKUP(B27,'CPI Indexes'!A$2:E$109,5,FALSE)</f>
        <v>14.89</v>
      </c>
      <c r="N27">
        <f>IF(B27&gt;G$4,VLOOKUP((B27-G$4),'CPI Indexes'!A$2:E$109,5,FALSE),VLOOKUP(0,'CPI Indexes'!A$2:E$109,5,FALSE))</f>
        <v>10.96</v>
      </c>
      <c r="O27">
        <f t="shared" si="12"/>
        <v>1.3585766423357664</v>
      </c>
      <c r="P27"/>
    </row>
    <row r="28" spans="2:16" x14ac:dyDescent="0.35">
      <c r="B28">
        <f t="shared" si="0"/>
        <v>94</v>
      </c>
      <c r="C28" s="7">
        <v>1927</v>
      </c>
      <c r="D28" s="8">
        <v>265632.65000000002</v>
      </c>
      <c r="F28" s="9"/>
      <c r="H28" s="14">
        <f t="shared" si="7"/>
        <v>212506.12000000002</v>
      </c>
      <c r="I28" s="3">
        <f t="shared" si="8"/>
        <v>402595.30538771412</v>
      </c>
      <c r="J28" s="3">
        <f t="shared" si="9"/>
        <v>0.52784053156146171</v>
      </c>
      <c r="K28" s="4">
        <f t="shared" si="10"/>
        <v>212506.12000000002</v>
      </c>
      <c r="L28" s="4">
        <f t="shared" si="11"/>
        <v>212506.12000000002</v>
      </c>
      <c r="M28">
        <f>VLOOKUP(B28,'CPI Indexes'!A$2:E$109,5,FALSE)</f>
        <v>15.05</v>
      </c>
      <c r="N28">
        <f>IF(B28&gt;G$4,VLOOKUP((B28-G$4),'CPI Indexes'!A$2:E$109,5,FALSE),VLOOKUP(0,'CPI Indexes'!A$2:E$109,5,FALSE))</f>
        <v>9.93</v>
      </c>
      <c r="O28">
        <f t="shared" si="12"/>
        <v>1.5156092648539781</v>
      </c>
      <c r="P28"/>
    </row>
    <row r="29" spans="2:16" x14ac:dyDescent="0.35">
      <c r="B29">
        <f t="shared" si="0"/>
        <v>93</v>
      </c>
      <c r="C29" s="7">
        <v>1928</v>
      </c>
      <c r="D29" s="8">
        <v>208696.81</v>
      </c>
      <c r="F29" s="9"/>
      <c r="H29" s="14">
        <f t="shared" si="7"/>
        <v>166957.448</v>
      </c>
      <c r="I29" s="3">
        <f t="shared" si="8"/>
        <v>325480.51715025905</v>
      </c>
      <c r="J29" s="3">
        <f t="shared" si="9"/>
        <v>0.51295681063122922</v>
      </c>
      <c r="K29" s="4">
        <f t="shared" si="10"/>
        <v>166957.44799999997</v>
      </c>
      <c r="L29" s="4">
        <f t="shared" si="11"/>
        <v>166957.44799999997</v>
      </c>
      <c r="M29">
        <f>VLOOKUP(B29,'CPI Indexes'!A$2:E$109,5,FALSE)</f>
        <v>15.05</v>
      </c>
      <c r="N29">
        <f>IF(B29&gt;G$4,VLOOKUP((B29-G$4),'CPI Indexes'!A$2:E$109,5,FALSE),VLOOKUP(0,'CPI Indexes'!A$2:E$109,5,FALSE))</f>
        <v>9.65</v>
      </c>
      <c r="O29">
        <f t="shared" si="12"/>
        <v>1.5595854922279793</v>
      </c>
      <c r="P29"/>
    </row>
    <row r="30" spans="2:16" x14ac:dyDescent="0.35">
      <c r="B30">
        <f t="shared" si="0"/>
        <v>92</v>
      </c>
      <c r="C30" s="7">
        <v>1929</v>
      </c>
      <c r="D30" s="8">
        <v>11693.67</v>
      </c>
      <c r="F30" s="16">
        <v>0.5</v>
      </c>
      <c r="H30" s="14">
        <f t="shared" si="7"/>
        <v>9354.9359999999997</v>
      </c>
      <c r="I30" s="3">
        <f t="shared" si="8"/>
        <v>17785.367344228809</v>
      </c>
      <c r="J30" s="3">
        <f t="shared" si="9"/>
        <v>0.52599059771658818</v>
      </c>
      <c r="K30" s="4">
        <f t="shared" si="10"/>
        <v>9448.0222330061188</v>
      </c>
      <c r="L30" s="4">
        <f t="shared" si="11"/>
        <v>9275.7034151673579</v>
      </c>
      <c r="M30">
        <f>VLOOKUP(B30,'CPI Indexes'!A$2:E$109,5,FALSE)</f>
        <v>14.89</v>
      </c>
      <c r="N30">
        <f>IF(B30&gt;G$4,VLOOKUP((B30-G$4),'CPI Indexes'!A$2:E$109,5,FALSE),VLOOKUP(0,'CPI Indexes'!A$2:E$109,5,FALSE))</f>
        <v>9.7899999999999991</v>
      </c>
      <c r="O30">
        <f t="shared" si="12"/>
        <v>1.5209397344228808</v>
      </c>
      <c r="P30"/>
    </row>
    <row r="31" spans="2:16" x14ac:dyDescent="0.35">
      <c r="B31">
        <f t="shared" si="0"/>
        <v>91</v>
      </c>
      <c r="C31" s="7">
        <v>1930</v>
      </c>
      <c r="D31" s="8">
        <v>32004.54</v>
      </c>
      <c r="F31" s="16">
        <v>0.55000000000000004</v>
      </c>
      <c r="H31" s="14">
        <f t="shared" si="7"/>
        <v>25603.632000000001</v>
      </c>
      <c r="I31" s="3">
        <f t="shared" si="8"/>
        <v>49554.354629629626</v>
      </c>
      <c r="J31" s="3">
        <f t="shared" si="9"/>
        <v>0.51667774086378748</v>
      </c>
      <c r="K31" s="4">
        <f t="shared" si="10"/>
        <v>25884.016675515864</v>
      </c>
      <c r="L31" s="4">
        <f t="shared" si="11"/>
        <v>25365.195443124649</v>
      </c>
      <c r="M31">
        <f>VLOOKUP(B31,'CPI Indexes'!A$2:E$109,5,FALSE)</f>
        <v>15.05</v>
      </c>
      <c r="N31">
        <f>IF(B31&gt;G$4,VLOOKUP((B31-G$4),'CPI Indexes'!A$2:E$109,5,FALSE),VLOOKUP(0,'CPI Indexes'!A$2:E$109,5,FALSE))</f>
        <v>9.7200000000000006</v>
      </c>
      <c r="O31">
        <f t="shared" si="12"/>
        <v>1.5483539094650205</v>
      </c>
      <c r="P31"/>
    </row>
    <row r="32" spans="2:16" x14ac:dyDescent="0.35">
      <c r="B32">
        <f t="shared" si="0"/>
        <v>90</v>
      </c>
      <c r="C32" s="7">
        <v>1931</v>
      </c>
      <c r="D32" s="9">
        <v>299587.7</v>
      </c>
      <c r="F32" s="16">
        <v>0.71</v>
      </c>
      <c r="H32" s="14">
        <f t="shared" si="7"/>
        <v>239670.16000000003</v>
      </c>
      <c r="I32" s="3">
        <f t="shared" si="8"/>
        <v>515031.94104938279</v>
      </c>
      <c r="J32" s="3">
        <f t="shared" si="9"/>
        <v>0.4653500897666068</v>
      </c>
      <c r="K32" s="4">
        <f t="shared" si="10"/>
        <v>243063.69057426738</v>
      </c>
      <c r="L32" s="4">
        <f t="shared" si="11"/>
        <v>236792.82180089859</v>
      </c>
      <c r="M32">
        <f>VLOOKUP(B32,'CPI Indexes'!A$2:E$109,5,FALSE)</f>
        <v>16.71</v>
      </c>
      <c r="N32">
        <f>IF(B32&gt;G$4,VLOOKUP((B32-G$4),'CPI Indexes'!A$2:E$109,5,FALSE),VLOOKUP(0,'CPI Indexes'!A$2:E$109,5,FALSE))</f>
        <v>9.7200000000000006</v>
      </c>
      <c r="O32">
        <f t="shared" si="12"/>
        <v>1.7191358024691359</v>
      </c>
      <c r="P32"/>
    </row>
    <row r="33" spans="2:16" x14ac:dyDescent="0.35">
      <c r="B33">
        <f t="shared" si="0"/>
        <v>89</v>
      </c>
      <c r="C33" s="7">
        <v>1932</v>
      </c>
      <c r="D33" s="8">
        <v>807.04</v>
      </c>
      <c r="F33" s="16">
        <v>0.91</v>
      </c>
      <c r="H33" s="14">
        <f t="shared" si="7"/>
        <v>645.63200000000006</v>
      </c>
      <c r="I33" s="3">
        <f t="shared" si="8"/>
        <v>1539.1044676409183</v>
      </c>
      <c r="J33" s="3">
        <f t="shared" si="9"/>
        <v>0.41948549534756441</v>
      </c>
      <c r="K33" s="4">
        <f t="shared" si="10"/>
        <v>657.37200300285372</v>
      </c>
      <c r="L33" s="4">
        <f t="shared" si="11"/>
        <v>635.71436912964896</v>
      </c>
      <c r="M33">
        <f>VLOOKUP(B33,'CPI Indexes'!A$2:E$109,5,FALSE)</f>
        <v>18.27</v>
      </c>
      <c r="N33">
        <f>IF(B33&gt;G$4,VLOOKUP((B33-G$4),'CPI Indexes'!A$2:E$109,5,FALSE),VLOOKUP(0,'CPI Indexes'!A$2:E$109,5,FALSE))</f>
        <v>9.58</v>
      </c>
      <c r="O33">
        <f t="shared" si="12"/>
        <v>1.9070981210855948</v>
      </c>
      <c r="P33"/>
    </row>
    <row r="34" spans="2:16" x14ac:dyDescent="0.35">
      <c r="B34">
        <f t="shared" si="0"/>
        <v>88</v>
      </c>
      <c r="C34" s="7">
        <v>1933</v>
      </c>
      <c r="D34" s="8">
        <v>4300.46</v>
      </c>
      <c r="F34" s="16">
        <v>1.1299999999999999</v>
      </c>
      <c r="H34" s="14">
        <f t="shared" si="7"/>
        <v>3440.3680000000004</v>
      </c>
      <c r="I34" s="3">
        <f t="shared" si="8"/>
        <v>8963.1617710583159</v>
      </c>
      <c r="J34" s="3">
        <f t="shared" si="9"/>
        <v>0.38383419689119175</v>
      </c>
      <c r="K34" s="4">
        <f t="shared" si="10"/>
        <v>3518.2208139787062</v>
      </c>
      <c r="L34" s="4">
        <f t="shared" si="11"/>
        <v>3374.8660060454868</v>
      </c>
      <c r="M34">
        <f>VLOOKUP(B34,'CPI Indexes'!A$2:E$109,5,FALSE)</f>
        <v>19.3</v>
      </c>
      <c r="N34">
        <f>IF(B34&gt;G$4,VLOOKUP((B34-G$4),'CPI Indexes'!A$2:E$109,5,FALSE),VLOOKUP(0,'CPI Indexes'!A$2:E$109,5,FALSE))</f>
        <v>9.26</v>
      </c>
      <c r="O34">
        <f t="shared" si="12"/>
        <v>2.0842332613390928</v>
      </c>
      <c r="P34"/>
    </row>
    <row r="35" spans="2:16" x14ac:dyDescent="0.35">
      <c r="B35">
        <f t="shared" si="0"/>
        <v>87</v>
      </c>
      <c r="C35" s="7">
        <v>1934</v>
      </c>
      <c r="D35" s="8">
        <v>4519.92</v>
      </c>
      <c r="F35" s="16">
        <v>1.35</v>
      </c>
      <c r="H35" s="14">
        <f t="shared" si="7"/>
        <v>3615.9360000000001</v>
      </c>
      <c r="I35" s="3">
        <f t="shared" si="8"/>
        <v>9546.5124972253052</v>
      </c>
      <c r="J35" s="3">
        <f t="shared" si="9"/>
        <v>0.37877036258539148</v>
      </c>
      <c r="K35" s="4">
        <f t="shared" si="10"/>
        <v>3713.9065093142613</v>
      </c>
      <c r="L35" s="4">
        <f t="shared" si="11"/>
        <v>3533.841159086845</v>
      </c>
      <c r="M35">
        <f>VLOOKUP(B35,'CPI Indexes'!A$2:E$109,5,FALSE)</f>
        <v>19.03</v>
      </c>
      <c r="N35">
        <f>IF(B35&gt;G$4,VLOOKUP((B35-G$4),'CPI Indexes'!A$2:E$109,5,FALSE),VLOOKUP(0,'CPI Indexes'!A$2:E$109,5,FALSE))</f>
        <v>9.01</v>
      </c>
      <c r="O35">
        <f t="shared" si="12"/>
        <v>2.1120976692563818</v>
      </c>
      <c r="P35"/>
    </row>
    <row r="36" spans="2:16" x14ac:dyDescent="0.35">
      <c r="B36">
        <f t="shared" si="0"/>
        <v>86</v>
      </c>
      <c r="C36" s="7">
        <v>1935</v>
      </c>
      <c r="D36" s="8">
        <v>37493.72</v>
      </c>
      <c r="F36" s="16">
        <v>1.57</v>
      </c>
      <c r="H36" s="14">
        <f t="shared" si="7"/>
        <v>29994.976000000002</v>
      </c>
      <c r="I36" s="3">
        <f t="shared" si="8"/>
        <v>78632.080938547486</v>
      </c>
      <c r="J36" s="3">
        <f t="shared" si="9"/>
        <v>0.38145977623867877</v>
      </c>
      <c r="K36" s="4">
        <f t="shared" si="10"/>
        <v>30942.171466481068</v>
      </c>
      <c r="L36" s="4">
        <f t="shared" si="11"/>
        <v>29204.479002968037</v>
      </c>
      <c r="M36">
        <f>VLOOKUP(B36,'CPI Indexes'!A$2:E$109,5,FALSE)</f>
        <v>18.77</v>
      </c>
      <c r="N36">
        <f>IF(B36&gt;G$4,VLOOKUP((B36-G$4),'CPI Indexes'!A$2:E$109,5,FALSE),VLOOKUP(0,'CPI Indexes'!A$2:E$109,5,FALSE))</f>
        <v>8.9499999999999993</v>
      </c>
      <c r="O36">
        <f t="shared" si="12"/>
        <v>2.0972067039106146</v>
      </c>
      <c r="P36"/>
    </row>
    <row r="37" spans="2:16" x14ac:dyDescent="0.35">
      <c r="B37">
        <f t="shared" si="0"/>
        <v>85</v>
      </c>
      <c r="C37" s="7">
        <v>1936</v>
      </c>
      <c r="D37" s="8">
        <v>49203.14</v>
      </c>
      <c r="F37" s="16">
        <v>1.81</v>
      </c>
      <c r="H37" s="14">
        <f t="shared" si="7"/>
        <v>39362.512000000002</v>
      </c>
      <c r="I37" s="3">
        <f t="shared" si="8"/>
        <v>103026.03183257919</v>
      </c>
      <c r="J37" s="3">
        <f t="shared" si="9"/>
        <v>0.38206374932468939</v>
      </c>
      <c r="K37" s="4">
        <f t="shared" si="10"/>
        <v>40798.962276692604</v>
      </c>
      <c r="L37" s="4">
        <f t="shared" si="11"/>
        <v>38168.988072612185</v>
      </c>
      <c r="M37">
        <f>VLOOKUP(B37,'CPI Indexes'!A$2:E$109,5,FALSE)</f>
        <v>18.510000000000002</v>
      </c>
      <c r="N37">
        <f>IF(B37&gt;G$4,VLOOKUP((B37-G$4),'CPI Indexes'!A$2:E$109,5,FALSE),VLOOKUP(0,'CPI Indexes'!A$2:E$109,5,FALSE))</f>
        <v>8.84</v>
      </c>
      <c r="O37">
        <f t="shared" si="12"/>
        <v>2.0938914027149322</v>
      </c>
      <c r="P37"/>
    </row>
    <row r="38" spans="2:16" x14ac:dyDescent="0.35">
      <c r="B38">
        <f t="shared" si="0"/>
        <v>84</v>
      </c>
      <c r="C38" s="7">
        <v>1937</v>
      </c>
      <c r="D38" s="8">
        <v>98402.01</v>
      </c>
      <c r="F38" s="16">
        <v>2.0499999999999998</v>
      </c>
      <c r="H38" s="14">
        <f t="shared" si="7"/>
        <v>78721.608000000007</v>
      </c>
      <c r="I38" s="3">
        <f t="shared" si="8"/>
        <v>200523.6836082474</v>
      </c>
      <c r="J38" s="3">
        <f t="shared" si="9"/>
        <v>0.39258010118043851</v>
      </c>
      <c r="K38" s="4">
        <f t="shared" si="10"/>
        <v>81983.094823550608</v>
      </c>
      <c r="L38" s="4">
        <f t="shared" si="11"/>
        <v>76023.645767850801</v>
      </c>
      <c r="M38">
        <f>VLOOKUP(B38,'CPI Indexes'!A$2:E$109,5,FALSE)</f>
        <v>17.79</v>
      </c>
      <c r="N38">
        <f>IF(B38&gt;G$4,VLOOKUP((B38-G$4),'CPI Indexes'!A$2:E$109,5,FALSE),VLOOKUP(0,'CPI Indexes'!A$2:E$109,5,FALSE))</f>
        <v>8.73</v>
      </c>
      <c r="O38">
        <f t="shared" si="12"/>
        <v>2.0378006872852232</v>
      </c>
      <c r="P38"/>
    </row>
    <row r="39" spans="2:16" x14ac:dyDescent="0.35">
      <c r="B39">
        <f t="shared" si="0"/>
        <v>83</v>
      </c>
      <c r="C39" s="7">
        <v>1938</v>
      </c>
      <c r="D39" s="8">
        <v>49373.63</v>
      </c>
      <c r="F39" s="16">
        <v>2.2999999999999998</v>
      </c>
      <c r="H39" s="14">
        <f t="shared" si="7"/>
        <v>39498.904000000002</v>
      </c>
      <c r="I39" s="3">
        <f t="shared" si="8"/>
        <v>101897.54961716938</v>
      </c>
      <c r="J39" s="3">
        <f t="shared" si="9"/>
        <v>0.38763350196739743</v>
      </c>
      <c r="K39" s="4">
        <f t="shared" si="10"/>
        <v>41339.521005053088</v>
      </c>
      <c r="L39" s="4">
        <f t="shared" si="11"/>
        <v>37983.309109928479</v>
      </c>
      <c r="M39">
        <f>VLOOKUP(B39,'CPI Indexes'!A$2:E$109,5,FALSE)</f>
        <v>17.79</v>
      </c>
      <c r="N39">
        <f>IF(B39&gt;G$4,VLOOKUP((B39-G$4),'CPI Indexes'!A$2:E$109,5,FALSE),VLOOKUP(0,'CPI Indexes'!A$2:E$109,5,FALSE))</f>
        <v>8.6199999999999992</v>
      </c>
      <c r="O39">
        <f t="shared" si="12"/>
        <v>2.063805104408353</v>
      </c>
      <c r="P39"/>
    </row>
    <row r="40" spans="2:16" x14ac:dyDescent="0.35">
      <c r="B40">
        <f t="shared" si="0"/>
        <v>82</v>
      </c>
      <c r="C40" s="7">
        <v>1939</v>
      </c>
      <c r="D40" s="8">
        <v>118259.02</v>
      </c>
      <c r="F40" s="16">
        <v>2.5499999999999998</v>
      </c>
      <c r="H40" s="14">
        <f t="shared" si="7"/>
        <v>94607.216000000015</v>
      </c>
      <c r="I40" s="3">
        <f t="shared" si="8"/>
        <v>247218.32735605174</v>
      </c>
      <c r="J40" s="3">
        <f t="shared" si="9"/>
        <v>0.38268690275435641</v>
      </c>
      <c r="K40" s="4">
        <f t="shared" si="10"/>
        <v>99507.244625820429</v>
      </c>
      <c r="L40" s="4">
        <f t="shared" si="11"/>
        <v>90590.995469957576</v>
      </c>
      <c r="M40">
        <f>VLOOKUP(B40,'CPI Indexes'!A$2:E$109,5,FALSE)</f>
        <v>17.79</v>
      </c>
      <c r="N40">
        <f>IF(B40&gt;G$4,VLOOKUP((B40-G$4),'CPI Indexes'!A$2:E$109,5,FALSE),VLOOKUP(0,'CPI Indexes'!A$2:E$109,5,FALSE))</f>
        <v>8.51</v>
      </c>
      <c r="O40">
        <f t="shared" si="12"/>
        <v>2.0904817861339602</v>
      </c>
      <c r="P40"/>
    </row>
    <row r="41" spans="2:16" x14ac:dyDescent="0.35">
      <c r="B41">
        <f t="shared" si="0"/>
        <v>81</v>
      </c>
      <c r="C41" s="7">
        <v>1940</v>
      </c>
      <c r="D41" s="8">
        <v>46288.160000000003</v>
      </c>
      <c r="F41" s="16">
        <v>2.8</v>
      </c>
      <c r="H41" s="14">
        <f t="shared" si="7"/>
        <v>37030.528000000006</v>
      </c>
      <c r="I41" s="3">
        <f t="shared" si="8"/>
        <v>94960.021652694602</v>
      </c>
      <c r="J41" s="3">
        <f t="shared" si="9"/>
        <v>0.38995913601868076</v>
      </c>
      <c r="K41" s="4">
        <f t="shared" si="10"/>
        <v>39141.763218215041</v>
      </c>
      <c r="L41" s="4">
        <f t="shared" si="11"/>
        <v>35308.046538119022</v>
      </c>
      <c r="M41">
        <f>VLOOKUP(B41,'CPI Indexes'!A$2:E$109,5,FALSE)</f>
        <v>17.13</v>
      </c>
      <c r="N41">
        <f>IF(B41&gt;G$4,VLOOKUP((B41-G$4),'CPI Indexes'!A$2:E$109,5,FALSE),VLOOKUP(0,'CPI Indexes'!A$2:E$109,5,FALSE))</f>
        <v>8.35</v>
      </c>
      <c r="O41">
        <f t="shared" si="12"/>
        <v>2.0514970059880238</v>
      </c>
      <c r="P41"/>
    </row>
    <row r="42" spans="2:16" x14ac:dyDescent="0.35">
      <c r="B42">
        <f t="shared" si="0"/>
        <v>80</v>
      </c>
      <c r="C42" s="7">
        <v>1941</v>
      </c>
      <c r="D42" s="8">
        <v>92337.02</v>
      </c>
      <c r="F42" s="16">
        <v>3.05</v>
      </c>
      <c r="H42" s="14">
        <f t="shared" si="7"/>
        <v>73869.616000000009</v>
      </c>
      <c r="I42" s="3">
        <f t="shared" si="8"/>
        <v>182634.69477300617</v>
      </c>
      <c r="J42" s="3">
        <f t="shared" si="9"/>
        <v>0.40446650124069478</v>
      </c>
      <c r="K42" s="4">
        <f t="shared" si="10"/>
        <v>78468.683309535772</v>
      </c>
      <c r="L42" s="4">
        <f t="shared" si="11"/>
        <v>70134.651588644134</v>
      </c>
      <c r="M42">
        <f>VLOOKUP(B42,'CPI Indexes'!A$2:E$109,5,FALSE)</f>
        <v>16.12</v>
      </c>
      <c r="N42">
        <f>IF(B42&gt;G$4,VLOOKUP((B42-G$4),'CPI Indexes'!A$2:E$109,5,FALSE),VLOOKUP(0,'CPI Indexes'!A$2:E$109,5,FALSE))</f>
        <v>8.15</v>
      </c>
      <c r="O42">
        <f t="shared" si="12"/>
        <v>1.977914110429448</v>
      </c>
      <c r="P42"/>
    </row>
    <row r="43" spans="2:16" x14ac:dyDescent="0.35">
      <c r="B43">
        <f t="shared" si="0"/>
        <v>79</v>
      </c>
      <c r="C43" s="7">
        <v>1942</v>
      </c>
      <c r="D43" s="8">
        <v>3659.02</v>
      </c>
      <c r="F43" s="16">
        <v>3.31</v>
      </c>
      <c r="H43" s="14">
        <f t="shared" si="7"/>
        <v>2927.2160000000003</v>
      </c>
      <c r="I43" s="3">
        <f t="shared" si="8"/>
        <v>7275.9822988505748</v>
      </c>
      <c r="J43" s="3">
        <f t="shared" si="9"/>
        <v>0.40231213872832372</v>
      </c>
      <c r="K43" s="4">
        <f t="shared" si="10"/>
        <v>3125.5132104001664</v>
      </c>
      <c r="L43" s="4">
        <f t="shared" si="11"/>
        <v>2766.9461690688122</v>
      </c>
      <c r="M43">
        <f>VLOOKUP(B43,'CPI Indexes'!A$2:E$109,5,FALSE)</f>
        <v>15.57</v>
      </c>
      <c r="N43">
        <f>IF(B43&gt;G$4,VLOOKUP((B43-G$4),'CPI Indexes'!A$2:E$109,5,FALSE),VLOOKUP(0,'CPI Indexes'!A$2:E$109,5,FALSE))</f>
        <v>7.83</v>
      </c>
      <c r="O43">
        <f t="shared" si="12"/>
        <v>1.9885057471264369</v>
      </c>
      <c r="P43"/>
    </row>
    <row r="44" spans="2:16" x14ac:dyDescent="0.35">
      <c r="B44">
        <f t="shared" si="0"/>
        <v>78</v>
      </c>
      <c r="C44" s="7">
        <v>1943</v>
      </c>
      <c r="D44" s="8">
        <v>10116.06</v>
      </c>
      <c r="F44" s="16">
        <v>3.56</v>
      </c>
      <c r="H44" s="14">
        <f t="shared" si="7"/>
        <v>8092.848</v>
      </c>
      <c r="I44" s="3">
        <f t="shared" si="8"/>
        <v>20339.026842800526</v>
      </c>
      <c r="J44" s="3">
        <f t="shared" si="9"/>
        <v>0.39789750328515117</v>
      </c>
      <c r="K44" s="4">
        <f t="shared" si="10"/>
        <v>8683.9636126605856</v>
      </c>
      <c r="L44" s="4">
        <f t="shared" si="11"/>
        <v>7617.2873654357936</v>
      </c>
      <c r="M44">
        <f>VLOOKUP(B44,'CPI Indexes'!A$2:E$109,5,FALSE)</f>
        <v>15.22</v>
      </c>
      <c r="N44">
        <f>IF(B44&gt;G$4,VLOOKUP((B44-G$4),'CPI Indexes'!A$2:E$109,5,FALSE),VLOOKUP(0,'CPI Indexes'!A$2:E$109,5,FALSE))</f>
        <v>7.57</v>
      </c>
      <c r="O44">
        <f t="shared" si="12"/>
        <v>2.010568031704095</v>
      </c>
      <c r="P44"/>
    </row>
    <row r="45" spans="2:16" x14ac:dyDescent="0.35">
      <c r="B45">
        <f t="shared" si="0"/>
        <v>77</v>
      </c>
      <c r="C45" s="7">
        <v>1944</v>
      </c>
      <c r="D45" s="8">
        <v>10235.69</v>
      </c>
      <c r="F45" s="16">
        <v>3.82</v>
      </c>
      <c r="H45" s="14">
        <f t="shared" si="7"/>
        <v>8188.5520000000006</v>
      </c>
      <c r="I45" s="3">
        <f t="shared" si="8"/>
        <v>21131.294170096025</v>
      </c>
      <c r="J45" s="3">
        <f t="shared" si="9"/>
        <v>0.3875083056478405</v>
      </c>
      <c r="K45" s="4">
        <f t="shared" si="10"/>
        <v>8832.0143784521442</v>
      </c>
      <c r="L45" s="4">
        <f t="shared" si="11"/>
        <v>7673.3534802646227</v>
      </c>
      <c r="M45">
        <f>VLOOKUP(B45,'CPI Indexes'!A$2:E$109,5,FALSE)</f>
        <v>15.05</v>
      </c>
      <c r="N45">
        <f>IF(B45&gt;G$4,VLOOKUP((B45-G$4),'CPI Indexes'!A$2:E$109,5,FALSE),VLOOKUP(0,'CPI Indexes'!A$2:E$109,5,FALSE))</f>
        <v>7.29</v>
      </c>
      <c r="O45">
        <f t="shared" si="12"/>
        <v>2.0644718792866943</v>
      </c>
      <c r="P45"/>
    </row>
    <row r="46" spans="2:16" x14ac:dyDescent="0.35">
      <c r="B46">
        <f t="shared" si="0"/>
        <v>76</v>
      </c>
      <c r="C46" s="7">
        <v>1945</v>
      </c>
      <c r="D46" s="8">
        <v>3439.76</v>
      </c>
      <c r="F46" s="16">
        <v>4.08</v>
      </c>
      <c r="H46" s="14">
        <f t="shared" si="7"/>
        <v>2751.8080000000004</v>
      </c>
      <c r="I46" s="3">
        <f t="shared" si="8"/>
        <v>7369.5002014388501</v>
      </c>
      <c r="J46" s="3">
        <f t="shared" si="9"/>
        <v>0.37340496977837473</v>
      </c>
      <c r="K46" s="4">
        <f t="shared" si="10"/>
        <v>2983.3680176046037</v>
      </c>
      <c r="L46" s="4">
        <f t="shared" si="11"/>
        <v>2567.2925451451579</v>
      </c>
      <c r="M46">
        <f>VLOOKUP(B46,'CPI Indexes'!A$2:E$109,5,FALSE)</f>
        <v>14.89</v>
      </c>
      <c r="N46">
        <f>IF(B46&gt;G$4,VLOOKUP((B46-G$4),'CPI Indexes'!A$2:E$109,5,FALSE),VLOOKUP(0,'CPI Indexes'!A$2:E$109,5,FALSE))</f>
        <v>6.95</v>
      </c>
      <c r="O46">
        <f t="shared" si="12"/>
        <v>2.1424460431654677</v>
      </c>
      <c r="P46"/>
    </row>
    <row r="47" spans="2:16" x14ac:dyDescent="0.35">
      <c r="B47">
        <f t="shared" si="0"/>
        <v>75</v>
      </c>
      <c r="C47" s="7">
        <v>1946</v>
      </c>
      <c r="D47" s="8">
        <v>76563.83</v>
      </c>
      <c r="F47" s="16">
        <v>4.33</v>
      </c>
      <c r="H47" s="14">
        <f t="shared" si="7"/>
        <v>61251.064000000006</v>
      </c>
      <c r="I47" s="3">
        <f t="shared" si="8"/>
        <v>165264.44490370373</v>
      </c>
      <c r="J47" s="3">
        <f t="shared" si="9"/>
        <v>0.37062457103637608</v>
      </c>
      <c r="K47" s="4">
        <f t="shared" si="10"/>
        <v>66734.802729554096</v>
      </c>
      <c r="L47" s="4">
        <f t="shared" si="11"/>
        <v>56901.522217203295</v>
      </c>
      <c r="M47">
        <f>VLOOKUP(B47,'CPI Indexes'!A$2:E$109,5,FALSE)</f>
        <v>14.57</v>
      </c>
      <c r="N47">
        <f>IF(B47&gt;G$4,VLOOKUP((B47-G$4),'CPI Indexes'!A$2:E$109,5,FALSE),VLOOKUP(0,'CPI Indexes'!A$2:E$109,5,FALSE))</f>
        <v>6.75</v>
      </c>
      <c r="O47">
        <f t="shared" si="12"/>
        <v>2.1585185185185187</v>
      </c>
      <c r="P47"/>
    </row>
    <row r="48" spans="2:16" x14ac:dyDescent="0.35">
      <c r="B48">
        <f t="shared" si="0"/>
        <v>74</v>
      </c>
      <c r="C48" s="7">
        <v>1947</v>
      </c>
      <c r="D48" s="8">
        <v>4547.68</v>
      </c>
      <c r="F48" s="16">
        <v>4.59</v>
      </c>
      <c r="H48" s="14">
        <f t="shared" si="7"/>
        <v>3638.1440000000002</v>
      </c>
      <c r="I48" s="3">
        <f t="shared" si="8"/>
        <v>9220.1439024390274</v>
      </c>
      <c r="J48" s="3">
        <f t="shared" si="9"/>
        <v>0.39458646616541343</v>
      </c>
      <c r="K48" s="4">
        <f t="shared" si="10"/>
        <v>3984.3242353668679</v>
      </c>
      <c r="L48" s="4">
        <f t="shared" si="11"/>
        <v>3364.8775870938671</v>
      </c>
      <c r="M48">
        <f>VLOOKUP(B48,'CPI Indexes'!A$2:E$109,5,FALSE)</f>
        <v>13.3</v>
      </c>
      <c r="N48">
        <f>IF(B48&gt;G$4,VLOOKUP((B48-G$4),'CPI Indexes'!A$2:E$109,5,FALSE),VLOOKUP(0,'CPI Indexes'!A$2:E$109,5,FALSE))</f>
        <v>6.56</v>
      </c>
      <c r="O48">
        <f t="shared" si="12"/>
        <v>2.0274390243902443</v>
      </c>
      <c r="P48"/>
    </row>
    <row r="49" spans="2:16" x14ac:dyDescent="0.35">
      <c r="B49">
        <f t="shared" si="0"/>
        <v>73</v>
      </c>
      <c r="C49" s="7">
        <v>1948</v>
      </c>
      <c r="D49" s="8">
        <v>19057.29</v>
      </c>
      <c r="F49" s="16">
        <v>4.8499999999999996</v>
      </c>
      <c r="H49" s="14">
        <f t="shared" si="7"/>
        <v>15245.832000000002</v>
      </c>
      <c r="I49" s="3">
        <f t="shared" si="8"/>
        <v>35344.271070287541</v>
      </c>
      <c r="J49" s="3">
        <f t="shared" si="9"/>
        <v>0.43135228251507324</v>
      </c>
      <c r="K49" s="4">
        <f t="shared" si="10"/>
        <v>16782.705079665968</v>
      </c>
      <c r="L49" s="4">
        <f t="shared" si="11"/>
        <v>14038.465910065965</v>
      </c>
      <c r="M49">
        <f>VLOOKUP(B49,'CPI Indexes'!A$2:E$109,5,FALSE)</f>
        <v>11.61</v>
      </c>
      <c r="N49">
        <f>IF(B49&gt;G$4,VLOOKUP((B49-G$4),'CPI Indexes'!A$2:E$109,5,FALSE),VLOOKUP(0,'CPI Indexes'!A$2:E$109,5,FALSE))</f>
        <v>6.26</v>
      </c>
      <c r="O49">
        <f t="shared" si="12"/>
        <v>1.854632587859425</v>
      </c>
      <c r="P49"/>
    </row>
    <row r="50" spans="2:16" x14ac:dyDescent="0.35">
      <c r="B50">
        <f t="shared" si="0"/>
        <v>72</v>
      </c>
      <c r="C50" s="7">
        <v>1949</v>
      </c>
      <c r="D50" s="8">
        <v>5248.9</v>
      </c>
      <c r="F50" s="16">
        <v>5.1100000000000003</v>
      </c>
      <c r="H50" s="14">
        <f t="shared" si="7"/>
        <v>4199.12</v>
      </c>
      <c r="I50" s="3">
        <f t="shared" si="8"/>
        <v>10145.464199655766</v>
      </c>
      <c r="J50" s="3">
        <f t="shared" si="9"/>
        <v>0.41389136242208369</v>
      </c>
      <c r="K50" s="4">
        <f t="shared" si="10"/>
        <v>4646.2777027942511</v>
      </c>
      <c r="L50" s="4">
        <f t="shared" si="11"/>
        <v>3849.5143687361474</v>
      </c>
      <c r="M50">
        <f>VLOOKUP(B50,'CPI Indexes'!A$2:E$109,5,FALSE)</f>
        <v>11.23</v>
      </c>
      <c r="N50">
        <f>IF(B50&gt;G$4,VLOOKUP((B50-G$4),'CPI Indexes'!A$2:E$109,5,FALSE),VLOOKUP(0,'CPI Indexes'!A$2:E$109,5,FALSE))</f>
        <v>5.81</v>
      </c>
      <c r="O50">
        <f t="shared" si="12"/>
        <v>1.9328743545611018</v>
      </c>
      <c r="P50"/>
    </row>
    <row r="51" spans="2:16" x14ac:dyDescent="0.35">
      <c r="B51">
        <f t="shared" si="0"/>
        <v>71</v>
      </c>
      <c r="C51" s="7">
        <v>1950</v>
      </c>
      <c r="D51" s="8">
        <v>33682.36</v>
      </c>
      <c r="F51" s="16">
        <v>5.37</v>
      </c>
      <c r="H51" s="14">
        <f t="shared" si="7"/>
        <v>26945.888000000003</v>
      </c>
      <c r="I51" s="3">
        <f t="shared" si="8"/>
        <v>70584.830898661574</v>
      </c>
      <c r="J51" s="3">
        <f t="shared" si="9"/>
        <v>0.38175182481751824</v>
      </c>
      <c r="K51" s="4">
        <f t="shared" si="10"/>
        <v>29969.218815633532</v>
      </c>
      <c r="L51" s="4">
        <f t="shared" si="11"/>
        <v>24593.440960759312</v>
      </c>
      <c r="M51">
        <f>VLOOKUP(B51,'CPI Indexes'!A$2:E$109,5,FALSE)</f>
        <v>10.96</v>
      </c>
      <c r="N51">
        <f>IF(B51&gt;G$4,VLOOKUP((B51-G$4),'CPI Indexes'!A$2:E$109,5,FALSE),VLOOKUP(0,'CPI Indexes'!A$2:E$109,5,FALSE))</f>
        <v>5.23</v>
      </c>
      <c r="O51">
        <f t="shared" si="12"/>
        <v>2.095602294455067</v>
      </c>
      <c r="P51"/>
    </row>
    <row r="52" spans="2:16" x14ac:dyDescent="0.35">
      <c r="B52">
        <f t="shared" si="0"/>
        <v>70</v>
      </c>
      <c r="C52" s="7">
        <v>1951</v>
      </c>
      <c r="D52" s="8">
        <v>187806.18</v>
      </c>
      <c r="F52" s="16">
        <v>5.64</v>
      </c>
      <c r="H52" s="14">
        <f t="shared" si="7"/>
        <v>150244.94399999999</v>
      </c>
      <c r="I52" s="3">
        <f t="shared" si="8"/>
        <v>395109.18800847454</v>
      </c>
      <c r="J52" s="3">
        <f t="shared" si="9"/>
        <v>0.38026183282980869</v>
      </c>
      <c r="K52" s="4">
        <f t="shared" si="10"/>
        <v>167998.27982555112</v>
      </c>
      <c r="L52" s="4">
        <f t="shared" si="11"/>
        <v>136499.77029527412</v>
      </c>
      <c r="M52">
        <f>VLOOKUP(B52,'CPI Indexes'!A$2:E$109,5,FALSE)</f>
        <v>9.93</v>
      </c>
      <c r="N52">
        <f>IF(B52&gt;G$4,VLOOKUP((B52-G$4),'CPI Indexes'!A$2:E$109,5,FALSE),VLOOKUP(0,'CPI Indexes'!A$2:E$109,5,FALSE))</f>
        <v>4.72</v>
      </c>
      <c r="O52">
        <f t="shared" si="12"/>
        <v>2.1038135593220337</v>
      </c>
      <c r="P52"/>
    </row>
    <row r="53" spans="2:16" x14ac:dyDescent="0.35">
      <c r="B53">
        <f t="shared" si="0"/>
        <v>69</v>
      </c>
      <c r="C53" s="7">
        <v>1952</v>
      </c>
      <c r="D53" s="8">
        <v>96014.69</v>
      </c>
      <c r="F53" s="16">
        <v>5.91</v>
      </c>
      <c r="H53" s="14">
        <f t="shared" si="7"/>
        <v>76811.752000000008</v>
      </c>
      <c r="I53" s="3">
        <f t="shared" si="8"/>
        <v>210100.17199546483</v>
      </c>
      <c r="J53" s="3">
        <f t="shared" si="9"/>
        <v>0.36559585492227986</v>
      </c>
      <c r="K53" s="4">
        <f t="shared" si="10"/>
        <v>86348.477836324528</v>
      </c>
      <c r="L53" s="4">
        <f t="shared" si="11"/>
        <v>69464.830981080318</v>
      </c>
      <c r="M53">
        <f>VLOOKUP(B53,'CPI Indexes'!A$2:E$109,5,FALSE)</f>
        <v>9.65</v>
      </c>
      <c r="N53">
        <f>IF(B53&gt;G$4,VLOOKUP((B53-G$4),'CPI Indexes'!A$2:E$109,5,FALSE),VLOOKUP(0,'CPI Indexes'!A$2:E$109,5,FALSE))</f>
        <v>4.41</v>
      </c>
      <c r="O53">
        <f t="shared" si="12"/>
        <v>2.1882086167800452</v>
      </c>
      <c r="P53"/>
    </row>
    <row r="54" spans="2:16" x14ac:dyDescent="0.35">
      <c r="B54">
        <f t="shared" si="0"/>
        <v>68</v>
      </c>
      <c r="C54" s="7">
        <v>1953</v>
      </c>
      <c r="D54" s="8">
        <v>340239.03</v>
      </c>
      <c r="F54" s="16">
        <v>6.18</v>
      </c>
      <c r="H54" s="14">
        <f t="shared" si="7"/>
        <v>272191.22400000005</v>
      </c>
      <c r="I54" s="3">
        <f t="shared" si="8"/>
        <v>816406.88816176471</v>
      </c>
      <c r="J54" s="3">
        <f t="shared" si="9"/>
        <v>0.33340143003064354</v>
      </c>
      <c r="K54" s="4">
        <f t="shared" si="10"/>
        <v>307626.10027738952</v>
      </c>
      <c r="L54" s="4">
        <f t="shared" si="11"/>
        <v>245028.54929494121</v>
      </c>
      <c r="M54">
        <f>VLOOKUP(B54,'CPI Indexes'!A$2:E$109,5,FALSE)</f>
        <v>9.7899999999999991</v>
      </c>
      <c r="N54">
        <f>IF(B54&gt;G$4,VLOOKUP((B54-G$4),'CPI Indexes'!A$2:E$109,5,FALSE),VLOOKUP(0,'CPI Indexes'!A$2:E$109,5,FALSE))</f>
        <v>4.08</v>
      </c>
      <c r="O54">
        <f t="shared" si="12"/>
        <v>2.3995098039215685</v>
      </c>
      <c r="P54"/>
    </row>
    <row r="55" spans="2:16" x14ac:dyDescent="0.35">
      <c r="B55">
        <f t="shared" si="0"/>
        <v>67</v>
      </c>
      <c r="C55" s="7">
        <v>1954</v>
      </c>
      <c r="D55" s="8">
        <v>294801.17</v>
      </c>
      <c r="F55" s="16">
        <v>6.47</v>
      </c>
      <c r="H55" s="14">
        <f t="shared" si="7"/>
        <v>235840.93599999999</v>
      </c>
      <c r="I55" s="3">
        <f t="shared" si="8"/>
        <v>766167.74663101602</v>
      </c>
      <c r="J55" s="3">
        <f t="shared" si="9"/>
        <v>0.30781893004115224</v>
      </c>
      <c r="K55" s="4">
        <f t="shared" si="10"/>
        <v>268078.69524782262</v>
      </c>
      <c r="L55" s="4">
        <f t="shared" si="11"/>
        <v>211260.96501523469</v>
      </c>
      <c r="M55">
        <f>VLOOKUP(B55,'CPI Indexes'!A$2:E$109,5,FALSE)</f>
        <v>9.7200000000000006</v>
      </c>
      <c r="N55">
        <f>IF(B55&gt;G$4,VLOOKUP((B55-G$4),'CPI Indexes'!A$2:E$109,5,FALSE),VLOOKUP(0,'CPI Indexes'!A$2:E$109,5,FALSE))</f>
        <v>3.74</v>
      </c>
      <c r="O55">
        <f t="shared" si="12"/>
        <v>2.5989304812834226</v>
      </c>
      <c r="P55"/>
    </row>
    <row r="56" spans="2:16" x14ac:dyDescent="0.35">
      <c r="B56">
        <f t="shared" si="0"/>
        <v>66</v>
      </c>
      <c r="C56" s="7">
        <v>1955</v>
      </c>
      <c r="D56" s="8">
        <v>438970.93</v>
      </c>
      <c r="F56" s="16">
        <v>6.76</v>
      </c>
      <c r="H56" s="14">
        <f t="shared" si="7"/>
        <v>351176.74400000001</v>
      </c>
      <c r="I56" s="3">
        <f t="shared" si="8"/>
        <v>1243964.2681049563</v>
      </c>
      <c r="J56" s="3">
        <f t="shared" si="9"/>
        <v>0.28230452674897122</v>
      </c>
      <c r="K56" s="4">
        <f t="shared" si="10"/>
        <v>401479.0695575953</v>
      </c>
      <c r="L56" s="4">
        <f t="shared" si="11"/>
        <v>313028.09381264914</v>
      </c>
      <c r="M56">
        <f>VLOOKUP(B56,'CPI Indexes'!A$2:E$109,5,FALSE)</f>
        <v>9.7200000000000006</v>
      </c>
      <c r="N56">
        <f>IF(B56&gt;G$4,VLOOKUP((B56-G$4),'CPI Indexes'!A$2:E$109,5,FALSE),VLOOKUP(0,'CPI Indexes'!A$2:E$109,5,FALSE))</f>
        <v>3.43</v>
      </c>
      <c r="O56">
        <f t="shared" si="12"/>
        <v>2.8338192419825075</v>
      </c>
      <c r="P56"/>
    </row>
    <row r="57" spans="2:16" x14ac:dyDescent="0.35">
      <c r="B57">
        <f t="shared" si="0"/>
        <v>65</v>
      </c>
      <c r="C57" s="7">
        <v>1956</v>
      </c>
      <c r="D57" s="8">
        <v>1541821.69</v>
      </c>
      <c r="F57" s="16">
        <v>7.07</v>
      </c>
      <c r="H57" s="14">
        <f t="shared" si="7"/>
        <v>1233457.352</v>
      </c>
      <c r="I57" s="3">
        <f t="shared" si="8"/>
        <v>4749405.7203215435</v>
      </c>
      <c r="J57" s="3">
        <f t="shared" si="9"/>
        <v>0.25970772442588724</v>
      </c>
      <c r="K57" s="4">
        <f t="shared" si="10"/>
        <v>1418820.1650781089</v>
      </c>
      <c r="L57" s="4">
        <f t="shared" si="11"/>
        <v>1093682.963840886</v>
      </c>
      <c r="M57">
        <f>VLOOKUP(B57,'CPI Indexes'!A$2:E$109,5,FALSE)</f>
        <v>9.58</v>
      </c>
      <c r="N57">
        <f>IF(B57&gt;G$4,VLOOKUP((B57-G$4),'CPI Indexes'!A$2:E$109,5,FALSE),VLOOKUP(0,'CPI Indexes'!A$2:E$109,5,FALSE))</f>
        <v>3.11</v>
      </c>
      <c r="O57">
        <f t="shared" si="12"/>
        <v>3.0803858520900325</v>
      </c>
      <c r="P57"/>
    </row>
    <row r="58" spans="2:16" x14ac:dyDescent="0.35">
      <c r="B58">
        <f t="shared" si="0"/>
        <v>64</v>
      </c>
      <c r="C58" s="7">
        <v>1957</v>
      </c>
      <c r="D58" s="8">
        <v>10729456.300000001</v>
      </c>
      <c r="F58" s="16">
        <v>7.38</v>
      </c>
      <c r="H58" s="14">
        <f t="shared" si="7"/>
        <v>8583565.040000001</v>
      </c>
      <c r="I58" s="3">
        <f t="shared" si="8"/>
        <v>35868146.331407942</v>
      </c>
      <c r="J58" s="3">
        <f t="shared" si="9"/>
        <v>0.23930885529157669</v>
      </c>
      <c r="K58" s="4">
        <f t="shared" si="10"/>
        <v>9934293.1148359962</v>
      </c>
      <c r="L58" s="4">
        <f t="shared" si="11"/>
        <v>7570851.9256172292</v>
      </c>
      <c r="M58">
        <f>VLOOKUP(B58,'CPI Indexes'!A$2:E$109,5,FALSE)</f>
        <v>9.26</v>
      </c>
      <c r="N58">
        <f>IF(B58&gt;G$4,VLOOKUP((B58-G$4),'CPI Indexes'!A$2:E$109,5,FALSE),VLOOKUP(0,'CPI Indexes'!A$2:E$109,5,FALSE))</f>
        <v>2.77</v>
      </c>
      <c r="O58">
        <f t="shared" si="12"/>
        <v>3.3429602888086642</v>
      </c>
      <c r="P58"/>
    </row>
    <row r="59" spans="2:16" x14ac:dyDescent="0.35">
      <c r="B59">
        <f t="shared" si="0"/>
        <v>63</v>
      </c>
      <c r="C59" s="7">
        <v>1958</v>
      </c>
      <c r="D59" s="8">
        <v>30571577.149999999</v>
      </c>
      <c r="F59" s="16">
        <v>7.71</v>
      </c>
      <c r="H59" s="14">
        <f t="shared" si="7"/>
        <v>24457261.719999999</v>
      </c>
      <c r="I59" s="3">
        <f t="shared" si="8"/>
        <v>110179964.0486</v>
      </c>
      <c r="J59" s="3">
        <f t="shared" si="9"/>
        <v>0.22197558268590453</v>
      </c>
      <c r="K59" s="4">
        <f t="shared" si="10"/>
        <v>28491489.571095515</v>
      </c>
      <c r="L59" s="4">
        <f t="shared" si="11"/>
        <v>21450966.408418506</v>
      </c>
      <c r="M59">
        <f>VLOOKUP(B59,'CPI Indexes'!A$2:E$109,5,FALSE)</f>
        <v>9.01</v>
      </c>
      <c r="N59">
        <f>IF(B59&gt;G$4,VLOOKUP((B59-G$4),'CPI Indexes'!A$2:E$109,5,FALSE),VLOOKUP(0,'CPI Indexes'!A$2:E$109,5,FALSE))</f>
        <v>2.5</v>
      </c>
      <c r="O59">
        <f t="shared" si="12"/>
        <v>3.6040000000000001</v>
      </c>
      <c r="P59"/>
    </row>
    <row r="60" spans="2:16" x14ac:dyDescent="0.35">
      <c r="B60">
        <f t="shared" si="0"/>
        <v>62</v>
      </c>
      <c r="C60" s="7">
        <v>1959</v>
      </c>
      <c r="D60" s="8">
        <v>36689474.619999997</v>
      </c>
      <c r="F60" s="16">
        <v>8.0500000000000007</v>
      </c>
      <c r="H60" s="14">
        <f t="shared" si="7"/>
        <v>29351579.695999999</v>
      </c>
      <c r="I60" s="3">
        <f t="shared" si="8"/>
        <v>139140168.58008474</v>
      </c>
      <c r="J60" s="3">
        <f t="shared" si="9"/>
        <v>0.21094972067039106</v>
      </c>
      <c r="K60" s="4">
        <f t="shared" si="10"/>
        <v>34424121.231741548</v>
      </c>
      <c r="L60" s="4">
        <f t="shared" si="11"/>
        <v>25595205.111580901</v>
      </c>
      <c r="M60">
        <f>VLOOKUP(B60,'CPI Indexes'!A$2:E$109,5,FALSE)</f>
        <v>8.9499999999999993</v>
      </c>
      <c r="N60">
        <f>IF(B60&gt;G$4,VLOOKUP((B60-G$4),'CPI Indexes'!A$2:E$109,5,FALSE),VLOOKUP(0,'CPI Indexes'!A$2:E$109,5,FALSE))</f>
        <v>2.36</v>
      </c>
      <c r="O60">
        <f t="shared" si="12"/>
        <v>3.7923728813559321</v>
      </c>
      <c r="P60"/>
    </row>
    <row r="61" spans="2:16" x14ac:dyDescent="0.35">
      <c r="B61">
        <f t="shared" si="0"/>
        <v>61</v>
      </c>
      <c r="C61" s="7">
        <v>1960</v>
      </c>
      <c r="D61" s="8">
        <v>14236454.720000001</v>
      </c>
      <c r="F61" s="16">
        <v>8.41</v>
      </c>
      <c r="H61" s="14">
        <f t="shared" si="7"/>
        <v>11389163.776000001</v>
      </c>
      <c r="I61" s="3">
        <f t="shared" si="8"/>
        <v>55685955.630442485</v>
      </c>
      <c r="J61" s="3">
        <f t="shared" si="9"/>
        <v>0.20452488687782805</v>
      </c>
      <c r="K61" s="4">
        <f t="shared" si="10"/>
        <v>13453004.351208063</v>
      </c>
      <c r="L61" s="4">
        <f t="shared" si="11"/>
        <v>9870958.2807341609</v>
      </c>
      <c r="M61">
        <f>VLOOKUP(B61,'CPI Indexes'!A$2:E$109,5,FALSE)</f>
        <v>8.84</v>
      </c>
      <c r="N61">
        <f>IF(B61&gt;G$4,VLOOKUP((B61-G$4),'CPI Indexes'!A$2:E$109,5,FALSE),VLOOKUP(0,'CPI Indexes'!A$2:E$109,5,FALSE))</f>
        <v>2.2599999999999998</v>
      </c>
      <c r="O61">
        <f t="shared" si="12"/>
        <v>3.9115044247787614</v>
      </c>
      <c r="P61"/>
    </row>
    <row r="62" spans="2:16" x14ac:dyDescent="0.35">
      <c r="B62">
        <f t="shared" si="0"/>
        <v>60</v>
      </c>
      <c r="C62" s="7">
        <v>1961</v>
      </c>
      <c r="D62" s="8">
        <v>16558259.609999999</v>
      </c>
      <c r="F62" s="16">
        <v>8.7799999999999994</v>
      </c>
      <c r="H62" s="14">
        <f t="shared" si="7"/>
        <v>13246607.688000001</v>
      </c>
      <c r="I62" s="3">
        <f t="shared" si="8"/>
        <v>66614565.159124427</v>
      </c>
      <c r="J62" s="3">
        <f t="shared" si="9"/>
        <v>0.19885452462772052</v>
      </c>
      <c r="K62" s="4">
        <f t="shared" si="10"/>
        <v>15762103.774740033</v>
      </c>
      <c r="L62" s="4">
        <f t="shared" si="11"/>
        <v>11408764.545018898</v>
      </c>
      <c r="M62">
        <f>VLOOKUP(B62,'CPI Indexes'!A$2:E$109,5,FALSE)</f>
        <v>8.73</v>
      </c>
      <c r="N62">
        <f>IF(B62&gt;G$4,VLOOKUP((B62-G$4),'CPI Indexes'!A$2:E$109,5,FALSE),VLOOKUP(0,'CPI Indexes'!A$2:E$109,5,FALSE))</f>
        <v>2.17</v>
      </c>
      <c r="O62">
        <f t="shared" si="12"/>
        <v>4.0230414746543781</v>
      </c>
      <c r="P62"/>
    </row>
    <row r="63" spans="2:16" x14ac:dyDescent="0.35">
      <c r="B63">
        <f t="shared" si="0"/>
        <v>59</v>
      </c>
      <c r="C63" s="7">
        <v>1962</v>
      </c>
      <c r="D63" s="8">
        <v>22326935.420000002</v>
      </c>
      <c r="F63" s="16">
        <v>9.16</v>
      </c>
      <c r="H63" s="14">
        <f t="shared" si="7"/>
        <v>17861548.336000003</v>
      </c>
      <c r="I63" s="3">
        <f t="shared" si="8"/>
        <v>92085255.177224889</v>
      </c>
      <c r="J63" s="3">
        <f t="shared" si="9"/>
        <v>0.19396751740139212</v>
      </c>
      <c r="K63" s="4">
        <f t="shared" si="10"/>
        <v>21413944.686270285</v>
      </c>
      <c r="L63" s="4">
        <f t="shared" si="11"/>
        <v>15284302.737467796</v>
      </c>
      <c r="M63">
        <f>VLOOKUP(B63,'CPI Indexes'!A$2:E$109,5,FALSE)</f>
        <v>8.6199999999999992</v>
      </c>
      <c r="N63">
        <f>IF(B63&gt;G$4,VLOOKUP((B63-G$4),'CPI Indexes'!A$2:E$109,5,FALSE),VLOOKUP(0,'CPI Indexes'!A$2:E$109,5,FALSE))</f>
        <v>2.09</v>
      </c>
      <c r="O63">
        <f t="shared" si="12"/>
        <v>4.1244019138755981</v>
      </c>
      <c r="P63"/>
    </row>
    <row r="64" spans="2:16" x14ac:dyDescent="0.35">
      <c r="B64">
        <f t="shared" si="0"/>
        <v>58</v>
      </c>
      <c r="C64" s="7">
        <v>1963</v>
      </c>
      <c r="D64" s="8">
        <v>17939644.780000001</v>
      </c>
      <c r="F64" s="16">
        <v>9.56</v>
      </c>
      <c r="H64" s="14">
        <f t="shared" si="7"/>
        <v>14351715.824000001</v>
      </c>
      <c r="I64" s="3">
        <f t="shared" si="8"/>
        <v>76333188.538900003</v>
      </c>
      <c r="J64" s="3">
        <f t="shared" si="9"/>
        <v>0.18801410105757932</v>
      </c>
      <c r="K64" s="4">
        <f t="shared" si="10"/>
        <v>17342889.956542876</v>
      </c>
      <c r="L64" s="4">
        <f t="shared" si="11"/>
        <v>12197622.291100547</v>
      </c>
      <c r="M64">
        <f>VLOOKUP(B64,'CPI Indexes'!A$2:E$109,5,FALSE)</f>
        <v>8.51</v>
      </c>
      <c r="N64">
        <f>IF(B64&gt;G$4,VLOOKUP((B64-G$4),'CPI Indexes'!A$2:E$109,5,FALSE),VLOOKUP(0,'CPI Indexes'!A$2:E$109,5,FALSE))</f>
        <v>2</v>
      </c>
      <c r="O64">
        <f t="shared" si="12"/>
        <v>4.2549999999999999</v>
      </c>
      <c r="P64"/>
    </row>
    <row r="65" spans="2:16" x14ac:dyDescent="0.35">
      <c r="B65">
        <f t="shared" si="0"/>
        <v>57</v>
      </c>
      <c r="C65" s="7">
        <v>1964</v>
      </c>
      <c r="D65" s="8">
        <v>10809823.82</v>
      </c>
      <c r="F65" s="16">
        <v>9.98</v>
      </c>
      <c r="H65" s="14">
        <f t="shared" si="7"/>
        <v>8647859.0559999999</v>
      </c>
      <c r="I65" s="3">
        <f t="shared" si="8"/>
        <v>47011473.383854166</v>
      </c>
      <c r="J65" s="3">
        <f t="shared" si="9"/>
        <v>0.18395209580838323</v>
      </c>
      <c r="K65" s="4">
        <f t="shared" si="10"/>
        <v>10537517.696899474</v>
      </c>
      <c r="L65" s="4">
        <f t="shared" si="11"/>
        <v>7297549.092175575</v>
      </c>
      <c r="M65">
        <f>VLOOKUP(B65,'CPI Indexes'!A$2:E$109,5,FALSE)</f>
        <v>8.35</v>
      </c>
      <c r="N65">
        <f>IF(B65&gt;G$4,VLOOKUP((B65-G$4),'CPI Indexes'!A$2:E$109,5,FALSE),VLOOKUP(0,'CPI Indexes'!A$2:E$109,5,FALSE))</f>
        <v>1.92</v>
      </c>
      <c r="O65">
        <f t="shared" si="12"/>
        <v>4.348958333333333</v>
      </c>
      <c r="P65"/>
    </row>
    <row r="66" spans="2:16" x14ac:dyDescent="0.35">
      <c r="B66">
        <f t="shared" si="0"/>
        <v>56</v>
      </c>
      <c r="C66" s="7">
        <v>1965</v>
      </c>
      <c r="D66" s="8">
        <v>11552779.810000001</v>
      </c>
      <c r="F66" s="16">
        <v>10.42</v>
      </c>
      <c r="H66" s="14">
        <f t="shared" si="7"/>
        <v>9242223.8480000012</v>
      </c>
      <c r="I66" s="3">
        <f t="shared" si="8"/>
        <v>51450904.618306018</v>
      </c>
      <c r="J66" s="3">
        <f t="shared" si="9"/>
        <v>0.1796319018404908</v>
      </c>
      <c r="K66" s="4">
        <f t="shared" si="10"/>
        <v>11360312.35907455</v>
      </c>
      <c r="L66" s="4">
        <f t="shared" si="11"/>
        <v>7740949.1507077729</v>
      </c>
      <c r="M66">
        <f>VLOOKUP(B66,'CPI Indexes'!A$2:E$109,5,FALSE)</f>
        <v>8.15</v>
      </c>
      <c r="N66">
        <f>IF(B66&gt;G$4,VLOOKUP((B66-G$4),'CPI Indexes'!A$2:E$109,5,FALSE),VLOOKUP(0,'CPI Indexes'!A$2:E$109,5,FALSE))</f>
        <v>1.83</v>
      </c>
      <c r="O66">
        <f t="shared" si="12"/>
        <v>4.4535519125683063</v>
      </c>
      <c r="P66"/>
    </row>
    <row r="67" spans="2:16" x14ac:dyDescent="0.35">
      <c r="B67">
        <f t="shared" si="0"/>
        <v>55</v>
      </c>
      <c r="C67" s="7">
        <v>1966</v>
      </c>
      <c r="D67" s="8">
        <v>13155954.880000001</v>
      </c>
      <c r="F67" s="16">
        <v>10.87</v>
      </c>
      <c r="H67" s="14">
        <f t="shared" si="7"/>
        <v>10524763.904000001</v>
      </c>
      <c r="I67" s="3">
        <f t="shared" si="8"/>
        <v>58863500.977371432</v>
      </c>
      <c r="J67" s="3">
        <f t="shared" si="9"/>
        <v>0.17879948914431673</v>
      </c>
      <c r="K67" s="4">
        <f t="shared" si="10"/>
        <v>13052575.963157393</v>
      </c>
      <c r="L67" s="4">
        <f t="shared" si="11"/>
        <v>8747934.5253480896</v>
      </c>
      <c r="M67">
        <f>VLOOKUP(B67,'CPI Indexes'!A$2:E$109,5,FALSE)</f>
        <v>7.83</v>
      </c>
      <c r="N67">
        <f>IF(B67&gt;G$4,VLOOKUP((B67-G$4),'CPI Indexes'!A$2:E$109,5,FALSE),VLOOKUP(0,'CPI Indexes'!A$2:E$109,5,FALSE))</f>
        <v>1.75</v>
      </c>
      <c r="O67">
        <f t="shared" si="12"/>
        <v>4.4742857142857142</v>
      </c>
      <c r="P67"/>
    </row>
    <row r="68" spans="2:16" x14ac:dyDescent="0.35">
      <c r="B68">
        <f t="shared" si="0"/>
        <v>54</v>
      </c>
      <c r="C68" s="7">
        <v>1967</v>
      </c>
      <c r="D68" s="8">
        <v>21089710.600000001</v>
      </c>
      <c r="F68" s="16">
        <v>11.34</v>
      </c>
      <c r="H68" s="14">
        <f t="shared" si="7"/>
        <v>16871768.48</v>
      </c>
      <c r="I68" s="3">
        <f t="shared" si="8"/>
        <v>96757035.904242426</v>
      </c>
      <c r="J68" s="3">
        <f t="shared" si="9"/>
        <v>0.17437252311756934</v>
      </c>
      <c r="K68" s="4">
        <f t="shared" si="10"/>
        <v>21119642.138143305</v>
      </c>
      <c r="L68" s="4">
        <f t="shared" si="11"/>
        <v>13911739.600601293</v>
      </c>
      <c r="M68">
        <f>VLOOKUP(B68,'CPI Indexes'!A$2:E$109,5,FALSE)</f>
        <v>7.57</v>
      </c>
      <c r="N68">
        <f>IF(B68&gt;G$4,VLOOKUP((B68-G$4),'CPI Indexes'!A$2:E$109,5,FALSE),VLOOKUP(0,'CPI Indexes'!A$2:E$109,5,FALSE))</f>
        <v>1.65</v>
      </c>
      <c r="O68">
        <f t="shared" si="12"/>
        <v>4.5878787878787879</v>
      </c>
      <c r="P68"/>
    </row>
    <row r="69" spans="2:16" x14ac:dyDescent="0.35">
      <c r="B69">
        <f t="shared" si="0"/>
        <v>53</v>
      </c>
      <c r="C69" s="7">
        <v>1968</v>
      </c>
      <c r="D69" s="8">
        <v>16570366.48</v>
      </c>
      <c r="F69" s="16">
        <v>11.82</v>
      </c>
      <c r="H69" s="14">
        <f t="shared" si="7"/>
        <v>13256293.184</v>
      </c>
      <c r="I69" s="3">
        <f t="shared" si="8"/>
        <v>74109185.054723933</v>
      </c>
      <c r="J69" s="3">
        <f t="shared" si="9"/>
        <v>0.17887517146776405</v>
      </c>
      <c r="K69" s="4">
        <f t="shared" si="10"/>
        <v>16752365.155220687</v>
      </c>
      <c r="L69" s="4">
        <f t="shared" si="11"/>
        <v>10841683.509844439</v>
      </c>
      <c r="M69">
        <f>VLOOKUP(B69,'CPI Indexes'!A$2:E$109,5,FALSE)</f>
        <v>7.29</v>
      </c>
      <c r="N69">
        <f>IF(B69&gt;G$4,VLOOKUP((B69-G$4),'CPI Indexes'!A$2:E$109,5,FALSE),VLOOKUP(0,'CPI Indexes'!A$2:E$109,5,FALSE))</f>
        <v>1.63</v>
      </c>
      <c r="O69">
        <f t="shared" si="12"/>
        <v>4.4723926380368102</v>
      </c>
      <c r="P69"/>
    </row>
    <row r="70" spans="2:16" x14ac:dyDescent="0.35">
      <c r="B70">
        <f t="shared" si="0"/>
        <v>52</v>
      </c>
      <c r="C70" s="7">
        <v>1969</v>
      </c>
      <c r="D70" s="8">
        <v>19069384.949999999</v>
      </c>
      <c r="F70" s="16">
        <v>12.33</v>
      </c>
      <c r="H70" s="14">
        <f t="shared" si="7"/>
        <v>15255507.960000001</v>
      </c>
      <c r="I70" s="3">
        <f t="shared" si="8"/>
        <v>82832640.876562491</v>
      </c>
      <c r="J70" s="3">
        <f t="shared" si="9"/>
        <v>0.18417266187050363</v>
      </c>
      <c r="K70" s="4">
        <f t="shared" si="10"/>
        <v>19474521.278336946</v>
      </c>
      <c r="L70" s="4">
        <f t="shared" si="11"/>
        <v>12368967.582319658</v>
      </c>
      <c r="M70">
        <f>VLOOKUP(B70,'CPI Indexes'!A$2:E$109,5,FALSE)</f>
        <v>6.95</v>
      </c>
      <c r="N70">
        <f>IF(B70&gt;G$4,VLOOKUP((B70-G$4),'CPI Indexes'!A$2:E$109,5,FALSE),VLOOKUP(0,'CPI Indexes'!A$2:E$109,5,FALSE))</f>
        <v>1.6</v>
      </c>
      <c r="O70">
        <f t="shared" si="12"/>
        <v>4.34375</v>
      </c>
      <c r="P70"/>
    </row>
    <row r="71" spans="2:16" x14ac:dyDescent="0.35">
      <c r="B71">
        <f t="shared" si="0"/>
        <v>51</v>
      </c>
      <c r="C71" s="7">
        <v>1970</v>
      </c>
      <c r="D71" s="8">
        <v>18144678.960000001</v>
      </c>
      <c r="F71" s="16">
        <v>12.85</v>
      </c>
      <c r="H71" s="14">
        <f t="shared" si="7"/>
        <v>14515743.168000001</v>
      </c>
      <c r="I71" s="3">
        <f t="shared" si="8"/>
        <v>76547864.362499997</v>
      </c>
      <c r="J71" s="3">
        <f t="shared" si="9"/>
        <v>0.18962962962962965</v>
      </c>
      <c r="K71" s="4">
        <f t="shared" si="10"/>
        <v>18721967.310897462</v>
      </c>
      <c r="L71" s="4">
        <f t="shared" si="11"/>
        <v>11665526.066284999</v>
      </c>
      <c r="M71">
        <f>VLOOKUP(B71,'CPI Indexes'!A$2:E$109,5,FALSE)</f>
        <v>6.75</v>
      </c>
      <c r="N71">
        <f>IF(B71&gt;G$4,VLOOKUP((B71-G$4),'CPI Indexes'!A$2:E$109,5,FALSE),VLOOKUP(0,'CPI Indexes'!A$2:E$109,5,FALSE))</f>
        <v>1.6</v>
      </c>
      <c r="O71">
        <f t="shared" si="12"/>
        <v>4.21875</v>
      </c>
      <c r="P71"/>
    </row>
    <row r="72" spans="2:16" x14ac:dyDescent="0.35">
      <c r="B72">
        <f t="shared" si="0"/>
        <v>50</v>
      </c>
      <c r="C72" s="7">
        <v>1971</v>
      </c>
      <c r="D72" s="8">
        <v>19088686.420000002</v>
      </c>
      <c r="F72" s="16">
        <v>13.39</v>
      </c>
      <c r="H72" s="14">
        <f t="shared" si="7"/>
        <v>15270949.136000002</v>
      </c>
      <c r="I72" s="3">
        <f t="shared" si="8"/>
        <v>80270373.663589731</v>
      </c>
      <c r="J72" s="3">
        <f t="shared" si="9"/>
        <v>0.19024390243902445</v>
      </c>
      <c r="K72" s="4">
        <f t="shared" si="10"/>
        <v>19907756.978702065</v>
      </c>
      <c r="L72" s="4">
        <f t="shared" si="11"/>
        <v>12160224.6830342</v>
      </c>
      <c r="M72">
        <f>VLOOKUP(B72,'CPI Indexes'!A$2:E$109,5,FALSE)</f>
        <v>6.56</v>
      </c>
      <c r="N72">
        <f>IF(B72&gt;G$4,VLOOKUP((B72-G$4),'CPI Indexes'!A$2:E$109,5,FALSE),VLOOKUP(0,'CPI Indexes'!A$2:E$109,5,FALSE))</f>
        <v>1.56</v>
      </c>
      <c r="O72">
        <f t="shared" si="12"/>
        <v>4.2051282051282044</v>
      </c>
      <c r="P72"/>
    </row>
    <row r="73" spans="2:16" x14ac:dyDescent="0.35">
      <c r="B73">
        <f t="shared" si="0"/>
        <v>49</v>
      </c>
      <c r="C73" s="7">
        <v>1972</v>
      </c>
      <c r="D73" s="8">
        <v>18547822.32</v>
      </c>
      <c r="F73" s="16">
        <v>13.94</v>
      </c>
      <c r="H73" s="14">
        <f t="shared" si="7"/>
        <v>14838257.856000001</v>
      </c>
      <c r="I73" s="3">
        <f t="shared" si="8"/>
        <v>75395693.326753244</v>
      </c>
      <c r="J73" s="3">
        <f t="shared" si="9"/>
        <v>0.19680511182108629</v>
      </c>
      <c r="K73" s="4">
        <f t="shared" si="10"/>
        <v>19555517.275719147</v>
      </c>
      <c r="L73" s="4">
        <f t="shared" si="11"/>
        <v>11705638.805338219</v>
      </c>
      <c r="M73">
        <f>VLOOKUP(B73,'CPI Indexes'!A$2:E$109,5,FALSE)</f>
        <v>6.26</v>
      </c>
      <c r="N73">
        <f>IF(B73&gt;G$4,VLOOKUP((B73-G$4),'CPI Indexes'!A$2:E$109,5,FALSE),VLOOKUP(0,'CPI Indexes'!A$2:E$109,5,FALSE))</f>
        <v>1.54</v>
      </c>
      <c r="O73">
        <f t="shared" si="12"/>
        <v>4.0649350649350646</v>
      </c>
      <c r="P73"/>
    </row>
    <row r="74" spans="2:16" x14ac:dyDescent="0.35">
      <c r="B74">
        <f t="shared" ref="B74:B122" si="13">2021-C74</f>
        <v>48</v>
      </c>
      <c r="C74" s="7">
        <v>1973</v>
      </c>
      <c r="D74" s="8">
        <v>20175254.050000001</v>
      </c>
      <c r="F74" s="16">
        <v>14.52</v>
      </c>
      <c r="H74" s="14">
        <f t="shared" si="7"/>
        <v>16140203.240000002</v>
      </c>
      <c r="I74" s="3">
        <f t="shared" si="8"/>
        <v>77117253.967434213</v>
      </c>
      <c r="J74" s="3">
        <f t="shared" si="9"/>
        <v>0.20929432013769364</v>
      </c>
      <c r="K74" s="4">
        <f t="shared" si="10"/>
        <v>21517087.85514383</v>
      </c>
      <c r="L74" s="4">
        <f t="shared" si="11"/>
        <v>12607709.774277581</v>
      </c>
      <c r="M74">
        <f>VLOOKUP(B74,'CPI Indexes'!A$2:E$109,5,FALSE)</f>
        <v>5.81</v>
      </c>
      <c r="N74">
        <f>IF(B74&gt;G$4,VLOOKUP((B74-G$4),'CPI Indexes'!A$2:E$109,5,FALSE),VLOOKUP(0,'CPI Indexes'!A$2:E$109,5,FALSE))</f>
        <v>1.52</v>
      </c>
      <c r="O74">
        <f t="shared" si="12"/>
        <v>3.8223684210526314</v>
      </c>
      <c r="P74"/>
    </row>
    <row r="75" spans="2:16" x14ac:dyDescent="0.35">
      <c r="B75">
        <f t="shared" si="13"/>
        <v>47</v>
      </c>
      <c r="C75" s="7">
        <v>1974</v>
      </c>
      <c r="D75" s="8">
        <v>19756390.789999999</v>
      </c>
      <c r="F75" s="16">
        <v>15.1</v>
      </c>
      <c r="H75" s="14">
        <f t="shared" si="7"/>
        <v>15805112.631999999</v>
      </c>
      <c r="I75" s="3">
        <f t="shared" si="8"/>
        <v>68883949.221133336</v>
      </c>
      <c r="J75" s="3">
        <f t="shared" si="9"/>
        <v>0.2294455066921606</v>
      </c>
      <c r="K75" s="4">
        <f t="shared" si="10"/>
        <v>21313765.768273991</v>
      </c>
      <c r="L75" s="4">
        <f t="shared" si="11"/>
        <v>12224744.679298794</v>
      </c>
      <c r="M75">
        <f>VLOOKUP(B75,'CPI Indexes'!A$2:E$109,5,FALSE)</f>
        <v>5.23</v>
      </c>
      <c r="N75">
        <f>IF(B75&gt;G$4,VLOOKUP((B75-G$4),'CPI Indexes'!A$2:E$109,5,FALSE),VLOOKUP(0,'CPI Indexes'!A$2:E$109,5,FALSE))</f>
        <v>1.5</v>
      </c>
      <c r="O75">
        <f t="shared" si="12"/>
        <v>3.4866666666666668</v>
      </c>
      <c r="P75"/>
    </row>
    <row r="76" spans="2:16" x14ac:dyDescent="0.35">
      <c r="B76">
        <f t="shared" si="13"/>
        <v>46</v>
      </c>
      <c r="C76" s="7">
        <v>1975</v>
      </c>
      <c r="D76" s="8">
        <v>13208700.9</v>
      </c>
      <c r="F76" s="16">
        <v>15.71</v>
      </c>
      <c r="H76" s="14">
        <f t="shared" si="7"/>
        <v>10566960.720000001</v>
      </c>
      <c r="I76" s="3">
        <f t="shared" si="8"/>
        <v>42411611.053061225</v>
      </c>
      <c r="J76" s="3">
        <f t="shared" si="9"/>
        <v>0.24915254237288137</v>
      </c>
      <c r="K76" s="4">
        <f t="shared" si="10"/>
        <v>14423105.871564794</v>
      </c>
      <c r="L76" s="4">
        <f t="shared" si="11"/>
        <v>8088829.0266230907</v>
      </c>
      <c r="M76">
        <f>VLOOKUP(B76,'CPI Indexes'!A$2:E$109,5,FALSE)</f>
        <v>4.72</v>
      </c>
      <c r="N76">
        <f>IF(B76&gt;G$4,VLOOKUP((B76-G$4),'CPI Indexes'!A$2:E$109,5,FALSE),VLOOKUP(0,'CPI Indexes'!A$2:E$109,5,FALSE))</f>
        <v>1.47</v>
      </c>
      <c r="O76">
        <f t="shared" si="12"/>
        <v>3.2108843537414966</v>
      </c>
      <c r="P76"/>
    </row>
    <row r="77" spans="2:16" x14ac:dyDescent="0.35">
      <c r="B77">
        <f t="shared" si="13"/>
        <v>45</v>
      </c>
      <c r="C77" s="7">
        <v>1976</v>
      </c>
      <c r="D77" s="8">
        <v>16540071.960000001</v>
      </c>
      <c r="F77" s="16">
        <v>16.329999999999998</v>
      </c>
      <c r="H77" s="14">
        <f t="shared" si="7"/>
        <v>13232057.568000002</v>
      </c>
      <c r="I77" s="3">
        <f t="shared" si="8"/>
        <v>50653970.377500005</v>
      </c>
      <c r="J77" s="3">
        <f t="shared" si="9"/>
        <v>0.26122448979591839</v>
      </c>
      <c r="K77" s="4">
        <f t="shared" si="10"/>
        <v>18283872.601445407</v>
      </c>
      <c r="L77" s="4">
        <f t="shared" si="11"/>
        <v>10022646.791161764</v>
      </c>
      <c r="M77">
        <f>VLOOKUP(B77,'CPI Indexes'!A$2:E$109,5,FALSE)</f>
        <v>4.41</v>
      </c>
      <c r="N77">
        <f>IF(B77&gt;G$4,VLOOKUP((B77-G$4),'CPI Indexes'!A$2:E$109,5,FALSE),VLOOKUP(0,'CPI Indexes'!A$2:E$109,5,FALSE))</f>
        <v>1.44</v>
      </c>
      <c r="O77">
        <f t="shared" si="12"/>
        <v>3.0625</v>
      </c>
      <c r="P77"/>
    </row>
    <row r="78" spans="2:16" x14ac:dyDescent="0.35">
      <c r="B78">
        <f t="shared" si="13"/>
        <v>44</v>
      </c>
      <c r="C78" s="7">
        <v>1977</v>
      </c>
      <c r="D78" s="8">
        <v>16981103.98</v>
      </c>
      <c r="F78" s="16">
        <v>16.96</v>
      </c>
      <c r="H78" s="14">
        <f t="shared" ref="H78:H122" si="14">D78*F$3</f>
        <v>13584883.184</v>
      </c>
      <c r="I78" s="3">
        <f t="shared" ref="I78:I122" si="15">D78*O78</f>
        <v>49487788.741714291</v>
      </c>
      <c r="J78" s="3">
        <f t="shared" ref="J78:J122" si="16">H78/I78</f>
        <v>0.2745098039215686</v>
      </c>
      <c r="K78" s="4">
        <f t="shared" ref="K78:K122" si="17">(I78*J78)*((1+(F$6/100))^F78)</f>
        <v>19007054.560052082</v>
      </c>
      <c r="L78" s="4">
        <f t="shared" ref="L78:L122" si="18">K78/((1+(F$5/100))^F78)</f>
        <v>10180205.715498021</v>
      </c>
      <c r="M78">
        <f>VLOOKUP(B78,'CPI Indexes'!A$2:E$109,5,FALSE)</f>
        <v>4.08</v>
      </c>
      <c r="N78">
        <f>IF(B78&gt;G$4,VLOOKUP((B78-G$4),'CPI Indexes'!A$2:E$109,5,FALSE),VLOOKUP(0,'CPI Indexes'!A$2:E$109,5,FALSE))</f>
        <v>1.4</v>
      </c>
      <c r="O78">
        <f t="shared" ref="O78:O122" si="19">M78/N78</f>
        <v>2.9142857142857146</v>
      </c>
      <c r="P78"/>
    </row>
    <row r="79" spans="2:16" x14ac:dyDescent="0.35">
      <c r="B79">
        <f t="shared" si="13"/>
        <v>43</v>
      </c>
      <c r="C79" s="7">
        <v>1978</v>
      </c>
      <c r="D79" s="8">
        <v>14997558.699999999</v>
      </c>
      <c r="F79" s="16">
        <v>17.61</v>
      </c>
      <c r="H79" s="14">
        <f t="shared" si="14"/>
        <v>11998046.960000001</v>
      </c>
      <c r="I79" s="3">
        <f t="shared" si="15"/>
        <v>40942240.538686126</v>
      </c>
      <c r="J79" s="3">
        <f t="shared" si="16"/>
        <v>0.29304812834224603</v>
      </c>
      <c r="K79" s="4">
        <f t="shared" si="17"/>
        <v>17004332.25117106</v>
      </c>
      <c r="L79" s="4">
        <f t="shared" si="18"/>
        <v>8892196.4006767813</v>
      </c>
      <c r="M79">
        <f>VLOOKUP(B79,'CPI Indexes'!A$2:E$109,5,FALSE)</f>
        <v>3.74</v>
      </c>
      <c r="N79">
        <f>IF(B79&gt;G$4,VLOOKUP((B79-G$4),'CPI Indexes'!A$2:E$109,5,FALSE),VLOOKUP(0,'CPI Indexes'!A$2:E$109,5,FALSE))</f>
        <v>1.37</v>
      </c>
      <c r="O79">
        <f t="shared" si="19"/>
        <v>2.7299270072992701</v>
      </c>
      <c r="P79"/>
    </row>
    <row r="80" spans="2:16" x14ac:dyDescent="0.35">
      <c r="B80">
        <f t="shared" si="13"/>
        <v>42</v>
      </c>
      <c r="C80" s="7">
        <v>1979</v>
      </c>
      <c r="D80" s="8">
        <v>16758008.25</v>
      </c>
      <c r="F80" s="16">
        <v>18.27</v>
      </c>
      <c r="H80" s="14">
        <f t="shared" si="14"/>
        <v>13406406.600000001</v>
      </c>
      <c r="I80" s="3">
        <f t="shared" si="15"/>
        <v>43218021.276315793</v>
      </c>
      <c r="J80" s="3">
        <f t="shared" si="16"/>
        <v>0.31020408163265306</v>
      </c>
      <c r="K80" s="4">
        <f t="shared" si="17"/>
        <v>19250301.017420918</v>
      </c>
      <c r="L80" s="4">
        <f t="shared" si="18"/>
        <v>9825051.5929082017</v>
      </c>
      <c r="M80">
        <f>VLOOKUP(B80,'CPI Indexes'!A$2:E$109,5,FALSE)</f>
        <v>3.43</v>
      </c>
      <c r="N80">
        <f>IF(B80&gt;G$4,VLOOKUP((B80-G$4),'CPI Indexes'!A$2:E$109,5,FALSE),VLOOKUP(0,'CPI Indexes'!A$2:E$109,5,FALSE))</f>
        <v>1.33</v>
      </c>
      <c r="O80">
        <f t="shared" si="19"/>
        <v>2.5789473684210527</v>
      </c>
      <c r="P80"/>
    </row>
    <row r="81" spans="2:16" x14ac:dyDescent="0.35">
      <c r="B81">
        <f t="shared" si="13"/>
        <v>41</v>
      </c>
      <c r="C81" s="7">
        <v>1980</v>
      </c>
      <c r="D81" s="8">
        <v>14731887.84</v>
      </c>
      <c r="F81" s="16">
        <v>18.940000000000001</v>
      </c>
      <c r="H81" s="14">
        <f t="shared" si="14"/>
        <v>11785510.272</v>
      </c>
      <c r="I81" s="3">
        <f t="shared" si="15"/>
        <v>34974176.475114495</v>
      </c>
      <c r="J81" s="3">
        <f t="shared" si="16"/>
        <v>0.33697749196141485</v>
      </c>
      <c r="K81" s="4">
        <f t="shared" si="17"/>
        <v>17148875.361462399</v>
      </c>
      <c r="L81" s="4">
        <f t="shared" si="18"/>
        <v>8539273.5854111835</v>
      </c>
      <c r="M81">
        <f>VLOOKUP(B81,'CPI Indexes'!A$2:E$109,5,FALSE)</f>
        <v>3.11</v>
      </c>
      <c r="N81">
        <f>IF(B81&gt;G$4,VLOOKUP((B81-G$4),'CPI Indexes'!A$2:E$109,5,FALSE),VLOOKUP(0,'CPI Indexes'!A$2:E$109,5,FALSE))</f>
        <v>1.31</v>
      </c>
      <c r="O81">
        <f t="shared" si="19"/>
        <v>2.3740458015267172</v>
      </c>
      <c r="P81"/>
    </row>
    <row r="82" spans="2:16" x14ac:dyDescent="0.35">
      <c r="B82">
        <f t="shared" si="13"/>
        <v>40</v>
      </c>
      <c r="C82" s="7">
        <v>1981</v>
      </c>
      <c r="D82" s="8">
        <v>14323398.4</v>
      </c>
      <c r="F82" s="16">
        <v>19.63</v>
      </c>
      <c r="H82" s="14">
        <f t="shared" si="14"/>
        <v>11458718.720000001</v>
      </c>
      <c r="I82" s="3">
        <f t="shared" si="15"/>
        <v>30996729.350000001</v>
      </c>
      <c r="J82" s="3">
        <f t="shared" si="16"/>
        <v>0.36967509025270756</v>
      </c>
      <c r="K82" s="4">
        <f t="shared" si="17"/>
        <v>16902752.429563243</v>
      </c>
      <c r="L82" s="4">
        <f t="shared" si="18"/>
        <v>8205610.9455597075</v>
      </c>
      <c r="M82">
        <f>VLOOKUP(B82,'CPI Indexes'!A$2:E$109,5,FALSE)</f>
        <v>2.77</v>
      </c>
      <c r="N82">
        <f>IF(B82&gt;G$4,VLOOKUP((B82-G$4),'CPI Indexes'!A$2:E$109,5,FALSE),VLOOKUP(0,'CPI Indexes'!A$2:E$109,5,FALSE))</f>
        <v>1.28</v>
      </c>
      <c r="O82">
        <f t="shared" si="19"/>
        <v>2.1640625</v>
      </c>
      <c r="P82"/>
    </row>
    <row r="83" spans="2:16" x14ac:dyDescent="0.35">
      <c r="B83">
        <f t="shared" si="13"/>
        <v>39</v>
      </c>
      <c r="C83" s="7">
        <v>1982</v>
      </c>
      <c r="D83" s="8">
        <v>13332728.51</v>
      </c>
      <c r="F83" s="16">
        <v>20.329999999999998</v>
      </c>
      <c r="H83" s="14">
        <f t="shared" si="14"/>
        <v>10666182.808</v>
      </c>
      <c r="I83" s="3">
        <f t="shared" si="15"/>
        <v>26453826.40873016</v>
      </c>
      <c r="J83" s="3">
        <f t="shared" si="16"/>
        <v>0.4032</v>
      </c>
      <c r="K83" s="4">
        <f t="shared" si="17"/>
        <v>15953299.360298809</v>
      </c>
      <c r="L83" s="4">
        <f t="shared" si="18"/>
        <v>7547660.0698351078</v>
      </c>
      <c r="M83">
        <f>VLOOKUP(B83,'CPI Indexes'!A$2:E$109,5,FALSE)</f>
        <v>2.5</v>
      </c>
      <c r="N83">
        <f>IF(B83&gt;G$4,VLOOKUP((B83-G$4),'CPI Indexes'!A$2:E$109,5,FALSE),VLOOKUP(0,'CPI Indexes'!A$2:E$109,5,FALSE))</f>
        <v>1.26</v>
      </c>
      <c r="O83">
        <f t="shared" si="19"/>
        <v>1.9841269841269842</v>
      </c>
      <c r="P83"/>
    </row>
    <row r="84" spans="2:16" x14ac:dyDescent="0.35">
      <c r="B84">
        <f t="shared" si="13"/>
        <v>38</v>
      </c>
      <c r="C84" s="7">
        <v>1983</v>
      </c>
      <c r="D84" s="8">
        <v>21426118.420000002</v>
      </c>
      <c r="F84" s="16">
        <v>21.04</v>
      </c>
      <c r="H84" s="14">
        <f t="shared" si="14"/>
        <v>17140894.736000001</v>
      </c>
      <c r="I84" s="3">
        <f t="shared" si="15"/>
        <v>41110275.992845535</v>
      </c>
      <c r="J84" s="3">
        <f t="shared" si="16"/>
        <v>0.41694915254237286</v>
      </c>
      <c r="K84" s="4">
        <f t="shared" si="17"/>
        <v>26000464.201147795</v>
      </c>
      <c r="L84" s="4">
        <f t="shared" si="18"/>
        <v>11983712.033639288</v>
      </c>
      <c r="M84">
        <f>VLOOKUP(B84,'CPI Indexes'!A$2:E$109,5,FALSE)</f>
        <v>2.36</v>
      </c>
      <c r="N84">
        <f>IF(B84&gt;G$4,VLOOKUP((B84-G$4),'CPI Indexes'!A$2:E$109,5,FALSE),VLOOKUP(0,'CPI Indexes'!A$2:E$109,5,FALSE))</f>
        <v>1.23</v>
      </c>
      <c r="O84">
        <f t="shared" si="19"/>
        <v>1.9186991869918699</v>
      </c>
      <c r="P84"/>
    </row>
    <row r="85" spans="2:16" x14ac:dyDescent="0.35">
      <c r="B85">
        <f t="shared" si="13"/>
        <v>37</v>
      </c>
      <c r="C85" s="7">
        <v>1984</v>
      </c>
      <c r="D85" s="8">
        <v>19519604.050000001</v>
      </c>
      <c r="F85" s="16">
        <v>21.77</v>
      </c>
      <c r="H85" s="14">
        <f t="shared" si="14"/>
        <v>15615683.240000002</v>
      </c>
      <c r="I85" s="3">
        <f t="shared" si="15"/>
        <v>36761920.960833333</v>
      </c>
      <c r="J85" s="3">
        <f t="shared" si="16"/>
        <v>0.42477876106194695</v>
      </c>
      <c r="K85" s="4">
        <f t="shared" si="17"/>
        <v>24031823.745088141</v>
      </c>
      <c r="L85" s="4">
        <f t="shared" si="18"/>
        <v>10782654.158048093</v>
      </c>
      <c r="M85">
        <f>VLOOKUP(B85,'CPI Indexes'!A$2:E$109,5,FALSE)</f>
        <v>2.2599999999999998</v>
      </c>
      <c r="N85">
        <f>IF(B85&gt;G$4,VLOOKUP((B85-G$4),'CPI Indexes'!A$2:E$109,5,FALSE),VLOOKUP(0,'CPI Indexes'!A$2:E$109,5,FALSE))</f>
        <v>1.2</v>
      </c>
      <c r="O85">
        <f t="shared" si="19"/>
        <v>1.8833333333333333</v>
      </c>
      <c r="P85"/>
    </row>
    <row r="86" spans="2:16" x14ac:dyDescent="0.35">
      <c r="B86">
        <f t="shared" si="13"/>
        <v>36</v>
      </c>
      <c r="C86" s="7">
        <v>1985</v>
      </c>
      <c r="D86" s="8">
        <v>14617325.800000001</v>
      </c>
      <c r="F86" s="16">
        <v>22.5</v>
      </c>
      <c r="H86" s="14">
        <f t="shared" si="14"/>
        <v>11693860.640000001</v>
      </c>
      <c r="I86" s="3">
        <f t="shared" si="15"/>
        <v>26432997.488333333</v>
      </c>
      <c r="J86" s="3">
        <f t="shared" si="16"/>
        <v>0.44239631336405533</v>
      </c>
      <c r="K86" s="4">
        <f t="shared" si="17"/>
        <v>18258360.534811847</v>
      </c>
      <c r="L86" s="4">
        <f t="shared" si="18"/>
        <v>7974976.4155033939</v>
      </c>
      <c r="M86">
        <f>VLOOKUP(B86,'CPI Indexes'!A$2:E$109,5,FALSE)</f>
        <v>2.17</v>
      </c>
      <c r="N86">
        <f>IF(B86&gt;G$4,VLOOKUP((B86-G$4),'CPI Indexes'!A$2:E$109,5,FALSE),VLOOKUP(0,'CPI Indexes'!A$2:E$109,5,FALSE))</f>
        <v>1.2</v>
      </c>
      <c r="O86">
        <f t="shared" si="19"/>
        <v>1.8083333333333333</v>
      </c>
      <c r="P86"/>
    </row>
    <row r="87" spans="2:16" x14ac:dyDescent="0.35">
      <c r="B87">
        <f t="shared" si="13"/>
        <v>35</v>
      </c>
      <c r="C87" s="7">
        <v>1986</v>
      </c>
      <c r="D87" s="8">
        <v>14706593.66</v>
      </c>
      <c r="F87" s="16">
        <v>23.25</v>
      </c>
      <c r="H87" s="14">
        <f t="shared" si="14"/>
        <v>11765274.928000001</v>
      </c>
      <c r="I87" s="3">
        <f t="shared" si="15"/>
        <v>26048119.279152542</v>
      </c>
      <c r="J87" s="3">
        <f t="shared" si="16"/>
        <v>0.4516746411483254</v>
      </c>
      <c r="K87" s="4">
        <f t="shared" si="17"/>
        <v>18644728.926183987</v>
      </c>
      <c r="L87" s="4">
        <f t="shared" si="18"/>
        <v>7921959.6021442972</v>
      </c>
      <c r="M87">
        <f>VLOOKUP(B87,'CPI Indexes'!A$2:E$109,5,FALSE)</f>
        <v>2.09</v>
      </c>
      <c r="N87">
        <f>IF(B87&gt;G$4,VLOOKUP((B87-G$4),'CPI Indexes'!A$2:E$109,5,FALSE),VLOOKUP(0,'CPI Indexes'!A$2:E$109,5,FALSE))</f>
        <v>1.18</v>
      </c>
      <c r="O87">
        <f t="shared" si="19"/>
        <v>1.771186440677966</v>
      </c>
      <c r="P87"/>
    </row>
    <row r="88" spans="2:16" x14ac:dyDescent="0.35">
      <c r="B88">
        <f t="shared" si="13"/>
        <v>34</v>
      </c>
      <c r="C88" s="7">
        <v>1987</v>
      </c>
      <c r="D88" s="8">
        <v>31059637.620000001</v>
      </c>
      <c r="F88" s="16">
        <v>24.01</v>
      </c>
      <c r="H88" s="14">
        <f t="shared" si="14"/>
        <v>24847710.096000001</v>
      </c>
      <c r="I88" s="3">
        <f t="shared" si="15"/>
        <v>54490592.315789476</v>
      </c>
      <c r="J88" s="3">
        <f t="shared" si="16"/>
        <v>0.45600000000000002</v>
      </c>
      <c r="K88" s="4">
        <f t="shared" si="17"/>
        <v>39973897.580797166</v>
      </c>
      <c r="L88" s="4">
        <f t="shared" si="18"/>
        <v>16515893.933322428</v>
      </c>
      <c r="M88">
        <f>VLOOKUP(B88,'CPI Indexes'!A$2:E$109,5,FALSE)</f>
        <v>2</v>
      </c>
      <c r="N88">
        <f>IF(B88&gt;G$4,VLOOKUP((B88-G$4),'CPI Indexes'!A$2:E$109,5,FALSE),VLOOKUP(0,'CPI Indexes'!A$2:E$109,5,FALSE))</f>
        <v>1.1399999999999999</v>
      </c>
      <c r="O88">
        <f t="shared" si="19"/>
        <v>1.7543859649122808</v>
      </c>
      <c r="P88"/>
    </row>
    <row r="89" spans="2:16" x14ac:dyDescent="0.35">
      <c r="B89">
        <f t="shared" si="13"/>
        <v>33</v>
      </c>
      <c r="C89" s="7">
        <v>1988</v>
      </c>
      <c r="D89" s="8">
        <v>19343553.300000001</v>
      </c>
      <c r="F89" s="16">
        <v>24.78</v>
      </c>
      <c r="H89" s="14">
        <f t="shared" si="14"/>
        <v>15474842.640000001</v>
      </c>
      <c r="I89" s="3">
        <f t="shared" si="15"/>
        <v>32866922.421238944</v>
      </c>
      <c r="J89" s="3">
        <f t="shared" si="16"/>
        <v>0.47083333333333327</v>
      </c>
      <c r="K89" s="4">
        <f t="shared" si="17"/>
        <v>25277754.856009975</v>
      </c>
      <c r="L89" s="4">
        <f t="shared" si="18"/>
        <v>10152038.271753456</v>
      </c>
      <c r="M89">
        <f>VLOOKUP(B89,'CPI Indexes'!A$2:E$109,5,FALSE)</f>
        <v>1.92</v>
      </c>
      <c r="N89">
        <f>IF(B89&gt;G$4,VLOOKUP((B89-G$4),'CPI Indexes'!A$2:E$109,5,FALSE),VLOOKUP(0,'CPI Indexes'!A$2:E$109,5,FALSE))</f>
        <v>1.1299999999999999</v>
      </c>
      <c r="O89">
        <f t="shared" si="19"/>
        <v>1.6991150442477878</v>
      </c>
      <c r="P89"/>
    </row>
    <row r="90" spans="2:16" x14ac:dyDescent="0.35">
      <c r="B90">
        <f t="shared" si="13"/>
        <v>32</v>
      </c>
      <c r="C90" s="7">
        <v>1989</v>
      </c>
      <c r="D90" s="8">
        <v>39248495.270000003</v>
      </c>
      <c r="F90" s="16">
        <v>25.55</v>
      </c>
      <c r="H90" s="14">
        <f t="shared" si="14"/>
        <v>31398796.216000006</v>
      </c>
      <c r="I90" s="3">
        <f t="shared" si="15"/>
        <v>64129237.807232149</v>
      </c>
      <c r="J90" s="3">
        <f t="shared" si="16"/>
        <v>0.48961748633879787</v>
      </c>
      <c r="K90" s="4">
        <f t="shared" si="17"/>
        <v>52077171.332160465</v>
      </c>
      <c r="L90" s="4">
        <f t="shared" si="18"/>
        <v>20330651.416184332</v>
      </c>
      <c r="M90">
        <f>VLOOKUP(B90,'CPI Indexes'!A$2:E$109,5,FALSE)</f>
        <v>1.83</v>
      </c>
      <c r="N90">
        <f>IF(B90&gt;G$4,VLOOKUP((B90-G$4),'CPI Indexes'!A$2:E$109,5,FALSE),VLOOKUP(0,'CPI Indexes'!A$2:E$109,5,FALSE))</f>
        <v>1.1200000000000001</v>
      </c>
      <c r="O90">
        <f t="shared" si="19"/>
        <v>1.6339285714285714</v>
      </c>
      <c r="P90"/>
    </row>
    <row r="91" spans="2:16" x14ac:dyDescent="0.35">
      <c r="B91">
        <f t="shared" si="13"/>
        <v>31</v>
      </c>
      <c r="C91" s="7">
        <v>1990</v>
      </c>
      <c r="D91" s="8">
        <v>40677356.960000001</v>
      </c>
      <c r="F91" s="16">
        <v>26.34</v>
      </c>
      <c r="H91" s="14">
        <f t="shared" si="14"/>
        <v>32541885.568000004</v>
      </c>
      <c r="I91" s="3">
        <f t="shared" si="15"/>
        <v>65307683.192660548</v>
      </c>
      <c r="J91" s="3">
        <f t="shared" si="16"/>
        <v>0.49828571428571439</v>
      </c>
      <c r="K91" s="4">
        <f t="shared" si="17"/>
        <v>54824065.51299239</v>
      </c>
      <c r="L91" s="4">
        <f t="shared" si="18"/>
        <v>20789523.817359027</v>
      </c>
      <c r="M91">
        <f>VLOOKUP(B91,'CPI Indexes'!A$2:E$109,5,FALSE)</f>
        <v>1.75</v>
      </c>
      <c r="N91">
        <f>IF(B91&gt;G$4,VLOOKUP((B91-G$4),'CPI Indexes'!A$2:E$109,5,FALSE),VLOOKUP(0,'CPI Indexes'!A$2:E$109,5,FALSE))</f>
        <v>1.0900000000000001</v>
      </c>
      <c r="O91">
        <f t="shared" si="19"/>
        <v>1.6055045871559632</v>
      </c>
      <c r="P91"/>
    </row>
    <row r="92" spans="2:16" x14ac:dyDescent="0.35">
      <c r="B92">
        <f t="shared" si="13"/>
        <v>30</v>
      </c>
      <c r="C92" s="7">
        <v>1991</v>
      </c>
      <c r="D92" s="8">
        <v>74523446.209999993</v>
      </c>
      <c r="F92" s="16">
        <v>27.14</v>
      </c>
      <c r="H92" s="14">
        <f t="shared" si="14"/>
        <v>59618756.967999995</v>
      </c>
      <c r="I92" s="3">
        <f t="shared" si="15"/>
        <v>113855265.04305553</v>
      </c>
      <c r="J92" s="3">
        <f t="shared" si="16"/>
        <v>0.52363636363636368</v>
      </c>
      <c r="K92" s="4">
        <f t="shared" si="17"/>
        <v>102044964.40064272</v>
      </c>
      <c r="L92" s="4">
        <f t="shared" si="18"/>
        <v>37572872.46664425</v>
      </c>
      <c r="M92">
        <f>VLOOKUP(B92,'CPI Indexes'!A$2:E$109,5,FALSE)</f>
        <v>1.65</v>
      </c>
      <c r="N92">
        <f>IF(B92&gt;G$4,VLOOKUP((B92-G$4),'CPI Indexes'!A$2:E$109,5,FALSE),VLOOKUP(0,'CPI Indexes'!A$2:E$109,5,FALSE))</f>
        <v>1.08</v>
      </c>
      <c r="O92">
        <f t="shared" si="19"/>
        <v>1.5277777777777777</v>
      </c>
      <c r="P92"/>
    </row>
    <row r="93" spans="2:16" x14ac:dyDescent="0.35">
      <c r="B93">
        <f t="shared" si="13"/>
        <v>29</v>
      </c>
      <c r="C93" s="7">
        <v>1992</v>
      </c>
      <c r="D93" s="8">
        <v>27487891.82</v>
      </c>
      <c r="F93" s="16">
        <v>27.95</v>
      </c>
      <c r="H93" s="14">
        <f t="shared" si="14"/>
        <v>21990313.456</v>
      </c>
      <c r="I93" s="3">
        <f t="shared" si="15"/>
        <v>41874078.193084106</v>
      </c>
      <c r="J93" s="3">
        <f t="shared" si="16"/>
        <v>0.52515337423312891</v>
      </c>
      <c r="K93" s="4">
        <f t="shared" si="17"/>
        <v>38247778.948189497</v>
      </c>
      <c r="L93" s="4">
        <f t="shared" si="18"/>
        <v>13669060.798783338</v>
      </c>
      <c r="M93">
        <f>VLOOKUP(B93,'CPI Indexes'!A$2:E$109,5,FALSE)</f>
        <v>1.63</v>
      </c>
      <c r="N93">
        <f>IF(B93&gt;G$4,VLOOKUP((B93-G$4),'CPI Indexes'!A$2:E$109,5,FALSE),VLOOKUP(0,'CPI Indexes'!A$2:E$109,5,FALSE))</f>
        <v>1.07</v>
      </c>
      <c r="O93">
        <f t="shared" si="19"/>
        <v>1.5233644859813082</v>
      </c>
      <c r="P93"/>
    </row>
    <row r="94" spans="2:16" x14ac:dyDescent="0.35">
      <c r="B94">
        <f t="shared" si="13"/>
        <v>28</v>
      </c>
      <c r="C94" s="7">
        <v>1993</v>
      </c>
      <c r="D94" s="8">
        <v>26003959.82</v>
      </c>
      <c r="F94" s="16">
        <v>28.76</v>
      </c>
      <c r="H94" s="14">
        <f t="shared" si="14"/>
        <v>20803167.856000002</v>
      </c>
      <c r="I94" s="3">
        <f t="shared" si="15"/>
        <v>39625081.630476192</v>
      </c>
      <c r="J94" s="3">
        <f t="shared" si="16"/>
        <v>0.52500000000000002</v>
      </c>
      <c r="K94" s="4">
        <f t="shared" si="17"/>
        <v>36768034.387350671</v>
      </c>
      <c r="L94" s="4">
        <f t="shared" si="18"/>
        <v>12754178.838041354</v>
      </c>
      <c r="M94">
        <f>VLOOKUP(B94,'CPI Indexes'!A$2:E$109,5,FALSE)</f>
        <v>1.6</v>
      </c>
      <c r="N94">
        <f>IF(B94&gt;G$4,VLOOKUP((B94-G$4),'CPI Indexes'!A$2:E$109,5,FALSE),VLOOKUP(0,'CPI Indexes'!A$2:E$109,5,FALSE))</f>
        <v>1.05</v>
      </c>
      <c r="O94">
        <f t="shared" si="19"/>
        <v>1.5238095238095237</v>
      </c>
      <c r="P94"/>
    </row>
    <row r="95" spans="2:16" x14ac:dyDescent="0.35">
      <c r="B95">
        <f t="shared" si="13"/>
        <v>27</v>
      </c>
      <c r="C95" s="7">
        <v>1994</v>
      </c>
      <c r="D95" s="8">
        <v>43932383.149999999</v>
      </c>
      <c r="F95" s="16">
        <v>29.59</v>
      </c>
      <c r="H95" s="14">
        <f t="shared" si="14"/>
        <v>35145906.520000003</v>
      </c>
      <c r="I95" s="3">
        <f t="shared" si="15"/>
        <v>68244478.679611653</v>
      </c>
      <c r="J95" s="3">
        <f t="shared" si="16"/>
        <v>0.51500000000000001</v>
      </c>
      <c r="K95" s="4">
        <f t="shared" si="17"/>
        <v>63147161.275820605</v>
      </c>
      <c r="L95" s="4">
        <f t="shared" si="18"/>
        <v>21245443.120784979</v>
      </c>
      <c r="M95">
        <f>VLOOKUP(B95,'CPI Indexes'!A$2:E$109,5,FALSE)</f>
        <v>1.6</v>
      </c>
      <c r="N95">
        <f>IF(B95&gt;G$4,VLOOKUP((B95-G$4),'CPI Indexes'!A$2:E$109,5,FALSE),VLOOKUP(0,'CPI Indexes'!A$2:E$109,5,FALSE))</f>
        <v>1.03</v>
      </c>
      <c r="O95">
        <f t="shared" si="19"/>
        <v>1.5533980582524272</v>
      </c>
      <c r="P95"/>
    </row>
    <row r="96" spans="2:16" x14ac:dyDescent="0.35">
      <c r="B96">
        <f t="shared" si="13"/>
        <v>26</v>
      </c>
      <c r="C96" s="7">
        <v>1995</v>
      </c>
      <c r="D96" s="8">
        <v>39499790.130000003</v>
      </c>
      <c r="F96" s="16">
        <v>30.42</v>
      </c>
      <c r="H96" s="14">
        <f t="shared" si="14"/>
        <v>31599832.104000002</v>
      </c>
      <c r="I96" s="3">
        <f t="shared" si="15"/>
        <v>61009576.834455453</v>
      </c>
      <c r="J96" s="3">
        <f t="shared" si="16"/>
        <v>0.51794871794871788</v>
      </c>
      <c r="K96" s="4">
        <f t="shared" si="17"/>
        <v>57716767.531458423</v>
      </c>
      <c r="L96" s="4">
        <f t="shared" si="18"/>
        <v>18834055.000691794</v>
      </c>
      <c r="M96">
        <f>VLOOKUP(B96,'CPI Indexes'!A$2:E$109,5,FALSE)</f>
        <v>1.56</v>
      </c>
      <c r="N96">
        <f>IF(B96&gt;G$4,VLOOKUP((B96-G$4),'CPI Indexes'!A$2:E$109,5,FALSE),VLOOKUP(0,'CPI Indexes'!A$2:E$109,5,FALSE))</f>
        <v>1.01</v>
      </c>
      <c r="O96">
        <f t="shared" si="19"/>
        <v>1.5445544554455446</v>
      </c>
      <c r="P96"/>
    </row>
    <row r="97" spans="2:16" x14ac:dyDescent="0.35">
      <c r="B97">
        <f t="shared" si="13"/>
        <v>25</v>
      </c>
      <c r="C97" s="7">
        <v>1996</v>
      </c>
      <c r="D97" s="8">
        <v>36452530.539999999</v>
      </c>
      <c r="F97" s="16">
        <v>31.26</v>
      </c>
      <c r="H97" s="14">
        <f t="shared" si="14"/>
        <v>29162024.432</v>
      </c>
      <c r="I97" s="3">
        <f t="shared" si="15"/>
        <v>56136897.031599998</v>
      </c>
      <c r="J97" s="3">
        <f t="shared" si="16"/>
        <v>0.51948051948051954</v>
      </c>
      <c r="K97" s="4">
        <f t="shared" si="17"/>
        <v>54157553.668139473</v>
      </c>
      <c r="L97" s="4">
        <f t="shared" si="18"/>
        <v>17134477.456133507</v>
      </c>
      <c r="M97">
        <f>VLOOKUP(B97,'CPI Indexes'!A$2:E$109,5,FALSE)</f>
        <v>1.54</v>
      </c>
      <c r="N97">
        <f>IF(B97&gt;G$4,VLOOKUP((B97-G$4),'CPI Indexes'!A$2:E$109,5,FALSE),VLOOKUP(0,'CPI Indexes'!A$2:E$109,5,FALSE))</f>
        <v>1</v>
      </c>
      <c r="O97">
        <f t="shared" si="19"/>
        <v>1.54</v>
      </c>
      <c r="P97"/>
    </row>
    <row r="98" spans="2:16" x14ac:dyDescent="0.35">
      <c r="B98">
        <f t="shared" si="13"/>
        <v>24</v>
      </c>
      <c r="C98" s="7">
        <v>1997</v>
      </c>
      <c r="D98" s="8">
        <v>26797860.899999999</v>
      </c>
      <c r="F98" s="16">
        <v>32.119999999999997</v>
      </c>
      <c r="H98" s="14">
        <f t="shared" si="14"/>
        <v>21438288.719999999</v>
      </c>
      <c r="I98" s="3">
        <f t="shared" si="15"/>
        <v>41564029.151020408</v>
      </c>
      <c r="J98" s="3">
        <f t="shared" si="16"/>
        <v>0.51578947368421046</v>
      </c>
      <c r="K98" s="4">
        <f t="shared" si="17"/>
        <v>40497445.765541315</v>
      </c>
      <c r="L98" s="4">
        <f t="shared" si="18"/>
        <v>12413369.632005734</v>
      </c>
      <c r="M98">
        <f>VLOOKUP(B98,'CPI Indexes'!A$2:E$109,5,FALSE)</f>
        <v>1.52</v>
      </c>
      <c r="N98">
        <f>IF(B98&gt;G$4,VLOOKUP((B98-G$4),'CPI Indexes'!A$2:E$109,5,FALSE),VLOOKUP(0,'CPI Indexes'!A$2:E$109,5,FALSE))</f>
        <v>0.98</v>
      </c>
      <c r="O98">
        <f t="shared" si="19"/>
        <v>1.5510204081632653</v>
      </c>
      <c r="P98"/>
    </row>
    <row r="99" spans="2:16" x14ac:dyDescent="0.35">
      <c r="B99">
        <f t="shared" si="13"/>
        <v>23</v>
      </c>
      <c r="C99" s="7">
        <v>1998</v>
      </c>
      <c r="D99" s="8">
        <v>35597604.060000002</v>
      </c>
      <c r="F99" s="16">
        <v>32.979999999999997</v>
      </c>
      <c r="H99" s="14">
        <f t="shared" si="14"/>
        <v>28478083.248000003</v>
      </c>
      <c r="I99" s="3">
        <f t="shared" si="15"/>
        <v>54486128.66326531</v>
      </c>
      <c r="J99" s="3">
        <f t="shared" si="16"/>
        <v>0.52266666666666672</v>
      </c>
      <c r="K99" s="4">
        <f t="shared" si="17"/>
        <v>54719789.739199825</v>
      </c>
      <c r="L99" s="4">
        <f t="shared" si="18"/>
        <v>16250124.937932475</v>
      </c>
      <c r="M99">
        <f>VLOOKUP(B99,'CPI Indexes'!A$2:E$109,5,FALSE)</f>
        <v>1.5</v>
      </c>
      <c r="N99">
        <f>IF(B99&gt;G$4,VLOOKUP((B99-G$4),'CPI Indexes'!A$2:E$109,5,FALSE),VLOOKUP(0,'CPI Indexes'!A$2:E$109,5,FALSE))</f>
        <v>0.98</v>
      </c>
      <c r="O99">
        <f t="shared" si="19"/>
        <v>1.5306122448979591</v>
      </c>
      <c r="P99"/>
    </row>
    <row r="100" spans="2:16" x14ac:dyDescent="0.35">
      <c r="B100">
        <f t="shared" si="13"/>
        <v>22</v>
      </c>
      <c r="C100" s="7">
        <v>1999</v>
      </c>
      <c r="D100" s="8">
        <v>43830609.469999999</v>
      </c>
      <c r="F100" s="16">
        <v>33.840000000000003</v>
      </c>
      <c r="H100" s="14">
        <f t="shared" si="14"/>
        <v>35064487.575999998</v>
      </c>
      <c r="I100" s="3">
        <f t="shared" si="15"/>
        <v>65745914.204999998</v>
      </c>
      <c r="J100" s="3">
        <f t="shared" si="16"/>
        <v>0.53333333333333333</v>
      </c>
      <c r="K100" s="4">
        <f t="shared" si="17"/>
        <v>68532615.870233089</v>
      </c>
      <c r="L100" s="4">
        <f t="shared" si="18"/>
        <v>19717862.002343897</v>
      </c>
      <c r="M100">
        <f>VLOOKUP(B100,'CPI Indexes'!A$2:E$109,5,FALSE)</f>
        <v>1.47</v>
      </c>
      <c r="N100">
        <f>IF(B100&gt;G$4,VLOOKUP((B100-G$4),'CPI Indexes'!A$2:E$109,5,FALSE),VLOOKUP(0,'CPI Indexes'!A$2:E$109,5,FALSE))</f>
        <v>0.98</v>
      </c>
      <c r="O100">
        <f t="shared" si="19"/>
        <v>1.5</v>
      </c>
      <c r="P100"/>
    </row>
    <row r="101" spans="2:16" x14ac:dyDescent="0.35">
      <c r="B101">
        <f t="shared" si="13"/>
        <v>21</v>
      </c>
      <c r="C101" s="7">
        <v>2000</v>
      </c>
      <c r="D101" s="8">
        <v>34427768.619999997</v>
      </c>
      <c r="F101" s="16">
        <v>34.72</v>
      </c>
      <c r="H101" s="14">
        <f t="shared" si="14"/>
        <v>27542214.895999998</v>
      </c>
      <c r="I101" s="3">
        <f t="shared" si="15"/>
        <v>50587741.645714283</v>
      </c>
      <c r="J101" s="3">
        <f t="shared" si="16"/>
        <v>0.5444444444444444</v>
      </c>
      <c r="K101" s="4">
        <f t="shared" si="17"/>
        <v>54776821.244241402</v>
      </c>
      <c r="L101" s="4">
        <f t="shared" si="18"/>
        <v>15257725.846605847</v>
      </c>
      <c r="M101">
        <f>VLOOKUP(B101,'CPI Indexes'!A$2:E$109,5,FALSE)</f>
        <v>1.44</v>
      </c>
      <c r="N101">
        <f>IF(B101&gt;G$4,VLOOKUP((B101-G$4),'CPI Indexes'!A$2:E$109,5,FALSE),VLOOKUP(0,'CPI Indexes'!A$2:E$109,5,FALSE))</f>
        <v>0.98</v>
      </c>
      <c r="O101">
        <f t="shared" si="19"/>
        <v>1.4693877551020409</v>
      </c>
      <c r="P101"/>
    </row>
    <row r="102" spans="2:16" x14ac:dyDescent="0.35">
      <c r="B102">
        <f t="shared" si="13"/>
        <v>20</v>
      </c>
      <c r="C102" s="7">
        <v>2001</v>
      </c>
      <c r="D102" s="8">
        <v>42096541.710000001</v>
      </c>
      <c r="F102" s="16">
        <v>35.6</v>
      </c>
      <c r="H102" s="14">
        <f t="shared" si="14"/>
        <v>33677233.368000001</v>
      </c>
      <c r="I102" s="3">
        <f t="shared" si="15"/>
        <v>60137916.72857143</v>
      </c>
      <c r="J102" s="3">
        <f t="shared" si="16"/>
        <v>0.56000000000000005</v>
      </c>
      <c r="K102" s="4">
        <f t="shared" si="17"/>
        <v>68155753.121387377</v>
      </c>
      <c r="L102" s="4">
        <f t="shared" si="18"/>
        <v>18379173.157396112</v>
      </c>
      <c r="M102">
        <f>VLOOKUP(B102,'CPI Indexes'!A$2:E$109,5,FALSE)</f>
        <v>1.4</v>
      </c>
      <c r="N102">
        <f>IF(B102&gt;G$4,VLOOKUP((B102-G$4),'CPI Indexes'!A$2:E$109,5,FALSE),VLOOKUP(0,'CPI Indexes'!A$2:E$109,5,FALSE))</f>
        <v>0.98</v>
      </c>
      <c r="O102">
        <f t="shared" si="19"/>
        <v>1.4285714285714286</v>
      </c>
      <c r="P102"/>
    </row>
    <row r="103" spans="2:16" x14ac:dyDescent="0.35">
      <c r="B103">
        <f t="shared" si="13"/>
        <v>19</v>
      </c>
      <c r="C103" s="7">
        <v>2002</v>
      </c>
      <c r="D103" s="8">
        <v>44496198.899999999</v>
      </c>
      <c r="F103" s="16">
        <v>36.5</v>
      </c>
      <c r="H103" s="14">
        <f t="shared" si="14"/>
        <v>35596959.119999997</v>
      </c>
      <c r="I103" s="3">
        <f t="shared" si="15"/>
        <v>62203869.890816331</v>
      </c>
      <c r="J103" s="3">
        <f t="shared" si="16"/>
        <v>0.57226277372262768</v>
      </c>
      <c r="K103" s="4">
        <f t="shared" si="17"/>
        <v>73336329.417487606</v>
      </c>
      <c r="L103" s="4">
        <f t="shared" si="18"/>
        <v>19131689.447027296</v>
      </c>
      <c r="M103">
        <f>VLOOKUP(B103,'CPI Indexes'!A$2:E$109,5,FALSE)</f>
        <v>1.37</v>
      </c>
      <c r="N103">
        <f>IF(B103&gt;G$4,VLOOKUP((B103-G$4),'CPI Indexes'!A$2:E$109,5,FALSE),VLOOKUP(0,'CPI Indexes'!A$2:E$109,5,FALSE))</f>
        <v>0.98</v>
      </c>
      <c r="O103">
        <f t="shared" si="19"/>
        <v>1.3979591836734695</v>
      </c>
      <c r="P103"/>
    </row>
    <row r="104" spans="2:16" x14ac:dyDescent="0.35">
      <c r="B104">
        <f t="shared" si="13"/>
        <v>18</v>
      </c>
      <c r="C104" s="7">
        <v>2003</v>
      </c>
      <c r="D104" s="8">
        <v>20542914.890000001</v>
      </c>
      <c r="F104" s="16">
        <v>37.39</v>
      </c>
      <c r="H104" s="14">
        <f t="shared" si="14"/>
        <v>16434331.912</v>
      </c>
      <c r="I104" s="3">
        <f t="shared" si="15"/>
        <v>27879670.207857143</v>
      </c>
      <c r="J104" s="3">
        <f t="shared" si="16"/>
        <v>0.58947368421052637</v>
      </c>
      <c r="K104" s="4">
        <f t="shared" si="17"/>
        <v>34459778.060218811</v>
      </c>
      <c r="L104" s="4">
        <f t="shared" si="18"/>
        <v>8699959.1958407294</v>
      </c>
      <c r="M104">
        <f>VLOOKUP(B104,'CPI Indexes'!A$2:E$109,5,FALSE)</f>
        <v>1.33</v>
      </c>
      <c r="N104">
        <f>IF(B104&gt;G$4,VLOOKUP((B104-G$4),'CPI Indexes'!A$2:E$109,5,FALSE),VLOOKUP(0,'CPI Indexes'!A$2:E$109,5,FALSE))</f>
        <v>0.98</v>
      </c>
      <c r="O104">
        <f t="shared" si="19"/>
        <v>1.3571428571428572</v>
      </c>
      <c r="P104"/>
    </row>
    <row r="105" spans="2:16" x14ac:dyDescent="0.35">
      <c r="B105">
        <f t="shared" si="13"/>
        <v>17</v>
      </c>
      <c r="C105" s="7">
        <v>2004</v>
      </c>
      <c r="D105" s="8">
        <v>25714395.59</v>
      </c>
      <c r="F105" s="16">
        <v>38.299999999999997</v>
      </c>
      <c r="H105" s="14">
        <f t="shared" si="14"/>
        <v>20571516.472000003</v>
      </c>
      <c r="I105" s="3">
        <f t="shared" si="15"/>
        <v>34373324.717244901</v>
      </c>
      <c r="J105" s="3">
        <f t="shared" si="16"/>
        <v>0.59847328244274811</v>
      </c>
      <c r="K105" s="4">
        <f t="shared" si="17"/>
        <v>43919044.824980982</v>
      </c>
      <c r="L105" s="4">
        <f t="shared" si="18"/>
        <v>10722806.034068288</v>
      </c>
      <c r="M105">
        <f>VLOOKUP(B105,'CPI Indexes'!A$2:E$109,5,FALSE)</f>
        <v>1.31</v>
      </c>
      <c r="N105">
        <f>IF(B105&gt;G$4,VLOOKUP((B105-G$4),'CPI Indexes'!A$2:E$109,5,FALSE),VLOOKUP(0,'CPI Indexes'!A$2:E$109,5,FALSE))</f>
        <v>0.98</v>
      </c>
      <c r="O105">
        <f t="shared" si="19"/>
        <v>1.3367346938775511</v>
      </c>
      <c r="P105"/>
    </row>
    <row r="106" spans="2:16" x14ac:dyDescent="0.35">
      <c r="B106">
        <f t="shared" si="13"/>
        <v>16</v>
      </c>
      <c r="C106" s="7">
        <v>2005</v>
      </c>
      <c r="D106" s="8">
        <v>40386777.130000003</v>
      </c>
      <c r="F106" s="16">
        <v>39.21</v>
      </c>
      <c r="H106" s="14">
        <f t="shared" si="14"/>
        <v>32309421.704000004</v>
      </c>
      <c r="I106" s="3">
        <f t="shared" si="15"/>
        <v>52750076.251428582</v>
      </c>
      <c r="J106" s="3">
        <f t="shared" si="16"/>
        <v>0.61249999999999993</v>
      </c>
      <c r="K106" s="4">
        <f t="shared" si="17"/>
        <v>70233113.184328526</v>
      </c>
      <c r="L106" s="4">
        <f t="shared" si="18"/>
        <v>16582435.146641105</v>
      </c>
      <c r="M106">
        <f>VLOOKUP(B106,'CPI Indexes'!A$2:E$109,5,FALSE)</f>
        <v>1.28</v>
      </c>
      <c r="N106">
        <f>IF(B106&gt;G$4,VLOOKUP((B106-G$4),'CPI Indexes'!A$2:E$109,5,FALSE),VLOOKUP(0,'CPI Indexes'!A$2:E$109,5,FALSE))</f>
        <v>0.98</v>
      </c>
      <c r="O106">
        <f t="shared" si="19"/>
        <v>1.306122448979592</v>
      </c>
      <c r="P106"/>
    </row>
    <row r="107" spans="2:16" x14ac:dyDescent="0.35">
      <c r="B107">
        <f t="shared" si="13"/>
        <v>15</v>
      </c>
      <c r="C107" s="7">
        <v>2006</v>
      </c>
      <c r="D107" s="8">
        <v>54401891.700000003</v>
      </c>
      <c r="F107" s="16">
        <v>40.130000000000003</v>
      </c>
      <c r="H107" s="14">
        <f t="shared" si="14"/>
        <v>43521513.360000007</v>
      </c>
      <c r="I107" s="3">
        <f t="shared" si="15"/>
        <v>69945289.328571439</v>
      </c>
      <c r="J107" s="3">
        <f t="shared" si="16"/>
        <v>0.62222222222222223</v>
      </c>
      <c r="K107" s="4">
        <f t="shared" si="17"/>
        <v>96344933.50828959</v>
      </c>
      <c r="L107" s="4">
        <f t="shared" si="18"/>
        <v>21990049.769024137</v>
      </c>
      <c r="M107">
        <f>VLOOKUP(B107,'CPI Indexes'!A$2:E$109,5,FALSE)</f>
        <v>1.26</v>
      </c>
      <c r="N107">
        <f>IF(B107&gt;G$4,VLOOKUP((B107-G$4),'CPI Indexes'!A$2:E$109,5,FALSE),VLOOKUP(0,'CPI Indexes'!A$2:E$109,5,FALSE))</f>
        <v>0.98</v>
      </c>
      <c r="O107">
        <f t="shared" si="19"/>
        <v>1.2857142857142858</v>
      </c>
      <c r="P107"/>
    </row>
    <row r="108" spans="2:16" x14ac:dyDescent="0.35">
      <c r="B108">
        <f t="shared" si="13"/>
        <v>14</v>
      </c>
      <c r="C108" s="7">
        <v>2007</v>
      </c>
      <c r="D108" s="8">
        <v>86472776.230000004</v>
      </c>
      <c r="F108" s="16">
        <v>41.06</v>
      </c>
      <c r="H108" s="14">
        <f t="shared" si="14"/>
        <v>69178220.984000012</v>
      </c>
      <c r="I108" s="3">
        <f t="shared" si="15"/>
        <v>108532157.92132653</v>
      </c>
      <c r="J108" s="3">
        <f t="shared" si="16"/>
        <v>0.63739837398373989</v>
      </c>
      <c r="K108" s="4">
        <f t="shared" si="17"/>
        <v>155988449.71243399</v>
      </c>
      <c r="L108" s="4">
        <f t="shared" si="18"/>
        <v>34404942.376157239</v>
      </c>
      <c r="M108">
        <f>VLOOKUP(B108,'CPI Indexes'!A$2:E$109,5,FALSE)</f>
        <v>1.23</v>
      </c>
      <c r="N108">
        <f>IF(B108&gt;G$4,VLOOKUP((B108-G$4),'CPI Indexes'!A$2:E$109,5,FALSE),VLOOKUP(0,'CPI Indexes'!A$2:E$109,5,FALSE))</f>
        <v>0.98</v>
      </c>
      <c r="O108">
        <f t="shared" si="19"/>
        <v>1.2551020408163265</v>
      </c>
      <c r="P108"/>
    </row>
    <row r="109" spans="2:16" x14ac:dyDescent="0.35">
      <c r="B109">
        <f t="shared" si="13"/>
        <v>13</v>
      </c>
      <c r="C109" s="7">
        <v>2008</v>
      </c>
      <c r="D109" s="8">
        <v>50243100.210000001</v>
      </c>
      <c r="F109" s="16">
        <v>41.99</v>
      </c>
      <c r="H109" s="14">
        <f t="shared" si="14"/>
        <v>40194480.168000005</v>
      </c>
      <c r="I109" s="3">
        <f t="shared" si="15"/>
        <v>61522163.522448979</v>
      </c>
      <c r="J109" s="3">
        <f t="shared" si="16"/>
        <v>0.65333333333333343</v>
      </c>
      <c r="K109" s="4">
        <f t="shared" si="17"/>
        <v>92318263.878740773</v>
      </c>
      <c r="L109" s="4">
        <f t="shared" si="18"/>
        <v>19676465.279034767</v>
      </c>
      <c r="M109">
        <f>VLOOKUP(B109,'CPI Indexes'!A$2:E$109,5,FALSE)</f>
        <v>1.2</v>
      </c>
      <c r="N109">
        <f>IF(B109&gt;G$4,VLOOKUP((B109-G$4),'CPI Indexes'!A$2:E$109,5,FALSE),VLOOKUP(0,'CPI Indexes'!A$2:E$109,5,FALSE))</f>
        <v>0.98</v>
      </c>
      <c r="O109">
        <f t="shared" si="19"/>
        <v>1.2244897959183674</v>
      </c>
      <c r="P109"/>
    </row>
    <row r="110" spans="2:16" x14ac:dyDescent="0.35">
      <c r="B110">
        <f t="shared" si="13"/>
        <v>12</v>
      </c>
      <c r="C110" s="7">
        <v>2009</v>
      </c>
      <c r="D110" s="8">
        <v>46101813.600000001</v>
      </c>
      <c r="F110" s="16">
        <v>42.93</v>
      </c>
      <c r="H110" s="14">
        <f t="shared" si="14"/>
        <v>36881450.880000003</v>
      </c>
      <c r="I110" s="3">
        <f t="shared" si="15"/>
        <v>56451200.326530613</v>
      </c>
      <c r="J110" s="3">
        <f t="shared" si="16"/>
        <v>0.65333333333333332</v>
      </c>
      <c r="K110" s="4">
        <f t="shared" si="17"/>
        <v>86300511.779001057</v>
      </c>
      <c r="L110" s="4">
        <f t="shared" si="18"/>
        <v>17768223.443834558</v>
      </c>
      <c r="M110">
        <f>VLOOKUP(B110,'CPI Indexes'!A$2:E$109,5,FALSE)</f>
        <v>1.2</v>
      </c>
      <c r="N110">
        <f>IF(B110&gt;G$4,VLOOKUP((B110-G$4),'CPI Indexes'!A$2:E$109,5,FALSE),VLOOKUP(0,'CPI Indexes'!A$2:E$109,5,FALSE))</f>
        <v>0.98</v>
      </c>
      <c r="O110">
        <f t="shared" si="19"/>
        <v>1.2244897959183674</v>
      </c>
      <c r="P110"/>
    </row>
    <row r="111" spans="2:16" x14ac:dyDescent="0.35">
      <c r="B111">
        <f t="shared" si="13"/>
        <v>11</v>
      </c>
      <c r="C111" s="7">
        <v>2010</v>
      </c>
      <c r="D111" s="8">
        <v>28606114.100000001</v>
      </c>
      <c r="F111" s="16">
        <v>43.87</v>
      </c>
      <c r="H111" s="14">
        <f t="shared" si="14"/>
        <v>22884891.280000001</v>
      </c>
      <c r="I111" s="3">
        <f t="shared" si="15"/>
        <v>34444096.569387756</v>
      </c>
      <c r="J111" s="3">
        <f t="shared" si="16"/>
        <v>0.66440677966101691</v>
      </c>
      <c r="K111" s="4">
        <f t="shared" si="17"/>
        <v>54555480.945939012</v>
      </c>
      <c r="L111" s="4">
        <f t="shared" si="18"/>
        <v>10850261.509717079</v>
      </c>
      <c r="M111">
        <f>VLOOKUP(B111,'CPI Indexes'!A$2:E$109,5,FALSE)</f>
        <v>1.18</v>
      </c>
      <c r="N111">
        <f>IF(B111&gt;G$4,VLOOKUP((B111-G$4),'CPI Indexes'!A$2:E$109,5,FALSE),VLOOKUP(0,'CPI Indexes'!A$2:E$109,5,FALSE))</f>
        <v>0.98</v>
      </c>
      <c r="O111">
        <f t="shared" si="19"/>
        <v>1.2040816326530612</v>
      </c>
      <c r="P111"/>
    </row>
    <row r="112" spans="2:16" x14ac:dyDescent="0.35">
      <c r="B112">
        <f t="shared" si="13"/>
        <v>10</v>
      </c>
      <c r="C112" s="7">
        <v>2011</v>
      </c>
      <c r="D112" s="8">
        <v>56729296.729999997</v>
      </c>
      <c r="F112" s="16">
        <v>44.82</v>
      </c>
      <c r="H112" s="14">
        <f t="shared" si="14"/>
        <v>45383437.384000003</v>
      </c>
      <c r="I112" s="3">
        <f t="shared" si="15"/>
        <v>65991222.72673469</v>
      </c>
      <c r="J112" s="3">
        <f t="shared" si="16"/>
        <v>0.68771929824561417</v>
      </c>
      <c r="K112" s="4">
        <f t="shared" si="17"/>
        <v>110244538.81810056</v>
      </c>
      <c r="L112" s="4">
        <f t="shared" si="18"/>
        <v>21172405.431051005</v>
      </c>
      <c r="M112">
        <f>VLOOKUP(B112,'CPI Indexes'!A$2:E$109,5,FALSE)</f>
        <v>1.1399999999999999</v>
      </c>
      <c r="N112">
        <f>IF(B112&gt;G$4,VLOOKUP((B112-G$4),'CPI Indexes'!A$2:E$109,5,FALSE),VLOOKUP(0,'CPI Indexes'!A$2:E$109,5,FALSE))</f>
        <v>0.98</v>
      </c>
      <c r="O112">
        <f t="shared" si="19"/>
        <v>1.1632653061224489</v>
      </c>
      <c r="P112"/>
    </row>
    <row r="113" spans="2:17" x14ac:dyDescent="0.35">
      <c r="B113">
        <f t="shared" si="13"/>
        <v>9</v>
      </c>
      <c r="C113" s="7">
        <v>2012</v>
      </c>
      <c r="D113" s="8">
        <v>29117111.469999999</v>
      </c>
      <c r="F113" s="16">
        <v>45.77</v>
      </c>
      <c r="H113" s="14">
        <f t="shared" si="14"/>
        <v>23293689.175999999</v>
      </c>
      <c r="I113" s="3">
        <f t="shared" si="15"/>
        <v>33573812.205204077</v>
      </c>
      <c r="J113" s="3">
        <f t="shared" si="16"/>
        <v>0.69380530973451338</v>
      </c>
      <c r="K113" s="4">
        <f t="shared" si="17"/>
        <v>57659136.963421553</v>
      </c>
      <c r="L113" s="4">
        <f t="shared" si="18"/>
        <v>10692827.339538313</v>
      </c>
      <c r="M113">
        <f>VLOOKUP(B113,'CPI Indexes'!A$2:E$109,5,FALSE)</f>
        <v>1.1299999999999999</v>
      </c>
      <c r="N113">
        <f>IF(B113&gt;G$4,VLOOKUP((B113-G$4),'CPI Indexes'!A$2:E$109,5,FALSE),VLOOKUP(0,'CPI Indexes'!A$2:E$109,5,FALSE))</f>
        <v>0.98</v>
      </c>
      <c r="O113">
        <f t="shared" si="19"/>
        <v>1.1530612244897958</v>
      </c>
      <c r="P113"/>
    </row>
    <row r="114" spans="2:17" x14ac:dyDescent="0.35">
      <c r="B114">
        <f t="shared" si="13"/>
        <v>8</v>
      </c>
      <c r="C114" s="7">
        <v>2013</v>
      </c>
      <c r="D114" s="8">
        <v>78911056.579999998</v>
      </c>
      <c r="F114" s="16">
        <v>46.72</v>
      </c>
      <c r="H114" s="14">
        <f t="shared" si="14"/>
        <v>63128845.263999999</v>
      </c>
      <c r="I114" s="3">
        <f t="shared" si="15"/>
        <v>90184064.66285716</v>
      </c>
      <c r="J114" s="3">
        <f t="shared" si="16"/>
        <v>0.69999999999999984</v>
      </c>
      <c r="K114" s="4">
        <f t="shared" si="17"/>
        <v>159231090.76470059</v>
      </c>
      <c r="L114" s="4">
        <f t="shared" si="18"/>
        <v>28514357.256025422</v>
      </c>
      <c r="M114">
        <f>VLOOKUP(B114,'CPI Indexes'!A$2:E$109,5,FALSE)</f>
        <v>1.1200000000000001</v>
      </c>
      <c r="N114">
        <f>IF(B114&gt;G$4,VLOOKUP((B114-G$4),'CPI Indexes'!A$2:E$109,5,FALSE),VLOOKUP(0,'CPI Indexes'!A$2:E$109,5,FALSE))</f>
        <v>0.98</v>
      </c>
      <c r="O114">
        <f t="shared" si="19"/>
        <v>1.142857142857143</v>
      </c>
      <c r="P114"/>
    </row>
    <row r="115" spans="2:17" x14ac:dyDescent="0.35">
      <c r="B115">
        <f t="shared" si="13"/>
        <v>7</v>
      </c>
      <c r="C115" s="7">
        <v>2014</v>
      </c>
      <c r="D115" s="8">
        <v>147219903.94</v>
      </c>
      <c r="F115" s="16">
        <v>47.69</v>
      </c>
      <c r="H115" s="14">
        <f t="shared" si="14"/>
        <v>117775923.15200001</v>
      </c>
      <c r="I115" s="3">
        <f t="shared" si="15"/>
        <v>163744587.03530613</v>
      </c>
      <c r="J115" s="3">
        <f t="shared" si="16"/>
        <v>0.7192660550458716</v>
      </c>
      <c r="K115" s="4">
        <f t="shared" si="17"/>
        <v>302829868.76113605</v>
      </c>
      <c r="L115" s="4">
        <f t="shared" si="18"/>
        <v>52327015.18044275</v>
      </c>
      <c r="M115">
        <f>VLOOKUP(B115,'CPI Indexes'!A$2:E$109,5,FALSE)</f>
        <v>1.0900000000000001</v>
      </c>
      <c r="N115">
        <f>IF(B115&gt;G$4,VLOOKUP((B115-G$4),'CPI Indexes'!A$2:E$109,5,FALSE),VLOOKUP(0,'CPI Indexes'!A$2:E$109,5,FALSE))</f>
        <v>0.98</v>
      </c>
      <c r="O115">
        <f t="shared" si="19"/>
        <v>1.1122448979591837</v>
      </c>
      <c r="P115"/>
    </row>
    <row r="116" spans="2:17" x14ac:dyDescent="0.35">
      <c r="B116">
        <f t="shared" si="13"/>
        <v>6</v>
      </c>
      <c r="C116" s="7">
        <v>2015</v>
      </c>
      <c r="D116" s="8">
        <v>68235901.609999999</v>
      </c>
      <c r="F116" s="16">
        <v>48.65</v>
      </c>
      <c r="H116" s="14">
        <f t="shared" si="14"/>
        <v>54588721.288000003</v>
      </c>
      <c r="I116" s="3">
        <f t="shared" si="15"/>
        <v>75198748.713061228</v>
      </c>
      <c r="J116" s="3">
        <f t="shared" si="16"/>
        <v>0.72592592592592597</v>
      </c>
      <c r="K116" s="4">
        <f t="shared" si="17"/>
        <v>143054418.89112526</v>
      </c>
      <c r="L116" s="4">
        <f t="shared" si="18"/>
        <v>23860522.550810903</v>
      </c>
      <c r="M116">
        <f>VLOOKUP(B116,'CPI Indexes'!A$2:E$109,5,FALSE)</f>
        <v>1.08</v>
      </c>
      <c r="N116">
        <f>IF(B116&gt;G$4,VLOOKUP((B116-G$4),'CPI Indexes'!A$2:E$109,5,FALSE),VLOOKUP(0,'CPI Indexes'!A$2:E$109,5,FALSE))</f>
        <v>0.98</v>
      </c>
      <c r="O116">
        <f t="shared" si="19"/>
        <v>1.1020408163265307</v>
      </c>
      <c r="P116"/>
    </row>
    <row r="117" spans="2:17" x14ac:dyDescent="0.35">
      <c r="B117">
        <f t="shared" si="13"/>
        <v>5</v>
      </c>
      <c r="C117" s="7">
        <v>2016</v>
      </c>
      <c r="D117" s="8">
        <v>458760681.23000002</v>
      </c>
      <c r="F117" s="16">
        <v>49.62</v>
      </c>
      <c r="H117" s="14">
        <f t="shared" si="14"/>
        <v>367008544.98400003</v>
      </c>
      <c r="I117" s="3">
        <f t="shared" si="15"/>
        <v>500891764.20010203</v>
      </c>
      <c r="J117" s="3">
        <f t="shared" si="16"/>
        <v>0.73271028037383179</v>
      </c>
      <c r="K117" s="4">
        <f t="shared" si="17"/>
        <v>980430241.78790092</v>
      </c>
      <c r="L117" s="4">
        <f t="shared" si="18"/>
        <v>157792700.78173795</v>
      </c>
      <c r="M117">
        <f>VLOOKUP(B117,'CPI Indexes'!A$2:E$109,5,FALSE)</f>
        <v>1.07</v>
      </c>
      <c r="N117">
        <f>IF(B117&gt;G$4,VLOOKUP((B117-G$4),'CPI Indexes'!A$2:E$109,5,FALSE),VLOOKUP(0,'CPI Indexes'!A$2:E$109,5,FALSE))</f>
        <v>0.98</v>
      </c>
      <c r="O117">
        <f t="shared" si="19"/>
        <v>1.0918367346938775</v>
      </c>
      <c r="P117"/>
    </row>
    <row r="118" spans="2:17" x14ac:dyDescent="0.35">
      <c r="B118">
        <f t="shared" si="13"/>
        <v>4</v>
      </c>
      <c r="C118" s="7">
        <v>2017</v>
      </c>
      <c r="D118" s="8">
        <v>109428743.25</v>
      </c>
      <c r="F118" s="16">
        <v>50.59</v>
      </c>
      <c r="H118" s="14">
        <f t="shared" si="14"/>
        <v>87542994.600000009</v>
      </c>
      <c r="I118" s="3">
        <f t="shared" si="15"/>
        <v>117245082.05357142</v>
      </c>
      <c r="J118" s="3">
        <f t="shared" si="16"/>
        <v>0.74666666666666681</v>
      </c>
      <c r="K118" s="4">
        <f t="shared" si="17"/>
        <v>238398812.59503847</v>
      </c>
      <c r="L118" s="4">
        <f t="shared" si="18"/>
        <v>37022508.079996273</v>
      </c>
      <c r="M118">
        <f>VLOOKUP(B118,'CPI Indexes'!A$2:E$109,5,FALSE)</f>
        <v>1.05</v>
      </c>
      <c r="N118">
        <f>IF(B118&gt;G$4,VLOOKUP((B118-G$4),'CPI Indexes'!A$2:E$109,5,FALSE),VLOOKUP(0,'CPI Indexes'!A$2:E$109,5,FALSE))</f>
        <v>0.98</v>
      </c>
      <c r="O118">
        <f t="shared" si="19"/>
        <v>1.0714285714285714</v>
      </c>
      <c r="P118"/>
    </row>
    <row r="119" spans="2:17" x14ac:dyDescent="0.35">
      <c r="B119">
        <f t="shared" si="13"/>
        <v>3</v>
      </c>
      <c r="C119" s="7">
        <v>2018</v>
      </c>
      <c r="D119" s="8">
        <v>196754404.11000001</v>
      </c>
      <c r="F119" s="16">
        <v>51.57</v>
      </c>
      <c r="H119" s="14">
        <f t="shared" si="14"/>
        <v>157403523.28800002</v>
      </c>
      <c r="I119" s="3">
        <f t="shared" si="15"/>
        <v>206792894.11561224</v>
      </c>
      <c r="J119" s="3">
        <f t="shared" si="16"/>
        <v>0.76116504854368938</v>
      </c>
      <c r="K119" s="4">
        <f t="shared" si="17"/>
        <v>437044145.6080755</v>
      </c>
      <c r="L119" s="4">
        <f t="shared" si="18"/>
        <v>65466438.090252511</v>
      </c>
      <c r="M119">
        <f>VLOOKUP(B119,'CPI Indexes'!A$2:E$109,5,FALSE)</f>
        <v>1.03</v>
      </c>
      <c r="N119">
        <f>IF(B119&gt;G$4,VLOOKUP((B119-G$4),'CPI Indexes'!A$2:E$109,5,FALSE),VLOOKUP(0,'CPI Indexes'!A$2:E$109,5,FALSE))</f>
        <v>0.98</v>
      </c>
      <c r="O119">
        <f t="shared" si="19"/>
        <v>1.0510204081632653</v>
      </c>
      <c r="P119"/>
    </row>
    <row r="120" spans="2:17" x14ac:dyDescent="0.35">
      <c r="B120">
        <f t="shared" si="13"/>
        <v>2</v>
      </c>
      <c r="C120" s="7">
        <v>2019</v>
      </c>
      <c r="D120" s="8">
        <v>141819538.75</v>
      </c>
      <c r="F120" s="16">
        <v>52.54</v>
      </c>
      <c r="H120" s="14">
        <f t="shared" si="14"/>
        <v>113455631</v>
      </c>
      <c r="I120" s="3">
        <f t="shared" si="15"/>
        <v>146160953.20153061</v>
      </c>
      <c r="J120" s="3">
        <f t="shared" si="16"/>
        <v>0.77623762376237626</v>
      </c>
      <c r="K120" s="4">
        <f t="shared" si="17"/>
        <v>321128669.48597419</v>
      </c>
      <c r="L120" s="4">
        <f t="shared" si="18"/>
        <v>46415605.794713192</v>
      </c>
      <c r="M120">
        <f>VLOOKUP(B120,'CPI Indexes'!A$2:E$109,5,FALSE)</f>
        <v>1.01</v>
      </c>
      <c r="N120">
        <f>IF(B120&gt;G$4,VLOOKUP((B120-G$4),'CPI Indexes'!A$2:E$109,5,FALSE),VLOOKUP(0,'CPI Indexes'!A$2:E$109,5,FALSE))</f>
        <v>0.98</v>
      </c>
      <c r="O120">
        <f t="shared" si="19"/>
        <v>1.0306122448979591</v>
      </c>
      <c r="P120"/>
    </row>
    <row r="121" spans="2:17" x14ac:dyDescent="0.35">
      <c r="B121">
        <f t="shared" si="13"/>
        <v>1</v>
      </c>
      <c r="C121" s="7">
        <v>2020</v>
      </c>
      <c r="D121" s="8">
        <v>178851789.99000001</v>
      </c>
      <c r="F121" s="16">
        <v>53.52</v>
      </c>
      <c r="H121" s="14">
        <f t="shared" si="14"/>
        <v>143081431.99200001</v>
      </c>
      <c r="I121" s="3">
        <f t="shared" si="15"/>
        <v>182501826.52040818</v>
      </c>
      <c r="J121" s="3">
        <f t="shared" si="16"/>
        <v>0.78400000000000003</v>
      </c>
      <c r="K121" s="4">
        <f t="shared" si="17"/>
        <v>412918623.31292933</v>
      </c>
      <c r="L121" s="4">
        <f t="shared" si="18"/>
        <v>57567990.574240878</v>
      </c>
      <c r="M121">
        <f>VLOOKUP(B121,'CPI Indexes'!A$2:E$109,5,FALSE)</f>
        <v>1</v>
      </c>
      <c r="N121">
        <f>IF(B121&gt;G$4,VLOOKUP((B121-G$4),'CPI Indexes'!A$2:E$109,5,FALSE),VLOOKUP(0,'CPI Indexes'!A$2:E$109,5,FALSE))</f>
        <v>0.98</v>
      </c>
      <c r="O121">
        <f t="shared" si="19"/>
        <v>1.0204081632653061</v>
      </c>
      <c r="P121"/>
    </row>
    <row r="122" spans="2:17" x14ac:dyDescent="0.35">
      <c r="B122">
        <f t="shared" si="13"/>
        <v>0</v>
      </c>
      <c r="C122" s="7">
        <v>2021</v>
      </c>
      <c r="D122" s="8">
        <v>363811882.14999998</v>
      </c>
      <c r="F122" s="16">
        <v>54.51</v>
      </c>
      <c r="H122" s="14">
        <f t="shared" si="14"/>
        <v>291049505.71999997</v>
      </c>
      <c r="I122" s="3">
        <f t="shared" si="15"/>
        <v>363811882.14999998</v>
      </c>
      <c r="J122" s="3">
        <f t="shared" si="16"/>
        <v>0.79999999999999993</v>
      </c>
      <c r="K122" s="4">
        <f t="shared" si="17"/>
        <v>856568755.38661313</v>
      </c>
      <c r="L122" s="4">
        <f t="shared" si="18"/>
        <v>115146463.58825417</v>
      </c>
      <c r="M122">
        <f>VLOOKUP(B122,'CPI Indexes'!A$2:E$109,5,FALSE)</f>
        <v>0.98</v>
      </c>
      <c r="N122">
        <f>IF(B122&gt;G$4,VLOOKUP((B122-G$4),'CPI Indexes'!A$2:E$109,5,FALSE),VLOOKUP(0,'CPI Indexes'!A$2:E$109,5,FALSE))</f>
        <v>0.98</v>
      </c>
      <c r="O122">
        <f t="shared" si="19"/>
        <v>1</v>
      </c>
      <c r="P122"/>
    </row>
    <row r="123" spans="2:17" x14ac:dyDescent="0.35">
      <c r="H123" s="3"/>
      <c r="P123"/>
    </row>
    <row r="124" spans="2:17" x14ac:dyDescent="0.35">
      <c r="D124" s="1">
        <f>SUM(D9:D123)</f>
        <v>3320418328.4600005</v>
      </c>
      <c r="H124" s="3">
        <f>SUM(H9:H123)</f>
        <v>2656334662.7679996</v>
      </c>
      <c r="I124" s="3">
        <f>SUM(I9:I123)</f>
        <v>5150148726.1063681</v>
      </c>
      <c r="J124" s="3"/>
      <c r="K124" s="11">
        <f>SUM(K9:K123)</f>
        <v>6101033290.8999529</v>
      </c>
      <c r="L124" s="11">
        <f>SUM(L9:L123)</f>
        <v>1384900063.8101563</v>
      </c>
      <c r="P124"/>
    </row>
    <row r="125" spans="2:17" x14ac:dyDescent="0.35">
      <c r="H125" s="3"/>
      <c r="P125"/>
    </row>
    <row r="126" spans="2:17" x14ac:dyDescent="0.35">
      <c r="H126" s="3">
        <f>H124/D124</f>
        <v>0.79999999999999982</v>
      </c>
      <c r="I126" s="5">
        <f>I124/D124</f>
        <v>1.5510541795180943</v>
      </c>
      <c r="J126" s="6"/>
      <c r="K126" s="5">
        <f>K124/D124</f>
        <v>1.8374291090392796</v>
      </c>
      <c r="L126" s="4">
        <f>L124/D124</f>
        <v>0.41708601953551694</v>
      </c>
      <c r="P126"/>
    </row>
    <row r="127" spans="2:17" x14ac:dyDescent="0.35">
      <c r="H127" s="3"/>
      <c r="P127"/>
      <c r="Q127" s="4"/>
    </row>
    <row r="128" spans="2:17" x14ac:dyDescent="0.35">
      <c r="D128" s="1"/>
      <c r="F128" s="2"/>
      <c r="H128" s="2"/>
      <c r="L128" s="2"/>
      <c r="N128" s="3"/>
      <c r="O128" s="4"/>
      <c r="P128" s="4"/>
      <c r="Q128" s="4"/>
    </row>
    <row r="129" spans="4:19" x14ac:dyDescent="0.35">
      <c r="D129" s="1"/>
      <c r="F129" s="2"/>
      <c r="H129" s="2"/>
      <c r="L129" s="2"/>
      <c r="N129" s="3"/>
      <c r="O129" s="4"/>
      <c r="P129" s="4"/>
      <c r="Q129" s="4"/>
    </row>
    <row r="130" spans="4:19" x14ac:dyDescent="0.35">
      <c r="D130" s="1"/>
      <c r="F130" s="2"/>
      <c r="H130" s="2"/>
      <c r="L130" s="2"/>
      <c r="N130" s="3"/>
      <c r="O130" s="4"/>
      <c r="P130" s="4"/>
      <c r="Q130" s="4"/>
    </row>
    <row r="131" spans="4:19" x14ac:dyDescent="0.35">
      <c r="D131" s="1"/>
      <c r="F131" s="2"/>
      <c r="H131" s="2"/>
      <c r="L131" s="2"/>
      <c r="N131" s="3"/>
      <c r="O131" s="4"/>
      <c r="P131" s="4"/>
      <c r="Q131" s="4"/>
    </row>
    <row r="132" spans="4:19" x14ac:dyDescent="0.35">
      <c r="D132" s="1"/>
      <c r="F132" s="2"/>
      <c r="H132" s="2"/>
      <c r="L132" s="2"/>
      <c r="N132" s="3"/>
      <c r="O132" s="4"/>
      <c r="P132" s="4"/>
      <c r="Q132" s="4"/>
    </row>
    <row r="133" spans="4:19" x14ac:dyDescent="0.35">
      <c r="D133" s="1"/>
      <c r="F133" s="2"/>
      <c r="H133" s="2"/>
      <c r="L133" s="2"/>
      <c r="N133" s="3"/>
      <c r="O133" s="4"/>
      <c r="P133" s="4"/>
      <c r="Q133" s="4"/>
    </row>
    <row r="134" spans="4:19" x14ac:dyDescent="0.35">
      <c r="D134" s="1"/>
      <c r="F134" s="2"/>
      <c r="H134" s="2"/>
      <c r="L134" s="2"/>
      <c r="N134" s="3"/>
      <c r="O134" s="4"/>
      <c r="P134" s="4"/>
      <c r="Q134" s="4"/>
    </row>
    <row r="135" spans="4:19" x14ac:dyDescent="0.35">
      <c r="D135" s="1"/>
      <c r="F135" s="2"/>
      <c r="H135" s="2"/>
      <c r="L135" s="2"/>
      <c r="N135" s="3"/>
      <c r="O135" s="4"/>
      <c r="P135" s="4"/>
      <c r="Q135" s="4"/>
    </row>
    <row r="136" spans="4:19" x14ac:dyDescent="0.35">
      <c r="D136" s="1"/>
      <c r="F136" s="2"/>
      <c r="H136" s="2"/>
      <c r="L136" s="2"/>
      <c r="N136" s="3"/>
      <c r="O136" s="4"/>
      <c r="P136" s="4"/>
      <c r="Q136" s="4"/>
    </row>
    <row r="137" spans="4:19" x14ac:dyDescent="0.35">
      <c r="D137" s="1"/>
      <c r="F137" s="2"/>
      <c r="H137" s="2"/>
      <c r="L137" s="2"/>
      <c r="N137" s="3"/>
      <c r="O137" s="4"/>
      <c r="P137" s="4"/>
      <c r="Q137" s="4"/>
    </row>
    <row r="138" spans="4:19" x14ac:dyDescent="0.35">
      <c r="D138" s="1"/>
      <c r="F138" s="2"/>
      <c r="H138" s="2"/>
      <c r="J138" s="2"/>
      <c r="N138" s="2"/>
      <c r="Q138" s="4"/>
      <c r="R138" s="4"/>
      <c r="S138" s="4"/>
    </row>
    <row r="139" spans="4:19" x14ac:dyDescent="0.35">
      <c r="D139" s="1"/>
      <c r="F139" s="2"/>
      <c r="H139" s="2"/>
      <c r="J139" s="2"/>
      <c r="N139" s="2"/>
      <c r="R139" s="4"/>
      <c r="S139" s="4"/>
    </row>
    <row r="140" spans="4:19" x14ac:dyDescent="0.35">
      <c r="Q140" s="3"/>
    </row>
    <row r="141" spans="4:19" x14ac:dyDescent="0.35">
      <c r="D141" s="1"/>
      <c r="R141" s="3"/>
      <c r="S141" s="3"/>
    </row>
    <row r="142" spans="4:19" x14ac:dyDescent="0.35">
      <c r="Q142" s="5"/>
    </row>
    <row r="143" spans="4:19" x14ac:dyDescent="0.35">
      <c r="R143" s="6"/>
      <c r="S143" s="5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84"/>
  <sheetViews>
    <sheetView tabSelected="1" view="pageLayout" zoomScaleNormal="100" workbookViewId="0">
      <selection activeCell="F7" sqref="F7"/>
    </sheetView>
  </sheetViews>
  <sheetFormatPr defaultRowHeight="14.5" x14ac:dyDescent="0.35"/>
  <cols>
    <col min="4" max="4" width="17.26953125" bestFit="1" customWidth="1"/>
    <col min="5" max="5" width="2.26953125" customWidth="1"/>
    <col min="6" max="6" width="13.453125" bestFit="1" customWidth="1"/>
    <col min="7" max="7" width="3" bestFit="1" customWidth="1"/>
    <col min="8" max="8" width="18.90625" customWidth="1"/>
    <col min="9" max="9" width="19.81640625" customWidth="1"/>
    <col min="10" max="10" width="16.81640625" bestFit="1" customWidth="1"/>
    <col min="11" max="11" width="19.54296875" bestFit="1" customWidth="1"/>
    <col min="12" max="12" width="20.1796875" bestFit="1" customWidth="1"/>
    <col min="13" max="13" width="5" bestFit="1" customWidth="1"/>
    <col min="15" max="15" width="12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42</v>
      </c>
    </row>
    <row r="3" spans="2:19" x14ac:dyDescent="0.35">
      <c r="B3" t="s">
        <v>1</v>
      </c>
      <c r="F3">
        <v>0.8</v>
      </c>
    </row>
    <row r="4" spans="2:19" x14ac:dyDescent="0.35">
      <c r="B4" t="s">
        <v>2</v>
      </c>
      <c r="F4" s="12">
        <v>9.6169265873882654</v>
      </c>
      <c r="G4" s="13">
        <f>ROUND(F4,0)</f>
        <v>10</v>
      </c>
    </row>
    <row r="5" spans="2:19" x14ac:dyDescent="0.35">
      <c r="B5" t="s">
        <v>3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M8" t="s">
        <v>18</v>
      </c>
      <c r="N8" t="s">
        <v>19</v>
      </c>
      <c r="O8" t="s">
        <v>20</v>
      </c>
      <c r="P8"/>
    </row>
    <row r="9" spans="2:19" x14ac:dyDescent="0.35">
      <c r="B9">
        <f>2021-C9</f>
        <v>63</v>
      </c>
      <c r="C9" s="7">
        <v>1958</v>
      </c>
      <c r="D9" s="8">
        <v>807.98</v>
      </c>
      <c r="F9" s="15">
        <v>7.31</v>
      </c>
      <c r="H9" s="14">
        <f>D9*F$3</f>
        <v>646.38400000000001</v>
      </c>
      <c r="I9" s="3">
        <f>D9*O9</f>
        <v>998.61451303155002</v>
      </c>
      <c r="J9" s="3">
        <f>H9/I9</f>
        <v>0.64728079911209768</v>
      </c>
      <c r="K9" s="4">
        <f t="shared" ref="K9:K13" si="0">(I9*J9)*((1+(F$6/100))^F9)</f>
        <v>747.06407654421571</v>
      </c>
      <c r="L9" s="4">
        <f>K9/((1+(F$5/100))^F9)</f>
        <v>570.80110211918543</v>
      </c>
      <c r="M9">
        <f>VLOOKUP(B9,'CPI Indexes'!A$2:E$108,5,FALSE)</f>
        <v>9.01</v>
      </c>
      <c r="N9">
        <f>IF(B9&gt;G$4,VLOOKUP((B9-G$4),'CPI Indexes'!A$2:E$108,5,FALSE),VLOOKUP(0,'CPI Indexes'!A$2:E$108,5,FALSE))</f>
        <v>7.29</v>
      </c>
      <c r="O9">
        <f>M9/N9</f>
        <v>1.2359396433470506</v>
      </c>
      <c r="P9"/>
    </row>
    <row r="10" spans="2:19" x14ac:dyDescent="0.35">
      <c r="B10">
        <f t="shared" ref="B10:B63" si="1">2021-C10</f>
        <v>54</v>
      </c>
      <c r="C10" s="7">
        <v>1967</v>
      </c>
      <c r="D10" s="8">
        <v>46.86</v>
      </c>
      <c r="F10" s="15">
        <v>11.75</v>
      </c>
      <c r="H10" s="14">
        <f t="shared" ref="H10:H13" si="2">D10*F$3</f>
        <v>37.488</v>
      </c>
      <c r="I10" s="3">
        <f t="shared" ref="I10:I13" si="3">D10*O10</f>
        <v>86.943676470588244</v>
      </c>
      <c r="J10" s="3">
        <f t="shared" ref="J10:J13" si="4">H10/I10</f>
        <v>0.43117569352708052</v>
      </c>
      <c r="K10" s="4">
        <f t="shared" si="0"/>
        <v>47.309056782954094</v>
      </c>
      <c r="L10" s="4">
        <f t="shared" ref="L10:L13" si="5">K10/((1+(F$5/100))^F10)</f>
        <v>30.696160091076798</v>
      </c>
      <c r="M10">
        <f>VLOOKUP(B10,'CPI Indexes'!A$2:E$108,5,FALSE)</f>
        <v>7.57</v>
      </c>
      <c r="N10">
        <f>IF(B10&gt;G$4,VLOOKUP((B10-G$4),'CPI Indexes'!A$2:E$108,5,FALSE),VLOOKUP(0,'CPI Indexes'!A$2:E$108,5,FALSE))</f>
        <v>4.08</v>
      </c>
      <c r="O10">
        <f t="shared" ref="O10:O13" si="6">M10/N10</f>
        <v>1.8553921568627452</v>
      </c>
      <c r="P10"/>
    </row>
    <row r="11" spans="2:19" x14ac:dyDescent="0.35">
      <c r="B11">
        <f t="shared" si="1"/>
        <v>53</v>
      </c>
      <c r="C11" s="7">
        <v>1968</v>
      </c>
      <c r="D11" s="8">
        <v>156584.48000000001</v>
      </c>
      <c r="F11" s="15">
        <v>12.37</v>
      </c>
      <c r="H11" s="14">
        <f t="shared" si="2"/>
        <v>125267.58400000002</v>
      </c>
      <c r="I11" s="3">
        <f t="shared" si="3"/>
        <v>305214.13347593584</v>
      </c>
      <c r="J11" s="3">
        <f t="shared" si="4"/>
        <v>0.41042524005486974</v>
      </c>
      <c r="K11" s="4">
        <f t="shared" si="0"/>
        <v>160037.89340627607</v>
      </c>
      <c r="L11" s="4">
        <f t="shared" si="5"/>
        <v>101496.24202928007</v>
      </c>
      <c r="M11">
        <f>VLOOKUP(B11,'CPI Indexes'!A$2:E$108,5,FALSE)</f>
        <v>7.29</v>
      </c>
      <c r="N11">
        <f>IF(B11&gt;G$4,VLOOKUP((B11-G$4),'CPI Indexes'!A$2:E$108,5,FALSE),VLOOKUP(0,'CPI Indexes'!A$2:E$108,5,FALSE))</f>
        <v>3.74</v>
      </c>
      <c r="O11">
        <f t="shared" si="6"/>
        <v>1.9491978609625666</v>
      </c>
      <c r="P11"/>
    </row>
    <row r="12" spans="2:19" x14ac:dyDescent="0.35">
      <c r="B12">
        <f t="shared" si="1"/>
        <v>51</v>
      </c>
      <c r="C12" s="7">
        <v>1970</v>
      </c>
      <c r="D12" s="8">
        <v>9247.98</v>
      </c>
      <c r="F12" s="15">
        <v>13.67</v>
      </c>
      <c r="H12" s="14">
        <f t="shared" si="2"/>
        <v>7398.384</v>
      </c>
      <c r="I12" s="3">
        <f t="shared" si="3"/>
        <v>20071.982315112542</v>
      </c>
      <c r="J12" s="3">
        <f t="shared" si="4"/>
        <v>0.36859259259259258</v>
      </c>
      <c r="K12" s="4">
        <f t="shared" si="0"/>
        <v>9698.4251157099279</v>
      </c>
      <c r="L12" s="4">
        <f t="shared" si="5"/>
        <v>5863.3229579021354</v>
      </c>
      <c r="M12">
        <f>VLOOKUP(B12,'CPI Indexes'!A$2:E$108,5,FALSE)</f>
        <v>6.75</v>
      </c>
      <c r="N12">
        <f>IF(B12&gt;G$4,VLOOKUP((B12-G$4),'CPI Indexes'!A$2:E$108,5,FALSE),VLOOKUP(0,'CPI Indexes'!A$2:E$108,5,FALSE))</f>
        <v>3.11</v>
      </c>
      <c r="O12">
        <f t="shared" si="6"/>
        <v>2.1704180064308685</v>
      </c>
      <c r="P12"/>
    </row>
    <row r="13" spans="2:19" x14ac:dyDescent="0.35">
      <c r="B13">
        <f t="shared" si="1"/>
        <v>50</v>
      </c>
      <c r="C13" s="7">
        <v>1971</v>
      </c>
      <c r="D13" s="8">
        <v>138390.04999999999</v>
      </c>
      <c r="F13" s="15">
        <v>14.34</v>
      </c>
      <c r="H13" s="14">
        <f t="shared" si="2"/>
        <v>110712.04</v>
      </c>
      <c r="I13" s="3">
        <f t="shared" si="3"/>
        <v>327739.61299638986</v>
      </c>
      <c r="J13" s="3">
        <f t="shared" si="4"/>
        <v>0.33780487804878051</v>
      </c>
      <c r="K13" s="4">
        <f t="shared" si="0"/>
        <v>147069.0598927883</v>
      </c>
      <c r="L13" s="4">
        <f t="shared" si="5"/>
        <v>86746.484808701061</v>
      </c>
      <c r="M13">
        <f>VLOOKUP(B13,'CPI Indexes'!A$2:E$108,5,FALSE)</f>
        <v>6.56</v>
      </c>
      <c r="N13">
        <f>IF(B13&gt;G$4,VLOOKUP((B13-G$4),'CPI Indexes'!A$2:E$108,5,FALSE),VLOOKUP(0,'CPI Indexes'!A$2:E$108,5,FALSE))</f>
        <v>2.77</v>
      </c>
      <c r="O13">
        <f t="shared" si="6"/>
        <v>2.3682310469314078</v>
      </c>
      <c r="P13"/>
    </row>
    <row r="14" spans="2:19" x14ac:dyDescent="0.35">
      <c r="B14">
        <f t="shared" si="1"/>
        <v>49</v>
      </c>
      <c r="C14" s="7">
        <v>1972</v>
      </c>
      <c r="D14" s="8">
        <v>343888.32</v>
      </c>
      <c r="F14" s="15">
        <v>15.02</v>
      </c>
      <c r="H14" s="14">
        <f t="shared" ref="H14:H63" si="7">D14*F$3</f>
        <v>275110.65600000002</v>
      </c>
      <c r="I14" s="3">
        <f t="shared" ref="I14:I63" si="8">D14*O14</f>
        <v>861096.35328000004</v>
      </c>
      <c r="J14" s="3">
        <f t="shared" ref="J14:J63" si="9">H14/I14</f>
        <v>0.31948881789137379</v>
      </c>
      <c r="K14" s="4">
        <f t="shared" ref="K14:K63" si="10">(I14*J14)*((1+(F$6/100))^F14)</f>
        <v>370409.39398256916</v>
      </c>
      <c r="L14" s="4">
        <f t="shared" ref="L14:L63" si="11">K14/((1+(F$5/100))^F14)</f>
        <v>213078.99976698917</v>
      </c>
      <c r="M14">
        <f>VLOOKUP(B14,'CPI Indexes'!A$2:E$108,5,FALSE)</f>
        <v>6.26</v>
      </c>
      <c r="N14">
        <f>IF(B14&gt;G$4,VLOOKUP((B14-G$4),'CPI Indexes'!A$2:E$108,5,FALSE),VLOOKUP(0,'CPI Indexes'!A$2:E$108,5,FALSE))</f>
        <v>2.5</v>
      </c>
      <c r="O14">
        <f t="shared" ref="O14:O63" si="12">M14/N14</f>
        <v>2.504</v>
      </c>
      <c r="P14"/>
    </row>
    <row r="15" spans="2:19" x14ac:dyDescent="0.35">
      <c r="B15">
        <f t="shared" si="1"/>
        <v>48</v>
      </c>
      <c r="C15" s="7">
        <v>1973</v>
      </c>
      <c r="D15" s="8">
        <v>2440656.75</v>
      </c>
      <c r="F15" s="15">
        <v>15.72</v>
      </c>
      <c r="H15" s="14">
        <f t="shared" si="7"/>
        <v>1952525.4000000001</v>
      </c>
      <c r="I15" s="3">
        <f t="shared" si="8"/>
        <v>6008565.9819915248</v>
      </c>
      <c r="J15" s="3">
        <f t="shared" si="9"/>
        <v>0.32495697074010332</v>
      </c>
      <c r="K15" s="4">
        <f t="shared" si="10"/>
        <v>2665577.981476617</v>
      </c>
      <c r="L15" s="4">
        <f t="shared" si="11"/>
        <v>1494370.8097579731</v>
      </c>
      <c r="M15">
        <f>VLOOKUP(B15,'CPI Indexes'!A$2:E$108,5,FALSE)</f>
        <v>5.81</v>
      </c>
      <c r="N15">
        <f>IF(B15&gt;G$4,VLOOKUP((B15-G$4),'CPI Indexes'!A$2:E$108,5,FALSE),VLOOKUP(0,'CPI Indexes'!A$2:E$108,5,FALSE))</f>
        <v>2.36</v>
      </c>
      <c r="O15">
        <f t="shared" si="12"/>
        <v>2.4618644067796609</v>
      </c>
      <c r="P15"/>
    </row>
    <row r="16" spans="2:19" x14ac:dyDescent="0.35">
      <c r="B16">
        <f t="shared" si="1"/>
        <v>47</v>
      </c>
      <c r="C16" s="7">
        <v>1974</v>
      </c>
      <c r="D16" s="8">
        <v>4605656.7</v>
      </c>
      <c r="F16" s="15">
        <v>16.420000000000002</v>
      </c>
      <c r="H16" s="14">
        <f t="shared" si="7"/>
        <v>3684525.3600000003</v>
      </c>
      <c r="I16" s="3">
        <f t="shared" si="8"/>
        <v>10658223.24823009</v>
      </c>
      <c r="J16" s="3">
        <f t="shared" si="9"/>
        <v>0.34569789674952195</v>
      </c>
      <c r="K16" s="4">
        <f t="shared" si="10"/>
        <v>5100307.613542866</v>
      </c>
      <c r="L16" s="4">
        <f t="shared" si="11"/>
        <v>2786581.0537478486</v>
      </c>
      <c r="M16">
        <f>VLOOKUP(B16,'CPI Indexes'!A$2:E$108,5,FALSE)</f>
        <v>5.23</v>
      </c>
      <c r="N16">
        <f>IF(B16&gt;G$4,VLOOKUP((B16-G$4),'CPI Indexes'!A$2:E$108,5,FALSE),VLOOKUP(0,'CPI Indexes'!A$2:E$108,5,FALSE))</f>
        <v>2.2599999999999998</v>
      </c>
      <c r="O16">
        <f t="shared" si="12"/>
        <v>2.3141592920353986</v>
      </c>
      <c r="P16"/>
    </row>
    <row r="17" spans="2:16" x14ac:dyDescent="0.35">
      <c r="B17">
        <f t="shared" si="1"/>
        <v>46</v>
      </c>
      <c r="C17" s="7">
        <v>1975</v>
      </c>
      <c r="D17" s="8">
        <v>4675574.0199999996</v>
      </c>
      <c r="F17" s="15">
        <v>17.14</v>
      </c>
      <c r="H17" s="14">
        <f t="shared" si="7"/>
        <v>3740459.216</v>
      </c>
      <c r="I17" s="3">
        <f t="shared" si="8"/>
        <v>10169912.154101381</v>
      </c>
      <c r="J17" s="3">
        <f t="shared" si="9"/>
        <v>0.36779661016949156</v>
      </c>
      <c r="K17" s="4">
        <f t="shared" si="10"/>
        <v>5252086.4713818543</v>
      </c>
      <c r="L17" s="4">
        <f t="shared" si="11"/>
        <v>2794446.127369348</v>
      </c>
      <c r="M17">
        <f>VLOOKUP(B17,'CPI Indexes'!A$2:E$108,5,FALSE)</f>
        <v>4.72</v>
      </c>
      <c r="N17">
        <f>IF(B17&gt;G$4,VLOOKUP((B17-G$4),'CPI Indexes'!A$2:E$108,5,FALSE),VLOOKUP(0,'CPI Indexes'!A$2:E$108,5,FALSE))</f>
        <v>2.17</v>
      </c>
      <c r="O17">
        <f t="shared" si="12"/>
        <v>2.1751152073732718</v>
      </c>
      <c r="P17"/>
    </row>
    <row r="18" spans="2:16" x14ac:dyDescent="0.35">
      <c r="B18">
        <f t="shared" si="1"/>
        <v>45</v>
      </c>
      <c r="C18" s="7">
        <v>1976</v>
      </c>
      <c r="D18" s="8">
        <v>6423773.6500000004</v>
      </c>
      <c r="F18" s="15">
        <v>17.87</v>
      </c>
      <c r="H18" s="14">
        <f t="shared" si="7"/>
        <v>5139018.9200000009</v>
      </c>
      <c r="I18" s="3">
        <f t="shared" si="8"/>
        <v>13554469.75909091</v>
      </c>
      <c r="J18" s="3">
        <f t="shared" si="9"/>
        <v>0.37913832199546488</v>
      </c>
      <c r="K18" s="4">
        <f t="shared" si="10"/>
        <v>7320913.6769263111</v>
      </c>
      <c r="L18" s="4">
        <f t="shared" si="11"/>
        <v>3791908.4445563024</v>
      </c>
      <c r="M18">
        <f>VLOOKUP(B18,'CPI Indexes'!A$2:E$108,5,FALSE)</f>
        <v>4.41</v>
      </c>
      <c r="N18">
        <f>IF(B18&gt;G$4,VLOOKUP((B18-G$4),'CPI Indexes'!A$2:E$108,5,FALSE),VLOOKUP(0,'CPI Indexes'!A$2:E$108,5,FALSE))</f>
        <v>2.09</v>
      </c>
      <c r="O18">
        <f t="shared" si="12"/>
        <v>2.1100478468899522</v>
      </c>
      <c r="P18"/>
    </row>
    <row r="19" spans="2:16" x14ac:dyDescent="0.35">
      <c r="B19">
        <f t="shared" si="1"/>
        <v>44</v>
      </c>
      <c r="C19" s="7">
        <v>1977</v>
      </c>
      <c r="D19" s="8">
        <v>8224377.0099999998</v>
      </c>
      <c r="F19" s="15">
        <v>18.61</v>
      </c>
      <c r="H19" s="14">
        <f t="shared" si="7"/>
        <v>6579501.608</v>
      </c>
      <c r="I19" s="3">
        <f t="shared" si="8"/>
        <v>16777729.100400001</v>
      </c>
      <c r="J19" s="3">
        <f t="shared" si="9"/>
        <v>0.39215686274509803</v>
      </c>
      <c r="K19" s="4">
        <f t="shared" si="10"/>
        <v>9511350.6721378248</v>
      </c>
      <c r="L19" s="4">
        <f t="shared" si="11"/>
        <v>4794060.9664501064</v>
      </c>
      <c r="M19">
        <f>VLOOKUP(B19,'CPI Indexes'!A$2:E$108,5,FALSE)</f>
        <v>4.08</v>
      </c>
      <c r="N19">
        <f>IF(B19&gt;G$4,VLOOKUP((B19-G$4),'CPI Indexes'!A$2:E$108,5,FALSE),VLOOKUP(0,'CPI Indexes'!A$2:E$108,5,FALSE))</f>
        <v>2</v>
      </c>
      <c r="O19">
        <f t="shared" si="12"/>
        <v>2.04</v>
      </c>
      <c r="P19"/>
    </row>
    <row r="20" spans="2:16" x14ac:dyDescent="0.35">
      <c r="B20">
        <f t="shared" si="1"/>
        <v>43</v>
      </c>
      <c r="C20" s="7">
        <v>1978</v>
      </c>
      <c r="D20" s="8">
        <v>11301973.9</v>
      </c>
      <c r="F20" s="15">
        <v>19.37</v>
      </c>
      <c r="H20" s="14">
        <f t="shared" si="7"/>
        <v>9041579.120000001</v>
      </c>
      <c r="I20" s="3">
        <f t="shared" si="8"/>
        <v>22015303.326041669</v>
      </c>
      <c r="J20" s="3">
        <f t="shared" si="9"/>
        <v>0.41069518716577541</v>
      </c>
      <c r="K20" s="4">
        <f t="shared" si="10"/>
        <v>13268737.856744962</v>
      </c>
      <c r="L20" s="4">
        <f t="shared" si="11"/>
        <v>6503393.2028928064</v>
      </c>
      <c r="M20">
        <f>VLOOKUP(B20,'CPI Indexes'!A$2:E$108,5,FALSE)</f>
        <v>3.74</v>
      </c>
      <c r="N20">
        <f>IF(B20&gt;G$4,VLOOKUP((B20-G$4),'CPI Indexes'!A$2:E$108,5,FALSE),VLOOKUP(0,'CPI Indexes'!A$2:E$108,5,FALSE))</f>
        <v>1.92</v>
      </c>
      <c r="O20">
        <f t="shared" si="12"/>
        <v>1.9479166666666667</v>
      </c>
      <c r="P20"/>
    </row>
    <row r="21" spans="2:16" x14ac:dyDescent="0.35">
      <c r="B21">
        <f t="shared" si="1"/>
        <v>42</v>
      </c>
      <c r="C21" s="7">
        <v>1979</v>
      </c>
      <c r="D21" s="8">
        <v>18397967.809999999</v>
      </c>
      <c r="F21" s="15">
        <v>20.13</v>
      </c>
      <c r="H21" s="14">
        <f t="shared" si="7"/>
        <v>14718374.248</v>
      </c>
      <c r="I21" s="3">
        <f t="shared" si="8"/>
        <v>34483622.725846991</v>
      </c>
      <c r="J21" s="3">
        <f t="shared" si="9"/>
        <v>0.42682215743440238</v>
      </c>
      <c r="K21" s="4">
        <f t="shared" si="10"/>
        <v>21927105.14894972</v>
      </c>
      <c r="L21" s="4">
        <f t="shared" si="11"/>
        <v>10450588.269979646</v>
      </c>
      <c r="M21">
        <f>VLOOKUP(B21,'CPI Indexes'!A$2:E$108,5,FALSE)</f>
        <v>3.43</v>
      </c>
      <c r="N21">
        <f>IF(B21&gt;G$4,VLOOKUP((B21-G$4),'CPI Indexes'!A$2:E$108,5,FALSE),VLOOKUP(0,'CPI Indexes'!A$2:E$108,5,FALSE))</f>
        <v>1.83</v>
      </c>
      <c r="O21">
        <f t="shared" si="12"/>
        <v>1.8743169398907105</v>
      </c>
      <c r="P21"/>
    </row>
    <row r="22" spans="2:16" x14ac:dyDescent="0.35">
      <c r="B22">
        <f t="shared" si="1"/>
        <v>41</v>
      </c>
      <c r="C22" s="7">
        <v>1980</v>
      </c>
      <c r="D22" s="8">
        <v>34491240.57</v>
      </c>
      <c r="F22" s="15">
        <v>20.91</v>
      </c>
      <c r="H22" s="14">
        <f t="shared" si="7"/>
        <v>27592992.456</v>
      </c>
      <c r="I22" s="3">
        <f t="shared" si="8"/>
        <v>61295861.812971428</v>
      </c>
      <c r="J22" s="3">
        <f t="shared" si="9"/>
        <v>0.45016077170418006</v>
      </c>
      <c r="K22" s="4">
        <f t="shared" si="10"/>
        <v>41747300.091024145</v>
      </c>
      <c r="L22" s="4">
        <f t="shared" si="11"/>
        <v>19333795.03533747</v>
      </c>
      <c r="M22">
        <f>VLOOKUP(B22,'CPI Indexes'!A$2:E$108,5,FALSE)</f>
        <v>3.11</v>
      </c>
      <c r="N22">
        <f>IF(B22&gt;G$4,VLOOKUP((B22-G$4),'CPI Indexes'!A$2:E$108,5,FALSE),VLOOKUP(0,'CPI Indexes'!A$2:E$108,5,FALSE))</f>
        <v>1.75</v>
      </c>
      <c r="O22">
        <f t="shared" si="12"/>
        <v>1.7771428571428571</v>
      </c>
      <c r="P22"/>
    </row>
    <row r="23" spans="2:16" x14ac:dyDescent="0.35">
      <c r="B23">
        <f t="shared" si="1"/>
        <v>40</v>
      </c>
      <c r="C23" s="7">
        <v>1981</v>
      </c>
      <c r="D23" s="8">
        <v>25464108.559999999</v>
      </c>
      <c r="F23" s="15">
        <v>21.71</v>
      </c>
      <c r="H23" s="14">
        <f t="shared" si="7"/>
        <v>20371286.848000001</v>
      </c>
      <c r="I23" s="3">
        <f t="shared" si="8"/>
        <v>42748836.79466667</v>
      </c>
      <c r="J23" s="3">
        <f t="shared" si="9"/>
        <v>0.47653429602888087</v>
      </c>
      <c r="K23" s="4">
        <f t="shared" si="10"/>
        <v>31313253.440579619</v>
      </c>
      <c r="L23" s="4">
        <f t="shared" si="11"/>
        <v>14080770.666040642</v>
      </c>
      <c r="M23">
        <f>VLOOKUP(B23,'CPI Indexes'!A$2:E$108,5,FALSE)</f>
        <v>2.77</v>
      </c>
      <c r="N23">
        <f>IF(B23&gt;G$4,VLOOKUP((B23-G$4),'CPI Indexes'!A$2:E$108,5,FALSE),VLOOKUP(0,'CPI Indexes'!A$2:E$108,5,FALSE))</f>
        <v>1.65</v>
      </c>
      <c r="O23">
        <f t="shared" si="12"/>
        <v>1.6787878787878789</v>
      </c>
      <c r="P23"/>
    </row>
    <row r="24" spans="2:16" x14ac:dyDescent="0.35">
      <c r="B24">
        <f t="shared" si="1"/>
        <v>39</v>
      </c>
      <c r="C24" s="7">
        <v>1982</v>
      </c>
      <c r="D24" s="8">
        <v>25607426.940000001</v>
      </c>
      <c r="F24" s="15">
        <v>22.51</v>
      </c>
      <c r="H24" s="14">
        <f t="shared" si="7"/>
        <v>20485941.552000001</v>
      </c>
      <c r="I24" s="3">
        <f t="shared" si="8"/>
        <v>39275194.693251535</v>
      </c>
      <c r="J24" s="3">
        <f t="shared" si="9"/>
        <v>0.52159999999999995</v>
      </c>
      <c r="K24" s="4">
        <f t="shared" si="10"/>
        <v>31992324.459146537</v>
      </c>
      <c r="L24" s="4">
        <f t="shared" si="11"/>
        <v>13968621.300502354</v>
      </c>
      <c r="M24">
        <f>VLOOKUP(B24,'CPI Indexes'!A$2:E$108,5,FALSE)</f>
        <v>2.5</v>
      </c>
      <c r="N24">
        <f>IF(B24&gt;G$4,VLOOKUP((B24-G$4),'CPI Indexes'!A$2:E$108,5,FALSE),VLOOKUP(0,'CPI Indexes'!A$2:E$108,5,FALSE))</f>
        <v>1.63</v>
      </c>
      <c r="O24">
        <f t="shared" si="12"/>
        <v>1.5337423312883436</v>
      </c>
      <c r="P24"/>
    </row>
    <row r="25" spans="2:16" x14ac:dyDescent="0.35">
      <c r="B25">
        <f t="shared" si="1"/>
        <v>38</v>
      </c>
      <c r="C25" s="7">
        <v>1983</v>
      </c>
      <c r="D25" s="8">
        <v>25357560.440000001</v>
      </c>
      <c r="F25" s="15">
        <v>23.33</v>
      </c>
      <c r="H25" s="14">
        <f t="shared" si="7"/>
        <v>20286048.352000002</v>
      </c>
      <c r="I25" s="3">
        <f t="shared" si="8"/>
        <v>37402401.648999996</v>
      </c>
      <c r="J25" s="3">
        <f t="shared" si="9"/>
        <v>0.54237288135593231</v>
      </c>
      <c r="K25" s="4">
        <f t="shared" si="10"/>
        <v>32198783.466286842</v>
      </c>
      <c r="L25" s="4">
        <f t="shared" si="11"/>
        <v>13640709.651985217</v>
      </c>
      <c r="M25">
        <f>VLOOKUP(B25,'CPI Indexes'!A$2:E$108,5,FALSE)</f>
        <v>2.36</v>
      </c>
      <c r="N25">
        <f>IF(B25&gt;G$4,VLOOKUP((B25-G$4),'CPI Indexes'!A$2:E$108,5,FALSE),VLOOKUP(0,'CPI Indexes'!A$2:E$108,5,FALSE))</f>
        <v>1.6</v>
      </c>
      <c r="O25">
        <f t="shared" si="12"/>
        <v>1.4749999999999999</v>
      </c>
      <c r="P25"/>
    </row>
    <row r="26" spans="2:16" x14ac:dyDescent="0.35">
      <c r="B26">
        <f t="shared" si="1"/>
        <v>37</v>
      </c>
      <c r="C26" s="7">
        <v>1984</v>
      </c>
      <c r="D26" s="8">
        <v>31785627.190000001</v>
      </c>
      <c r="F26" s="16">
        <v>24.16</v>
      </c>
      <c r="H26" s="14">
        <f t="shared" si="7"/>
        <v>25428501.752000004</v>
      </c>
      <c r="I26" s="3">
        <f t="shared" si="8"/>
        <v>44897198.405874997</v>
      </c>
      <c r="J26" s="3">
        <f t="shared" si="9"/>
        <v>0.56637168141592931</v>
      </c>
      <c r="K26" s="4">
        <f t="shared" si="10"/>
        <v>41029943.795697689</v>
      </c>
      <c r="L26" s="4">
        <f t="shared" si="11"/>
        <v>16858863.563031081</v>
      </c>
      <c r="M26">
        <f>VLOOKUP(B26,'CPI Indexes'!A$2:E$108,5,FALSE)</f>
        <v>2.2599999999999998</v>
      </c>
      <c r="N26">
        <f>IF(B26&gt;G$4,VLOOKUP((B26-G$4),'CPI Indexes'!A$2:E$108,5,FALSE),VLOOKUP(0,'CPI Indexes'!A$2:E$108,5,FALSE))</f>
        <v>1.6</v>
      </c>
      <c r="O26">
        <f t="shared" si="12"/>
        <v>1.4124999999999999</v>
      </c>
      <c r="P26"/>
    </row>
    <row r="27" spans="2:16" x14ac:dyDescent="0.35">
      <c r="B27">
        <f t="shared" si="1"/>
        <v>36</v>
      </c>
      <c r="C27" s="7">
        <v>1985</v>
      </c>
      <c r="D27" s="8">
        <v>25074148.579999998</v>
      </c>
      <c r="F27" s="16">
        <v>25</v>
      </c>
      <c r="H27" s="14">
        <f t="shared" si="7"/>
        <v>20059318.864</v>
      </c>
      <c r="I27" s="3">
        <f t="shared" si="8"/>
        <v>34878783.601666659</v>
      </c>
      <c r="J27" s="3">
        <f t="shared" si="9"/>
        <v>0.57511520737327204</v>
      </c>
      <c r="K27" s="4">
        <f t="shared" si="10"/>
        <v>32909438.773157828</v>
      </c>
      <c r="L27" s="4">
        <f t="shared" si="11"/>
        <v>13110457.331750903</v>
      </c>
      <c r="M27">
        <f>VLOOKUP(B27,'CPI Indexes'!A$2:E$108,5,FALSE)</f>
        <v>2.17</v>
      </c>
      <c r="N27">
        <f>IF(B27&gt;G$4,VLOOKUP((B27-G$4),'CPI Indexes'!A$2:E$108,5,FALSE),VLOOKUP(0,'CPI Indexes'!A$2:E$108,5,FALSE))</f>
        <v>1.56</v>
      </c>
      <c r="O27">
        <f t="shared" si="12"/>
        <v>1.391025641025641</v>
      </c>
      <c r="P27"/>
    </row>
    <row r="28" spans="2:16" x14ac:dyDescent="0.35">
      <c r="B28">
        <f t="shared" si="1"/>
        <v>35</v>
      </c>
      <c r="C28" s="7">
        <v>1986</v>
      </c>
      <c r="D28" s="8">
        <v>25595652.420000002</v>
      </c>
      <c r="F28" s="16">
        <v>25.85</v>
      </c>
      <c r="H28" s="14">
        <f t="shared" si="7"/>
        <v>20476521.936000004</v>
      </c>
      <c r="I28" s="3">
        <f t="shared" si="8"/>
        <v>34736956.855714284</v>
      </c>
      <c r="J28" s="3">
        <f t="shared" si="9"/>
        <v>0.58947368421052648</v>
      </c>
      <c r="K28" s="4">
        <f t="shared" si="10"/>
        <v>34164150.866083845</v>
      </c>
      <c r="L28" s="4">
        <f t="shared" si="11"/>
        <v>13191011.73897299</v>
      </c>
      <c r="M28">
        <f>VLOOKUP(B28,'CPI Indexes'!A$2:E$108,5,FALSE)</f>
        <v>2.09</v>
      </c>
      <c r="N28">
        <f>IF(B28&gt;G$4,VLOOKUP((B28-G$4),'CPI Indexes'!A$2:E$108,5,FALSE),VLOOKUP(0,'CPI Indexes'!A$2:E$108,5,FALSE))</f>
        <v>1.54</v>
      </c>
      <c r="O28">
        <f t="shared" si="12"/>
        <v>1.357142857142857</v>
      </c>
      <c r="P28"/>
    </row>
    <row r="29" spans="2:16" x14ac:dyDescent="0.35">
      <c r="B29">
        <f t="shared" si="1"/>
        <v>34</v>
      </c>
      <c r="C29" s="7">
        <v>1987</v>
      </c>
      <c r="D29" s="8">
        <v>31498975.800000001</v>
      </c>
      <c r="F29" s="16">
        <v>26.71</v>
      </c>
      <c r="H29" s="14">
        <f t="shared" si="7"/>
        <v>25199180.640000001</v>
      </c>
      <c r="I29" s="3">
        <f t="shared" si="8"/>
        <v>41446020.78947369</v>
      </c>
      <c r="J29" s="3">
        <f t="shared" si="9"/>
        <v>0.60799999999999987</v>
      </c>
      <c r="K29" s="4">
        <f t="shared" si="10"/>
        <v>42765840.073274471</v>
      </c>
      <c r="L29" s="4">
        <f t="shared" si="11"/>
        <v>15997595.547670359</v>
      </c>
      <c r="M29">
        <f>VLOOKUP(B29,'CPI Indexes'!A$2:E$108,5,FALSE)</f>
        <v>2</v>
      </c>
      <c r="N29">
        <f>IF(B29&gt;G$4,VLOOKUP((B29-G$4),'CPI Indexes'!A$2:E$108,5,FALSE),VLOOKUP(0,'CPI Indexes'!A$2:E$108,5,FALSE))</f>
        <v>1.52</v>
      </c>
      <c r="O29">
        <f t="shared" si="12"/>
        <v>1.3157894736842106</v>
      </c>
      <c r="P29"/>
    </row>
    <row r="30" spans="2:16" x14ac:dyDescent="0.35">
      <c r="B30">
        <f t="shared" si="1"/>
        <v>33</v>
      </c>
      <c r="C30" s="7">
        <v>1988</v>
      </c>
      <c r="D30" s="8">
        <v>29513727.350000001</v>
      </c>
      <c r="F30" s="16">
        <v>27.59</v>
      </c>
      <c r="H30" s="14">
        <f t="shared" si="7"/>
        <v>23610981.880000003</v>
      </c>
      <c r="I30" s="3">
        <f t="shared" si="8"/>
        <v>37777571.008000001</v>
      </c>
      <c r="J30" s="3">
        <f t="shared" si="9"/>
        <v>0.625</v>
      </c>
      <c r="K30" s="4">
        <f t="shared" si="10"/>
        <v>40774888.94088202</v>
      </c>
      <c r="L30" s="4">
        <f t="shared" si="11"/>
        <v>14766615.248610029</v>
      </c>
      <c r="M30">
        <f>VLOOKUP(B30,'CPI Indexes'!A$2:E$108,5,FALSE)</f>
        <v>1.92</v>
      </c>
      <c r="N30">
        <f>IF(B30&gt;G$4,VLOOKUP((B30-G$4),'CPI Indexes'!A$2:E$108,5,FALSE),VLOOKUP(0,'CPI Indexes'!A$2:E$108,5,FALSE))</f>
        <v>1.5</v>
      </c>
      <c r="O30">
        <f t="shared" si="12"/>
        <v>1.28</v>
      </c>
      <c r="P30"/>
    </row>
    <row r="31" spans="2:16" x14ac:dyDescent="0.35">
      <c r="B31">
        <f t="shared" si="1"/>
        <v>32</v>
      </c>
      <c r="C31" s="7">
        <v>1989</v>
      </c>
      <c r="D31" s="8">
        <v>43234172.450000003</v>
      </c>
      <c r="F31" s="16">
        <v>28.47</v>
      </c>
      <c r="H31" s="14">
        <f t="shared" si="7"/>
        <v>34587337.960000001</v>
      </c>
      <c r="I31" s="3">
        <f t="shared" si="8"/>
        <v>53822133.050000004</v>
      </c>
      <c r="J31" s="3">
        <f t="shared" si="9"/>
        <v>0.64262295081967213</v>
      </c>
      <c r="K31" s="4">
        <f t="shared" si="10"/>
        <v>60780466.29416544</v>
      </c>
      <c r="L31" s="4">
        <f t="shared" si="11"/>
        <v>21309961.607523441</v>
      </c>
      <c r="M31">
        <f>VLOOKUP(B31,'CPI Indexes'!A$2:E$108,5,FALSE)</f>
        <v>1.83</v>
      </c>
      <c r="N31">
        <f>IF(B31&gt;G$4,VLOOKUP((B31-G$4),'CPI Indexes'!A$2:E$108,5,FALSE),VLOOKUP(0,'CPI Indexes'!A$2:E$108,5,FALSE))</f>
        <v>1.47</v>
      </c>
      <c r="O31">
        <f t="shared" si="12"/>
        <v>1.2448979591836735</v>
      </c>
      <c r="P31"/>
    </row>
    <row r="32" spans="2:16" x14ac:dyDescent="0.35">
      <c r="B32">
        <f t="shared" si="1"/>
        <v>31</v>
      </c>
      <c r="C32" s="7">
        <v>1990</v>
      </c>
      <c r="D32" s="9">
        <v>33573751.340000004</v>
      </c>
      <c r="F32" s="16">
        <v>29.36</v>
      </c>
      <c r="H32" s="14">
        <f t="shared" si="7"/>
        <v>26859001.072000004</v>
      </c>
      <c r="I32" s="3">
        <f t="shared" si="8"/>
        <v>40801433.920138896</v>
      </c>
      <c r="J32" s="3">
        <f t="shared" si="9"/>
        <v>0.65828571428571425</v>
      </c>
      <c r="K32" s="4">
        <f t="shared" si="10"/>
        <v>48038661.645203687</v>
      </c>
      <c r="L32" s="4">
        <f t="shared" si="11"/>
        <v>16299719.299341572</v>
      </c>
      <c r="M32">
        <f>VLOOKUP(B32,'CPI Indexes'!A$2:E$108,5,FALSE)</f>
        <v>1.75</v>
      </c>
      <c r="N32">
        <f>IF(B32&gt;G$4,VLOOKUP((B32-G$4),'CPI Indexes'!A$2:E$108,5,FALSE),VLOOKUP(0,'CPI Indexes'!A$2:E$108,5,FALSE))</f>
        <v>1.44</v>
      </c>
      <c r="O32">
        <f t="shared" si="12"/>
        <v>1.2152777777777779</v>
      </c>
      <c r="P32"/>
    </row>
    <row r="33" spans="2:16" x14ac:dyDescent="0.35">
      <c r="B33">
        <f t="shared" si="1"/>
        <v>30</v>
      </c>
      <c r="C33" s="7">
        <v>1991</v>
      </c>
      <c r="D33" s="8">
        <v>44329393.439999998</v>
      </c>
      <c r="F33" s="16">
        <v>30.27</v>
      </c>
      <c r="H33" s="14">
        <f t="shared" si="7"/>
        <v>35463514.751999997</v>
      </c>
      <c r="I33" s="3">
        <f t="shared" si="8"/>
        <v>52245356.554285713</v>
      </c>
      <c r="J33" s="3">
        <f t="shared" si="9"/>
        <v>0.67878787878787872</v>
      </c>
      <c r="K33" s="4">
        <f t="shared" si="10"/>
        <v>64581625.979613669</v>
      </c>
      <c r="L33" s="4">
        <f t="shared" si="11"/>
        <v>21190881.608505566</v>
      </c>
      <c r="M33">
        <f>VLOOKUP(B33,'CPI Indexes'!A$2:E$108,5,FALSE)</f>
        <v>1.65</v>
      </c>
      <c r="N33">
        <f>IF(B33&gt;G$4,VLOOKUP((B33-G$4),'CPI Indexes'!A$2:E$108,5,FALSE),VLOOKUP(0,'CPI Indexes'!A$2:E$108,5,FALSE))</f>
        <v>1.4</v>
      </c>
      <c r="O33">
        <f t="shared" si="12"/>
        <v>1.1785714285714286</v>
      </c>
      <c r="P33"/>
    </row>
    <row r="34" spans="2:16" x14ac:dyDescent="0.35">
      <c r="B34">
        <f t="shared" si="1"/>
        <v>29</v>
      </c>
      <c r="C34" s="7">
        <v>1992</v>
      </c>
      <c r="D34" s="8">
        <v>42316315.530000001</v>
      </c>
      <c r="F34" s="16">
        <v>31.18</v>
      </c>
      <c r="H34" s="14">
        <f t="shared" si="7"/>
        <v>33853052.424000002</v>
      </c>
      <c r="I34" s="3">
        <f t="shared" si="8"/>
        <v>50347149.134233572</v>
      </c>
      <c r="J34" s="3">
        <f t="shared" si="9"/>
        <v>0.67239263803680993</v>
      </c>
      <c r="K34" s="4">
        <f t="shared" si="10"/>
        <v>62769864.232754014</v>
      </c>
      <c r="L34" s="4">
        <f t="shared" si="11"/>
        <v>19917831.931017444</v>
      </c>
      <c r="M34">
        <f>VLOOKUP(B34,'CPI Indexes'!A$2:E$108,5,FALSE)</f>
        <v>1.63</v>
      </c>
      <c r="N34">
        <f>IF(B34&gt;G$4,VLOOKUP((B34-G$4),'CPI Indexes'!A$2:E$108,5,FALSE),VLOOKUP(0,'CPI Indexes'!A$2:E$108,5,FALSE))</f>
        <v>1.37</v>
      </c>
      <c r="O34">
        <f t="shared" si="12"/>
        <v>1.18978102189781</v>
      </c>
      <c r="P34"/>
    </row>
    <row r="35" spans="2:16" x14ac:dyDescent="0.35">
      <c r="B35">
        <f t="shared" si="1"/>
        <v>28</v>
      </c>
      <c r="C35" s="7">
        <v>1993</v>
      </c>
      <c r="D35" s="8">
        <v>45660367.030000001</v>
      </c>
      <c r="F35" s="16">
        <v>32.1</v>
      </c>
      <c r="H35" s="14">
        <f t="shared" si="7"/>
        <v>36528293.624000005</v>
      </c>
      <c r="I35" s="3">
        <f t="shared" si="8"/>
        <v>54929764.848120302</v>
      </c>
      <c r="J35" s="3">
        <f t="shared" si="9"/>
        <v>0.66500000000000004</v>
      </c>
      <c r="K35" s="4">
        <f t="shared" si="10"/>
        <v>68975506.567083672</v>
      </c>
      <c r="L35" s="4">
        <f t="shared" si="11"/>
        <v>21158102.457555983</v>
      </c>
      <c r="M35">
        <f>VLOOKUP(B35,'CPI Indexes'!A$2:E$108,5,FALSE)</f>
        <v>1.6</v>
      </c>
      <c r="N35">
        <f>IF(B35&gt;G$4,VLOOKUP((B35-G$4),'CPI Indexes'!A$2:E$108,5,FALSE),VLOOKUP(0,'CPI Indexes'!A$2:E$108,5,FALSE))</f>
        <v>1.33</v>
      </c>
      <c r="O35">
        <f t="shared" si="12"/>
        <v>1.2030075187969924</v>
      </c>
      <c r="P35"/>
    </row>
    <row r="36" spans="2:16" x14ac:dyDescent="0.35">
      <c r="B36">
        <f t="shared" si="1"/>
        <v>27</v>
      </c>
      <c r="C36" s="7">
        <v>1994</v>
      </c>
      <c r="D36" s="8">
        <v>71406330.170000002</v>
      </c>
      <c r="F36" s="16">
        <v>33.03</v>
      </c>
      <c r="H36" s="14">
        <f t="shared" si="7"/>
        <v>57125064.136000007</v>
      </c>
      <c r="I36" s="3">
        <f t="shared" si="8"/>
        <v>87213838.375572518</v>
      </c>
      <c r="J36" s="3">
        <f t="shared" si="9"/>
        <v>0.65500000000000014</v>
      </c>
      <c r="K36" s="4">
        <f t="shared" si="10"/>
        <v>109872845.98020019</v>
      </c>
      <c r="L36" s="4">
        <f t="shared" si="11"/>
        <v>32568912.180360273</v>
      </c>
      <c r="M36">
        <f>VLOOKUP(B36,'CPI Indexes'!A$2:E$108,5,FALSE)</f>
        <v>1.6</v>
      </c>
      <c r="N36">
        <f>IF(B36&gt;G$4,VLOOKUP((B36-G$4),'CPI Indexes'!A$2:E$108,5,FALSE),VLOOKUP(0,'CPI Indexes'!A$2:E$108,5,FALSE))</f>
        <v>1.31</v>
      </c>
      <c r="O36">
        <f t="shared" si="12"/>
        <v>1.2213740458015268</v>
      </c>
      <c r="P36"/>
    </row>
    <row r="37" spans="2:16" x14ac:dyDescent="0.35">
      <c r="B37">
        <f t="shared" si="1"/>
        <v>26</v>
      </c>
      <c r="C37" s="7">
        <v>1995</v>
      </c>
      <c r="D37" s="8">
        <v>84083522.930000007</v>
      </c>
      <c r="F37" s="16">
        <v>33.96</v>
      </c>
      <c r="H37" s="14">
        <f t="shared" si="7"/>
        <v>67266818.344000012</v>
      </c>
      <c r="I37" s="3">
        <f t="shared" si="8"/>
        <v>102476793.57093751</v>
      </c>
      <c r="J37" s="3">
        <f t="shared" si="9"/>
        <v>0.65641025641025641</v>
      </c>
      <c r="K37" s="4">
        <f t="shared" si="10"/>
        <v>131784010.33827643</v>
      </c>
      <c r="L37" s="4">
        <f t="shared" si="11"/>
        <v>37749105.114801332</v>
      </c>
      <c r="M37">
        <f>VLOOKUP(B37,'CPI Indexes'!A$2:E$108,5,FALSE)</f>
        <v>1.56</v>
      </c>
      <c r="N37">
        <f>IF(B37&gt;G$4,VLOOKUP((B37-G$4),'CPI Indexes'!A$2:E$108,5,FALSE),VLOOKUP(0,'CPI Indexes'!A$2:E$108,5,FALSE))</f>
        <v>1.28</v>
      </c>
      <c r="O37">
        <f t="shared" si="12"/>
        <v>1.21875</v>
      </c>
      <c r="P37"/>
    </row>
    <row r="38" spans="2:16" x14ac:dyDescent="0.35">
      <c r="B38">
        <f t="shared" si="1"/>
        <v>25</v>
      </c>
      <c r="C38" s="7">
        <v>1996</v>
      </c>
      <c r="D38" s="8">
        <v>80697145.790000007</v>
      </c>
      <c r="F38" s="16">
        <v>34.9</v>
      </c>
      <c r="H38" s="14">
        <f t="shared" si="7"/>
        <v>64557716.632000007</v>
      </c>
      <c r="I38" s="3">
        <f t="shared" si="8"/>
        <v>98629844.854444459</v>
      </c>
      <c r="J38" s="3">
        <f t="shared" si="9"/>
        <v>0.65454545454545454</v>
      </c>
      <c r="K38" s="4">
        <f t="shared" si="10"/>
        <v>128852887.65374097</v>
      </c>
      <c r="L38" s="4">
        <f t="shared" si="11"/>
        <v>35654083.548357479</v>
      </c>
      <c r="M38">
        <f>VLOOKUP(B38,'CPI Indexes'!A$2:E$108,5,FALSE)</f>
        <v>1.54</v>
      </c>
      <c r="N38">
        <f>IF(B38&gt;G$4,VLOOKUP((B38-G$4),'CPI Indexes'!A$2:E$108,5,FALSE),VLOOKUP(0,'CPI Indexes'!A$2:E$108,5,FALSE))</f>
        <v>1.26</v>
      </c>
      <c r="O38">
        <f t="shared" si="12"/>
        <v>1.2222222222222223</v>
      </c>
      <c r="P38"/>
    </row>
    <row r="39" spans="2:16" x14ac:dyDescent="0.35">
      <c r="B39">
        <f t="shared" si="1"/>
        <v>24</v>
      </c>
      <c r="C39" s="7">
        <v>1997</v>
      </c>
      <c r="D39" s="8">
        <v>81189401.120000005</v>
      </c>
      <c r="F39" s="16">
        <v>35.85</v>
      </c>
      <c r="H39" s="14">
        <f t="shared" si="7"/>
        <v>64951520.896000005</v>
      </c>
      <c r="I39" s="3">
        <f t="shared" si="8"/>
        <v>100331617.64422765</v>
      </c>
      <c r="J39" s="3">
        <f t="shared" si="9"/>
        <v>0.64736842105263159</v>
      </c>
      <c r="K39" s="4">
        <f t="shared" si="10"/>
        <v>132100810.60703507</v>
      </c>
      <c r="L39" s="4">
        <f t="shared" si="11"/>
        <v>35296521.265859149</v>
      </c>
      <c r="M39">
        <f>VLOOKUP(B39,'CPI Indexes'!A$2:E$108,5,FALSE)</f>
        <v>1.52</v>
      </c>
      <c r="N39">
        <f>IF(B39&gt;G$4,VLOOKUP((B39-G$4),'CPI Indexes'!A$2:E$108,5,FALSE),VLOOKUP(0,'CPI Indexes'!A$2:E$108,5,FALSE))</f>
        <v>1.23</v>
      </c>
      <c r="O39">
        <f t="shared" si="12"/>
        <v>1.2357723577235773</v>
      </c>
      <c r="P39"/>
    </row>
    <row r="40" spans="2:16" x14ac:dyDescent="0.35">
      <c r="B40">
        <f t="shared" si="1"/>
        <v>23</v>
      </c>
      <c r="C40" s="7">
        <v>1998</v>
      </c>
      <c r="D40" s="8">
        <v>87155125.689999998</v>
      </c>
      <c r="F40" s="16">
        <v>36.799999999999997</v>
      </c>
      <c r="H40" s="14">
        <f t="shared" si="7"/>
        <v>69724100.552000001</v>
      </c>
      <c r="I40" s="3">
        <f t="shared" si="8"/>
        <v>108943907.1125</v>
      </c>
      <c r="J40" s="3">
        <f t="shared" si="9"/>
        <v>0.64</v>
      </c>
      <c r="K40" s="4">
        <f t="shared" si="10"/>
        <v>144500463.90958685</v>
      </c>
      <c r="L40" s="4">
        <f t="shared" si="11"/>
        <v>37282666.258828744</v>
      </c>
      <c r="M40">
        <f>VLOOKUP(B40,'CPI Indexes'!A$2:E$108,5,FALSE)</f>
        <v>1.5</v>
      </c>
      <c r="N40">
        <f>IF(B40&gt;G$4,VLOOKUP((B40-G$4),'CPI Indexes'!A$2:E$108,5,FALSE),VLOOKUP(0,'CPI Indexes'!A$2:E$108,5,FALSE))</f>
        <v>1.2</v>
      </c>
      <c r="O40">
        <f t="shared" si="12"/>
        <v>1.25</v>
      </c>
      <c r="P40"/>
    </row>
    <row r="41" spans="2:16" x14ac:dyDescent="0.35">
      <c r="B41">
        <f t="shared" si="1"/>
        <v>22</v>
      </c>
      <c r="C41" s="7">
        <v>1999</v>
      </c>
      <c r="D41" s="8">
        <v>88130303.579999998</v>
      </c>
      <c r="F41" s="16">
        <v>37.76</v>
      </c>
      <c r="H41" s="14">
        <f t="shared" si="7"/>
        <v>70504242.864000008</v>
      </c>
      <c r="I41" s="3">
        <f t="shared" si="8"/>
        <v>107959621.8855</v>
      </c>
      <c r="J41" s="3">
        <f t="shared" si="9"/>
        <v>0.65306122448979598</v>
      </c>
      <c r="K41" s="4">
        <f t="shared" si="10"/>
        <v>148921615.51893103</v>
      </c>
      <c r="L41" s="4">
        <f t="shared" si="11"/>
        <v>37089149.927856371</v>
      </c>
      <c r="M41">
        <f>VLOOKUP(B41,'CPI Indexes'!A$2:E$108,5,FALSE)</f>
        <v>1.47</v>
      </c>
      <c r="N41">
        <f>IF(B41&gt;G$4,VLOOKUP((B41-G$4),'CPI Indexes'!A$2:E$108,5,FALSE),VLOOKUP(0,'CPI Indexes'!A$2:E$108,5,FALSE))</f>
        <v>1.2</v>
      </c>
      <c r="O41">
        <f t="shared" si="12"/>
        <v>1.2250000000000001</v>
      </c>
      <c r="P41"/>
    </row>
    <row r="42" spans="2:16" x14ac:dyDescent="0.35">
      <c r="B42">
        <f t="shared" si="1"/>
        <v>21</v>
      </c>
      <c r="C42" s="7">
        <v>2000</v>
      </c>
      <c r="D42" s="8">
        <v>83554050.579999998</v>
      </c>
      <c r="F42" s="16">
        <v>38.72</v>
      </c>
      <c r="H42" s="14">
        <f t="shared" si="7"/>
        <v>66843240.464000002</v>
      </c>
      <c r="I42" s="3">
        <f t="shared" si="8"/>
        <v>101964265.11457628</v>
      </c>
      <c r="J42" s="3">
        <f t="shared" si="9"/>
        <v>0.65555555555555556</v>
      </c>
      <c r="K42" s="4">
        <f t="shared" si="10"/>
        <v>143898460.05899724</v>
      </c>
      <c r="L42" s="4">
        <f t="shared" si="11"/>
        <v>34593675.386525065</v>
      </c>
      <c r="M42">
        <f>VLOOKUP(B42,'CPI Indexes'!A$2:E$108,5,FALSE)</f>
        <v>1.44</v>
      </c>
      <c r="N42">
        <f>IF(B42&gt;G$4,VLOOKUP((B42-G$4),'CPI Indexes'!A$2:E$108,5,FALSE),VLOOKUP(0,'CPI Indexes'!A$2:E$108,5,FALSE))</f>
        <v>1.18</v>
      </c>
      <c r="O42">
        <f t="shared" si="12"/>
        <v>1.2203389830508475</v>
      </c>
      <c r="P42"/>
    </row>
    <row r="43" spans="2:16" x14ac:dyDescent="0.35">
      <c r="B43">
        <f t="shared" si="1"/>
        <v>20</v>
      </c>
      <c r="C43" s="7">
        <v>2001</v>
      </c>
      <c r="D43" s="8">
        <v>86814041.799999997</v>
      </c>
      <c r="F43" s="16">
        <v>39.69</v>
      </c>
      <c r="H43" s="14">
        <f t="shared" si="7"/>
        <v>69451233.439999998</v>
      </c>
      <c r="I43" s="3">
        <f t="shared" si="8"/>
        <v>106613735.54385965</v>
      </c>
      <c r="J43" s="3">
        <f t="shared" si="9"/>
        <v>0.65142857142857147</v>
      </c>
      <c r="K43" s="4">
        <f t="shared" si="10"/>
        <v>152412567.92368597</v>
      </c>
      <c r="L43" s="4">
        <f t="shared" si="11"/>
        <v>35355165.753339671</v>
      </c>
      <c r="M43">
        <f>VLOOKUP(B43,'CPI Indexes'!A$2:E$108,5,FALSE)</f>
        <v>1.4</v>
      </c>
      <c r="N43">
        <f>IF(B43&gt;G$4,VLOOKUP((B43-G$4),'CPI Indexes'!A$2:E$108,5,FALSE),VLOOKUP(0,'CPI Indexes'!A$2:E$108,5,FALSE))</f>
        <v>1.1399999999999999</v>
      </c>
      <c r="O43">
        <f t="shared" si="12"/>
        <v>1.2280701754385965</v>
      </c>
      <c r="P43"/>
    </row>
    <row r="44" spans="2:16" x14ac:dyDescent="0.35">
      <c r="B44">
        <f t="shared" si="1"/>
        <v>19</v>
      </c>
      <c r="C44" s="7">
        <v>2002</v>
      </c>
      <c r="D44" s="8">
        <v>70173181.010000005</v>
      </c>
      <c r="F44" s="16">
        <v>40.659999999999997</v>
      </c>
      <c r="H44" s="14">
        <f t="shared" si="7"/>
        <v>56138544.808000006</v>
      </c>
      <c r="I44" s="3">
        <f t="shared" si="8"/>
        <v>85077219.45460178</v>
      </c>
      <c r="J44" s="3">
        <f t="shared" si="9"/>
        <v>0.6598540145985401</v>
      </c>
      <c r="K44" s="4">
        <f t="shared" si="10"/>
        <v>125586840.52952641</v>
      </c>
      <c r="L44" s="4">
        <f t="shared" si="11"/>
        <v>28110448.178249206</v>
      </c>
      <c r="M44">
        <f>VLOOKUP(B44,'CPI Indexes'!A$2:E$108,5,FALSE)</f>
        <v>1.37</v>
      </c>
      <c r="N44">
        <f>IF(B44&gt;G$4,VLOOKUP((B44-G$4),'CPI Indexes'!A$2:E$108,5,FALSE),VLOOKUP(0,'CPI Indexes'!A$2:E$108,5,FALSE))</f>
        <v>1.1299999999999999</v>
      </c>
      <c r="O44">
        <f t="shared" si="12"/>
        <v>1.2123893805309736</v>
      </c>
      <c r="P44"/>
    </row>
    <row r="45" spans="2:16" x14ac:dyDescent="0.35">
      <c r="B45">
        <f t="shared" si="1"/>
        <v>18</v>
      </c>
      <c r="C45" s="7">
        <v>2003</v>
      </c>
      <c r="D45" s="8">
        <v>69467695.340000004</v>
      </c>
      <c r="F45" s="16">
        <v>41.64</v>
      </c>
      <c r="H45" s="14">
        <f t="shared" si="7"/>
        <v>55574156.272000007</v>
      </c>
      <c r="I45" s="3">
        <f t="shared" si="8"/>
        <v>82492888.216250002</v>
      </c>
      <c r="J45" s="3">
        <f t="shared" si="9"/>
        <v>0.67368421052631589</v>
      </c>
      <c r="K45" s="4">
        <f t="shared" si="10"/>
        <v>126760525.2609174</v>
      </c>
      <c r="L45" s="4">
        <f t="shared" si="11"/>
        <v>27367764.363967173</v>
      </c>
      <c r="M45">
        <f>VLOOKUP(B45,'CPI Indexes'!A$2:E$108,5,FALSE)</f>
        <v>1.33</v>
      </c>
      <c r="N45">
        <f>IF(B45&gt;G$4,VLOOKUP((B45-G$4),'CPI Indexes'!A$2:E$108,5,FALSE),VLOOKUP(0,'CPI Indexes'!A$2:E$108,5,FALSE))</f>
        <v>1.1200000000000001</v>
      </c>
      <c r="O45">
        <f t="shared" si="12"/>
        <v>1.1875</v>
      </c>
      <c r="P45"/>
    </row>
    <row r="46" spans="2:16" x14ac:dyDescent="0.35">
      <c r="B46">
        <f t="shared" si="1"/>
        <v>17</v>
      </c>
      <c r="C46" s="7">
        <v>2004</v>
      </c>
      <c r="D46" s="8">
        <v>49483656.960000001</v>
      </c>
      <c r="F46" s="16">
        <v>42.62</v>
      </c>
      <c r="H46" s="14">
        <f t="shared" si="7"/>
        <v>39586925.568000004</v>
      </c>
      <c r="I46" s="3">
        <f t="shared" si="8"/>
        <v>59471184.052844033</v>
      </c>
      <c r="J46" s="3">
        <f t="shared" si="9"/>
        <v>0.66564885496183213</v>
      </c>
      <c r="K46" s="4">
        <f t="shared" si="10"/>
        <v>92064266.002245679</v>
      </c>
      <c r="L46" s="4">
        <f t="shared" si="11"/>
        <v>19172468.970037676</v>
      </c>
      <c r="M46">
        <f>VLOOKUP(B46,'CPI Indexes'!A$2:E$108,5,FALSE)</f>
        <v>1.31</v>
      </c>
      <c r="N46">
        <f>IF(B46&gt;G$4,VLOOKUP((B46-G$4),'CPI Indexes'!A$2:E$108,5,FALSE),VLOOKUP(0,'CPI Indexes'!A$2:E$108,5,FALSE))</f>
        <v>1.0900000000000001</v>
      </c>
      <c r="O46">
        <f t="shared" si="12"/>
        <v>1.201834862385321</v>
      </c>
      <c r="P46"/>
    </row>
    <row r="47" spans="2:16" x14ac:dyDescent="0.35">
      <c r="B47">
        <f t="shared" si="1"/>
        <v>16</v>
      </c>
      <c r="C47" s="7">
        <v>2005</v>
      </c>
      <c r="D47" s="8">
        <v>71346819.359999999</v>
      </c>
      <c r="F47" s="16">
        <v>43.6</v>
      </c>
      <c r="H47" s="14">
        <f t="shared" si="7"/>
        <v>57077455.488000005</v>
      </c>
      <c r="I47" s="3">
        <f t="shared" si="8"/>
        <v>84559193.315555543</v>
      </c>
      <c r="J47" s="3">
        <f t="shared" si="9"/>
        <v>0.67500000000000016</v>
      </c>
      <c r="K47" s="4">
        <f t="shared" si="10"/>
        <v>135341845.09312949</v>
      </c>
      <c r="L47" s="4">
        <f t="shared" si="11"/>
        <v>27186337.126682002</v>
      </c>
      <c r="M47">
        <f>VLOOKUP(B47,'CPI Indexes'!A$2:E$108,5,FALSE)</f>
        <v>1.28</v>
      </c>
      <c r="N47">
        <f>IF(B47&gt;G$4,VLOOKUP((B47-G$4),'CPI Indexes'!A$2:E$108,5,FALSE),VLOOKUP(0,'CPI Indexes'!A$2:E$108,5,FALSE))</f>
        <v>1.08</v>
      </c>
      <c r="O47">
        <f t="shared" si="12"/>
        <v>1.1851851851851851</v>
      </c>
      <c r="P47"/>
    </row>
    <row r="48" spans="2:16" x14ac:dyDescent="0.35">
      <c r="B48">
        <f t="shared" si="1"/>
        <v>15</v>
      </c>
      <c r="C48" s="7">
        <v>2006</v>
      </c>
      <c r="D48" s="8">
        <v>130542562.61</v>
      </c>
      <c r="F48" s="16">
        <v>44.58</v>
      </c>
      <c r="H48" s="14">
        <f t="shared" si="7"/>
        <v>104434050.088</v>
      </c>
      <c r="I48" s="3">
        <f t="shared" si="8"/>
        <v>153723017.65289718</v>
      </c>
      <c r="J48" s="3">
        <f t="shared" si="9"/>
        <v>0.67936507936507939</v>
      </c>
      <c r="K48" s="4">
        <f t="shared" si="10"/>
        <v>252486276.66706249</v>
      </c>
      <c r="L48" s="4">
        <f t="shared" si="11"/>
        <v>48920179.281137384</v>
      </c>
      <c r="M48">
        <f>VLOOKUP(B48,'CPI Indexes'!A$2:E$108,5,FALSE)</f>
        <v>1.26</v>
      </c>
      <c r="N48">
        <f>IF(B48&gt;G$4,VLOOKUP((B48-G$4),'CPI Indexes'!A$2:E$108,5,FALSE),VLOOKUP(0,'CPI Indexes'!A$2:E$108,5,FALSE))</f>
        <v>1.07</v>
      </c>
      <c r="O48">
        <f t="shared" si="12"/>
        <v>1.1775700934579438</v>
      </c>
      <c r="P48"/>
    </row>
    <row r="49" spans="2:16" x14ac:dyDescent="0.35">
      <c r="B49">
        <f t="shared" si="1"/>
        <v>14</v>
      </c>
      <c r="C49" s="7">
        <v>2007</v>
      </c>
      <c r="D49" s="8">
        <v>117078848.28</v>
      </c>
      <c r="F49" s="16">
        <v>45.57</v>
      </c>
      <c r="H49" s="14">
        <f t="shared" si="7"/>
        <v>93663078.624000013</v>
      </c>
      <c r="I49" s="3">
        <f t="shared" si="8"/>
        <v>137149507.98514283</v>
      </c>
      <c r="J49" s="3">
        <f t="shared" si="9"/>
        <v>0.68292682926829296</v>
      </c>
      <c r="K49" s="4">
        <f t="shared" si="10"/>
        <v>230928883.46023488</v>
      </c>
      <c r="L49" s="4">
        <f t="shared" si="11"/>
        <v>43142001.878350265</v>
      </c>
      <c r="M49">
        <f>VLOOKUP(B49,'CPI Indexes'!A$2:E$108,5,FALSE)</f>
        <v>1.23</v>
      </c>
      <c r="N49">
        <f>IF(B49&gt;G$4,VLOOKUP((B49-G$4),'CPI Indexes'!A$2:E$108,5,FALSE),VLOOKUP(0,'CPI Indexes'!A$2:E$108,5,FALSE))</f>
        <v>1.05</v>
      </c>
      <c r="O49">
        <f t="shared" si="12"/>
        <v>1.1714285714285713</v>
      </c>
      <c r="P49"/>
    </row>
    <row r="50" spans="2:16" x14ac:dyDescent="0.35">
      <c r="B50">
        <f t="shared" si="1"/>
        <v>13</v>
      </c>
      <c r="C50" s="7">
        <v>2008</v>
      </c>
      <c r="D50" s="8">
        <v>100171111.97</v>
      </c>
      <c r="F50" s="16">
        <v>46.56</v>
      </c>
      <c r="H50" s="14">
        <f t="shared" si="7"/>
        <v>80136889.576000005</v>
      </c>
      <c r="I50" s="3">
        <f t="shared" si="8"/>
        <v>116704208.12038834</v>
      </c>
      <c r="J50" s="3">
        <f t="shared" si="9"/>
        <v>0.68666666666666676</v>
      </c>
      <c r="K50" s="4">
        <f t="shared" si="10"/>
        <v>201491383.56059718</v>
      </c>
      <c r="L50" s="4">
        <f t="shared" si="11"/>
        <v>36295291.800490759</v>
      </c>
      <c r="M50">
        <f>VLOOKUP(B50,'CPI Indexes'!A$2:E$108,5,FALSE)</f>
        <v>1.2</v>
      </c>
      <c r="N50">
        <f>IF(B50&gt;G$4,VLOOKUP((B50-G$4),'CPI Indexes'!A$2:E$108,5,FALSE),VLOOKUP(0,'CPI Indexes'!A$2:E$108,5,FALSE))</f>
        <v>1.03</v>
      </c>
      <c r="O50">
        <f t="shared" si="12"/>
        <v>1.1650485436893203</v>
      </c>
      <c r="P50"/>
    </row>
    <row r="51" spans="2:16" x14ac:dyDescent="0.35">
      <c r="B51">
        <f t="shared" si="1"/>
        <v>12</v>
      </c>
      <c r="C51" s="7">
        <v>2009</v>
      </c>
      <c r="D51" s="8">
        <v>111486378.79000001</v>
      </c>
      <c r="F51" s="16">
        <v>47.55</v>
      </c>
      <c r="H51" s="14">
        <f t="shared" si="7"/>
        <v>89189103.032000005</v>
      </c>
      <c r="I51" s="3">
        <f t="shared" si="8"/>
        <v>132459063.90891089</v>
      </c>
      <c r="J51" s="3">
        <f t="shared" si="9"/>
        <v>0.67333333333333345</v>
      </c>
      <c r="K51" s="4">
        <f t="shared" si="10"/>
        <v>228691468.66792396</v>
      </c>
      <c r="L51" s="4">
        <f t="shared" si="11"/>
        <v>39720577.357284427</v>
      </c>
      <c r="M51">
        <f>VLOOKUP(B51,'CPI Indexes'!A$2:E$108,5,FALSE)</f>
        <v>1.2</v>
      </c>
      <c r="N51">
        <f>IF(B51&gt;G$4,VLOOKUP((B51-G$4),'CPI Indexes'!A$2:E$108,5,FALSE),VLOOKUP(0,'CPI Indexes'!A$2:E$108,5,FALSE))</f>
        <v>1.01</v>
      </c>
      <c r="O51">
        <f t="shared" si="12"/>
        <v>1.1881188118811881</v>
      </c>
      <c r="P51"/>
    </row>
    <row r="52" spans="2:16" x14ac:dyDescent="0.35">
      <c r="B52">
        <f t="shared" si="1"/>
        <v>11</v>
      </c>
      <c r="C52" s="7">
        <v>2010</v>
      </c>
      <c r="D52" s="8">
        <v>101185681.78</v>
      </c>
      <c r="F52" s="16">
        <v>48.54</v>
      </c>
      <c r="H52" s="14">
        <f t="shared" si="7"/>
        <v>80948545.42400001</v>
      </c>
      <c r="I52" s="3">
        <f t="shared" si="8"/>
        <v>119399104.50039999</v>
      </c>
      <c r="J52" s="3">
        <f t="shared" si="9"/>
        <v>0.67796610169491534</v>
      </c>
      <c r="K52" s="4">
        <f t="shared" si="10"/>
        <v>211671012.2012541</v>
      </c>
      <c r="L52" s="4">
        <f t="shared" si="11"/>
        <v>35448572.519056045</v>
      </c>
      <c r="M52">
        <f>VLOOKUP(B52,'CPI Indexes'!A$2:E$108,5,FALSE)</f>
        <v>1.18</v>
      </c>
      <c r="N52">
        <f>IF(B52&gt;G$4,VLOOKUP((B52-G$4),'CPI Indexes'!A$2:E$108,5,FALSE),VLOOKUP(0,'CPI Indexes'!A$2:E$108,5,FALSE))</f>
        <v>1</v>
      </c>
      <c r="O52">
        <f t="shared" si="12"/>
        <v>1.18</v>
      </c>
      <c r="P52"/>
    </row>
    <row r="53" spans="2:16" x14ac:dyDescent="0.35">
      <c r="B53">
        <f t="shared" si="1"/>
        <v>10</v>
      </c>
      <c r="C53" s="7">
        <v>2011</v>
      </c>
      <c r="D53" s="8">
        <v>79567412.200000003</v>
      </c>
      <c r="F53" s="16">
        <v>49.53</v>
      </c>
      <c r="H53" s="14">
        <f t="shared" si="7"/>
        <v>63653929.760000005</v>
      </c>
      <c r="I53" s="3">
        <f t="shared" si="8"/>
        <v>92558010.110204086</v>
      </c>
      <c r="J53" s="3">
        <f t="shared" si="9"/>
        <v>0.68771929824561406</v>
      </c>
      <c r="K53" s="4">
        <f t="shared" si="10"/>
        <v>169742943.0925861</v>
      </c>
      <c r="L53" s="4">
        <f t="shared" si="11"/>
        <v>27409484.536112294</v>
      </c>
      <c r="M53">
        <f>VLOOKUP(B53,'CPI Indexes'!A$2:E$109,5,FALSE)</f>
        <v>1.1399999999999999</v>
      </c>
      <c r="N53">
        <f>IF(B53&gt;G$4,VLOOKUP((B53-G$4),'CPI Indexes'!A$2:E$109,5,FALSE),VLOOKUP(0,'CPI Indexes'!A$2:E$109,5,FALSE))</f>
        <v>0.98</v>
      </c>
      <c r="O53">
        <f t="shared" si="12"/>
        <v>1.1632653061224489</v>
      </c>
      <c r="P53"/>
    </row>
    <row r="54" spans="2:16" x14ac:dyDescent="0.35">
      <c r="B54">
        <f t="shared" si="1"/>
        <v>9</v>
      </c>
      <c r="C54" s="7">
        <v>2012</v>
      </c>
      <c r="D54" s="8">
        <v>92279144.859999999</v>
      </c>
      <c r="F54" s="16">
        <v>50.52</v>
      </c>
      <c r="H54" s="14">
        <f t="shared" si="7"/>
        <v>73823315.887999997</v>
      </c>
      <c r="I54" s="3">
        <f t="shared" si="8"/>
        <v>106403503.76714285</v>
      </c>
      <c r="J54" s="3">
        <f t="shared" si="9"/>
        <v>0.69380530973451326</v>
      </c>
      <c r="K54" s="4">
        <f t="shared" si="10"/>
        <v>200758631.09610018</v>
      </c>
      <c r="L54" s="4">
        <f t="shared" si="11"/>
        <v>31257564.909643523</v>
      </c>
      <c r="M54">
        <f>VLOOKUP(B54,'CPI Indexes'!A$2:E$109,5,FALSE)</f>
        <v>1.1299999999999999</v>
      </c>
      <c r="N54">
        <f>IF(B54&gt;G$4,VLOOKUP((B54-G$4),'CPI Indexes'!A$2:E$109,5,FALSE),VLOOKUP(0,'CPI Indexes'!A$2:E$109,5,FALSE))</f>
        <v>0.98</v>
      </c>
      <c r="O54">
        <f t="shared" si="12"/>
        <v>1.1530612244897958</v>
      </c>
      <c r="P54"/>
    </row>
    <row r="55" spans="2:16" x14ac:dyDescent="0.35">
      <c r="B55">
        <f t="shared" si="1"/>
        <v>8</v>
      </c>
      <c r="C55" s="7">
        <v>2013</v>
      </c>
      <c r="D55" s="8">
        <v>97943602.25</v>
      </c>
      <c r="F55" s="16">
        <v>51.52</v>
      </c>
      <c r="H55" s="14">
        <f t="shared" si="7"/>
        <v>78354881.799999997</v>
      </c>
      <c r="I55" s="3">
        <f t="shared" si="8"/>
        <v>111935545.42857145</v>
      </c>
      <c r="J55" s="3">
        <f t="shared" si="9"/>
        <v>0.69999999999999984</v>
      </c>
      <c r="K55" s="4">
        <f t="shared" si="10"/>
        <v>217343626.37414601</v>
      </c>
      <c r="L55" s="4">
        <f t="shared" si="11"/>
        <v>32616677.505120803</v>
      </c>
      <c r="M55">
        <f>VLOOKUP(B55,'CPI Indexes'!A$2:E$109,5,FALSE)</f>
        <v>1.1200000000000001</v>
      </c>
      <c r="N55">
        <f>IF(B55&gt;G$4,VLOOKUP((B55-G$4),'CPI Indexes'!A$2:E$109,5,FALSE),VLOOKUP(0,'CPI Indexes'!A$2:E$109,5,FALSE))</f>
        <v>0.98</v>
      </c>
      <c r="O55">
        <f t="shared" si="12"/>
        <v>1.142857142857143</v>
      </c>
      <c r="P55"/>
    </row>
    <row r="56" spans="2:16" x14ac:dyDescent="0.35">
      <c r="B56">
        <f t="shared" si="1"/>
        <v>7</v>
      </c>
      <c r="C56" s="7">
        <v>2014</v>
      </c>
      <c r="D56" s="8">
        <v>94463784.260000005</v>
      </c>
      <c r="F56" s="16">
        <v>52.51</v>
      </c>
      <c r="H56" s="14">
        <f t="shared" si="7"/>
        <v>75571027.408000007</v>
      </c>
      <c r="I56" s="3">
        <f t="shared" si="8"/>
        <v>105066862.08510205</v>
      </c>
      <c r="J56" s="3">
        <f t="shared" si="9"/>
        <v>0.7192660550458716</v>
      </c>
      <c r="K56" s="4">
        <f t="shared" si="10"/>
        <v>213771766.39294401</v>
      </c>
      <c r="L56" s="4">
        <f t="shared" si="11"/>
        <v>30932493.62576222</v>
      </c>
      <c r="M56">
        <f>VLOOKUP(B56,'CPI Indexes'!A$2:E$109,5,FALSE)</f>
        <v>1.0900000000000001</v>
      </c>
      <c r="N56">
        <f>IF(B56&gt;G$4,VLOOKUP((B56-G$4),'CPI Indexes'!A$2:E$109,5,FALSE),VLOOKUP(0,'CPI Indexes'!A$2:E$109,5,FALSE))</f>
        <v>0.98</v>
      </c>
      <c r="O56">
        <f t="shared" si="12"/>
        <v>1.1122448979591837</v>
      </c>
      <c r="P56"/>
    </row>
    <row r="57" spans="2:16" x14ac:dyDescent="0.35">
      <c r="B57">
        <f t="shared" si="1"/>
        <v>6</v>
      </c>
      <c r="C57" s="7">
        <v>2015</v>
      </c>
      <c r="D57" s="8">
        <v>88837469.150000006</v>
      </c>
      <c r="F57" s="16">
        <v>53.51</v>
      </c>
      <c r="H57" s="14">
        <f t="shared" si="7"/>
        <v>71069975.320000008</v>
      </c>
      <c r="I57" s="3">
        <f t="shared" si="8"/>
        <v>97902517.022449002</v>
      </c>
      <c r="J57" s="3">
        <f t="shared" si="9"/>
        <v>0.72592592592592586</v>
      </c>
      <c r="K57" s="4">
        <f t="shared" si="10"/>
        <v>205060190.08088866</v>
      </c>
      <c r="L57" s="4">
        <f t="shared" si="11"/>
        <v>28599460.225044284</v>
      </c>
      <c r="M57">
        <f>VLOOKUP(B57,'CPI Indexes'!A$2:E$109,5,FALSE)</f>
        <v>1.08</v>
      </c>
      <c r="N57">
        <f>IF(B57&gt;G$4,VLOOKUP((B57-G$4),'CPI Indexes'!A$2:E$109,5,FALSE),VLOOKUP(0,'CPI Indexes'!A$2:E$109,5,FALSE))</f>
        <v>0.98</v>
      </c>
      <c r="O57">
        <f t="shared" si="12"/>
        <v>1.1020408163265307</v>
      </c>
      <c r="P57"/>
    </row>
    <row r="58" spans="2:16" x14ac:dyDescent="0.35">
      <c r="B58">
        <f t="shared" si="1"/>
        <v>5</v>
      </c>
      <c r="C58" s="7">
        <v>2016</v>
      </c>
      <c r="D58" s="8">
        <v>118935839.98</v>
      </c>
      <c r="F58" s="16">
        <v>54.51</v>
      </c>
      <c r="H58" s="14">
        <f t="shared" si="7"/>
        <v>95148671.984000012</v>
      </c>
      <c r="I58" s="3">
        <f t="shared" si="8"/>
        <v>129858519.16183674</v>
      </c>
      <c r="J58" s="3">
        <f t="shared" si="9"/>
        <v>0.73271028037383179</v>
      </c>
      <c r="K58" s="4">
        <f t="shared" si="10"/>
        <v>280025830.4387269</v>
      </c>
      <c r="L58" s="4">
        <f t="shared" si="11"/>
        <v>37643194.297730543</v>
      </c>
      <c r="M58">
        <f>VLOOKUP(B58,'CPI Indexes'!A$2:E$109,5,FALSE)</f>
        <v>1.07</v>
      </c>
      <c r="N58">
        <f>IF(B58&gt;G$4,VLOOKUP((B58-G$4),'CPI Indexes'!A$2:E$109,5,FALSE),VLOOKUP(0,'CPI Indexes'!A$2:E$109,5,FALSE))</f>
        <v>0.98</v>
      </c>
      <c r="O58">
        <f t="shared" si="12"/>
        <v>1.0918367346938775</v>
      </c>
      <c r="P58"/>
    </row>
    <row r="59" spans="2:16" x14ac:dyDescent="0.35">
      <c r="B59">
        <f t="shared" si="1"/>
        <v>4</v>
      </c>
      <c r="C59" s="7">
        <v>2017</v>
      </c>
      <c r="D59" s="8">
        <v>134545796.71000001</v>
      </c>
      <c r="F59" s="16">
        <v>55.51</v>
      </c>
      <c r="H59" s="14">
        <f t="shared" si="7"/>
        <v>107636637.36800002</v>
      </c>
      <c r="I59" s="3">
        <f t="shared" si="8"/>
        <v>144156210.76071429</v>
      </c>
      <c r="J59" s="3">
        <f t="shared" si="9"/>
        <v>0.7466666666666667</v>
      </c>
      <c r="K59" s="4">
        <f t="shared" si="10"/>
        <v>323113911.0913524</v>
      </c>
      <c r="L59" s="4">
        <f t="shared" si="11"/>
        <v>41865465.678278677</v>
      </c>
      <c r="M59">
        <f>VLOOKUP(B59,'CPI Indexes'!A$2:E$109,5,FALSE)</f>
        <v>1.05</v>
      </c>
      <c r="N59">
        <f>IF(B59&gt;G$4,VLOOKUP((B59-G$4),'CPI Indexes'!A$2:E$109,5,FALSE),VLOOKUP(0,'CPI Indexes'!A$2:E$109,5,FALSE))</f>
        <v>0.98</v>
      </c>
      <c r="O59">
        <f t="shared" si="12"/>
        <v>1.0714285714285714</v>
      </c>
      <c r="P59"/>
    </row>
    <row r="60" spans="2:16" x14ac:dyDescent="0.35">
      <c r="B60">
        <f t="shared" si="1"/>
        <v>3</v>
      </c>
      <c r="C60" s="7">
        <v>2018</v>
      </c>
      <c r="D60" s="8">
        <v>123856432.62</v>
      </c>
      <c r="F60" s="16">
        <v>56.5</v>
      </c>
      <c r="H60" s="14">
        <f t="shared" si="7"/>
        <v>99085146.096000016</v>
      </c>
      <c r="I60" s="3">
        <f t="shared" si="8"/>
        <v>130175638.36591837</v>
      </c>
      <c r="J60" s="3">
        <f t="shared" si="9"/>
        <v>0.76116504854368938</v>
      </c>
      <c r="K60" s="4">
        <f t="shared" si="10"/>
        <v>303332020.95258069</v>
      </c>
      <c r="L60" s="4">
        <f t="shared" si="11"/>
        <v>37895732.350916058</v>
      </c>
      <c r="M60">
        <f>VLOOKUP(B60,'CPI Indexes'!A$2:E$109,5,FALSE)</f>
        <v>1.03</v>
      </c>
      <c r="N60">
        <f>IF(B60&gt;G$4,VLOOKUP((B60-G$4),'CPI Indexes'!A$2:E$109,5,FALSE),VLOOKUP(0,'CPI Indexes'!A$2:E$109,5,FALSE))</f>
        <v>0.98</v>
      </c>
      <c r="O60">
        <f t="shared" si="12"/>
        <v>1.0510204081632653</v>
      </c>
      <c r="P60"/>
    </row>
    <row r="61" spans="2:16" x14ac:dyDescent="0.35">
      <c r="B61">
        <f t="shared" si="1"/>
        <v>2</v>
      </c>
      <c r="C61" s="7">
        <v>2019</v>
      </c>
      <c r="D61" s="8">
        <v>121471600.43000001</v>
      </c>
      <c r="F61" s="16">
        <v>57.5</v>
      </c>
      <c r="H61" s="14">
        <f t="shared" si="7"/>
        <v>97177280.344000012</v>
      </c>
      <c r="I61" s="3">
        <f t="shared" si="8"/>
        <v>125190118.8105102</v>
      </c>
      <c r="J61" s="3">
        <f t="shared" si="9"/>
        <v>0.77623762376237637</v>
      </c>
      <c r="K61" s="4">
        <f t="shared" si="10"/>
        <v>303441248.65132737</v>
      </c>
      <c r="L61" s="4">
        <f t="shared" si="11"/>
        <v>36539159.840032637</v>
      </c>
      <c r="M61">
        <f>VLOOKUP(B61,'CPI Indexes'!A$2:E$109,5,FALSE)</f>
        <v>1.01</v>
      </c>
      <c r="N61">
        <f>IF(B61&gt;G$4,VLOOKUP((B61-G$4),'CPI Indexes'!A$2:E$109,5,FALSE),VLOOKUP(0,'CPI Indexes'!A$2:E$109,5,FALSE))</f>
        <v>0.98</v>
      </c>
      <c r="O61">
        <f t="shared" si="12"/>
        <v>1.0306122448979591</v>
      </c>
      <c r="P61"/>
    </row>
    <row r="62" spans="2:16" x14ac:dyDescent="0.35">
      <c r="B62">
        <f t="shared" si="1"/>
        <v>1</v>
      </c>
      <c r="C62" s="7">
        <v>2020</v>
      </c>
      <c r="D62" s="8">
        <v>143054172.91999999</v>
      </c>
      <c r="F62" s="16">
        <v>58.5</v>
      </c>
      <c r="H62" s="14">
        <f t="shared" si="7"/>
        <v>114443338.336</v>
      </c>
      <c r="I62" s="3">
        <f t="shared" si="8"/>
        <v>145973645.83673468</v>
      </c>
      <c r="J62" s="3">
        <f t="shared" si="9"/>
        <v>0.78400000000000003</v>
      </c>
      <c r="K62" s="4">
        <f t="shared" si="10"/>
        <v>364502545.74735296</v>
      </c>
      <c r="L62" s="4">
        <f t="shared" si="11"/>
        <v>42305457.978922307</v>
      </c>
      <c r="M62">
        <f>VLOOKUP(B62,'CPI Indexes'!A$2:E$109,5,FALSE)</f>
        <v>1</v>
      </c>
      <c r="N62">
        <f>IF(B62&gt;G$4,VLOOKUP((B62-G$4),'CPI Indexes'!A$2:E$109,5,FALSE),VLOOKUP(0,'CPI Indexes'!A$2:E$109,5,FALSE))</f>
        <v>0.98</v>
      </c>
      <c r="O62">
        <f t="shared" si="12"/>
        <v>1.0204081632653061</v>
      </c>
      <c r="P62"/>
    </row>
    <row r="63" spans="2:16" x14ac:dyDescent="0.35">
      <c r="B63">
        <f t="shared" si="1"/>
        <v>0</v>
      </c>
      <c r="C63" s="7">
        <v>2021</v>
      </c>
      <c r="D63" s="8">
        <v>380935199.56999999</v>
      </c>
      <c r="F63" s="16">
        <v>59.5</v>
      </c>
      <c r="H63" s="14">
        <f t="shared" si="7"/>
        <v>304748159.65600002</v>
      </c>
      <c r="I63" s="3">
        <f t="shared" si="8"/>
        <v>380935199.56999999</v>
      </c>
      <c r="J63" s="3">
        <f t="shared" si="9"/>
        <v>0.8</v>
      </c>
      <c r="K63" s="4">
        <f t="shared" si="10"/>
        <v>990036740.04955256</v>
      </c>
      <c r="L63" s="4">
        <f t="shared" si="11"/>
        <v>110753903.32786548</v>
      </c>
      <c r="M63">
        <f>VLOOKUP(B63,'CPI Indexes'!A$2:E$109,5,FALSE)</f>
        <v>0.98</v>
      </c>
      <c r="N63">
        <f>IF(B63&gt;G$4,VLOOKUP((B63-G$4),'CPI Indexes'!A$2:E$109,5,FALSE),VLOOKUP(0,'CPI Indexes'!A$2:E$109,5,FALSE))</f>
        <v>0.98</v>
      </c>
      <c r="O63">
        <f t="shared" si="12"/>
        <v>1</v>
      </c>
      <c r="P63"/>
    </row>
    <row r="64" spans="2:16" x14ac:dyDescent="0.35">
      <c r="H64" s="3"/>
      <c r="P64"/>
    </row>
    <row r="65" spans="4:19" x14ac:dyDescent="0.35">
      <c r="D65" s="1">
        <f>SUM(D9:D64)</f>
        <v>3480077725.8600001</v>
      </c>
      <c r="H65" s="3">
        <f>SUM(H9:H64)</f>
        <v>2784062180.6880002</v>
      </c>
      <c r="I65" s="3">
        <f>SUM(I9:I64)</f>
        <v>4097112479.2811499</v>
      </c>
      <c r="J65" s="3"/>
      <c r="K65" s="11">
        <f>SUM(K9:K64)</f>
        <v>6968271754.5925474</v>
      </c>
      <c r="L65" s="11">
        <f>SUM(L9:L64)</f>
        <v>1316619587.596036</v>
      </c>
      <c r="P65"/>
    </row>
    <row r="66" spans="4:19" x14ac:dyDescent="0.35">
      <c r="H66" s="3"/>
      <c r="P66"/>
    </row>
    <row r="67" spans="4:19" x14ac:dyDescent="0.35">
      <c r="H67" s="3">
        <f>H65/D65</f>
        <v>0.8</v>
      </c>
      <c r="I67" s="5">
        <f>I65/D65</f>
        <v>1.177304877082499</v>
      </c>
      <c r="J67" s="6"/>
      <c r="K67" s="5">
        <f>K65/D65</f>
        <v>2.0023322188502388</v>
      </c>
      <c r="L67" s="4">
        <f>L65/D65</f>
        <v>0.37833051193437689</v>
      </c>
      <c r="P67"/>
    </row>
    <row r="68" spans="4:19" x14ac:dyDescent="0.35">
      <c r="H68" s="3"/>
      <c r="P68"/>
    </row>
    <row r="69" spans="4:19" x14ac:dyDescent="0.35">
      <c r="D69" s="1"/>
      <c r="F69" s="2"/>
      <c r="H69" s="2"/>
      <c r="L69" s="2"/>
      <c r="N69" s="3"/>
      <c r="O69" s="4"/>
      <c r="P69" s="4"/>
    </row>
    <row r="70" spans="4:19" x14ac:dyDescent="0.35">
      <c r="D70" s="1"/>
      <c r="F70" s="2"/>
      <c r="H70" s="2"/>
      <c r="L70" s="2"/>
      <c r="N70" s="3"/>
      <c r="O70" s="4"/>
      <c r="P70" s="4"/>
    </row>
    <row r="71" spans="4:19" x14ac:dyDescent="0.35">
      <c r="D71" s="1"/>
      <c r="F71" s="2"/>
      <c r="H71" s="2"/>
      <c r="L71" s="2"/>
      <c r="N71" s="3"/>
      <c r="O71" s="4"/>
      <c r="P71" s="4"/>
    </row>
    <row r="72" spans="4:19" x14ac:dyDescent="0.35">
      <c r="D72" s="1"/>
      <c r="F72" s="2"/>
      <c r="H72" s="2"/>
      <c r="L72" s="2"/>
      <c r="N72" s="3"/>
      <c r="O72" s="4"/>
      <c r="P72" s="4"/>
    </row>
    <row r="73" spans="4:19" x14ac:dyDescent="0.35">
      <c r="D73" s="1"/>
      <c r="F73" s="2"/>
      <c r="H73" s="2"/>
      <c r="L73" s="2"/>
      <c r="N73" s="3"/>
      <c r="O73" s="4"/>
      <c r="P73" s="4"/>
    </row>
    <row r="74" spans="4:19" x14ac:dyDescent="0.35">
      <c r="D74" s="1"/>
      <c r="F74" s="2"/>
      <c r="H74" s="2"/>
      <c r="L74" s="2"/>
      <c r="N74" s="3"/>
      <c r="O74" s="4"/>
      <c r="P74" s="4"/>
    </row>
    <row r="75" spans="4:19" x14ac:dyDescent="0.35">
      <c r="D75" s="1"/>
      <c r="F75" s="2"/>
      <c r="H75" s="2"/>
      <c r="L75" s="2"/>
      <c r="N75" s="3"/>
      <c r="O75" s="4"/>
      <c r="P75" s="4"/>
    </row>
    <row r="76" spans="4:19" x14ac:dyDescent="0.35">
      <c r="D76" s="1"/>
      <c r="F76" s="2"/>
      <c r="H76" s="2"/>
      <c r="L76" s="2"/>
      <c r="N76" s="3"/>
      <c r="O76" s="4"/>
      <c r="P76" s="4"/>
    </row>
    <row r="77" spans="4:19" x14ac:dyDescent="0.35">
      <c r="D77" s="1"/>
      <c r="F77" s="2"/>
      <c r="H77" s="2"/>
      <c r="L77" s="2"/>
      <c r="N77" s="3"/>
      <c r="O77" s="4"/>
      <c r="P77" s="4"/>
    </row>
    <row r="78" spans="4:19" x14ac:dyDescent="0.35">
      <c r="D78" s="1"/>
      <c r="F78" s="2"/>
      <c r="H78" s="2"/>
      <c r="L78" s="2"/>
      <c r="N78" s="3"/>
      <c r="O78" s="4"/>
      <c r="P78" s="4"/>
    </row>
    <row r="79" spans="4:19" x14ac:dyDescent="0.35">
      <c r="D79" s="1"/>
      <c r="F79" s="2"/>
      <c r="H79" s="2"/>
      <c r="J79" s="2"/>
      <c r="N79" s="2"/>
      <c r="R79" s="4"/>
      <c r="S79" s="4"/>
    </row>
    <row r="80" spans="4:19" x14ac:dyDescent="0.35">
      <c r="D80" s="1"/>
      <c r="F80" s="2"/>
      <c r="H80" s="2"/>
      <c r="J80" s="2"/>
      <c r="N80" s="2"/>
      <c r="R80" s="4"/>
      <c r="S80" s="4"/>
    </row>
    <row r="81" spans="4:19" x14ac:dyDescent="0.35">
      <c r="Q81" s="3"/>
    </row>
    <row r="82" spans="4:19" x14ac:dyDescent="0.35">
      <c r="D82" s="1"/>
      <c r="R82" s="3"/>
      <c r="S82" s="3"/>
    </row>
    <row r="83" spans="4:19" x14ac:dyDescent="0.35">
      <c r="Q83" s="5"/>
    </row>
    <row r="84" spans="4:19" x14ac:dyDescent="0.35">
      <c r="R84" s="6"/>
      <c r="S84" s="5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83"/>
  <sheetViews>
    <sheetView tabSelected="1" view="pageLayout" topLeftCell="B1" zoomScaleNormal="100" workbookViewId="0">
      <selection activeCell="F7" sqref="F7"/>
    </sheetView>
  </sheetViews>
  <sheetFormatPr defaultRowHeight="14.5" x14ac:dyDescent="0.35"/>
  <cols>
    <col min="4" max="4" width="17.26953125" bestFit="1" customWidth="1"/>
    <col min="5" max="5" width="2.26953125" customWidth="1"/>
    <col min="6" max="6" width="13.453125" bestFit="1" customWidth="1"/>
    <col min="7" max="7" width="3" bestFit="1" customWidth="1"/>
    <col min="8" max="8" width="16.81640625" bestFit="1" customWidth="1"/>
    <col min="9" max="9" width="16.6328125" customWidth="1"/>
    <col min="10" max="10" width="15.26953125" bestFit="1" customWidth="1"/>
    <col min="11" max="11" width="19.54296875" bestFit="1" customWidth="1"/>
    <col min="12" max="12" width="20.1796875" bestFit="1" customWidth="1"/>
    <col min="13" max="14" width="5" bestFit="1" customWidth="1"/>
    <col min="15" max="15" width="12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42</v>
      </c>
    </row>
    <row r="3" spans="2:19" x14ac:dyDescent="0.35">
      <c r="B3" t="s">
        <v>1</v>
      </c>
      <c r="F3">
        <v>0.15</v>
      </c>
    </row>
    <row r="4" spans="2:19" x14ac:dyDescent="0.35">
      <c r="B4" t="s">
        <v>2</v>
      </c>
      <c r="F4" s="12">
        <v>15.768289678466999</v>
      </c>
      <c r="G4" s="13">
        <f>ROUND(F4,0)</f>
        <v>16</v>
      </c>
    </row>
    <row r="5" spans="2:19" x14ac:dyDescent="0.35">
      <c r="B5" t="s">
        <v>3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M8" t="s">
        <v>18</v>
      </c>
      <c r="N8" t="s">
        <v>19</v>
      </c>
      <c r="O8" t="s">
        <v>20</v>
      </c>
      <c r="P8"/>
    </row>
    <row r="9" spans="2:19" x14ac:dyDescent="0.35">
      <c r="B9">
        <f>2021-C9</f>
        <v>62</v>
      </c>
      <c r="C9" s="7">
        <v>1959</v>
      </c>
      <c r="D9" s="8">
        <v>196007.64</v>
      </c>
      <c r="F9" s="10">
        <v>5.67</v>
      </c>
      <c r="H9" s="14">
        <f>D9*F$3</f>
        <v>29401.146000000001</v>
      </c>
      <c r="I9" s="3">
        <f>D9*O9</f>
        <v>371667.02923728817</v>
      </c>
      <c r="J9" s="3">
        <f>H9/I9</f>
        <v>7.9106145251396642E-2</v>
      </c>
      <c r="K9" s="4">
        <f t="shared" ref="K9:K12" si="0">(I9*J9)*((1+(F$6/100))^F9)</f>
        <v>32894.798663747766</v>
      </c>
      <c r="L9" s="4">
        <f>K9/((1+(F$5/100))^F9)</f>
        <v>26697.750804881915</v>
      </c>
      <c r="M9">
        <f>VLOOKUP(B9,'CPI Indexes'!A$2:E$109,5,FALSE)</f>
        <v>8.9499999999999993</v>
      </c>
      <c r="N9">
        <f>IF(B9&gt;G$4,VLOOKUP((B9-G$4),'CPI Indexes'!A$2:E$109,5,FALSE),VLOOKUP(0,'CPI Indexes'!A$2:E$109,5,FALSE))</f>
        <v>4.72</v>
      </c>
      <c r="O9">
        <f>M9/N9</f>
        <v>1.896186440677966</v>
      </c>
      <c r="P9"/>
    </row>
    <row r="10" spans="2:19" x14ac:dyDescent="0.35">
      <c r="B10">
        <f t="shared" ref="B10:B62" si="1">2021-C10</f>
        <v>52</v>
      </c>
      <c r="C10" s="7">
        <v>1969</v>
      </c>
      <c r="D10" s="8">
        <v>1064832.45</v>
      </c>
      <c r="F10" s="10">
        <v>9.24</v>
      </c>
      <c r="H10" s="14">
        <f t="shared" ref="H10:H12" si="2">D10*F$3</f>
        <v>159724.86749999999</v>
      </c>
      <c r="I10" s="3">
        <f t="shared" ref="I10:I12" si="3">D10*O10</f>
        <v>3410408.0771889398</v>
      </c>
      <c r="J10" s="3">
        <f t="shared" ref="J10:J12" si="4">H10/I10</f>
        <v>4.6834532374100721E-2</v>
      </c>
      <c r="K10" s="4">
        <f t="shared" si="0"/>
        <v>191795.37205698379</v>
      </c>
      <c r="L10" s="4">
        <f t="shared" ref="L10:L12" si="5">K10/((1+(F$5/100))^F10)</f>
        <v>136492.26160780448</v>
      </c>
      <c r="M10">
        <f>VLOOKUP(B10,'CPI Indexes'!A$2:E$109,5,FALSE)</f>
        <v>6.95</v>
      </c>
      <c r="N10">
        <f>IF(B10&gt;G$4,VLOOKUP((B10-G$4),'CPI Indexes'!A$2:E$109,5,FALSE),VLOOKUP(0,'CPI Indexes'!A$2:E$109,5,FALSE))</f>
        <v>2.17</v>
      </c>
      <c r="O10">
        <f t="shared" ref="O10:O12" si="6">M10/N10</f>
        <v>3.2027649769585254</v>
      </c>
      <c r="P10"/>
    </row>
    <row r="11" spans="2:19" x14ac:dyDescent="0.35">
      <c r="B11">
        <f t="shared" si="1"/>
        <v>51</v>
      </c>
      <c r="C11" s="7">
        <v>1970</v>
      </c>
      <c r="D11" s="8">
        <v>88206.37</v>
      </c>
      <c r="F11" s="10">
        <v>9.64</v>
      </c>
      <c r="H11" s="14">
        <f t="shared" si="2"/>
        <v>13230.955499999998</v>
      </c>
      <c r="I11" s="3">
        <f t="shared" si="3"/>
        <v>284877.03229665075</v>
      </c>
      <c r="J11" s="3">
        <f t="shared" si="4"/>
        <v>4.6444444444444434E-2</v>
      </c>
      <c r="K11" s="4">
        <f t="shared" si="0"/>
        <v>16013.8908685797</v>
      </c>
      <c r="L11" s="4">
        <f t="shared" si="5"/>
        <v>11229.787252169772</v>
      </c>
      <c r="M11">
        <f>VLOOKUP(B11,'CPI Indexes'!A$2:E$109,5,FALSE)</f>
        <v>6.75</v>
      </c>
      <c r="N11">
        <f>IF(B11&gt;G$4,VLOOKUP((B11-G$4),'CPI Indexes'!A$2:E$109,5,FALSE),VLOOKUP(0,'CPI Indexes'!A$2:E$109,5,FALSE))</f>
        <v>2.09</v>
      </c>
      <c r="O11">
        <f t="shared" si="6"/>
        <v>3.2296650717703352</v>
      </c>
      <c r="P11"/>
    </row>
    <row r="12" spans="2:19" x14ac:dyDescent="0.35">
      <c r="B12">
        <f t="shared" si="1"/>
        <v>50</v>
      </c>
      <c r="C12" s="7">
        <v>1971</v>
      </c>
      <c r="D12" s="8">
        <v>344685.94</v>
      </c>
      <c r="F12" s="10">
        <v>10.039999999999999</v>
      </c>
      <c r="H12" s="14">
        <f t="shared" si="2"/>
        <v>51702.890999999996</v>
      </c>
      <c r="I12" s="3">
        <f t="shared" si="3"/>
        <v>1130569.8832</v>
      </c>
      <c r="J12" s="3">
        <f t="shared" si="4"/>
        <v>4.5731707317073163E-2</v>
      </c>
      <c r="K12" s="4">
        <f t="shared" si="0"/>
        <v>63075.478251575849</v>
      </c>
      <c r="L12" s="4">
        <f t="shared" si="5"/>
        <v>43585.293421793765</v>
      </c>
      <c r="M12">
        <f>VLOOKUP(B12,'CPI Indexes'!A$2:E$109,5,FALSE)</f>
        <v>6.56</v>
      </c>
      <c r="N12">
        <f>IF(B12&gt;G$4,VLOOKUP((B12-G$4),'CPI Indexes'!A$2:E$109,5,FALSE),VLOOKUP(0,'CPI Indexes'!A$2:E$109,5,FALSE))</f>
        <v>2</v>
      </c>
      <c r="O12">
        <f t="shared" si="6"/>
        <v>3.28</v>
      </c>
      <c r="P12"/>
    </row>
    <row r="13" spans="2:19" x14ac:dyDescent="0.35">
      <c r="B13">
        <f t="shared" si="1"/>
        <v>49</v>
      </c>
      <c r="C13" s="7">
        <v>1972</v>
      </c>
      <c r="D13" s="8">
        <v>754596</v>
      </c>
      <c r="F13" s="10">
        <v>10.44</v>
      </c>
      <c r="H13" s="14">
        <f t="shared" ref="H13:H62" si="7">D13*F$3</f>
        <v>113189.4</v>
      </c>
      <c r="I13" s="3">
        <f t="shared" ref="I13:I62" si="8">D13*O13</f>
        <v>2460297.375</v>
      </c>
      <c r="J13" s="3">
        <f t="shared" ref="J13:J62" si="9">H13/I13</f>
        <v>4.6006389776357827E-2</v>
      </c>
      <c r="K13" s="4">
        <f t="shared" ref="K13:K62" si="10">(I13*J13)*((1+(F$6/100))^F13)</f>
        <v>139184.71707998414</v>
      </c>
      <c r="L13" s="4">
        <f t="shared" ref="L13:L62" si="11">K13/((1+(F$5/100))^F13)</f>
        <v>94771.058387556564</v>
      </c>
      <c r="M13">
        <f>VLOOKUP(B13,'CPI Indexes'!A$2:E$109,5,FALSE)</f>
        <v>6.26</v>
      </c>
      <c r="N13">
        <f>IF(B13&gt;G$4,VLOOKUP((B13-G$4),'CPI Indexes'!A$2:E$109,5,FALSE),VLOOKUP(0,'CPI Indexes'!A$2:E$109,5,FALSE))</f>
        <v>1.92</v>
      </c>
      <c r="O13">
        <f t="shared" ref="O13:O62" si="12">M13/N13</f>
        <v>3.2604166666666665</v>
      </c>
      <c r="P13"/>
    </row>
    <row r="14" spans="2:19" x14ac:dyDescent="0.35">
      <c r="B14">
        <f t="shared" si="1"/>
        <v>48</v>
      </c>
      <c r="C14" s="7">
        <v>1973</v>
      </c>
      <c r="D14" s="8">
        <v>69280.800000000003</v>
      </c>
      <c r="F14" s="10">
        <v>10.86</v>
      </c>
      <c r="H14" s="14">
        <f t="shared" si="7"/>
        <v>10392.120000000001</v>
      </c>
      <c r="I14" s="3">
        <f t="shared" si="8"/>
        <v>219957.07540983605</v>
      </c>
      <c r="J14" s="3">
        <f t="shared" si="9"/>
        <v>4.7246127366609304E-2</v>
      </c>
      <c r="K14" s="4">
        <f t="shared" si="10"/>
        <v>12885.522046065804</v>
      </c>
      <c r="L14" s="4">
        <f t="shared" si="11"/>
        <v>8639.1535647110795</v>
      </c>
      <c r="M14">
        <f>VLOOKUP(B14,'CPI Indexes'!A$2:E$109,5,FALSE)</f>
        <v>5.81</v>
      </c>
      <c r="N14">
        <f>IF(B14&gt;G$4,VLOOKUP((B14-G$4),'CPI Indexes'!A$2:E$109,5,FALSE),VLOOKUP(0,'CPI Indexes'!A$2:E$109,5,FALSE))</f>
        <v>1.83</v>
      </c>
      <c r="O14">
        <f t="shared" si="12"/>
        <v>3.1748633879781418</v>
      </c>
      <c r="P14"/>
    </row>
    <row r="15" spans="2:19" x14ac:dyDescent="0.35">
      <c r="B15">
        <f t="shared" si="1"/>
        <v>47</v>
      </c>
      <c r="C15" s="7">
        <v>1974</v>
      </c>
      <c r="D15" s="8">
        <v>247133.72</v>
      </c>
      <c r="F15" s="10">
        <v>11.28</v>
      </c>
      <c r="H15" s="14">
        <f t="shared" si="7"/>
        <v>37070.057999999997</v>
      </c>
      <c r="I15" s="3">
        <f t="shared" si="8"/>
        <v>738576.77462857147</v>
      </c>
      <c r="J15" s="3">
        <f t="shared" si="9"/>
        <v>5.0191204588910125E-2</v>
      </c>
      <c r="K15" s="4">
        <f t="shared" si="10"/>
        <v>46348.235287841759</v>
      </c>
      <c r="L15" s="4">
        <f t="shared" si="11"/>
        <v>30597.60080580915</v>
      </c>
      <c r="M15">
        <f>VLOOKUP(B15,'CPI Indexes'!A$2:E$109,5,FALSE)</f>
        <v>5.23</v>
      </c>
      <c r="N15">
        <f>IF(B15&gt;G$4,VLOOKUP((B15-G$4),'CPI Indexes'!A$2:E$109,5,FALSE),VLOOKUP(0,'CPI Indexes'!A$2:E$109,5,FALSE))</f>
        <v>1.75</v>
      </c>
      <c r="O15">
        <f t="shared" si="12"/>
        <v>2.9885714285714289</v>
      </c>
      <c r="P15"/>
    </row>
    <row r="16" spans="2:19" x14ac:dyDescent="0.35">
      <c r="B16">
        <f t="shared" si="1"/>
        <v>46</v>
      </c>
      <c r="C16" s="7">
        <v>1975</v>
      </c>
      <c r="D16" s="8">
        <v>283648.09000000003</v>
      </c>
      <c r="F16" s="10">
        <v>11.71</v>
      </c>
      <c r="H16" s="14">
        <f t="shared" si="7"/>
        <v>42547.213500000005</v>
      </c>
      <c r="I16" s="3">
        <f t="shared" si="8"/>
        <v>811405.44533333345</v>
      </c>
      <c r="J16" s="3">
        <f t="shared" si="9"/>
        <v>5.2436440677966101E-2</v>
      </c>
      <c r="K16" s="4">
        <f t="shared" si="10"/>
        <v>53651.162166813599</v>
      </c>
      <c r="L16" s="4">
        <f t="shared" si="11"/>
        <v>34862.491376100916</v>
      </c>
      <c r="M16">
        <f>VLOOKUP(B16,'CPI Indexes'!A$2:E$109,5,FALSE)</f>
        <v>4.72</v>
      </c>
      <c r="N16">
        <f>IF(B16&gt;G$4,VLOOKUP((B16-G$4),'CPI Indexes'!A$2:E$109,5,FALSE),VLOOKUP(0,'CPI Indexes'!A$2:E$109,5,FALSE))</f>
        <v>1.65</v>
      </c>
      <c r="O16">
        <f t="shared" si="12"/>
        <v>2.8606060606060608</v>
      </c>
      <c r="P16"/>
    </row>
    <row r="17" spans="2:16" x14ac:dyDescent="0.35">
      <c r="B17">
        <f t="shared" si="1"/>
        <v>45</v>
      </c>
      <c r="C17" s="7">
        <v>1976</v>
      </c>
      <c r="D17" s="8">
        <v>380725.77</v>
      </c>
      <c r="F17" s="10">
        <v>12.15</v>
      </c>
      <c r="H17" s="14">
        <f t="shared" si="7"/>
        <v>57108.8655</v>
      </c>
      <c r="I17" s="3">
        <f t="shared" si="8"/>
        <v>1030061.7458282211</v>
      </c>
      <c r="J17" s="3">
        <f t="shared" si="9"/>
        <v>5.5442176870748289E-2</v>
      </c>
      <c r="K17" s="4">
        <f t="shared" si="10"/>
        <v>72643.309166059436</v>
      </c>
      <c r="L17" s="4">
        <f t="shared" si="11"/>
        <v>46445.125340133105</v>
      </c>
      <c r="M17">
        <f>VLOOKUP(B17,'CPI Indexes'!A$2:E$109,5,FALSE)</f>
        <v>4.41</v>
      </c>
      <c r="N17">
        <f>IF(B17&gt;G$4,VLOOKUP((B17-G$4),'CPI Indexes'!A$2:E$109,5,FALSE),VLOOKUP(0,'CPI Indexes'!A$2:E$109,5,FALSE))</f>
        <v>1.63</v>
      </c>
      <c r="O17">
        <f t="shared" si="12"/>
        <v>2.7055214723926384</v>
      </c>
      <c r="P17"/>
    </row>
    <row r="18" spans="2:16" x14ac:dyDescent="0.35">
      <c r="B18">
        <f t="shared" si="1"/>
        <v>44</v>
      </c>
      <c r="C18" s="7">
        <v>1977</v>
      </c>
      <c r="D18" s="8">
        <v>762226.98</v>
      </c>
      <c r="F18" s="10">
        <v>12.59</v>
      </c>
      <c r="H18" s="14">
        <f t="shared" si="7"/>
        <v>114334.04699999999</v>
      </c>
      <c r="I18" s="3">
        <f t="shared" si="8"/>
        <v>1943678.7989999999</v>
      </c>
      <c r="J18" s="3">
        <f t="shared" si="9"/>
        <v>5.8823529411764705E-2</v>
      </c>
      <c r="K18" s="4">
        <f t="shared" si="10"/>
        <v>146707.30481068237</v>
      </c>
      <c r="L18" s="4">
        <f t="shared" si="11"/>
        <v>92291.454799711297</v>
      </c>
      <c r="M18">
        <f>VLOOKUP(B18,'CPI Indexes'!A$2:E$109,5,FALSE)</f>
        <v>4.08</v>
      </c>
      <c r="N18">
        <f>IF(B18&gt;G$4,VLOOKUP((B18-G$4),'CPI Indexes'!A$2:E$109,5,FALSE),VLOOKUP(0,'CPI Indexes'!A$2:E$109,5,FALSE))</f>
        <v>1.6</v>
      </c>
      <c r="O18">
        <f t="shared" si="12"/>
        <v>2.5499999999999998</v>
      </c>
      <c r="P18"/>
    </row>
    <row r="19" spans="2:16" x14ac:dyDescent="0.35">
      <c r="B19">
        <f t="shared" si="1"/>
        <v>43</v>
      </c>
      <c r="C19" s="7">
        <v>1978</v>
      </c>
      <c r="D19" s="8">
        <v>504535.6</v>
      </c>
      <c r="F19" s="10">
        <v>13.04</v>
      </c>
      <c r="H19" s="14">
        <f t="shared" si="7"/>
        <v>75680.34</v>
      </c>
      <c r="I19" s="3">
        <f t="shared" si="8"/>
        <v>1179351.9649999999</v>
      </c>
      <c r="J19" s="3">
        <f t="shared" si="9"/>
        <v>6.4171122994652413E-2</v>
      </c>
      <c r="K19" s="4">
        <f t="shared" si="10"/>
        <v>97978.16789554742</v>
      </c>
      <c r="L19" s="4">
        <f t="shared" si="11"/>
        <v>60623.976567596103</v>
      </c>
      <c r="M19">
        <f>VLOOKUP(B19,'CPI Indexes'!A$2:E$109,5,FALSE)</f>
        <v>3.74</v>
      </c>
      <c r="N19">
        <f>IF(B19&gt;G$4,VLOOKUP((B19-G$4),'CPI Indexes'!A$2:E$109,5,FALSE),VLOOKUP(0,'CPI Indexes'!A$2:E$109,5,FALSE))</f>
        <v>1.6</v>
      </c>
      <c r="O19">
        <f t="shared" si="12"/>
        <v>2.3374999999999999</v>
      </c>
      <c r="P19"/>
    </row>
    <row r="20" spans="2:16" x14ac:dyDescent="0.35">
      <c r="B20">
        <f t="shared" si="1"/>
        <v>42</v>
      </c>
      <c r="C20" s="7">
        <v>1979</v>
      </c>
      <c r="D20" s="8">
        <v>266809.17</v>
      </c>
      <c r="F20" s="10">
        <v>13.5</v>
      </c>
      <c r="H20" s="14">
        <f t="shared" si="7"/>
        <v>40021.375499999995</v>
      </c>
      <c r="I20" s="3">
        <f t="shared" si="8"/>
        <v>586638.11096153851</v>
      </c>
      <c r="J20" s="3">
        <f t="shared" si="9"/>
        <v>6.8221574344023303E-2</v>
      </c>
      <c r="K20" s="4">
        <f t="shared" si="10"/>
        <v>52287.072844759605</v>
      </c>
      <c r="L20" s="4">
        <f t="shared" si="11"/>
        <v>31809.358222562187</v>
      </c>
      <c r="M20">
        <f>VLOOKUP(B20,'CPI Indexes'!A$2:E$109,5,FALSE)</f>
        <v>3.43</v>
      </c>
      <c r="N20">
        <f>IF(B20&gt;G$4,VLOOKUP((B20-G$4),'CPI Indexes'!A$2:E$109,5,FALSE),VLOOKUP(0,'CPI Indexes'!A$2:E$109,5,FALSE))</f>
        <v>1.56</v>
      </c>
      <c r="O20">
        <f t="shared" si="12"/>
        <v>2.1987179487179489</v>
      </c>
      <c r="P20"/>
    </row>
    <row r="21" spans="2:16" x14ac:dyDescent="0.35">
      <c r="B21">
        <f t="shared" si="1"/>
        <v>41</v>
      </c>
      <c r="C21" s="7">
        <v>1980</v>
      </c>
      <c r="D21" s="8">
        <v>484791.63</v>
      </c>
      <c r="F21" s="10">
        <v>13.97</v>
      </c>
      <c r="H21" s="14">
        <f t="shared" si="7"/>
        <v>72718.744500000001</v>
      </c>
      <c r="I21" s="3">
        <f t="shared" si="8"/>
        <v>979027.25279220764</v>
      </c>
      <c r="J21" s="3">
        <f t="shared" si="9"/>
        <v>7.4276527331189723E-2</v>
      </c>
      <c r="K21" s="4">
        <f t="shared" si="10"/>
        <v>95893.853611809755</v>
      </c>
      <c r="L21" s="4">
        <f t="shared" si="11"/>
        <v>57337.260544690602</v>
      </c>
      <c r="M21">
        <f>VLOOKUP(B21,'CPI Indexes'!A$2:E$109,5,FALSE)</f>
        <v>3.11</v>
      </c>
      <c r="N21">
        <f>IF(B21&gt;G$4,VLOOKUP((B21-G$4),'CPI Indexes'!A$2:E$109,5,FALSE),VLOOKUP(0,'CPI Indexes'!A$2:E$109,5,FALSE))</f>
        <v>1.54</v>
      </c>
      <c r="O21">
        <f t="shared" si="12"/>
        <v>2.0194805194805192</v>
      </c>
      <c r="P21"/>
    </row>
    <row r="22" spans="2:16" x14ac:dyDescent="0.35">
      <c r="B22">
        <f t="shared" si="1"/>
        <v>40</v>
      </c>
      <c r="C22" s="7">
        <v>1981</v>
      </c>
      <c r="D22" s="8">
        <v>8863665.6899999995</v>
      </c>
      <c r="F22" s="10">
        <v>14.45</v>
      </c>
      <c r="H22" s="14">
        <f t="shared" si="7"/>
        <v>1329549.8535</v>
      </c>
      <c r="I22" s="3">
        <f t="shared" si="8"/>
        <v>16152864.448223684</v>
      </c>
      <c r="J22" s="3">
        <f t="shared" si="9"/>
        <v>8.2310469314079426E-2</v>
      </c>
      <c r="K22" s="4">
        <f t="shared" si="10"/>
        <v>1770015.6588583956</v>
      </c>
      <c r="L22" s="4">
        <f t="shared" si="11"/>
        <v>1039798.0189422022</v>
      </c>
      <c r="M22">
        <f>VLOOKUP(B22,'CPI Indexes'!A$2:E$109,5,FALSE)</f>
        <v>2.77</v>
      </c>
      <c r="N22">
        <f>IF(B22&gt;G$4,VLOOKUP((B22-G$4),'CPI Indexes'!A$2:E$109,5,FALSE),VLOOKUP(0,'CPI Indexes'!A$2:E$109,5,FALSE))</f>
        <v>1.52</v>
      </c>
      <c r="O22">
        <f t="shared" si="12"/>
        <v>1.8223684210526316</v>
      </c>
      <c r="P22"/>
    </row>
    <row r="23" spans="2:16" x14ac:dyDescent="0.35">
      <c r="B23">
        <f t="shared" si="1"/>
        <v>39</v>
      </c>
      <c r="C23" s="7">
        <v>1982</v>
      </c>
      <c r="D23" s="8">
        <v>908788.22</v>
      </c>
      <c r="F23" s="10">
        <v>14.94</v>
      </c>
      <c r="H23" s="14">
        <f t="shared" si="7"/>
        <v>136318.23299999998</v>
      </c>
      <c r="I23" s="3">
        <f t="shared" si="8"/>
        <v>1514647.0333333334</v>
      </c>
      <c r="J23" s="3">
        <f t="shared" si="9"/>
        <v>8.9999999999999983E-2</v>
      </c>
      <c r="K23" s="4">
        <f t="shared" si="10"/>
        <v>183248.53618418935</v>
      </c>
      <c r="L23" s="4">
        <f t="shared" si="11"/>
        <v>105725.12801635837</v>
      </c>
      <c r="M23">
        <f>VLOOKUP(B23,'CPI Indexes'!A$2:E$109,5,FALSE)</f>
        <v>2.5</v>
      </c>
      <c r="N23">
        <f>IF(B23&gt;G$4,VLOOKUP((B23-G$4),'CPI Indexes'!A$2:E$109,5,FALSE),VLOOKUP(0,'CPI Indexes'!A$2:E$109,5,FALSE))</f>
        <v>1.5</v>
      </c>
      <c r="O23">
        <f t="shared" si="12"/>
        <v>1.6666666666666667</v>
      </c>
      <c r="P23"/>
    </row>
    <row r="24" spans="2:16" x14ac:dyDescent="0.35">
      <c r="B24">
        <f t="shared" si="1"/>
        <v>38</v>
      </c>
      <c r="C24" s="7">
        <v>1983</v>
      </c>
      <c r="D24" s="8">
        <v>936430.85</v>
      </c>
      <c r="F24" s="10">
        <v>15.43</v>
      </c>
      <c r="H24" s="14">
        <f t="shared" si="7"/>
        <v>140464.6275</v>
      </c>
      <c r="I24" s="3">
        <f t="shared" si="8"/>
        <v>1503385.5823129253</v>
      </c>
      <c r="J24" s="3">
        <f t="shared" si="9"/>
        <v>9.3432203389830507E-2</v>
      </c>
      <c r="K24" s="4">
        <f t="shared" si="10"/>
        <v>190663.5267898624</v>
      </c>
      <c r="L24" s="4">
        <f t="shared" si="11"/>
        <v>108036.66166774112</v>
      </c>
      <c r="M24">
        <f>VLOOKUP(B24,'CPI Indexes'!A$2:E$109,5,FALSE)</f>
        <v>2.36</v>
      </c>
      <c r="N24">
        <f>IF(B24&gt;G$4,VLOOKUP((B24-G$4),'CPI Indexes'!A$2:E$109,5,FALSE),VLOOKUP(0,'CPI Indexes'!A$2:E$109,5,FALSE))</f>
        <v>1.47</v>
      </c>
      <c r="O24">
        <f t="shared" si="12"/>
        <v>1.6054421768707483</v>
      </c>
      <c r="P24"/>
    </row>
    <row r="25" spans="2:16" x14ac:dyDescent="0.35">
      <c r="B25">
        <f t="shared" si="1"/>
        <v>37</v>
      </c>
      <c r="C25" s="7">
        <v>1984</v>
      </c>
      <c r="D25" s="8">
        <v>3178310.2</v>
      </c>
      <c r="F25" s="10">
        <v>15.93</v>
      </c>
      <c r="H25" s="14">
        <f t="shared" si="7"/>
        <v>476746.53</v>
      </c>
      <c r="I25" s="3">
        <f t="shared" si="8"/>
        <v>4988181.2861111118</v>
      </c>
      <c r="J25" s="3">
        <f t="shared" si="9"/>
        <v>9.5575221238938052E-2</v>
      </c>
      <c r="K25" s="4">
        <f t="shared" si="10"/>
        <v>653564.23290728789</v>
      </c>
      <c r="L25" s="4">
        <f t="shared" si="11"/>
        <v>363578.13545731123</v>
      </c>
      <c r="M25">
        <f>VLOOKUP(B25,'CPI Indexes'!A$2:E$109,5,FALSE)</f>
        <v>2.2599999999999998</v>
      </c>
      <c r="N25">
        <f>IF(B25&gt;G$4,VLOOKUP((B25-G$4),'CPI Indexes'!A$2:E$109,5,FALSE),VLOOKUP(0,'CPI Indexes'!A$2:E$109,5,FALSE))</f>
        <v>1.44</v>
      </c>
      <c r="O25">
        <f t="shared" si="12"/>
        <v>1.5694444444444444</v>
      </c>
      <c r="P25"/>
    </row>
    <row r="26" spans="2:16" x14ac:dyDescent="0.35">
      <c r="B26">
        <f t="shared" si="1"/>
        <v>36</v>
      </c>
      <c r="C26" s="7">
        <v>1985</v>
      </c>
      <c r="D26" s="8">
        <v>1817139.45</v>
      </c>
      <c r="F26" s="9">
        <v>16.45</v>
      </c>
      <c r="H26" s="14">
        <f t="shared" si="7"/>
        <v>272570.91749999998</v>
      </c>
      <c r="I26" s="3">
        <f t="shared" si="8"/>
        <v>2816566.1475</v>
      </c>
      <c r="J26" s="3">
        <f t="shared" si="9"/>
        <v>9.6774193548387094E-2</v>
      </c>
      <c r="K26" s="4">
        <f t="shared" si="10"/>
        <v>377530.75930539041</v>
      </c>
      <c r="L26" s="4">
        <f t="shared" si="11"/>
        <v>206038.32374928801</v>
      </c>
      <c r="M26">
        <f>VLOOKUP(B26,'CPI Indexes'!A$2:E$109,5,FALSE)</f>
        <v>2.17</v>
      </c>
      <c r="N26">
        <f>IF(B26&gt;G$4,VLOOKUP((B26-G$4),'CPI Indexes'!A$2:E$109,5,FALSE),VLOOKUP(0,'CPI Indexes'!A$2:E$109,5,FALSE))</f>
        <v>1.4</v>
      </c>
      <c r="O26">
        <f t="shared" si="12"/>
        <v>1.55</v>
      </c>
      <c r="P26"/>
    </row>
    <row r="27" spans="2:16" x14ac:dyDescent="0.35">
      <c r="B27">
        <f t="shared" si="1"/>
        <v>35</v>
      </c>
      <c r="C27" s="7">
        <v>1986</v>
      </c>
      <c r="D27" s="8">
        <v>1035491.47</v>
      </c>
      <c r="F27" s="9">
        <v>16.97</v>
      </c>
      <c r="H27" s="14">
        <f t="shared" si="7"/>
        <v>155323.7205</v>
      </c>
      <c r="I27" s="3">
        <f t="shared" si="8"/>
        <v>1579691.3666423354</v>
      </c>
      <c r="J27" s="3">
        <f t="shared" si="9"/>
        <v>9.8325358851674663E-2</v>
      </c>
      <c r="K27" s="4">
        <f t="shared" si="10"/>
        <v>217361.53857679683</v>
      </c>
      <c r="L27" s="4">
        <f t="shared" si="11"/>
        <v>116376.30155410853</v>
      </c>
      <c r="M27">
        <f>VLOOKUP(B27,'CPI Indexes'!A$2:E$109,5,FALSE)</f>
        <v>2.09</v>
      </c>
      <c r="N27">
        <f>IF(B27&gt;G$4,VLOOKUP((B27-G$4),'CPI Indexes'!A$2:E$109,5,FALSE),VLOOKUP(0,'CPI Indexes'!A$2:E$109,5,FALSE))</f>
        <v>1.37</v>
      </c>
      <c r="O27">
        <f t="shared" si="12"/>
        <v>1.5255474452554743</v>
      </c>
      <c r="P27"/>
    </row>
    <row r="28" spans="2:16" x14ac:dyDescent="0.35">
      <c r="B28">
        <f t="shared" si="1"/>
        <v>34</v>
      </c>
      <c r="C28" s="7">
        <v>1987</v>
      </c>
      <c r="D28" s="8">
        <v>4060748.13</v>
      </c>
      <c r="F28" s="9">
        <v>17.5</v>
      </c>
      <c r="H28" s="14">
        <f t="shared" si="7"/>
        <v>609112.21950000001</v>
      </c>
      <c r="I28" s="3">
        <f t="shared" si="8"/>
        <v>6106388.1654135333</v>
      </c>
      <c r="J28" s="3">
        <f t="shared" si="9"/>
        <v>9.9750000000000005E-2</v>
      </c>
      <c r="K28" s="4">
        <f t="shared" si="10"/>
        <v>861390.97625395039</v>
      </c>
      <c r="L28" s="4">
        <f t="shared" si="11"/>
        <v>452281.1353038341</v>
      </c>
      <c r="M28">
        <f>VLOOKUP(B28,'CPI Indexes'!A$2:E$109,5,FALSE)</f>
        <v>2</v>
      </c>
      <c r="N28">
        <f>IF(B28&gt;G$4,VLOOKUP((B28-G$4),'CPI Indexes'!A$2:E$109,5,FALSE),VLOOKUP(0,'CPI Indexes'!A$2:E$109,5,FALSE))</f>
        <v>1.33</v>
      </c>
      <c r="O28">
        <f t="shared" si="12"/>
        <v>1.5037593984962405</v>
      </c>
      <c r="P28"/>
    </row>
    <row r="29" spans="2:16" x14ac:dyDescent="0.35">
      <c r="B29">
        <f t="shared" si="1"/>
        <v>33</v>
      </c>
      <c r="C29" s="7">
        <v>1988</v>
      </c>
      <c r="D29" s="8">
        <v>2904996.58</v>
      </c>
      <c r="F29" s="9">
        <v>18.03</v>
      </c>
      <c r="H29" s="14">
        <f t="shared" si="7"/>
        <v>435749.48700000002</v>
      </c>
      <c r="I29" s="3">
        <f t="shared" si="8"/>
        <v>4257704.911145038</v>
      </c>
      <c r="J29" s="3">
        <f t="shared" si="9"/>
        <v>0.10234375000000001</v>
      </c>
      <c r="K29" s="4">
        <f t="shared" si="10"/>
        <v>622727.40898693143</v>
      </c>
      <c r="L29" s="4">
        <f t="shared" si="11"/>
        <v>320650.88379969326</v>
      </c>
      <c r="M29">
        <f>VLOOKUP(B29,'CPI Indexes'!A$2:E$109,5,FALSE)</f>
        <v>1.92</v>
      </c>
      <c r="N29">
        <f>IF(B29&gt;G$4,VLOOKUP((B29-G$4),'CPI Indexes'!A$2:E$109,5,FALSE),VLOOKUP(0,'CPI Indexes'!A$2:E$109,5,FALSE))</f>
        <v>1.31</v>
      </c>
      <c r="O29">
        <f t="shared" si="12"/>
        <v>1.4656488549618318</v>
      </c>
      <c r="P29"/>
    </row>
    <row r="30" spans="2:16" x14ac:dyDescent="0.35">
      <c r="B30">
        <f t="shared" si="1"/>
        <v>32</v>
      </c>
      <c r="C30" s="7">
        <v>1989</v>
      </c>
      <c r="D30" s="8">
        <v>2613600.8199999998</v>
      </c>
      <c r="F30" s="9">
        <v>18.579999999999998</v>
      </c>
      <c r="H30" s="14">
        <f t="shared" si="7"/>
        <v>392040.12299999996</v>
      </c>
      <c r="I30" s="3">
        <f t="shared" si="8"/>
        <v>3736632.4223437496</v>
      </c>
      <c r="J30" s="3">
        <f t="shared" si="9"/>
        <v>0.10491803278688525</v>
      </c>
      <c r="K30" s="4">
        <f t="shared" si="10"/>
        <v>566397.99603952724</v>
      </c>
      <c r="L30" s="4">
        <f t="shared" si="11"/>
        <v>285800.31957933994</v>
      </c>
      <c r="M30">
        <f>VLOOKUP(B30,'CPI Indexes'!A$2:E$109,5,FALSE)</f>
        <v>1.83</v>
      </c>
      <c r="N30">
        <f>IF(B30&gt;G$4,VLOOKUP((B30-G$4),'CPI Indexes'!A$2:E$109,5,FALSE),VLOOKUP(0,'CPI Indexes'!A$2:E$109,5,FALSE))</f>
        <v>1.28</v>
      </c>
      <c r="O30">
        <f t="shared" si="12"/>
        <v>1.4296875</v>
      </c>
      <c r="P30"/>
    </row>
    <row r="31" spans="2:16" x14ac:dyDescent="0.35">
      <c r="B31">
        <f t="shared" si="1"/>
        <v>31</v>
      </c>
      <c r="C31" s="7">
        <v>1990</v>
      </c>
      <c r="D31" s="8">
        <v>7035543.1799999997</v>
      </c>
      <c r="F31" s="9">
        <v>19.14</v>
      </c>
      <c r="H31" s="14">
        <f t="shared" si="7"/>
        <v>1055331.477</v>
      </c>
      <c r="I31" s="3">
        <f t="shared" si="8"/>
        <v>9771587.75</v>
      </c>
      <c r="J31" s="3">
        <f t="shared" si="9"/>
        <v>0.108</v>
      </c>
      <c r="K31" s="4">
        <f t="shared" si="10"/>
        <v>1541686.8902899451</v>
      </c>
      <c r="L31" s="4">
        <f t="shared" si="11"/>
        <v>762050.65789148782</v>
      </c>
      <c r="M31">
        <f>VLOOKUP(B31,'CPI Indexes'!A$2:E$109,5,FALSE)</f>
        <v>1.75</v>
      </c>
      <c r="N31">
        <f>IF(B31&gt;G$4,VLOOKUP((B31-G$4),'CPI Indexes'!A$2:E$109,5,FALSE),VLOOKUP(0,'CPI Indexes'!A$2:E$109,5,FALSE))</f>
        <v>1.26</v>
      </c>
      <c r="O31">
        <f t="shared" si="12"/>
        <v>1.3888888888888888</v>
      </c>
      <c r="P31"/>
    </row>
    <row r="32" spans="2:16" x14ac:dyDescent="0.35">
      <c r="B32">
        <f t="shared" si="1"/>
        <v>30</v>
      </c>
      <c r="C32" s="7">
        <v>1991</v>
      </c>
      <c r="D32" s="9">
        <v>7320628.79</v>
      </c>
      <c r="F32" s="9">
        <v>19.7</v>
      </c>
      <c r="H32" s="14">
        <f t="shared" si="7"/>
        <v>1098094.3185000001</v>
      </c>
      <c r="I32" s="3">
        <f t="shared" si="8"/>
        <v>9820355.6939024385</v>
      </c>
      <c r="J32" s="3">
        <f t="shared" si="9"/>
        <v>0.11181818181818183</v>
      </c>
      <c r="K32" s="4">
        <f t="shared" si="10"/>
        <v>1622045.4842959933</v>
      </c>
      <c r="L32" s="4">
        <f t="shared" si="11"/>
        <v>785411.67405778961</v>
      </c>
      <c r="M32">
        <f>VLOOKUP(B32,'CPI Indexes'!A$2:E$109,5,FALSE)</f>
        <v>1.65</v>
      </c>
      <c r="N32">
        <f>IF(B32&gt;G$4,VLOOKUP((B32-G$4),'CPI Indexes'!A$2:E$109,5,FALSE),VLOOKUP(0,'CPI Indexes'!A$2:E$109,5,FALSE))</f>
        <v>1.23</v>
      </c>
      <c r="O32">
        <f t="shared" si="12"/>
        <v>1.3414634146341462</v>
      </c>
      <c r="P32"/>
    </row>
    <row r="33" spans="2:16" x14ac:dyDescent="0.35">
      <c r="B33">
        <f t="shared" si="1"/>
        <v>29</v>
      </c>
      <c r="C33" s="7">
        <v>1992</v>
      </c>
      <c r="D33" s="8">
        <v>3779520.13</v>
      </c>
      <c r="F33" s="9">
        <v>20.27</v>
      </c>
      <c r="H33" s="14">
        <f t="shared" si="7"/>
        <v>566928.01949999994</v>
      </c>
      <c r="I33" s="3">
        <f t="shared" si="8"/>
        <v>5133848.1765833329</v>
      </c>
      <c r="J33" s="3">
        <f t="shared" si="9"/>
        <v>0.11042944785276074</v>
      </c>
      <c r="K33" s="4">
        <f t="shared" si="10"/>
        <v>846941.47989073512</v>
      </c>
      <c r="L33" s="4">
        <f t="shared" si="11"/>
        <v>401582.24872940406</v>
      </c>
      <c r="M33">
        <f>VLOOKUP(B33,'CPI Indexes'!A$2:E$109,5,FALSE)</f>
        <v>1.63</v>
      </c>
      <c r="N33">
        <f>IF(B33&gt;G$4,VLOOKUP((B33-G$4),'CPI Indexes'!A$2:E$109,5,FALSE),VLOOKUP(0,'CPI Indexes'!A$2:E$109,5,FALSE))</f>
        <v>1.2</v>
      </c>
      <c r="O33">
        <f t="shared" si="12"/>
        <v>1.3583333333333334</v>
      </c>
      <c r="P33"/>
    </row>
    <row r="34" spans="2:16" x14ac:dyDescent="0.35">
      <c r="B34">
        <f t="shared" si="1"/>
        <v>28</v>
      </c>
      <c r="C34" s="7">
        <v>1993</v>
      </c>
      <c r="D34" s="8">
        <v>5740183.6600000001</v>
      </c>
      <c r="F34" s="9">
        <v>20.85</v>
      </c>
      <c r="H34" s="14">
        <f t="shared" si="7"/>
        <v>861027.549</v>
      </c>
      <c r="I34" s="3">
        <f t="shared" si="8"/>
        <v>7653578.2133333348</v>
      </c>
      <c r="J34" s="3">
        <f t="shared" si="9"/>
        <v>0.11249999999999998</v>
      </c>
      <c r="K34" s="4">
        <f t="shared" si="10"/>
        <v>1301159.7739687359</v>
      </c>
      <c r="L34" s="4">
        <f t="shared" si="11"/>
        <v>603918.9136194794</v>
      </c>
      <c r="M34">
        <f>VLOOKUP(B34,'CPI Indexes'!A$2:E$109,5,FALSE)</f>
        <v>1.6</v>
      </c>
      <c r="N34">
        <f>IF(B34&gt;G$4,VLOOKUP((B34-G$4),'CPI Indexes'!A$2:E$109,5,FALSE),VLOOKUP(0,'CPI Indexes'!A$2:E$109,5,FALSE))</f>
        <v>1.2</v>
      </c>
      <c r="O34">
        <f t="shared" si="12"/>
        <v>1.3333333333333335</v>
      </c>
      <c r="P34"/>
    </row>
    <row r="35" spans="2:16" x14ac:dyDescent="0.35">
      <c r="B35">
        <f t="shared" si="1"/>
        <v>27</v>
      </c>
      <c r="C35" s="7">
        <v>1994</v>
      </c>
      <c r="D35" s="8">
        <v>8291278.6399999997</v>
      </c>
      <c r="F35" s="9">
        <v>21.44</v>
      </c>
      <c r="H35" s="14">
        <f t="shared" si="7"/>
        <v>1243691.7959999999</v>
      </c>
      <c r="I35" s="3">
        <f t="shared" si="8"/>
        <v>11242411.715254238</v>
      </c>
      <c r="J35" s="3">
        <f t="shared" si="9"/>
        <v>0.11062499999999999</v>
      </c>
      <c r="K35" s="4">
        <f t="shared" si="10"/>
        <v>1901518.0492256382</v>
      </c>
      <c r="L35" s="4">
        <f t="shared" si="11"/>
        <v>863605.64539777744</v>
      </c>
      <c r="M35">
        <f>VLOOKUP(B35,'CPI Indexes'!A$2:E$109,5,FALSE)</f>
        <v>1.6</v>
      </c>
      <c r="N35">
        <f>IF(B35&gt;G$4,VLOOKUP((B35-G$4),'CPI Indexes'!A$2:E$109,5,FALSE),VLOOKUP(0,'CPI Indexes'!A$2:E$109,5,FALSE))</f>
        <v>1.18</v>
      </c>
      <c r="O35">
        <f t="shared" si="12"/>
        <v>1.3559322033898307</v>
      </c>
      <c r="P35"/>
    </row>
    <row r="36" spans="2:16" x14ac:dyDescent="0.35">
      <c r="B36">
        <f t="shared" si="1"/>
        <v>26</v>
      </c>
      <c r="C36" s="7">
        <v>1995</v>
      </c>
      <c r="D36" s="8">
        <v>8867550.7200000007</v>
      </c>
      <c r="F36" s="9">
        <v>22.04</v>
      </c>
      <c r="H36" s="14">
        <f t="shared" si="7"/>
        <v>1330132.608</v>
      </c>
      <c r="I36" s="3">
        <f t="shared" si="8"/>
        <v>12134543.090526318</v>
      </c>
      <c r="J36" s="3">
        <f t="shared" si="9"/>
        <v>0.1096153846153846</v>
      </c>
      <c r="K36" s="4">
        <f t="shared" si="10"/>
        <v>2057987.4683051095</v>
      </c>
      <c r="L36" s="4">
        <f t="shared" si="11"/>
        <v>914249.81940122973</v>
      </c>
      <c r="M36">
        <f>VLOOKUP(B36,'CPI Indexes'!A$2:E$109,5,FALSE)</f>
        <v>1.56</v>
      </c>
      <c r="N36">
        <f>IF(B36&gt;G$4,VLOOKUP((B36-G$4),'CPI Indexes'!A$2:E$109,5,FALSE),VLOOKUP(0,'CPI Indexes'!A$2:E$109,5,FALSE))</f>
        <v>1.1399999999999999</v>
      </c>
      <c r="O36">
        <f t="shared" si="12"/>
        <v>1.3684210526315792</v>
      </c>
      <c r="P36"/>
    </row>
    <row r="37" spans="2:16" x14ac:dyDescent="0.35">
      <c r="B37">
        <f t="shared" si="1"/>
        <v>25</v>
      </c>
      <c r="C37" s="7">
        <v>1996</v>
      </c>
      <c r="D37" s="8">
        <v>11641415.720000001</v>
      </c>
      <c r="F37" s="9">
        <v>22.65</v>
      </c>
      <c r="H37" s="14">
        <f t="shared" si="7"/>
        <v>1746212.358</v>
      </c>
      <c r="I37" s="3">
        <f t="shared" si="8"/>
        <v>15865292.220176993</v>
      </c>
      <c r="J37" s="3">
        <f t="shared" si="9"/>
        <v>0.11006493506493505</v>
      </c>
      <c r="K37" s="4">
        <f t="shared" si="10"/>
        <v>2734581.9812790332</v>
      </c>
      <c r="L37" s="4">
        <f t="shared" si="11"/>
        <v>1187846.6052931666</v>
      </c>
      <c r="M37">
        <f>VLOOKUP(B37,'CPI Indexes'!A$2:E$109,5,FALSE)</f>
        <v>1.54</v>
      </c>
      <c r="N37">
        <f>IF(B37&gt;G$4,VLOOKUP((B37-G$4),'CPI Indexes'!A$2:E$109,5,FALSE),VLOOKUP(0,'CPI Indexes'!A$2:E$109,5,FALSE))</f>
        <v>1.1299999999999999</v>
      </c>
      <c r="O37">
        <f t="shared" si="12"/>
        <v>1.3628318584070798</v>
      </c>
      <c r="P37"/>
    </row>
    <row r="38" spans="2:16" x14ac:dyDescent="0.35">
      <c r="B38">
        <f t="shared" si="1"/>
        <v>24</v>
      </c>
      <c r="C38" s="7">
        <v>1997</v>
      </c>
      <c r="D38" s="8">
        <v>5821934.6900000004</v>
      </c>
      <c r="F38" s="9">
        <v>23.26</v>
      </c>
      <c r="H38" s="14">
        <f t="shared" si="7"/>
        <v>873290.20350000006</v>
      </c>
      <c r="I38" s="3">
        <f t="shared" si="8"/>
        <v>7901197.0792857138</v>
      </c>
      <c r="J38" s="3">
        <f t="shared" si="9"/>
        <v>0.11052631578947369</v>
      </c>
      <c r="K38" s="4">
        <f t="shared" si="10"/>
        <v>1384199.166799848</v>
      </c>
      <c r="L38" s="4">
        <f t="shared" si="11"/>
        <v>587915.96301199263</v>
      </c>
      <c r="M38">
        <f>VLOOKUP(B38,'CPI Indexes'!A$2:E$109,5,FALSE)</f>
        <v>1.52</v>
      </c>
      <c r="N38">
        <f>IF(B38&gt;G$4,VLOOKUP((B38-G$4),'CPI Indexes'!A$2:E$109,5,FALSE),VLOOKUP(0,'CPI Indexes'!A$2:E$109,5,FALSE))</f>
        <v>1.1200000000000001</v>
      </c>
      <c r="O38">
        <f t="shared" si="12"/>
        <v>1.357142857142857</v>
      </c>
      <c r="P38"/>
    </row>
    <row r="39" spans="2:16" x14ac:dyDescent="0.35">
      <c r="B39">
        <f t="shared" si="1"/>
        <v>23</v>
      </c>
      <c r="C39" s="7">
        <v>1998</v>
      </c>
      <c r="D39" s="8">
        <v>12240484.439999999</v>
      </c>
      <c r="F39" s="9">
        <v>23.88</v>
      </c>
      <c r="H39" s="14">
        <f t="shared" si="7"/>
        <v>1836072.666</v>
      </c>
      <c r="I39" s="3">
        <f t="shared" si="8"/>
        <v>16844703.357798163</v>
      </c>
      <c r="J39" s="3">
        <f t="shared" si="9"/>
        <v>0.10900000000000001</v>
      </c>
      <c r="K39" s="4">
        <f t="shared" si="10"/>
        <v>2946198.2478380385</v>
      </c>
      <c r="L39" s="4">
        <f t="shared" si="11"/>
        <v>1223111.3895572815</v>
      </c>
      <c r="M39">
        <f>VLOOKUP(B39,'CPI Indexes'!A$2:E$109,5,FALSE)</f>
        <v>1.5</v>
      </c>
      <c r="N39">
        <f>IF(B39&gt;G$4,VLOOKUP((B39-G$4),'CPI Indexes'!A$2:E$109,5,FALSE),VLOOKUP(0,'CPI Indexes'!A$2:E$109,5,FALSE))</f>
        <v>1.0900000000000001</v>
      </c>
      <c r="O39">
        <f t="shared" si="12"/>
        <v>1.3761467889908257</v>
      </c>
      <c r="P39"/>
    </row>
    <row r="40" spans="2:16" x14ac:dyDescent="0.35">
      <c r="B40">
        <f t="shared" si="1"/>
        <v>22</v>
      </c>
      <c r="C40" s="7">
        <v>1999</v>
      </c>
      <c r="D40" s="8">
        <v>13626257.220000001</v>
      </c>
      <c r="F40" s="9">
        <v>24.51</v>
      </c>
      <c r="H40" s="14">
        <f t="shared" si="7"/>
        <v>2043938.5830000001</v>
      </c>
      <c r="I40" s="3">
        <f t="shared" si="8"/>
        <v>18546850.104999997</v>
      </c>
      <c r="J40" s="3">
        <f t="shared" si="9"/>
        <v>0.11020408163265309</v>
      </c>
      <c r="K40" s="4">
        <f t="shared" si="10"/>
        <v>3320917.231976937</v>
      </c>
      <c r="L40" s="4">
        <f t="shared" si="11"/>
        <v>1347068.214881331</v>
      </c>
      <c r="M40">
        <f>VLOOKUP(B40,'CPI Indexes'!A$2:E$109,5,FALSE)</f>
        <v>1.47</v>
      </c>
      <c r="N40">
        <f>IF(B40&gt;G$4,VLOOKUP((B40-G$4),'CPI Indexes'!A$2:E$109,5,FALSE),VLOOKUP(0,'CPI Indexes'!A$2:E$109,5,FALSE))</f>
        <v>1.08</v>
      </c>
      <c r="O40">
        <f t="shared" si="12"/>
        <v>1.3611111111111109</v>
      </c>
      <c r="P40"/>
    </row>
    <row r="41" spans="2:16" x14ac:dyDescent="0.35">
      <c r="B41">
        <f t="shared" si="1"/>
        <v>21</v>
      </c>
      <c r="C41" s="7">
        <v>2000</v>
      </c>
      <c r="D41" s="8">
        <v>13985971.85</v>
      </c>
      <c r="F41" s="9">
        <v>25.14</v>
      </c>
      <c r="H41" s="14">
        <f t="shared" si="7"/>
        <v>2097895.7774999999</v>
      </c>
      <c r="I41" s="3">
        <f t="shared" si="8"/>
        <v>18822242.489719626</v>
      </c>
      <c r="J41" s="3">
        <f t="shared" si="9"/>
        <v>0.11145833333333333</v>
      </c>
      <c r="K41" s="4">
        <f t="shared" si="10"/>
        <v>3451375.6196083315</v>
      </c>
      <c r="L41" s="4">
        <f t="shared" si="11"/>
        <v>1367890.2612355475</v>
      </c>
      <c r="M41">
        <f>VLOOKUP(B41,'CPI Indexes'!A$2:E$109,5,FALSE)</f>
        <v>1.44</v>
      </c>
      <c r="N41">
        <f>IF(B41&gt;G$4,VLOOKUP((B41-G$4),'CPI Indexes'!A$2:E$109,5,FALSE),VLOOKUP(0,'CPI Indexes'!A$2:E$109,5,FALSE))</f>
        <v>1.07</v>
      </c>
      <c r="O41">
        <f t="shared" si="12"/>
        <v>1.3457943925233644</v>
      </c>
      <c r="P41"/>
    </row>
    <row r="42" spans="2:16" x14ac:dyDescent="0.35">
      <c r="B42">
        <f t="shared" si="1"/>
        <v>20</v>
      </c>
      <c r="C42" s="7">
        <v>2001</v>
      </c>
      <c r="D42" s="8">
        <v>8913332.75</v>
      </c>
      <c r="F42" s="9">
        <v>25.79</v>
      </c>
      <c r="H42" s="14">
        <f t="shared" si="7"/>
        <v>1336999.9124999999</v>
      </c>
      <c r="I42" s="3">
        <f t="shared" si="8"/>
        <v>11884443.666666666</v>
      </c>
      <c r="J42" s="3">
        <f t="shared" si="9"/>
        <v>0.11249999999999999</v>
      </c>
      <c r="K42" s="4">
        <f t="shared" si="10"/>
        <v>2228075.0148550784</v>
      </c>
      <c r="L42" s="4">
        <f t="shared" si="11"/>
        <v>862177.27311923658</v>
      </c>
      <c r="M42">
        <f>VLOOKUP(B42,'CPI Indexes'!A$2:E$109,5,FALSE)</f>
        <v>1.4</v>
      </c>
      <c r="N42">
        <f>IF(B42&gt;G$4,VLOOKUP((B42-G$4),'CPI Indexes'!A$2:E$109,5,FALSE),VLOOKUP(0,'CPI Indexes'!A$2:E$109,5,FALSE))</f>
        <v>1.05</v>
      </c>
      <c r="O42">
        <f t="shared" si="12"/>
        <v>1.3333333333333333</v>
      </c>
      <c r="P42"/>
    </row>
    <row r="43" spans="2:16" x14ac:dyDescent="0.35">
      <c r="B43">
        <f t="shared" si="1"/>
        <v>19</v>
      </c>
      <c r="C43" s="7">
        <v>2002</v>
      </c>
      <c r="D43" s="8">
        <v>8190283.7199999997</v>
      </c>
      <c r="F43" s="9">
        <v>26.43</v>
      </c>
      <c r="H43" s="14">
        <f t="shared" si="7"/>
        <v>1228542.558</v>
      </c>
      <c r="I43" s="3">
        <f t="shared" si="8"/>
        <v>10893872.5207767</v>
      </c>
      <c r="J43" s="3">
        <f t="shared" si="9"/>
        <v>0.11277372262773722</v>
      </c>
      <c r="K43" s="4">
        <f t="shared" si="10"/>
        <v>2073446.075931997</v>
      </c>
      <c r="L43" s="4">
        <f t="shared" si="11"/>
        <v>783658.98954552785</v>
      </c>
      <c r="M43">
        <f>VLOOKUP(B43,'CPI Indexes'!A$2:E$109,5,FALSE)</f>
        <v>1.37</v>
      </c>
      <c r="N43">
        <f>IF(B43&gt;G$4,VLOOKUP((B43-G$4),'CPI Indexes'!A$2:E$109,5,FALSE),VLOOKUP(0,'CPI Indexes'!A$2:E$109,5,FALSE))</f>
        <v>1.03</v>
      </c>
      <c r="O43">
        <f t="shared" si="12"/>
        <v>1.3300970873786409</v>
      </c>
      <c r="P43"/>
    </row>
    <row r="44" spans="2:16" x14ac:dyDescent="0.35">
      <c r="B44">
        <f t="shared" si="1"/>
        <v>18</v>
      </c>
      <c r="C44" s="7">
        <v>2003</v>
      </c>
      <c r="D44" s="8">
        <v>9900479.1099999994</v>
      </c>
      <c r="F44" s="9">
        <v>27.09</v>
      </c>
      <c r="H44" s="14">
        <f t="shared" si="7"/>
        <v>1485071.8664999998</v>
      </c>
      <c r="I44" s="3">
        <f t="shared" si="8"/>
        <v>13037264.570594059</v>
      </c>
      <c r="J44" s="3">
        <f t="shared" si="9"/>
        <v>0.11390977443609021</v>
      </c>
      <c r="K44" s="4">
        <f t="shared" si="10"/>
        <v>2539370.8144197292</v>
      </c>
      <c r="L44" s="4">
        <f t="shared" si="11"/>
        <v>936716.88544297882</v>
      </c>
      <c r="M44">
        <f>VLOOKUP(B44,'CPI Indexes'!A$2:E$109,5,FALSE)</f>
        <v>1.33</v>
      </c>
      <c r="N44">
        <f>IF(B44&gt;G$4,VLOOKUP((B44-G$4),'CPI Indexes'!A$2:E$109,5,FALSE),VLOOKUP(0,'CPI Indexes'!A$2:E$109,5,FALSE))</f>
        <v>1.01</v>
      </c>
      <c r="O44">
        <f t="shared" si="12"/>
        <v>1.3168316831683169</v>
      </c>
      <c r="P44"/>
    </row>
    <row r="45" spans="2:16" x14ac:dyDescent="0.35">
      <c r="B45">
        <f t="shared" si="1"/>
        <v>17</v>
      </c>
      <c r="C45" s="7">
        <v>2004</v>
      </c>
      <c r="D45" s="8">
        <v>11414086.560000001</v>
      </c>
      <c r="F45" s="9">
        <v>27.75</v>
      </c>
      <c r="H45" s="14">
        <f t="shared" si="7"/>
        <v>1712112.9839999999</v>
      </c>
      <c r="I45" s="3">
        <f t="shared" si="8"/>
        <v>14952453.393600002</v>
      </c>
      <c r="J45" s="3">
        <f t="shared" si="9"/>
        <v>0.11450381679389311</v>
      </c>
      <c r="K45" s="4">
        <f t="shared" si="10"/>
        <v>2966109.5501128384</v>
      </c>
      <c r="L45" s="4">
        <f t="shared" si="11"/>
        <v>1067867.2383848894</v>
      </c>
      <c r="M45">
        <f>VLOOKUP(B45,'CPI Indexes'!A$2:E$109,5,FALSE)</f>
        <v>1.31</v>
      </c>
      <c r="N45">
        <f>IF(B45&gt;G$4,VLOOKUP((B45-G$4),'CPI Indexes'!A$2:E$109,5,FALSE),VLOOKUP(0,'CPI Indexes'!A$2:E$109,5,FALSE))</f>
        <v>1</v>
      </c>
      <c r="O45">
        <f t="shared" si="12"/>
        <v>1.31</v>
      </c>
      <c r="P45"/>
    </row>
    <row r="46" spans="2:16" x14ac:dyDescent="0.35">
      <c r="B46">
        <f t="shared" si="1"/>
        <v>16</v>
      </c>
      <c r="C46" s="7">
        <v>2005</v>
      </c>
      <c r="D46" s="8">
        <v>9708718.25</v>
      </c>
      <c r="F46" s="9">
        <v>28.41</v>
      </c>
      <c r="H46" s="14">
        <f t="shared" si="7"/>
        <v>1456307.7375</v>
      </c>
      <c r="I46" s="3">
        <f t="shared" si="8"/>
        <v>12680774.857142858</v>
      </c>
      <c r="J46" s="3">
        <f t="shared" si="9"/>
        <v>0.11484374999999999</v>
      </c>
      <c r="K46" s="4">
        <f t="shared" si="10"/>
        <v>2556136.4699751562</v>
      </c>
      <c r="L46" s="4">
        <f t="shared" si="11"/>
        <v>898177.06835856952</v>
      </c>
      <c r="M46">
        <f>VLOOKUP(B46,'CPI Indexes'!A$2:E$109,5,FALSE)</f>
        <v>1.28</v>
      </c>
      <c r="N46">
        <f>IF(B46&gt;G$4,VLOOKUP((B46-G$4),'CPI Indexes'!A$2:E$109,5,FALSE),VLOOKUP(0,'CPI Indexes'!A$2:E$109,5,FALSE))</f>
        <v>0.98</v>
      </c>
      <c r="O46">
        <f t="shared" si="12"/>
        <v>1.306122448979592</v>
      </c>
      <c r="P46"/>
    </row>
    <row r="47" spans="2:16" x14ac:dyDescent="0.35">
      <c r="B47">
        <f t="shared" si="1"/>
        <v>15</v>
      </c>
      <c r="C47" s="7">
        <v>2006</v>
      </c>
      <c r="D47" s="8">
        <v>13075914.34</v>
      </c>
      <c r="F47" s="9">
        <v>29.08</v>
      </c>
      <c r="H47" s="14">
        <f t="shared" si="7"/>
        <v>1961387.1509999998</v>
      </c>
      <c r="I47" s="3">
        <f t="shared" si="8"/>
        <v>16811889.865714286</v>
      </c>
      <c r="J47" s="3">
        <f t="shared" si="9"/>
        <v>0.11666666666666665</v>
      </c>
      <c r="K47" s="4">
        <f t="shared" si="10"/>
        <v>3488641.3233837415</v>
      </c>
      <c r="L47" s="4">
        <f t="shared" si="11"/>
        <v>1195975.3158402913</v>
      </c>
      <c r="M47">
        <f>VLOOKUP(B47,'CPI Indexes'!A$2:E$109,5,FALSE)</f>
        <v>1.26</v>
      </c>
      <c r="N47">
        <f>IF(B47&gt;G$4,VLOOKUP((B47-G$4),'CPI Indexes'!A$2:E$109,5,FALSE),VLOOKUP(0,'CPI Indexes'!A$2:E$109,5,FALSE))</f>
        <v>0.98</v>
      </c>
      <c r="O47">
        <f t="shared" si="12"/>
        <v>1.2857142857142858</v>
      </c>
      <c r="P47"/>
    </row>
    <row r="48" spans="2:16" x14ac:dyDescent="0.35">
      <c r="B48">
        <f t="shared" si="1"/>
        <v>14</v>
      </c>
      <c r="C48" s="7">
        <v>2007</v>
      </c>
      <c r="D48" s="8">
        <v>11148634.939999999</v>
      </c>
      <c r="F48" s="9">
        <v>29.75</v>
      </c>
      <c r="H48" s="14">
        <f t="shared" si="7"/>
        <v>1672295.2409999999</v>
      </c>
      <c r="I48" s="3">
        <f t="shared" si="8"/>
        <v>13992674.465510203</v>
      </c>
      <c r="J48" s="3">
        <f t="shared" si="9"/>
        <v>0.11951219512195123</v>
      </c>
      <c r="K48" s="4">
        <f t="shared" si="10"/>
        <v>3014172.2263171976</v>
      </c>
      <c r="L48" s="4">
        <f t="shared" si="11"/>
        <v>1008142.5116692814</v>
      </c>
      <c r="M48">
        <f>VLOOKUP(B48,'CPI Indexes'!A$2:E$109,5,FALSE)</f>
        <v>1.23</v>
      </c>
      <c r="N48">
        <f>IF(B48&gt;G$4,VLOOKUP((B48-G$4),'CPI Indexes'!A$2:E$109,5,FALSE),VLOOKUP(0,'CPI Indexes'!A$2:E$109,5,FALSE))</f>
        <v>0.98</v>
      </c>
      <c r="O48">
        <f t="shared" si="12"/>
        <v>1.2551020408163265</v>
      </c>
      <c r="P48"/>
    </row>
    <row r="49" spans="2:16" x14ac:dyDescent="0.35">
      <c r="B49">
        <f t="shared" si="1"/>
        <v>13</v>
      </c>
      <c r="C49" s="7">
        <v>2008</v>
      </c>
      <c r="D49" s="8">
        <v>13925651.869999999</v>
      </c>
      <c r="F49" s="9">
        <v>30.43</v>
      </c>
      <c r="H49" s="14">
        <f t="shared" si="7"/>
        <v>2088847.7804999999</v>
      </c>
      <c r="I49" s="3">
        <f t="shared" si="8"/>
        <v>17051818.61632653</v>
      </c>
      <c r="J49" s="3">
        <f t="shared" si="9"/>
        <v>0.1225</v>
      </c>
      <c r="K49" s="4">
        <f t="shared" si="10"/>
        <v>3816014.5305729117</v>
      </c>
      <c r="L49" s="4">
        <f t="shared" si="11"/>
        <v>1244778.1972882361</v>
      </c>
      <c r="M49">
        <f>VLOOKUP(B49,'CPI Indexes'!A$2:E$109,5,FALSE)</f>
        <v>1.2</v>
      </c>
      <c r="N49">
        <f>IF(B49&gt;G$4,VLOOKUP((B49-G$4),'CPI Indexes'!A$2:E$109,5,FALSE),VLOOKUP(0,'CPI Indexes'!A$2:E$109,5,FALSE))</f>
        <v>0.98</v>
      </c>
      <c r="O49">
        <f t="shared" si="12"/>
        <v>1.2244897959183674</v>
      </c>
      <c r="P49"/>
    </row>
    <row r="50" spans="2:16" x14ac:dyDescent="0.35">
      <c r="B50">
        <f t="shared" si="1"/>
        <v>12</v>
      </c>
      <c r="C50" s="7">
        <v>2009</v>
      </c>
      <c r="D50" s="8">
        <v>17539617.940000001</v>
      </c>
      <c r="F50" s="9">
        <v>31.11</v>
      </c>
      <c r="H50" s="14">
        <f t="shared" si="7"/>
        <v>2630942.6910000001</v>
      </c>
      <c r="I50" s="3">
        <f t="shared" si="8"/>
        <v>21477083.191836737</v>
      </c>
      <c r="J50" s="3">
        <f t="shared" si="9"/>
        <v>0.1225</v>
      </c>
      <c r="K50" s="4">
        <f t="shared" si="10"/>
        <v>4871500.2772357361</v>
      </c>
      <c r="L50" s="4">
        <f t="shared" si="11"/>
        <v>1549789.7102882646</v>
      </c>
      <c r="M50">
        <f>VLOOKUP(B50,'CPI Indexes'!A$2:E$109,5,FALSE)</f>
        <v>1.2</v>
      </c>
      <c r="N50">
        <f>IF(B50&gt;G$4,VLOOKUP((B50-G$4),'CPI Indexes'!A$2:E$109,5,FALSE),VLOOKUP(0,'CPI Indexes'!A$2:E$109,5,FALSE))</f>
        <v>0.98</v>
      </c>
      <c r="O50">
        <f t="shared" si="12"/>
        <v>1.2244897959183674</v>
      </c>
      <c r="P50"/>
    </row>
    <row r="51" spans="2:16" x14ac:dyDescent="0.35">
      <c r="B51">
        <f t="shared" si="1"/>
        <v>11</v>
      </c>
      <c r="C51" s="7">
        <v>2010</v>
      </c>
      <c r="D51" s="8">
        <v>11532803.970000001</v>
      </c>
      <c r="F51" s="9">
        <v>31.8</v>
      </c>
      <c r="H51" s="14">
        <f t="shared" si="7"/>
        <v>1729920.5955000001</v>
      </c>
      <c r="I51" s="3">
        <f t="shared" si="8"/>
        <v>13886437.433265306</v>
      </c>
      <c r="J51" s="3">
        <f t="shared" si="9"/>
        <v>0.12457627118644068</v>
      </c>
      <c r="K51" s="4">
        <f t="shared" si="10"/>
        <v>3247219.3870672625</v>
      </c>
      <c r="L51" s="4">
        <f t="shared" si="11"/>
        <v>1007140.0813085603</v>
      </c>
      <c r="M51">
        <f>VLOOKUP(B51,'CPI Indexes'!A$2:E$109,5,FALSE)</f>
        <v>1.18</v>
      </c>
      <c r="N51">
        <f>IF(B51&gt;G$4,VLOOKUP((B51-G$4),'CPI Indexes'!A$2:E$109,5,FALSE),VLOOKUP(0,'CPI Indexes'!A$2:E$109,5,FALSE))</f>
        <v>0.98</v>
      </c>
      <c r="O51">
        <f t="shared" si="12"/>
        <v>1.2040816326530612</v>
      </c>
      <c r="P51"/>
    </row>
    <row r="52" spans="2:16" x14ac:dyDescent="0.35">
      <c r="B52">
        <f t="shared" si="1"/>
        <v>10</v>
      </c>
      <c r="C52" s="7">
        <v>2011</v>
      </c>
      <c r="D52" s="8">
        <v>15710091.369999999</v>
      </c>
      <c r="F52" s="9">
        <v>32.49</v>
      </c>
      <c r="H52" s="14">
        <f t="shared" si="7"/>
        <v>2356513.7054999997</v>
      </c>
      <c r="I52" s="3">
        <f t="shared" si="8"/>
        <v>18275004.246734694</v>
      </c>
      <c r="J52" s="3">
        <f t="shared" si="9"/>
        <v>0.12894736842105262</v>
      </c>
      <c r="K52" s="4">
        <f t="shared" si="10"/>
        <v>4484247.2503097141</v>
      </c>
      <c r="L52" s="4">
        <f t="shared" si="11"/>
        <v>1355926.0566012342</v>
      </c>
      <c r="M52">
        <f>VLOOKUP(B52,'CPI Indexes'!A$2:E$109,5,FALSE)</f>
        <v>1.1399999999999999</v>
      </c>
      <c r="N52">
        <f>IF(B52&gt;G$4,VLOOKUP((B52-G$4),'CPI Indexes'!A$2:E$109,5,FALSE),VLOOKUP(0,'CPI Indexes'!A$2:E$109,5,FALSE))</f>
        <v>0.98</v>
      </c>
      <c r="O52">
        <f t="shared" si="12"/>
        <v>1.1632653061224489</v>
      </c>
      <c r="P52"/>
    </row>
    <row r="53" spans="2:16" x14ac:dyDescent="0.35">
      <c r="B53">
        <f t="shared" si="1"/>
        <v>9</v>
      </c>
      <c r="C53" s="7">
        <v>2012</v>
      </c>
      <c r="D53" s="8">
        <v>21181575.41</v>
      </c>
      <c r="F53" s="9">
        <v>33.18</v>
      </c>
      <c r="H53" s="14">
        <f t="shared" si="7"/>
        <v>3177236.3114999998</v>
      </c>
      <c r="I53" s="3">
        <f t="shared" si="8"/>
        <v>24423653.278877549</v>
      </c>
      <c r="J53" s="3">
        <f t="shared" si="9"/>
        <v>0.13008849557522123</v>
      </c>
      <c r="K53" s="4">
        <f t="shared" si="10"/>
        <v>6129191.8631899506</v>
      </c>
      <c r="L53" s="4">
        <f t="shared" si="11"/>
        <v>1806832.4416788449</v>
      </c>
      <c r="M53">
        <f>VLOOKUP(B53,'CPI Indexes'!A$2:E$109,5,FALSE)</f>
        <v>1.1299999999999999</v>
      </c>
      <c r="N53">
        <f>IF(B53&gt;G$4,VLOOKUP((B53-G$4),'CPI Indexes'!A$2:E$109,5,FALSE),VLOOKUP(0,'CPI Indexes'!A$2:E$109,5,FALSE))</f>
        <v>0.98</v>
      </c>
      <c r="O53">
        <f t="shared" si="12"/>
        <v>1.1530612244897958</v>
      </c>
      <c r="P53"/>
    </row>
    <row r="54" spans="2:16" x14ac:dyDescent="0.35">
      <c r="B54">
        <f t="shared" si="1"/>
        <v>8</v>
      </c>
      <c r="C54" s="7">
        <v>2013</v>
      </c>
      <c r="D54" s="8">
        <v>16291186.74</v>
      </c>
      <c r="F54" s="9">
        <v>33.880000000000003</v>
      </c>
      <c r="H54" s="14">
        <f t="shared" si="7"/>
        <v>2443678.0109999999</v>
      </c>
      <c r="I54" s="3">
        <f t="shared" si="8"/>
        <v>18618499.131428573</v>
      </c>
      <c r="J54" s="3">
        <f t="shared" si="9"/>
        <v>0.13124999999999998</v>
      </c>
      <c r="K54" s="4">
        <f t="shared" si="10"/>
        <v>4779888.8767814655</v>
      </c>
      <c r="L54" s="4">
        <f t="shared" si="11"/>
        <v>1373222.117896979</v>
      </c>
      <c r="M54">
        <f>VLOOKUP(B54,'CPI Indexes'!A$2:E$109,5,FALSE)</f>
        <v>1.1200000000000001</v>
      </c>
      <c r="N54">
        <f>IF(B54&gt;G$4,VLOOKUP((B54-G$4),'CPI Indexes'!A$2:E$109,5,FALSE),VLOOKUP(0,'CPI Indexes'!A$2:E$109,5,FALSE))</f>
        <v>0.98</v>
      </c>
      <c r="O54">
        <f t="shared" si="12"/>
        <v>1.142857142857143</v>
      </c>
      <c r="P54"/>
    </row>
    <row r="55" spans="2:16" x14ac:dyDescent="0.35">
      <c r="B55">
        <f t="shared" si="1"/>
        <v>7</v>
      </c>
      <c r="C55" s="7">
        <v>2014</v>
      </c>
      <c r="D55" s="8">
        <v>29529072.870000001</v>
      </c>
      <c r="F55" s="9">
        <v>34.58</v>
      </c>
      <c r="H55" s="14">
        <f t="shared" si="7"/>
        <v>4429360.9304999998</v>
      </c>
      <c r="I55" s="3">
        <f t="shared" si="8"/>
        <v>32843560.641122449</v>
      </c>
      <c r="J55" s="3">
        <f t="shared" si="9"/>
        <v>0.1348623853211009</v>
      </c>
      <c r="K55" s="4">
        <f t="shared" si="10"/>
        <v>8784863.3454038464</v>
      </c>
      <c r="L55" s="4">
        <f t="shared" si="11"/>
        <v>2459610.4296878562</v>
      </c>
      <c r="M55">
        <f>VLOOKUP(B55,'CPI Indexes'!A$2:E$109,5,FALSE)</f>
        <v>1.0900000000000001</v>
      </c>
      <c r="N55">
        <f>IF(B55&gt;G$4,VLOOKUP((B55-G$4),'CPI Indexes'!A$2:E$109,5,FALSE),VLOOKUP(0,'CPI Indexes'!A$2:E$109,5,FALSE))</f>
        <v>0.98</v>
      </c>
      <c r="O55">
        <f t="shared" si="12"/>
        <v>1.1122448979591837</v>
      </c>
      <c r="P55"/>
    </row>
    <row r="56" spans="2:16" x14ac:dyDescent="0.35">
      <c r="B56">
        <f t="shared" si="1"/>
        <v>6</v>
      </c>
      <c r="C56" s="7">
        <v>2015</v>
      </c>
      <c r="D56" s="8">
        <v>31298059.190000001</v>
      </c>
      <c r="F56" s="9">
        <v>35.29</v>
      </c>
      <c r="H56" s="14">
        <f t="shared" si="7"/>
        <v>4694708.8784999996</v>
      </c>
      <c r="I56" s="3">
        <f t="shared" si="8"/>
        <v>34491738.69918368</v>
      </c>
      <c r="J56" s="3">
        <f t="shared" si="9"/>
        <v>0.13611111111111107</v>
      </c>
      <c r="K56" s="4">
        <f t="shared" si="10"/>
        <v>9442972.5684054531</v>
      </c>
      <c r="L56" s="4">
        <f t="shared" si="11"/>
        <v>2575659.7369134622</v>
      </c>
      <c r="M56">
        <f>VLOOKUP(B56,'CPI Indexes'!A$2:E$109,5,FALSE)</f>
        <v>1.08</v>
      </c>
      <c r="N56">
        <f>IF(B56&gt;G$4,VLOOKUP((B56-G$4),'CPI Indexes'!A$2:E$109,5,FALSE),VLOOKUP(0,'CPI Indexes'!A$2:E$109,5,FALSE))</f>
        <v>0.98</v>
      </c>
      <c r="O56">
        <f t="shared" si="12"/>
        <v>1.1020408163265307</v>
      </c>
      <c r="P56"/>
    </row>
    <row r="57" spans="2:16" x14ac:dyDescent="0.35">
      <c r="B57">
        <f t="shared" si="1"/>
        <v>5</v>
      </c>
      <c r="C57" s="7">
        <v>2016</v>
      </c>
      <c r="D57" s="8">
        <v>107537951.67</v>
      </c>
      <c r="F57" s="9">
        <v>36</v>
      </c>
      <c r="H57" s="14">
        <f t="shared" si="7"/>
        <v>16130692.750499999</v>
      </c>
      <c r="I57" s="3">
        <f t="shared" si="8"/>
        <v>117413886.00704081</v>
      </c>
      <c r="J57" s="3">
        <f t="shared" si="9"/>
        <v>0.13738317757009347</v>
      </c>
      <c r="K57" s="4">
        <f t="shared" si="10"/>
        <v>32904795.987111606</v>
      </c>
      <c r="L57" s="4">
        <f t="shared" si="11"/>
        <v>8743542.1633754987</v>
      </c>
      <c r="M57">
        <f>VLOOKUP(B57,'CPI Indexes'!A$2:E$109,5,FALSE)</f>
        <v>1.07</v>
      </c>
      <c r="N57">
        <f>IF(B57&gt;G$4,VLOOKUP((B57-G$4),'CPI Indexes'!A$2:E$109,5,FALSE),VLOOKUP(0,'CPI Indexes'!A$2:E$109,5,FALSE))</f>
        <v>0.98</v>
      </c>
      <c r="O57">
        <f t="shared" si="12"/>
        <v>1.0918367346938775</v>
      </c>
      <c r="P57"/>
    </row>
    <row r="58" spans="2:16" x14ac:dyDescent="0.35">
      <c r="B58">
        <f t="shared" si="1"/>
        <v>4</v>
      </c>
      <c r="C58" s="7">
        <v>2017</v>
      </c>
      <c r="D58" s="8">
        <v>19259277.140000001</v>
      </c>
      <c r="F58" s="9">
        <v>36.71</v>
      </c>
      <c r="H58" s="14">
        <f t="shared" si="7"/>
        <v>2888891.571</v>
      </c>
      <c r="I58" s="3">
        <f t="shared" si="8"/>
        <v>20634939.792857144</v>
      </c>
      <c r="J58" s="3">
        <f t="shared" si="9"/>
        <v>0.13999999999999999</v>
      </c>
      <c r="K58" s="4">
        <f t="shared" si="10"/>
        <v>5976453.5317861103</v>
      </c>
      <c r="L58" s="4">
        <f t="shared" si="11"/>
        <v>1547106.4561744952</v>
      </c>
      <c r="M58">
        <f>VLOOKUP(B58,'CPI Indexes'!A$2:E$109,5,FALSE)</f>
        <v>1.05</v>
      </c>
      <c r="N58">
        <f>IF(B58&gt;G$4,VLOOKUP((B58-G$4),'CPI Indexes'!A$2:E$109,5,FALSE),VLOOKUP(0,'CPI Indexes'!A$2:E$109,5,FALSE))</f>
        <v>0.98</v>
      </c>
      <c r="O58">
        <f t="shared" si="12"/>
        <v>1.0714285714285714</v>
      </c>
      <c r="P58"/>
    </row>
    <row r="59" spans="2:16" x14ac:dyDescent="0.35">
      <c r="B59">
        <f t="shared" si="1"/>
        <v>3</v>
      </c>
      <c r="C59" s="7">
        <v>2018</v>
      </c>
      <c r="D59" s="8">
        <v>17309547.690000001</v>
      </c>
      <c r="F59" s="9">
        <v>37.43</v>
      </c>
      <c r="H59" s="14">
        <f t="shared" si="7"/>
        <v>2596432.1535</v>
      </c>
      <c r="I59" s="3">
        <f t="shared" si="8"/>
        <v>18192687.878265306</v>
      </c>
      <c r="J59" s="3">
        <f t="shared" si="9"/>
        <v>0.14271844660194175</v>
      </c>
      <c r="K59" s="4">
        <f t="shared" si="10"/>
        <v>5448555.8596125897</v>
      </c>
      <c r="L59" s="4">
        <f t="shared" si="11"/>
        <v>1373556.7997090663</v>
      </c>
      <c r="M59">
        <f>VLOOKUP(B59,'CPI Indexes'!A$2:E$109,5,FALSE)</f>
        <v>1.03</v>
      </c>
      <c r="N59">
        <f>IF(B59&gt;G$4,VLOOKUP((B59-G$4),'CPI Indexes'!A$2:E$109,5,FALSE),VLOOKUP(0,'CPI Indexes'!A$2:E$109,5,FALSE))</f>
        <v>0.98</v>
      </c>
      <c r="O59">
        <f t="shared" si="12"/>
        <v>1.0510204081632653</v>
      </c>
      <c r="P59"/>
    </row>
    <row r="60" spans="2:16" x14ac:dyDescent="0.35">
      <c r="B60">
        <f t="shared" si="1"/>
        <v>2</v>
      </c>
      <c r="C60" s="7">
        <v>2019</v>
      </c>
      <c r="D60" s="8">
        <v>18551674.82</v>
      </c>
      <c r="F60" s="9">
        <v>38.159999999999997</v>
      </c>
      <c r="H60" s="14">
        <f t="shared" si="7"/>
        <v>2782751.2229999998</v>
      </c>
      <c r="I60" s="3">
        <f t="shared" si="8"/>
        <v>19119583.232857142</v>
      </c>
      <c r="J60" s="3">
        <f t="shared" si="9"/>
        <v>0.14554455445544554</v>
      </c>
      <c r="K60" s="4">
        <f t="shared" si="10"/>
        <v>5924571.3861048752</v>
      </c>
      <c r="L60" s="4">
        <f t="shared" si="11"/>
        <v>1453954.5647110764</v>
      </c>
      <c r="M60">
        <f>VLOOKUP(B60,'CPI Indexes'!A$2:E$109,5,FALSE)</f>
        <v>1.01</v>
      </c>
      <c r="N60">
        <f>IF(B60&gt;G$4,VLOOKUP((B60-G$4),'CPI Indexes'!A$2:E$109,5,FALSE),VLOOKUP(0,'CPI Indexes'!A$2:E$109,5,FALSE))</f>
        <v>0.98</v>
      </c>
      <c r="O60">
        <f t="shared" si="12"/>
        <v>1.0306122448979591</v>
      </c>
      <c r="P60"/>
    </row>
    <row r="61" spans="2:16" x14ac:dyDescent="0.35">
      <c r="B61">
        <f t="shared" si="1"/>
        <v>1</v>
      </c>
      <c r="C61" s="7">
        <v>2020</v>
      </c>
      <c r="D61" s="8">
        <v>40882706.609999999</v>
      </c>
      <c r="F61" s="9">
        <v>38.89</v>
      </c>
      <c r="H61" s="14">
        <f t="shared" si="7"/>
        <v>6132405.9914999995</v>
      </c>
      <c r="I61" s="3">
        <f t="shared" si="8"/>
        <v>41717047.56122449</v>
      </c>
      <c r="J61" s="3">
        <f t="shared" si="9"/>
        <v>0.14699999999999999</v>
      </c>
      <c r="K61" s="4">
        <f t="shared" si="10"/>
        <v>13246208.268005244</v>
      </c>
      <c r="L61" s="4">
        <f t="shared" si="11"/>
        <v>3164566.0218108362</v>
      </c>
      <c r="M61">
        <f>VLOOKUP(B61,'CPI Indexes'!A$2:E$109,5,FALSE)</f>
        <v>1</v>
      </c>
      <c r="N61">
        <f>IF(B61&gt;G$4,VLOOKUP((B61-G$4),'CPI Indexes'!A$2:E$109,5,FALSE),VLOOKUP(0,'CPI Indexes'!A$2:E$109,5,FALSE))</f>
        <v>0.98</v>
      </c>
      <c r="O61">
        <f t="shared" si="12"/>
        <v>1.0204081632653061</v>
      </c>
      <c r="P61"/>
    </row>
    <row r="62" spans="2:16" x14ac:dyDescent="0.35">
      <c r="B62">
        <f t="shared" si="1"/>
        <v>0</v>
      </c>
      <c r="C62" s="7">
        <v>2021</v>
      </c>
      <c r="D62" s="8">
        <v>52975740.670000002</v>
      </c>
      <c r="F62" s="9">
        <v>39.630000000000003</v>
      </c>
      <c r="H62" s="14">
        <f t="shared" si="7"/>
        <v>7946361.1004999997</v>
      </c>
      <c r="I62" s="3">
        <f t="shared" si="8"/>
        <v>52975740.670000002</v>
      </c>
      <c r="J62" s="3">
        <f t="shared" si="9"/>
        <v>0.15</v>
      </c>
      <c r="K62" s="4">
        <f t="shared" si="10"/>
        <v>17417792.137414943</v>
      </c>
      <c r="L62" s="4">
        <f t="shared" si="11"/>
        <v>4049342.2704259818</v>
      </c>
      <c r="M62">
        <f>VLOOKUP(B62,'CPI Indexes'!A$2:E$109,5,FALSE)</f>
        <v>0.98</v>
      </c>
      <c r="N62">
        <f>IF(B62&gt;G$4,VLOOKUP((B62-G$4),'CPI Indexes'!A$2:E$109,5,FALSE),VLOOKUP(0,'CPI Indexes'!A$2:E$109,5,FALSE))</f>
        <v>0.98</v>
      </c>
      <c r="O62">
        <f t="shared" si="12"/>
        <v>1</v>
      </c>
      <c r="P62"/>
    </row>
    <row r="63" spans="2:16" x14ac:dyDescent="0.35">
      <c r="H63" s="14"/>
      <c r="I63" s="3"/>
      <c r="J63" s="3"/>
      <c r="K63" s="4"/>
      <c r="L63" s="4"/>
      <c r="P63"/>
    </row>
    <row r="64" spans="2:16" x14ac:dyDescent="0.35">
      <c r="D64" s="1">
        <f>SUM(D9:D63)</f>
        <v>615993828.24000001</v>
      </c>
      <c r="H64" s="3">
        <f>SUM(H9:H63)</f>
        <v>92399074.236000016</v>
      </c>
      <c r="I64" s="3">
        <f>SUM(I9:I63)</f>
        <v>736914241.5415076</v>
      </c>
      <c r="J64" s="3"/>
      <c r="K64" s="11">
        <f>SUM(K9:K63)</f>
        <v>174913097.65612859</v>
      </c>
      <c r="L64" s="11">
        <f>SUM(L9:L63)</f>
        <v>54176061.204073057</v>
      </c>
      <c r="P64"/>
    </row>
    <row r="65" spans="4:19" x14ac:dyDescent="0.35">
      <c r="H65" s="3"/>
      <c r="P65"/>
    </row>
    <row r="66" spans="4:19" x14ac:dyDescent="0.35">
      <c r="H66" s="3">
        <f>H64/D64</f>
        <v>0.15000000000000002</v>
      </c>
      <c r="I66" s="5">
        <f>I64/D64</f>
        <v>1.1963013390036681</v>
      </c>
      <c r="J66" s="6"/>
      <c r="K66" s="5">
        <f>K64/D64</f>
        <v>0.28395267880505443</v>
      </c>
      <c r="L66" s="4">
        <f>L64/D64</f>
        <v>8.7949032474665137E-2</v>
      </c>
      <c r="P66"/>
    </row>
    <row r="67" spans="4:19" x14ac:dyDescent="0.35">
      <c r="H67" s="3"/>
      <c r="P67"/>
      <c r="Q67" s="4"/>
    </row>
    <row r="68" spans="4:19" x14ac:dyDescent="0.35">
      <c r="D68" s="1"/>
      <c r="F68" s="2"/>
      <c r="H68" s="2"/>
      <c r="L68" s="2"/>
      <c r="N68" s="3"/>
      <c r="O68" s="4"/>
      <c r="P68" s="4"/>
      <c r="Q68" s="4"/>
    </row>
    <row r="69" spans="4:19" x14ac:dyDescent="0.35">
      <c r="D69" s="1"/>
      <c r="F69" s="2"/>
      <c r="H69" s="2"/>
      <c r="L69" s="2"/>
      <c r="N69" s="3"/>
      <c r="O69" s="4"/>
      <c r="P69" s="4"/>
      <c r="Q69" s="4"/>
    </row>
    <row r="70" spans="4:19" x14ac:dyDescent="0.35">
      <c r="D70" s="1"/>
      <c r="F70" s="2"/>
      <c r="H70" s="2"/>
      <c r="L70" s="2"/>
      <c r="N70" s="3"/>
      <c r="O70" s="4"/>
      <c r="P70" s="4"/>
      <c r="Q70" s="4"/>
    </row>
    <row r="71" spans="4:19" x14ac:dyDescent="0.35">
      <c r="D71" s="1"/>
      <c r="F71" s="2"/>
      <c r="H71" s="2"/>
      <c r="L71" s="2"/>
      <c r="N71" s="3"/>
      <c r="O71" s="4"/>
      <c r="P71" s="4"/>
      <c r="Q71" s="4"/>
    </row>
    <row r="72" spans="4:19" x14ac:dyDescent="0.35">
      <c r="D72" s="1"/>
      <c r="F72" s="2"/>
      <c r="H72" s="2"/>
      <c r="L72" s="2"/>
      <c r="N72" s="3"/>
      <c r="O72" s="4"/>
      <c r="P72" s="4"/>
      <c r="Q72" s="4"/>
    </row>
    <row r="73" spans="4:19" x14ac:dyDescent="0.35">
      <c r="D73" s="1"/>
      <c r="F73" s="2"/>
      <c r="H73" s="2"/>
      <c r="L73" s="2"/>
      <c r="N73" s="3"/>
      <c r="O73" s="4"/>
      <c r="P73" s="4"/>
      <c r="Q73" s="4"/>
    </row>
    <row r="74" spans="4:19" x14ac:dyDescent="0.35">
      <c r="D74" s="1"/>
      <c r="F74" s="2"/>
      <c r="H74" s="2"/>
      <c r="L74" s="2"/>
      <c r="N74" s="3"/>
      <c r="O74" s="4"/>
      <c r="P74" s="4"/>
      <c r="Q74" s="4"/>
    </row>
    <row r="75" spans="4:19" x14ac:dyDescent="0.35">
      <c r="D75" s="1"/>
      <c r="F75" s="2"/>
      <c r="H75" s="2"/>
      <c r="L75" s="2"/>
      <c r="N75" s="3"/>
      <c r="O75" s="4"/>
      <c r="P75" s="4"/>
      <c r="Q75" s="4"/>
    </row>
    <row r="76" spans="4:19" x14ac:dyDescent="0.35">
      <c r="D76" s="1"/>
      <c r="F76" s="2"/>
      <c r="H76" s="2"/>
      <c r="L76" s="2"/>
      <c r="N76" s="3"/>
      <c r="O76" s="4"/>
      <c r="P76" s="4"/>
      <c r="Q76" s="4"/>
    </row>
    <row r="77" spans="4:19" x14ac:dyDescent="0.35">
      <c r="D77" s="1"/>
      <c r="F77" s="2"/>
      <c r="H77" s="2"/>
      <c r="L77" s="2"/>
      <c r="N77" s="3"/>
      <c r="O77" s="4"/>
      <c r="P77" s="4"/>
      <c r="Q77" s="4"/>
    </row>
    <row r="78" spans="4:19" x14ac:dyDescent="0.35">
      <c r="D78" s="1"/>
      <c r="F78" s="2"/>
      <c r="H78" s="2"/>
      <c r="J78" s="2"/>
      <c r="N78" s="2"/>
      <c r="Q78" s="4"/>
      <c r="R78" s="4"/>
      <c r="S78" s="4"/>
    </row>
    <row r="79" spans="4:19" x14ac:dyDescent="0.35">
      <c r="D79" s="1"/>
      <c r="F79" s="2"/>
      <c r="H79" s="2"/>
      <c r="J79" s="2"/>
      <c r="N79" s="2"/>
      <c r="R79" s="4"/>
      <c r="S79" s="4"/>
    </row>
    <row r="80" spans="4:19" x14ac:dyDescent="0.35">
      <c r="Q80" s="3"/>
    </row>
    <row r="81" spans="4:19" x14ac:dyDescent="0.35">
      <c r="D81" s="1"/>
      <c r="R81" s="3"/>
      <c r="S81" s="3"/>
    </row>
    <row r="82" spans="4:19" x14ac:dyDescent="0.35">
      <c r="Q82" s="5"/>
    </row>
    <row r="83" spans="4:19" x14ac:dyDescent="0.35">
      <c r="R83" s="6"/>
      <c r="S83" s="5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98"/>
  <sheetViews>
    <sheetView tabSelected="1" view="pageLayout" zoomScaleNormal="100" workbookViewId="0">
      <selection activeCell="L3" sqref="L3"/>
    </sheetView>
  </sheetViews>
  <sheetFormatPr defaultRowHeight="14.5" x14ac:dyDescent="0.35"/>
  <cols>
    <col min="4" max="4" width="16" customWidth="1"/>
    <col min="5" max="5" width="2.26953125" customWidth="1"/>
    <col min="6" max="6" width="13.453125" bestFit="1" customWidth="1"/>
    <col min="7" max="7" width="3" bestFit="1" customWidth="1"/>
    <col min="8" max="8" width="17.81640625" customWidth="1"/>
    <col min="9" max="10" width="16.1796875" customWidth="1"/>
    <col min="11" max="11" width="15.6328125" customWidth="1"/>
    <col min="12" max="12" width="19.54296875" bestFit="1" customWidth="1"/>
    <col min="13" max="13" width="18.453125" customWidth="1"/>
    <col min="14" max="14" width="25.7265625" customWidth="1"/>
    <col min="16" max="16" width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21</v>
      </c>
    </row>
    <row r="3" spans="2:19" x14ac:dyDescent="0.35">
      <c r="B3" t="s">
        <v>1</v>
      </c>
      <c r="F3">
        <v>0.5</v>
      </c>
    </row>
    <row r="4" spans="2:19" x14ac:dyDescent="0.35">
      <c r="B4" t="s">
        <v>2</v>
      </c>
      <c r="F4" s="12">
        <v>24.129327507176615</v>
      </c>
      <c r="G4" s="13">
        <f>ROUND(F4,0)</f>
        <v>24</v>
      </c>
      <c r="H4" s="13"/>
    </row>
    <row r="5" spans="2:19" x14ac:dyDescent="0.35">
      <c r="B5" t="s">
        <v>3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M8" t="s">
        <v>18</v>
      </c>
      <c r="N8" t="s">
        <v>19</v>
      </c>
      <c r="O8" t="s">
        <v>20</v>
      </c>
    </row>
    <row r="9" spans="2:19" x14ac:dyDescent="0.35">
      <c r="B9">
        <f>2021-C9</f>
        <v>91</v>
      </c>
      <c r="C9" s="7">
        <v>1930</v>
      </c>
      <c r="D9" s="8">
        <v>104556.07</v>
      </c>
      <c r="F9" s="15"/>
      <c r="H9" s="14">
        <f>D9*F$3</f>
        <v>52278.035000000003</v>
      </c>
      <c r="I9" s="3">
        <f>D9*O9</f>
        <v>161889.79974279835</v>
      </c>
      <c r="J9" s="3">
        <f>H9/I9</f>
        <v>0.32292358803986715</v>
      </c>
      <c r="K9" s="4">
        <f t="shared" ref="K9:K64" si="0">(I9*J9)*((1+(F$6/100))^F9)</f>
        <v>52278.035000000003</v>
      </c>
      <c r="L9" s="4">
        <f>K9/((1+(F$5/100))^F9)</f>
        <v>52278.035000000003</v>
      </c>
      <c r="M9">
        <f>VLOOKUP(B9,'CPI Indexes'!A$2:E$109,5,FALSE)</f>
        <v>15.05</v>
      </c>
      <c r="N9">
        <f>IF(B9&gt;G$4,VLOOKUP((B9-G$4),'CPI Indexes'!A$2:E$109,5,FALSE),VLOOKUP(0,'CPI Indexes'!A$2:E$109,5,FALSE))</f>
        <v>9.7200000000000006</v>
      </c>
      <c r="O9">
        <f>M9/N9</f>
        <v>1.5483539094650205</v>
      </c>
    </row>
    <row r="10" spans="2:19" x14ac:dyDescent="0.35">
      <c r="B10">
        <f t="shared" ref="B10:B73" si="1">2021-C10</f>
        <v>77</v>
      </c>
      <c r="C10" s="7">
        <v>1944</v>
      </c>
      <c r="D10" s="8">
        <v>136898.18</v>
      </c>
      <c r="F10" s="15">
        <v>1.1000000000000001</v>
      </c>
      <c r="H10" s="14">
        <f t="shared" ref="H10:H64" si="2">D10*F$3</f>
        <v>68449.09</v>
      </c>
      <c r="I10" s="3">
        <f t="shared" ref="I10:I64" si="3">D10*O10</f>
        <v>282622.44293552812</v>
      </c>
      <c r="J10" s="3">
        <f t="shared" ref="J10:J64" si="4">H10/I10</f>
        <v>0.24219269102990032</v>
      </c>
      <c r="K10" s="4">
        <f t="shared" si="0"/>
        <v>69956.466909552357</v>
      </c>
      <c r="L10" s="4">
        <f t="shared" ref="L10:L64" si="5">K10/((1+(F$5/100))^F10)</f>
        <v>67180.14730422206</v>
      </c>
      <c r="M10">
        <f>VLOOKUP(B10,'CPI Indexes'!A$2:E$109,5,FALSE)</f>
        <v>15.05</v>
      </c>
      <c r="N10">
        <f>IF(B10&gt;G$4,VLOOKUP((B10-G$4),'CPI Indexes'!A$2:E$109,5,FALSE),VLOOKUP(0,'CPI Indexes'!A$2:E$109,5,FALSE))</f>
        <v>7.29</v>
      </c>
      <c r="O10">
        <f t="shared" ref="O10:O64" si="6">M10/N10</f>
        <v>2.0644718792866943</v>
      </c>
    </row>
    <row r="11" spans="2:19" x14ac:dyDescent="0.35">
      <c r="B11">
        <f t="shared" si="1"/>
        <v>73</v>
      </c>
      <c r="C11" s="7">
        <v>1948</v>
      </c>
      <c r="D11" s="8">
        <v>199945.48</v>
      </c>
      <c r="F11" s="15">
        <v>2.64</v>
      </c>
      <c r="H11" s="14">
        <f t="shared" si="2"/>
        <v>99972.74</v>
      </c>
      <c r="I11" s="3">
        <f t="shared" si="3"/>
        <v>370825.40300319489</v>
      </c>
      <c r="J11" s="3">
        <f t="shared" si="4"/>
        <v>0.26959517657192078</v>
      </c>
      <c r="K11" s="4">
        <f t="shared" si="0"/>
        <v>105338.23776424953</v>
      </c>
      <c r="L11" s="4">
        <f t="shared" si="5"/>
        <v>95582.294205015321</v>
      </c>
      <c r="M11">
        <f>VLOOKUP(B11,'CPI Indexes'!A$2:E$109,5,FALSE)</f>
        <v>11.61</v>
      </c>
      <c r="N11">
        <f>IF(B11&gt;G$4,VLOOKUP((B11-G$4),'CPI Indexes'!A$2:E$109,5,FALSE),VLOOKUP(0,'CPI Indexes'!A$2:E$109,5,FALSE))</f>
        <v>6.26</v>
      </c>
      <c r="O11">
        <f t="shared" si="6"/>
        <v>1.854632587859425</v>
      </c>
    </row>
    <row r="12" spans="2:19" x14ac:dyDescent="0.35">
      <c r="B12">
        <f t="shared" si="1"/>
        <v>70</v>
      </c>
      <c r="C12" s="7">
        <v>1951</v>
      </c>
      <c r="D12" s="8">
        <v>93734.88</v>
      </c>
      <c r="F12" s="15">
        <v>3.37</v>
      </c>
      <c r="H12" s="14">
        <f t="shared" si="2"/>
        <v>46867.44</v>
      </c>
      <c r="I12" s="3">
        <f t="shared" si="3"/>
        <v>197200.71152542371</v>
      </c>
      <c r="J12" s="3">
        <f t="shared" si="4"/>
        <v>0.23766364551863045</v>
      </c>
      <c r="K12" s="4">
        <f t="shared" si="0"/>
        <v>50101.8555971241</v>
      </c>
      <c r="L12" s="4">
        <f t="shared" si="5"/>
        <v>44256.177040542112</v>
      </c>
      <c r="M12">
        <f>VLOOKUP(B12,'CPI Indexes'!A$2:E$109,5,FALSE)</f>
        <v>9.93</v>
      </c>
      <c r="N12">
        <f>IF(B12&gt;G$4,VLOOKUP((B12-G$4),'CPI Indexes'!A$2:E$109,5,FALSE),VLOOKUP(0,'CPI Indexes'!A$2:E$109,5,FALSE))</f>
        <v>4.72</v>
      </c>
      <c r="O12">
        <f t="shared" si="6"/>
        <v>2.1038135593220337</v>
      </c>
    </row>
    <row r="13" spans="2:19" x14ac:dyDescent="0.35">
      <c r="B13">
        <f t="shared" si="1"/>
        <v>69</v>
      </c>
      <c r="C13" s="7">
        <v>1952</v>
      </c>
      <c r="D13" s="8">
        <v>77656.86</v>
      </c>
      <c r="F13" s="15">
        <v>3.6</v>
      </c>
      <c r="H13" s="14">
        <f t="shared" si="2"/>
        <v>38828.43</v>
      </c>
      <c r="I13" s="3">
        <f t="shared" si="3"/>
        <v>169929.41020408162</v>
      </c>
      <c r="J13" s="3">
        <f t="shared" si="4"/>
        <v>0.2284974093264249</v>
      </c>
      <c r="K13" s="4">
        <f t="shared" si="0"/>
        <v>41697.541429324199</v>
      </c>
      <c r="L13" s="4">
        <f t="shared" si="5"/>
        <v>36521.892134463502</v>
      </c>
      <c r="M13">
        <f>VLOOKUP(B13,'CPI Indexes'!A$2:E$109,5,FALSE)</f>
        <v>9.65</v>
      </c>
      <c r="N13">
        <f>IF(B13&gt;G$4,VLOOKUP((B13-G$4),'CPI Indexes'!A$2:E$109,5,FALSE),VLOOKUP(0,'CPI Indexes'!A$2:E$109,5,FALSE))</f>
        <v>4.41</v>
      </c>
      <c r="O13">
        <f t="shared" si="6"/>
        <v>2.1882086167800452</v>
      </c>
    </row>
    <row r="14" spans="2:19" x14ac:dyDescent="0.35">
      <c r="B14">
        <f t="shared" si="1"/>
        <v>68</v>
      </c>
      <c r="C14" s="7">
        <v>1953</v>
      </c>
      <c r="D14" s="8">
        <v>134260.49</v>
      </c>
      <c r="F14" s="15">
        <v>3.82</v>
      </c>
      <c r="H14" s="14">
        <f t="shared" si="2"/>
        <v>67130.244999999995</v>
      </c>
      <c r="I14" s="3">
        <f t="shared" si="3"/>
        <v>322159.36203431367</v>
      </c>
      <c r="J14" s="3">
        <f t="shared" si="4"/>
        <v>0.20837589376915222</v>
      </c>
      <c r="K14" s="4">
        <f t="shared" si="0"/>
        <v>72405.388531331919</v>
      </c>
      <c r="L14" s="4">
        <f t="shared" si="5"/>
        <v>62906.616347037503</v>
      </c>
      <c r="M14">
        <f>VLOOKUP(B14,'CPI Indexes'!A$2:E$109,5,FALSE)</f>
        <v>9.7899999999999991</v>
      </c>
      <c r="N14">
        <f>IF(B14&gt;G$4,VLOOKUP((B14-G$4),'CPI Indexes'!A$2:E$109,5,FALSE),VLOOKUP(0,'CPI Indexes'!A$2:E$109,5,FALSE))</f>
        <v>4.08</v>
      </c>
      <c r="O14">
        <f t="shared" si="6"/>
        <v>2.3995098039215685</v>
      </c>
    </row>
    <row r="15" spans="2:19" x14ac:dyDescent="0.35">
      <c r="B15">
        <f t="shared" si="1"/>
        <v>67</v>
      </c>
      <c r="C15" s="7">
        <v>1954</v>
      </c>
      <c r="D15" s="8">
        <v>624444.06000000006</v>
      </c>
      <c r="F15" s="15">
        <v>4.04</v>
      </c>
      <c r="H15" s="14">
        <f t="shared" si="2"/>
        <v>312222.03000000003</v>
      </c>
      <c r="I15" s="3">
        <f t="shared" si="3"/>
        <v>1622886.7013903747</v>
      </c>
      <c r="J15" s="3">
        <f t="shared" si="4"/>
        <v>0.19238683127572015</v>
      </c>
      <c r="K15" s="4">
        <f t="shared" si="0"/>
        <v>338226.9715599129</v>
      </c>
      <c r="L15" s="4">
        <f t="shared" si="5"/>
        <v>291485.05412971904</v>
      </c>
      <c r="M15">
        <f>VLOOKUP(B15,'CPI Indexes'!A$2:E$109,5,FALSE)</f>
        <v>9.7200000000000006</v>
      </c>
      <c r="N15">
        <f>IF(B15&gt;G$4,VLOOKUP((B15-G$4),'CPI Indexes'!A$2:E$109,5,FALSE),VLOOKUP(0,'CPI Indexes'!A$2:E$109,5,FALSE))</f>
        <v>3.74</v>
      </c>
      <c r="O15">
        <f t="shared" si="6"/>
        <v>2.5989304812834226</v>
      </c>
    </row>
    <row r="16" spans="2:19" x14ac:dyDescent="0.35">
      <c r="B16">
        <f t="shared" si="1"/>
        <v>66</v>
      </c>
      <c r="C16" s="7">
        <v>1955</v>
      </c>
      <c r="D16" s="8">
        <v>821267.15</v>
      </c>
      <c r="F16" s="15">
        <v>4.26</v>
      </c>
      <c r="H16" s="14">
        <f t="shared" si="2"/>
        <v>410633.57500000001</v>
      </c>
      <c r="I16" s="3">
        <f t="shared" si="3"/>
        <v>2327322.6524781343</v>
      </c>
      <c r="J16" s="3">
        <f t="shared" si="4"/>
        <v>0.17644032921810698</v>
      </c>
      <c r="K16" s="4">
        <f t="shared" si="0"/>
        <v>446777.39111059322</v>
      </c>
      <c r="L16" s="4">
        <f t="shared" si="5"/>
        <v>381928.31678424432</v>
      </c>
      <c r="M16">
        <f>VLOOKUP(B16,'CPI Indexes'!A$2:E$109,5,FALSE)</f>
        <v>9.7200000000000006</v>
      </c>
      <c r="N16">
        <f>IF(B16&gt;G$4,VLOOKUP((B16-G$4),'CPI Indexes'!A$2:E$109,5,FALSE),VLOOKUP(0,'CPI Indexes'!A$2:E$109,5,FALSE))</f>
        <v>3.43</v>
      </c>
      <c r="O16">
        <f t="shared" si="6"/>
        <v>2.8338192419825075</v>
      </c>
    </row>
    <row r="17" spans="2:15" x14ac:dyDescent="0.35">
      <c r="B17">
        <f t="shared" si="1"/>
        <v>64</v>
      </c>
      <c r="C17" s="7">
        <v>1957</v>
      </c>
      <c r="D17" s="8">
        <v>668745.36</v>
      </c>
      <c r="F17" s="15">
        <v>4.7</v>
      </c>
      <c r="H17" s="14">
        <f t="shared" si="2"/>
        <v>334372.68</v>
      </c>
      <c r="I17" s="3">
        <f t="shared" si="3"/>
        <v>2235589.1818050542</v>
      </c>
      <c r="J17" s="3">
        <f t="shared" si="4"/>
        <v>0.14956803455723541</v>
      </c>
      <c r="K17" s="4">
        <f t="shared" si="0"/>
        <v>366987.7715970811</v>
      </c>
      <c r="L17" s="4">
        <f t="shared" si="5"/>
        <v>308679.29384416534</v>
      </c>
      <c r="M17">
        <f>VLOOKUP(B17,'CPI Indexes'!A$2:E$109,5,FALSE)</f>
        <v>9.26</v>
      </c>
      <c r="N17">
        <f>IF(B17&gt;G$4,VLOOKUP((B17-G$4),'CPI Indexes'!A$2:E$109,5,FALSE),VLOOKUP(0,'CPI Indexes'!A$2:E$109,5,FALSE))</f>
        <v>2.77</v>
      </c>
      <c r="O17">
        <f t="shared" si="6"/>
        <v>3.3429602888086642</v>
      </c>
    </row>
    <row r="18" spans="2:15" x14ac:dyDescent="0.35">
      <c r="B18">
        <f t="shared" si="1"/>
        <v>62</v>
      </c>
      <c r="C18" s="7">
        <v>1959</v>
      </c>
      <c r="D18" s="8">
        <v>213743.9</v>
      </c>
      <c r="F18" s="15">
        <v>5.17</v>
      </c>
      <c r="H18" s="14">
        <f t="shared" si="2"/>
        <v>106871.95</v>
      </c>
      <c r="I18" s="3">
        <f t="shared" si="3"/>
        <v>810596.56991525413</v>
      </c>
      <c r="J18" s="3">
        <f t="shared" si="4"/>
        <v>0.13184357541899441</v>
      </c>
      <c r="K18" s="4">
        <f t="shared" si="0"/>
        <v>118393.16253934293</v>
      </c>
      <c r="L18" s="4">
        <f t="shared" si="5"/>
        <v>97874.17556357407</v>
      </c>
      <c r="M18">
        <f>VLOOKUP(B18,'CPI Indexes'!A$2:E$109,5,FALSE)</f>
        <v>8.9499999999999993</v>
      </c>
      <c r="N18">
        <f>IF(B18&gt;G$4,VLOOKUP((B18-G$4),'CPI Indexes'!A$2:E$109,5,FALSE),VLOOKUP(0,'CPI Indexes'!A$2:E$109,5,FALSE))</f>
        <v>2.36</v>
      </c>
      <c r="O18">
        <f t="shared" si="6"/>
        <v>3.7923728813559321</v>
      </c>
    </row>
    <row r="19" spans="2:15" x14ac:dyDescent="0.35">
      <c r="B19">
        <f t="shared" si="1"/>
        <v>61</v>
      </c>
      <c r="C19" s="7">
        <v>1960</v>
      </c>
      <c r="D19" s="8">
        <v>56120.82</v>
      </c>
      <c r="F19" s="15">
        <v>5.4</v>
      </c>
      <c r="H19" s="14">
        <f t="shared" si="2"/>
        <v>28060.41</v>
      </c>
      <c r="I19" s="3">
        <f t="shared" si="3"/>
        <v>219516.83575221241</v>
      </c>
      <c r="J19" s="3">
        <f t="shared" si="4"/>
        <v>0.12782805429864252</v>
      </c>
      <c r="K19" s="4">
        <f t="shared" si="0"/>
        <v>31227.33626389502</v>
      </c>
      <c r="L19" s="4">
        <f t="shared" si="5"/>
        <v>25597.595432370916</v>
      </c>
      <c r="M19">
        <f>VLOOKUP(B19,'CPI Indexes'!A$2:E$109,5,FALSE)</f>
        <v>8.84</v>
      </c>
      <c r="N19">
        <f>IF(B19&gt;G$4,VLOOKUP((B19-G$4),'CPI Indexes'!A$2:E$109,5,FALSE),VLOOKUP(0,'CPI Indexes'!A$2:E$109,5,FALSE))</f>
        <v>2.2599999999999998</v>
      </c>
      <c r="O19">
        <f t="shared" si="6"/>
        <v>3.9115044247787614</v>
      </c>
    </row>
    <row r="20" spans="2:15" x14ac:dyDescent="0.35">
      <c r="B20">
        <f t="shared" si="1"/>
        <v>59</v>
      </c>
      <c r="C20" s="7">
        <v>1962</v>
      </c>
      <c r="D20" s="8">
        <v>77124.210000000006</v>
      </c>
      <c r="F20" s="15">
        <v>5.89</v>
      </c>
      <c r="H20" s="14">
        <f t="shared" si="2"/>
        <v>38562.105000000003</v>
      </c>
      <c r="I20" s="3">
        <f t="shared" si="3"/>
        <v>318091.23933014355</v>
      </c>
      <c r="J20" s="3">
        <f t="shared" si="4"/>
        <v>0.12122969837587008</v>
      </c>
      <c r="K20" s="4">
        <f t="shared" si="0"/>
        <v>43332.699435797906</v>
      </c>
      <c r="L20" s="4">
        <f t="shared" si="5"/>
        <v>34885.568427512429</v>
      </c>
      <c r="M20">
        <f>VLOOKUP(B20,'CPI Indexes'!A$2:E$109,5,FALSE)</f>
        <v>8.6199999999999992</v>
      </c>
      <c r="N20">
        <f>IF(B20&gt;G$4,VLOOKUP((B20-G$4),'CPI Indexes'!A$2:E$109,5,FALSE),VLOOKUP(0,'CPI Indexes'!A$2:E$109,5,FALSE))</f>
        <v>2.09</v>
      </c>
      <c r="O20">
        <f t="shared" si="6"/>
        <v>4.1244019138755981</v>
      </c>
    </row>
    <row r="21" spans="2:15" x14ac:dyDescent="0.35">
      <c r="B21">
        <f t="shared" si="1"/>
        <v>58</v>
      </c>
      <c r="C21" s="7">
        <v>1963</v>
      </c>
      <c r="D21" s="8">
        <v>154674.29</v>
      </c>
      <c r="F21" s="15">
        <v>6.14</v>
      </c>
      <c r="H21" s="14">
        <f t="shared" si="2"/>
        <v>77337.145000000004</v>
      </c>
      <c r="I21" s="3">
        <f t="shared" si="3"/>
        <v>658139.10395000002</v>
      </c>
      <c r="J21" s="3">
        <f t="shared" si="4"/>
        <v>0.11750881316098707</v>
      </c>
      <c r="K21" s="4">
        <f t="shared" si="0"/>
        <v>87335.978445235611</v>
      </c>
      <c r="L21" s="4">
        <f t="shared" si="5"/>
        <v>69666.857825644955</v>
      </c>
      <c r="M21">
        <f>VLOOKUP(B21,'CPI Indexes'!A$2:E$109,5,FALSE)</f>
        <v>8.51</v>
      </c>
      <c r="N21">
        <f>IF(B21&gt;G$4,VLOOKUP((B21-G$4),'CPI Indexes'!A$2:E$109,5,FALSE),VLOOKUP(0,'CPI Indexes'!A$2:E$109,5,FALSE))</f>
        <v>2</v>
      </c>
      <c r="O21">
        <f t="shared" si="6"/>
        <v>4.2549999999999999</v>
      </c>
    </row>
    <row r="22" spans="2:15" x14ac:dyDescent="0.35">
      <c r="B22">
        <f t="shared" si="1"/>
        <v>57</v>
      </c>
      <c r="C22" s="7">
        <v>1964</v>
      </c>
      <c r="D22" s="8">
        <v>383488.89</v>
      </c>
      <c r="F22" s="15">
        <v>6.4</v>
      </c>
      <c r="H22" s="14">
        <f t="shared" si="2"/>
        <v>191744.44500000001</v>
      </c>
      <c r="I22" s="3">
        <f t="shared" si="3"/>
        <v>1667777.20390625</v>
      </c>
      <c r="J22" s="3">
        <f t="shared" si="4"/>
        <v>0.11497005988023953</v>
      </c>
      <c r="K22" s="4">
        <f t="shared" si="0"/>
        <v>217652.61540953614</v>
      </c>
      <c r="L22" s="4">
        <f t="shared" si="5"/>
        <v>171964.98087578407</v>
      </c>
      <c r="M22">
        <f>VLOOKUP(B22,'CPI Indexes'!A$2:E$109,5,FALSE)</f>
        <v>8.35</v>
      </c>
      <c r="N22">
        <f>IF(B22&gt;G$4,VLOOKUP((B22-G$4),'CPI Indexes'!A$2:E$109,5,FALSE),VLOOKUP(0,'CPI Indexes'!A$2:E$109,5,FALSE))</f>
        <v>1.92</v>
      </c>
      <c r="O22">
        <f t="shared" si="6"/>
        <v>4.348958333333333</v>
      </c>
    </row>
    <row r="23" spans="2:15" x14ac:dyDescent="0.35">
      <c r="B23">
        <f t="shared" si="1"/>
        <v>56</v>
      </c>
      <c r="C23" s="7">
        <v>1965</v>
      </c>
      <c r="D23" s="8">
        <v>34719.32</v>
      </c>
      <c r="F23" s="15">
        <v>6.66</v>
      </c>
      <c r="H23" s="14">
        <f t="shared" si="2"/>
        <v>17359.66</v>
      </c>
      <c r="I23" s="3">
        <f t="shared" si="3"/>
        <v>154624.29398907104</v>
      </c>
      <c r="J23" s="3">
        <f t="shared" si="4"/>
        <v>0.11226993865030675</v>
      </c>
      <c r="K23" s="4">
        <f t="shared" si="0"/>
        <v>19806.984372370003</v>
      </c>
      <c r="L23" s="4">
        <f t="shared" si="5"/>
        <v>15500.209819603921</v>
      </c>
      <c r="M23">
        <f>VLOOKUP(B23,'CPI Indexes'!A$2:E$109,5,FALSE)</f>
        <v>8.15</v>
      </c>
      <c r="N23">
        <f>IF(B23&gt;G$4,VLOOKUP((B23-G$4),'CPI Indexes'!A$2:E$109,5,FALSE),VLOOKUP(0,'CPI Indexes'!A$2:E$109,5,FALSE))</f>
        <v>1.83</v>
      </c>
      <c r="O23">
        <f t="shared" si="6"/>
        <v>4.4535519125683063</v>
      </c>
    </row>
    <row r="24" spans="2:15" x14ac:dyDescent="0.35">
      <c r="B24">
        <f t="shared" si="1"/>
        <v>55</v>
      </c>
      <c r="C24" s="7">
        <v>1966</v>
      </c>
      <c r="D24" s="8">
        <v>317634.46000000002</v>
      </c>
      <c r="F24" s="15">
        <v>6.94</v>
      </c>
      <c r="H24" s="14">
        <f t="shared" si="2"/>
        <v>158817.23000000001</v>
      </c>
      <c r="I24" s="3">
        <f t="shared" si="3"/>
        <v>1421187.3267428572</v>
      </c>
      <c r="J24" s="3">
        <f t="shared" si="4"/>
        <v>0.11174968071519796</v>
      </c>
      <c r="K24" s="4">
        <f t="shared" si="0"/>
        <v>182214.44772027378</v>
      </c>
      <c r="L24" s="4">
        <f t="shared" si="5"/>
        <v>141131.95504855926</v>
      </c>
      <c r="M24">
        <f>VLOOKUP(B24,'CPI Indexes'!A$2:E$109,5,FALSE)</f>
        <v>7.83</v>
      </c>
      <c r="N24">
        <f>IF(B24&gt;G$4,VLOOKUP((B24-G$4),'CPI Indexes'!A$2:E$109,5,FALSE),VLOOKUP(0,'CPI Indexes'!A$2:E$109,5,FALSE))</f>
        <v>1.75</v>
      </c>
      <c r="O24">
        <f t="shared" si="6"/>
        <v>4.4742857142857142</v>
      </c>
    </row>
    <row r="25" spans="2:15" x14ac:dyDescent="0.35">
      <c r="B25">
        <f t="shared" si="1"/>
        <v>53</v>
      </c>
      <c r="C25" s="7">
        <v>1968</v>
      </c>
      <c r="D25" s="8">
        <v>152156.75</v>
      </c>
      <c r="F25" s="15">
        <v>7.53</v>
      </c>
      <c r="H25" s="14">
        <f t="shared" si="2"/>
        <v>76078.375</v>
      </c>
      <c r="I25" s="3">
        <f t="shared" si="3"/>
        <v>680504.7285276074</v>
      </c>
      <c r="J25" s="3">
        <f t="shared" si="4"/>
        <v>0.11179698216735254</v>
      </c>
      <c r="K25" s="4">
        <f t="shared" si="0"/>
        <v>88312.162824297979</v>
      </c>
      <c r="L25" s="4">
        <f t="shared" si="5"/>
        <v>66931.427479988182</v>
      </c>
      <c r="M25">
        <f>VLOOKUP(B25,'CPI Indexes'!A$2:E$109,5,FALSE)</f>
        <v>7.29</v>
      </c>
      <c r="N25">
        <f>IF(B25&gt;G$4,VLOOKUP((B25-G$4),'CPI Indexes'!A$2:E$109,5,FALSE),VLOOKUP(0,'CPI Indexes'!A$2:E$109,5,FALSE))</f>
        <v>1.63</v>
      </c>
      <c r="O25">
        <f t="shared" si="6"/>
        <v>4.4723926380368102</v>
      </c>
    </row>
    <row r="26" spans="2:15" x14ac:dyDescent="0.35">
      <c r="B26">
        <f t="shared" si="1"/>
        <v>52</v>
      </c>
      <c r="C26" s="7">
        <v>1969</v>
      </c>
      <c r="D26" s="8">
        <v>349341.25</v>
      </c>
      <c r="F26" s="16">
        <v>7.85</v>
      </c>
      <c r="H26" s="14">
        <f t="shared" si="2"/>
        <v>174670.625</v>
      </c>
      <c r="I26" s="3">
        <f t="shared" si="3"/>
        <v>1517451.0546875</v>
      </c>
      <c r="J26" s="3">
        <f t="shared" si="4"/>
        <v>0.11510791366906475</v>
      </c>
      <c r="K26" s="4">
        <f t="shared" si="0"/>
        <v>204047.47388338763</v>
      </c>
      <c r="L26" s="4">
        <f t="shared" si="5"/>
        <v>152835.62429820109</v>
      </c>
      <c r="M26">
        <f>VLOOKUP(B26,'CPI Indexes'!A$2:E$109,5,FALSE)</f>
        <v>6.95</v>
      </c>
      <c r="N26">
        <f>IF(B26&gt;G$4,VLOOKUP((B26-G$4),'CPI Indexes'!A$2:E$109,5,FALSE),VLOOKUP(0,'CPI Indexes'!A$2:E$109,5,FALSE))</f>
        <v>1.6</v>
      </c>
      <c r="O26">
        <f t="shared" si="6"/>
        <v>4.34375</v>
      </c>
    </row>
    <row r="27" spans="2:15" x14ac:dyDescent="0.35">
      <c r="B27">
        <f t="shared" si="1"/>
        <v>51</v>
      </c>
      <c r="C27" s="7">
        <v>1970</v>
      </c>
      <c r="D27" s="8">
        <v>247704.72</v>
      </c>
      <c r="F27" s="16">
        <v>8.18</v>
      </c>
      <c r="H27" s="14">
        <f t="shared" si="2"/>
        <v>123852.36</v>
      </c>
      <c r="I27" s="3">
        <f t="shared" si="3"/>
        <v>1045004.2875</v>
      </c>
      <c r="J27" s="3">
        <f t="shared" si="4"/>
        <v>0.11851851851851852</v>
      </c>
      <c r="K27" s="4">
        <f t="shared" si="0"/>
        <v>145630.95298412774</v>
      </c>
      <c r="L27" s="4">
        <f t="shared" si="5"/>
        <v>107763.3266132663</v>
      </c>
      <c r="M27">
        <f>VLOOKUP(B27,'CPI Indexes'!A$2:E$109,5,FALSE)</f>
        <v>6.75</v>
      </c>
      <c r="N27">
        <f>IF(B27&gt;G$4,VLOOKUP((B27-G$4),'CPI Indexes'!A$2:E$109,5,FALSE),VLOOKUP(0,'CPI Indexes'!A$2:E$109,5,FALSE))</f>
        <v>1.6</v>
      </c>
      <c r="O27">
        <f t="shared" si="6"/>
        <v>4.21875</v>
      </c>
    </row>
    <row r="28" spans="2:15" x14ac:dyDescent="0.35">
      <c r="B28">
        <f t="shared" si="1"/>
        <v>50</v>
      </c>
      <c r="C28" s="7">
        <v>1971</v>
      </c>
      <c r="D28" s="8">
        <v>1828882.23</v>
      </c>
      <c r="F28" s="16">
        <v>8.52</v>
      </c>
      <c r="H28" s="14">
        <f t="shared" si="2"/>
        <v>914441.11499999999</v>
      </c>
      <c r="I28" s="3">
        <f t="shared" si="3"/>
        <v>7690684.2492307676</v>
      </c>
      <c r="J28" s="3">
        <f t="shared" si="4"/>
        <v>0.11890243902439027</v>
      </c>
      <c r="K28" s="4">
        <f t="shared" si="0"/>
        <v>1082503.2475777476</v>
      </c>
      <c r="L28" s="4">
        <f t="shared" si="5"/>
        <v>791062.04939966055</v>
      </c>
      <c r="M28">
        <f>VLOOKUP(B28,'CPI Indexes'!A$2:E$109,5,FALSE)</f>
        <v>6.56</v>
      </c>
      <c r="N28">
        <f>IF(B28&gt;G$4,VLOOKUP((B28-G$4),'CPI Indexes'!A$2:E$109,5,FALSE),VLOOKUP(0,'CPI Indexes'!A$2:E$109,5,FALSE))</f>
        <v>1.56</v>
      </c>
      <c r="O28">
        <f t="shared" si="6"/>
        <v>4.2051282051282044</v>
      </c>
    </row>
    <row r="29" spans="2:15" x14ac:dyDescent="0.35">
      <c r="B29">
        <f t="shared" si="1"/>
        <v>49</v>
      </c>
      <c r="C29" s="7">
        <v>1972</v>
      </c>
      <c r="D29" s="8">
        <v>181715.8</v>
      </c>
      <c r="F29" s="16">
        <v>8.89</v>
      </c>
      <c r="H29" s="14">
        <f t="shared" si="2"/>
        <v>90857.9</v>
      </c>
      <c r="I29" s="3">
        <f t="shared" si="3"/>
        <v>738662.92727272713</v>
      </c>
      <c r="J29" s="3">
        <f t="shared" si="4"/>
        <v>0.12300319488817893</v>
      </c>
      <c r="K29" s="4">
        <f t="shared" si="0"/>
        <v>108347.3320510617</v>
      </c>
      <c r="L29" s="4">
        <f t="shared" si="5"/>
        <v>78105.922261672633</v>
      </c>
      <c r="M29">
        <f>VLOOKUP(B29,'CPI Indexes'!A$2:E$109,5,FALSE)</f>
        <v>6.26</v>
      </c>
      <c r="N29">
        <f>IF(B29&gt;G$4,VLOOKUP((B29-G$4),'CPI Indexes'!A$2:E$109,5,FALSE),VLOOKUP(0,'CPI Indexes'!A$2:E$109,5,FALSE))</f>
        <v>1.54</v>
      </c>
      <c r="O29">
        <f t="shared" si="6"/>
        <v>4.0649350649350646</v>
      </c>
    </row>
    <row r="30" spans="2:15" x14ac:dyDescent="0.35">
      <c r="B30">
        <f t="shared" si="1"/>
        <v>48</v>
      </c>
      <c r="C30" s="7">
        <v>1973</v>
      </c>
      <c r="D30" s="8">
        <v>112820.71</v>
      </c>
      <c r="F30" s="16">
        <v>9.27</v>
      </c>
      <c r="H30" s="14">
        <f t="shared" si="2"/>
        <v>56410.355000000003</v>
      </c>
      <c r="I30" s="3">
        <f t="shared" si="3"/>
        <v>431242.31914473686</v>
      </c>
      <c r="J30" s="3">
        <f t="shared" si="4"/>
        <v>0.13080895008605853</v>
      </c>
      <c r="K30" s="4">
        <f t="shared" si="0"/>
        <v>67777.012987608512</v>
      </c>
      <c r="L30" s="4">
        <f t="shared" si="5"/>
        <v>48180.653707966347</v>
      </c>
      <c r="M30">
        <f>VLOOKUP(B30,'CPI Indexes'!A$2:E$109,5,FALSE)</f>
        <v>5.81</v>
      </c>
      <c r="N30">
        <f>IF(B30&gt;G$4,VLOOKUP((B30-G$4),'CPI Indexes'!A$2:E$109,5,FALSE),VLOOKUP(0,'CPI Indexes'!A$2:E$109,5,FALSE))</f>
        <v>1.52</v>
      </c>
      <c r="O30">
        <f t="shared" si="6"/>
        <v>3.8223684210526314</v>
      </c>
    </row>
    <row r="31" spans="2:15" x14ac:dyDescent="0.35">
      <c r="B31">
        <f t="shared" si="1"/>
        <v>47</v>
      </c>
      <c r="C31" s="7">
        <v>1974</v>
      </c>
      <c r="D31" s="8">
        <v>662545</v>
      </c>
      <c r="F31" s="16">
        <v>9.67</v>
      </c>
      <c r="H31" s="14">
        <f t="shared" si="2"/>
        <v>331272.5</v>
      </c>
      <c r="I31" s="3">
        <f t="shared" si="3"/>
        <v>2310073.5666666669</v>
      </c>
      <c r="J31" s="3">
        <f t="shared" si="4"/>
        <v>0.14340344168260036</v>
      </c>
      <c r="K31" s="4">
        <f t="shared" si="0"/>
        <v>401189.02708462253</v>
      </c>
      <c r="L31" s="4">
        <f t="shared" si="5"/>
        <v>281024.42447024083</v>
      </c>
      <c r="M31">
        <f>VLOOKUP(B31,'CPI Indexes'!A$2:E$109,5,FALSE)</f>
        <v>5.23</v>
      </c>
      <c r="N31">
        <f>IF(B31&gt;G$4,VLOOKUP((B31-G$4),'CPI Indexes'!A$2:E$109,5,FALSE),VLOOKUP(0,'CPI Indexes'!A$2:E$109,5,FALSE))</f>
        <v>1.5</v>
      </c>
      <c r="O31">
        <f t="shared" si="6"/>
        <v>3.4866666666666668</v>
      </c>
    </row>
    <row r="32" spans="2:15" x14ac:dyDescent="0.35">
      <c r="B32">
        <f t="shared" si="1"/>
        <v>46</v>
      </c>
      <c r="C32" s="7">
        <v>1975</v>
      </c>
      <c r="D32" s="9">
        <v>182511.82</v>
      </c>
      <c r="F32" s="16">
        <v>10.09</v>
      </c>
      <c r="H32" s="14">
        <f t="shared" si="2"/>
        <v>91255.91</v>
      </c>
      <c r="I32" s="3">
        <f t="shared" si="3"/>
        <v>586024.34721088433</v>
      </c>
      <c r="J32" s="3">
        <f t="shared" si="4"/>
        <v>0.15572033898305085</v>
      </c>
      <c r="K32" s="4">
        <f t="shared" si="0"/>
        <v>111438.87863345318</v>
      </c>
      <c r="L32" s="4">
        <f t="shared" si="5"/>
        <v>76862.897135670253</v>
      </c>
      <c r="M32">
        <f>VLOOKUP(B32,'CPI Indexes'!A$2:E$109,5,FALSE)</f>
        <v>4.72</v>
      </c>
      <c r="N32">
        <f>IF(B32&gt;G$4,VLOOKUP((B32-G$4),'CPI Indexes'!A$2:E$109,5,FALSE),VLOOKUP(0,'CPI Indexes'!A$2:E$109,5,FALSE))</f>
        <v>1.47</v>
      </c>
      <c r="O32">
        <f t="shared" si="6"/>
        <v>3.2108843537414966</v>
      </c>
    </row>
    <row r="33" spans="2:15" x14ac:dyDescent="0.35">
      <c r="B33">
        <f t="shared" si="1"/>
        <v>45</v>
      </c>
      <c r="C33" s="7">
        <v>1976</v>
      </c>
      <c r="D33" s="8">
        <v>56281.42</v>
      </c>
      <c r="F33" s="16">
        <v>10.53</v>
      </c>
      <c r="H33" s="14">
        <f t="shared" si="2"/>
        <v>28140.71</v>
      </c>
      <c r="I33" s="3">
        <f t="shared" si="3"/>
        <v>172361.84875</v>
      </c>
      <c r="J33" s="3">
        <f t="shared" si="4"/>
        <v>0.16326530612244897</v>
      </c>
      <c r="K33" s="4">
        <f t="shared" si="0"/>
        <v>34665.291720728172</v>
      </c>
      <c r="L33" s="4">
        <f t="shared" si="5"/>
        <v>23525.567555257741</v>
      </c>
      <c r="M33">
        <f>VLOOKUP(B33,'CPI Indexes'!A$2:E$109,5,FALSE)</f>
        <v>4.41</v>
      </c>
      <c r="N33">
        <f>IF(B33&gt;G$4,VLOOKUP((B33-G$4),'CPI Indexes'!A$2:E$109,5,FALSE),VLOOKUP(0,'CPI Indexes'!A$2:E$109,5,FALSE))</f>
        <v>1.44</v>
      </c>
      <c r="O33">
        <f t="shared" si="6"/>
        <v>3.0625</v>
      </c>
    </row>
    <row r="34" spans="2:15" x14ac:dyDescent="0.35">
      <c r="B34">
        <f t="shared" si="1"/>
        <v>44</v>
      </c>
      <c r="C34" s="7">
        <v>1977</v>
      </c>
      <c r="D34" s="8">
        <v>1081721.94</v>
      </c>
      <c r="F34" s="16">
        <v>10.99</v>
      </c>
      <c r="H34" s="14">
        <f t="shared" si="2"/>
        <v>540860.97</v>
      </c>
      <c r="I34" s="3">
        <f t="shared" si="3"/>
        <v>3152446.7965714289</v>
      </c>
      <c r="J34" s="3">
        <f t="shared" si="4"/>
        <v>0.17156862745098037</v>
      </c>
      <c r="K34" s="4">
        <f t="shared" si="0"/>
        <v>672359.47648623318</v>
      </c>
      <c r="L34" s="4">
        <f t="shared" si="5"/>
        <v>448634.07068680291</v>
      </c>
      <c r="M34">
        <f>VLOOKUP(B34,'CPI Indexes'!A$2:E$109,5,FALSE)</f>
        <v>4.08</v>
      </c>
      <c r="N34">
        <f>IF(B34&gt;G$4,VLOOKUP((B34-G$4),'CPI Indexes'!A$2:E$109,5,FALSE),VLOOKUP(0,'CPI Indexes'!A$2:E$109,5,FALSE))</f>
        <v>1.4</v>
      </c>
      <c r="O34">
        <f t="shared" si="6"/>
        <v>2.9142857142857146</v>
      </c>
    </row>
    <row r="35" spans="2:15" x14ac:dyDescent="0.35">
      <c r="B35">
        <f t="shared" si="1"/>
        <v>43</v>
      </c>
      <c r="C35" s="7">
        <v>1978</v>
      </c>
      <c r="D35" s="8">
        <v>291832.52</v>
      </c>
      <c r="F35" s="16">
        <v>11.47</v>
      </c>
      <c r="H35" s="14">
        <f t="shared" si="2"/>
        <v>145916.26</v>
      </c>
      <c r="I35" s="3">
        <f t="shared" si="3"/>
        <v>796681.47795620444</v>
      </c>
      <c r="J35" s="3">
        <f t="shared" si="4"/>
        <v>0.18315508021390375</v>
      </c>
      <c r="K35" s="4">
        <f t="shared" si="0"/>
        <v>183125.00930841768</v>
      </c>
      <c r="L35" s="4">
        <f t="shared" si="5"/>
        <v>120050.53256908747</v>
      </c>
      <c r="M35">
        <f>VLOOKUP(B35,'CPI Indexes'!A$2:E$109,5,FALSE)</f>
        <v>3.74</v>
      </c>
      <c r="N35">
        <f>IF(B35&gt;G$4,VLOOKUP((B35-G$4),'CPI Indexes'!A$2:E$109,5,FALSE),VLOOKUP(0,'CPI Indexes'!A$2:E$109,5,FALSE))</f>
        <v>1.37</v>
      </c>
      <c r="O35">
        <f t="shared" si="6"/>
        <v>2.7299270072992701</v>
      </c>
    </row>
    <row r="36" spans="2:15" x14ac:dyDescent="0.35">
      <c r="B36">
        <f t="shared" si="1"/>
        <v>42</v>
      </c>
      <c r="C36" s="7">
        <v>1979</v>
      </c>
      <c r="D36" s="8">
        <v>43794.73</v>
      </c>
      <c r="F36" s="16">
        <v>11.96</v>
      </c>
      <c r="H36" s="14">
        <f t="shared" si="2"/>
        <v>21897.365000000002</v>
      </c>
      <c r="I36" s="3">
        <f t="shared" si="3"/>
        <v>112944.30368421054</v>
      </c>
      <c r="J36" s="3">
        <f t="shared" si="4"/>
        <v>0.19387755102040816</v>
      </c>
      <c r="K36" s="4">
        <f t="shared" si="0"/>
        <v>27749.164521644248</v>
      </c>
      <c r="L36" s="4">
        <f t="shared" si="5"/>
        <v>17866.199181707361</v>
      </c>
      <c r="M36">
        <f>VLOOKUP(B36,'CPI Indexes'!A$2:E$109,5,FALSE)</f>
        <v>3.43</v>
      </c>
      <c r="N36">
        <f>IF(B36&gt;G$4,VLOOKUP((B36-G$4),'CPI Indexes'!A$2:E$109,5,FALSE),VLOOKUP(0,'CPI Indexes'!A$2:E$109,5,FALSE))</f>
        <v>1.33</v>
      </c>
      <c r="O36">
        <f t="shared" si="6"/>
        <v>2.5789473684210527</v>
      </c>
    </row>
    <row r="37" spans="2:15" x14ac:dyDescent="0.35">
      <c r="B37">
        <f t="shared" si="1"/>
        <v>41</v>
      </c>
      <c r="C37" s="7">
        <v>1980</v>
      </c>
      <c r="D37" s="8">
        <v>129253.29</v>
      </c>
      <c r="F37" s="16">
        <v>12.48</v>
      </c>
      <c r="H37" s="14">
        <f t="shared" si="2"/>
        <v>64626.644999999997</v>
      </c>
      <c r="I37" s="3">
        <f t="shared" si="3"/>
        <v>306853.23045801523</v>
      </c>
      <c r="J37" s="3">
        <f t="shared" si="4"/>
        <v>0.21061093247588425</v>
      </c>
      <c r="K37" s="4">
        <f t="shared" si="0"/>
        <v>82744.99886105668</v>
      </c>
      <c r="L37" s="4">
        <f t="shared" si="5"/>
        <v>52264.909066831307</v>
      </c>
      <c r="M37">
        <f>VLOOKUP(B37,'CPI Indexes'!A$2:E$109,5,FALSE)</f>
        <v>3.11</v>
      </c>
      <c r="N37">
        <f>IF(B37&gt;G$4,VLOOKUP((B37-G$4),'CPI Indexes'!A$2:E$109,5,FALSE),VLOOKUP(0,'CPI Indexes'!A$2:E$109,5,FALSE))</f>
        <v>1.31</v>
      </c>
      <c r="O37">
        <f t="shared" si="6"/>
        <v>2.3740458015267172</v>
      </c>
    </row>
    <row r="38" spans="2:15" x14ac:dyDescent="0.35">
      <c r="B38">
        <f t="shared" si="1"/>
        <v>40</v>
      </c>
      <c r="C38" s="7">
        <v>1981</v>
      </c>
      <c r="D38" s="8">
        <v>98176.7</v>
      </c>
      <c r="F38" s="16">
        <v>13.01</v>
      </c>
      <c r="H38" s="14">
        <f t="shared" si="2"/>
        <v>49088.35</v>
      </c>
      <c r="I38" s="3">
        <f t="shared" si="3"/>
        <v>212460.51484374999</v>
      </c>
      <c r="J38" s="3">
        <f t="shared" si="4"/>
        <v>0.23104693140794225</v>
      </c>
      <c r="K38" s="4">
        <f t="shared" si="0"/>
        <v>63513.591152533329</v>
      </c>
      <c r="L38" s="4">
        <f t="shared" si="5"/>
        <v>39342.451493693785</v>
      </c>
      <c r="M38">
        <f>VLOOKUP(B38,'CPI Indexes'!A$2:E$109,5,FALSE)</f>
        <v>2.77</v>
      </c>
      <c r="N38">
        <f>IF(B38&gt;G$4,VLOOKUP((B38-G$4),'CPI Indexes'!A$2:E$109,5,FALSE),VLOOKUP(0,'CPI Indexes'!A$2:E$109,5,FALSE))</f>
        <v>1.28</v>
      </c>
      <c r="O38">
        <f t="shared" si="6"/>
        <v>2.1640625</v>
      </c>
    </row>
    <row r="39" spans="2:15" x14ac:dyDescent="0.35">
      <c r="B39">
        <f t="shared" si="1"/>
        <v>38</v>
      </c>
      <c r="C39" s="7">
        <v>1983</v>
      </c>
      <c r="D39" s="8">
        <v>952280.58</v>
      </c>
      <c r="F39" s="16">
        <v>14.14</v>
      </c>
      <c r="H39" s="14">
        <f t="shared" si="2"/>
        <v>476140.29</v>
      </c>
      <c r="I39" s="3">
        <f t="shared" si="3"/>
        <v>1827139.9746341463</v>
      </c>
      <c r="J39" s="3">
        <f t="shared" si="4"/>
        <v>0.26059322033898302</v>
      </c>
      <c r="K39" s="4">
        <f t="shared" si="0"/>
        <v>630001.17701821832</v>
      </c>
      <c r="L39" s="4">
        <f t="shared" si="5"/>
        <v>374342.85710882995</v>
      </c>
      <c r="M39">
        <f>VLOOKUP(B39,'CPI Indexes'!A$2:E$109,5,FALSE)</f>
        <v>2.36</v>
      </c>
      <c r="N39">
        <f>IF(B39&gt;G$4,VLOOKUP((B39-G$4),'CPI Indexes'!A$2:E$109,5,FALSE),VLOOKUP(0,'CPI Indexes'!A$2:E$109,5,FALSE))</f>
        <v>1.23</v>
      </c>
      <c r="O39">
        <f t="shared" si="6"/>
        <v>1.9186991869918699</v>
      </c>
    </row>
    <row r="40" spans="2:15" x14ac:dyDescent="0.35">
      <c r="B40">
        <f t="shared" si="1"/>
        <v>37</v>
      </c>
      <c r="C40" s="7">
        <v>1984</v>
      </c>
      <c r="D40" s="8">
        <v>993563.17</v>
      </c>
      <c r="F40" s="16">
        <v>14.73</v>
      </c>
      <c r="H40" s="14">
        <f t="shared" si="2"/>
        <v>496781.58500000002</v>
      </c>
      <c r="I40" s="3">
        <f t="shared" si="3"/>
        <v>1871210.6368333334</v>
      </c>
      <c r="J40" s="3">
        <f t="shared" si="4"/>
        <v>0.26548672566371684</v>
      </c>
      <c r="K40" s="4">
        <f t="shared" si="0"/>
        <v>665037.32225633541</v>
      </c>
      <c r="L40" s="4">
        <f t="shared" si="5"/>
        <v>386670.66607534047</v>
      </c>
      <c r="M40">
        <f>VLOOKUP(B40,'CPI Indexes'!A$2:E$109,5,FALSE)</f>
        <v>2.2599999999999998</v>
      </c>
      <c r="N40">
        <f>IF(B40&gt;G$4,VLOOKUP((B40-G$4),'CPI Indexes'!A$2:E$109,5,FALSE),VLOOKUP(0,'CPI Indexes'!A$2:E$109,5,FALSE))</f>
        <v>1.2</v>
      </c>
      <c r="O40">
        <f t="shared" si="6"/>
        <v>1.8833333333333333</v>
      </c>
    </row>
    <row r="41" spans="2:15" x14ac:dyDescent="0.35">
      <c r="B41">
        <f t="shared" si="1"/>
        <v>36</v>
      </c>
      <c r="C41" s="7">
        <v>1985</v>
      </c>
      <c r="D41" s="8">
        <v>574551.17000000004</v>
      </c>
      <c r="F41" s="16">
        <v>15.33</v>
      </c>
      <c r="H41" s="14">
        <f t="shared" si="2"/>
        <v>287275.58500000002</v>
      </c>
      <c r="I41" s="3">
        <f t="shared" si="3"/>
        <v>1038980.0324166667</v>
      </c>
      <c r="J41" s="3">
        <f t="shared" si="4"/>
        <v>0.27649769585253459</v>
      </c>
      <c r="K41" s="4">
        <f t="shared" si="0"/>
        <v>389169.99681643402</v>
      </c>
      <c r="L41" s="4">
        <f t="shared" si="5"/>
        <v>221330.71922255566</v>
      </c>
      <c r="M41">
        <f>VLOOKUP(B41,'CPI Indexes'!A$2:E$109,5,FALSE)</f>
        <v>2.17</v>
      </c>
      <c r="N41">
        <f>IF(B41&gt;G$4,VLOOKUP((B41-G$4),'CPI Indexes'!A$2:E$109,5,FALSE),VLOOKUP(0,'CPI Indexes'!A$2:E$109,5,FALSE))</f>
        <v>1.2</v>
      </c>
      <c r="O41">
        <f t="shared" si="6"/>
        <v>1.8083333333333333</v>
      </c>
    </row>
    <row r="42" spans="2:15" x14ac:dyDescent="0.35">
      <c r="B42">
        <f t="shared" si="1"/>
        <v>35</v>
      </c>
      <c r="C42" s="7">
        <v>1986</v>
      </c>
      <c r="D42" s="8">
        <v>1017908.12</v>
      </c>
      <c r="F42" s="16">
        <v>15.95</v>
      </c>
      <c r="H42" s="14">
        <f t="shared" si="2"/>
        <v>508954.06</v>
      </c>
      <c r="I42" s="3">
        <f t="shared" si="3"/>
        <v>1802905.0599999998</v>
      </c>
      <c r="J42" s="3">
        <f t="shared" si="4"/>
        <v>0.28229665071770338</v>
      </c>
      <c r="K42" s="4">
        <f t="shared" si="0"/>
        <v>697993.41069207201</v>
      </c>
      <c r="L42" s="4">
        <f t="shared" si="5"/>
        <v>388008.3232782475</v>
      </c>
      <c r="M42">
        <f>VLOOKUP(B42,'CPI Indexes'!A$2:E$109,5,FALSE)</f>
        <v>2.09</v>
      </c>
      <c r="N42">
        <f>IF(B42&gt;G$4,VLOOKUP((B42-G$4),'CPI Indexes'!A$2:E$109,5,FALSE),VLOOKUP(0,'CPI Indexes'!A$2:E$109,5,FALSE))</f>
        <v>1.18</v>
      </c>
      <c r="O42">
        <f t="shared" si="6"/>
        <v>1.771186440677966</v>
      </c>
    </row>
    <row r="43" spans="2:15" x14ac:dyDescent="0.35">
      <c r="B43">
        <f t="shared" si="1"/>
        <v>34</v>
      </c>
      <c r="C43" s="7">
        <v>1987</v>
      </c>
      <c r="D43" s="8">
        <v>2631509.87</v>
      </c>
      <c r="F43" s="16">
        <v>16.59</v>
      </c>
      <c r="H43" s="14">
        <f t="shared" si="2"/>
        <v>1315754.9350000001</v>
      </c>
      <c r="I43" s="3">
        <f t="shared" si="3"/>
        <v>4616683.9824561412</v>
      </c>
      <c r="J43" s="3">
        <f t="shared" si="4"/>
        <v>0.28499999999999998</v>
      </c>
      <c r="K43" s="4">
        <f t="shared" si="0"/>
        <v>1827476.7363637611</v>
      </c>
      <c r="L43" s="4">
        <f t="shared" si="5"/>
        <v>992222.76907851384</v>
      </c>
      <c r="M43">
        <f>VLOOKUP(B43,'CPI Indexes'!A$2:E$109,5,FALSE)</f>
        <v>2</v>
      </c>
      <c r="N43">
        <f>IF(B43&gt;G$4,VLOOKUP((B43-G$4),'CPI Indexes'!A$2:E$109,5,FALSE),VLOOKUP(0,'CPI Indexes'!A$2:E$109,5,FALSE))</f>
        <v>1.1399999999999999</v>
      </c>
      <c r="O43">
        <f t="shared" si="6"/>
        <v>1.7543859649122808</v>
      </c>
    </row>
    <row r="44" spans="2:15" x14ac:dyDescent="0.35">
      <c r="B44">
        <f t="shared" si="1"/>
        <v>33</v>
      </c>
      <c r="C44" s="7">
        <v>1988</v>
      </c>
      <c r="D44" s="8">
        <v>3063744.82</v>
      </c>
      <c r="F44" s="16">
        <v>17.239999999999998</v>
      </c>
      <c r="H44" s="14">
        <f t="shared" si="2"/>
        <v>1531872.41</v>
      </c>
      <c r="I44" s="3">
        <f t="shared" si="3"/>
        <v>5205654.9153982308</v>
      </c>
      <c r="J44" s="3">
        <f t="shared" si="4"/>
        <v>0.29427083333333326</v>
      </c>
      <c r="K44" s="4">
        <f t="shared" si="0"/>
        <v>2155209.8115110924</v>
      </c>
      <c r="L44" s="4">
        <f t="shared" si="5"/>
        <v>1142495.8170005379</v>
      </c>
      <c r="M44">
        <f>VLOOKUP(B44,'CPI Indexes'!A$2:E$109,5,FALSE)</f>
        <v>1.92</v>
      </c>
      <c r="N44">
        <f>IF(B44&gt;G$4,VLOOKUP((B44-G$4),'CPI Indexes'!A$2:E$109,5,FALSE),VLOOKUP(0,'CPI Indexes'!A$2:E$109,5,FALSE))</f>
        <v>1.1299999999999999</v>
      </c>
      <c r="O44">
        <f t="shared" si="6"/>
        <v>1.6991150442477878</v>
      </c>
    </row>
    <row r="45" spans="2:15" x14ac:dyDescent="0.35">
      <c r="B45">
        <f t="shared" si="1"/>
        <v>32</v>
      </c>
      <c r="C45" s="7">
        <v>1989</v>
      </c>
      <c r="D45" s="8">
        <v>2374634.3199999998</v>
      </c>
      <c r="F45" s="16">
        <v>17.899999999999999</v>
      </c>
      <c r="H45" s="14">
        <f t="shared" si="2"/>
        <v>1187317.1599999999</v>
      </c>
      <c r="I45" s="3">
        <f t="shared" si="3"/>
        <v>3879982.8621428567</v>
      </c>
      <c r="J45" s="3">
        <f t="shared" si="4"/>
        <v>0.30601092896174864</v>
      </c>
      <c r="K45" s="4">
        <f t="shared" si="0"/>
        <v>1692426.5087486135</v>
      </c>
      <c r="L45" s="4">
        <f t="shared" si="5"/>
        <v>875634.23451386637</v>
      </c>
      <c r="M45">
        <f>VLOOKUP(B45,'CPI Indexes'!A$2:E$109,5,FALSE)</f>
        <v>1.83</v>
      </c>
      <c r="N45">
        <f>IF(B45&gt;G$4,VLOOKUP((B45-G$4),'CPI Indexes'!A$2:E$109,5,FALSE),VLOOKUP(0,'CPI Indexes'!A$2:E$109,5,FALSE))</f>
        <v>1.1200000000000001</v>
      </c>
      <c r="O45">
        <f t="shared" si="6"/>
        <v>1.6339285714285714</v>
      </c>
    </row>
    <row r="46" spans="2:15" x14ac:dyDescent="0.35">
      <c r="B46">
        <f t="shared" si="1"/>
        <v>31</v>
      </c>
      <c r="C46" s="7">
        <v>1990</v>
      </c>
      <c r="D46" s="8">
        <v>4135719.57</v>
      </c>
      <c r="F46" s="16">
        <v>18.579999999999998</v>
      </c>
      <c r="H46" s="14">
        <f t="shared" si="2"/>
        <v>2067859.7849999999</v>
      </c>
      <c r="I46" s="3">
        <f t="shared" si="3"/>
        <v>6639916.7408256875</v>
      </c>
      <c r="J46" s="3">
        <f t="shared" si="4"/>
        <v>0.31142857142857144</v>
      </c>
      <c r="K46" s="4">
        <f t="shared" si="0"/>
        <v>2987530.0246110978</v>
      </c>
      <c r="L46" s="4">
        <f t="shared" si="5"/>
        <v>1507485.9758634074</v>
      </c>
      <c r="M46">
        <f>VLOOKUP(B46,'CPI Indexes'!A$2:E$109,5,FALSE)</f>
        <v>1.75</v>
      </c>
      <c r="N46">
        <f>IF(B46&gt;G$4,VLOOKUP((B46-G$4),'CPI Indexes'!A$2:E$109,5,FALSE),VLOOKUP(0,'CPI Indexes'!A$2:E$109,5,FALSE))</f>
        <v>1.0900000000000001</v>
      </c>
      <c r="O46">
        <f t="shared" si="6"/>
        <v>1.6055045871559632</v>
      </c>
    </row>
    <row r="47" spans="2:15" x14ac:dyDescent="0.35">
      <c r="B47">
        <f t="shared" si="1"/>
        <v>30</v>
      </c>
      <c r="C47" s="7">
        <v>1991</v>
      </c>
      <c r="D47" s="8">
        <v>367365.07</v>
      </c>
      <c r="F47" s="16">
        <v>19.27</v>
      </c>
      <c r="H47" s="14">
        <f t="shared" si="2"/>
        <v>183682.535</v>
      </c>
      <c r="I47" s="3">
        <f t="shared" si="3"/>
        <v>561252.19027777773</v>
      </c>
      <c r="J47" s="3">
        <f t="shared" si="4"/>
        <v>0.32727272727272733</v>
      </c>
      <c r="K47" s="4">
        <f t="shared" si="0"/>
        <v>269025.33093400375</v>
      </c>
      <c r="L47" s="4">
        <f t="shared" si="5"/>
        <v>132343.42917904042</v>
      </c>
      <c r="M47">
        <f>VLOOKUP(B47,'CPI Indexes'!A$2:E$109,5,FALSE)</f>
        <v>1.65</v>
      </c>
      <c r="N47">
        <f>IF(B47&gt;G$4,VLOOKUP((B47-G$4),'CPI Indexes'!A$2:E$109,5,FALSE),VLOOKUP(0,'CPI Indexes'!A$2:E$109,5,FALSE))</f>
        <v>1.08</v>
      </c>
      <c r="O47">
        <f t="shared" si="6"/>
        <v>1.5277777777777777</v>
      </c>
    </row>
    <row r="48" spans="2:15" x14ac:dyDescent="0.35">
      <c r="B48">
        <f t="shared" si="1"/>
        <v>29</v>
      </c>
      <c r="C48" s="7">
        <v>1992</v>
      </c>
      <c r="D48" s="8">
        <v>2201348.5</v>
      </c>
      <c r="F48" s="16">
        <v>19.97</v>
      </c>
      <c r="H48" s="14">
        <f t="shared" si="2"/>
        <v>1100674.25</v>
      </c>
      <c r="I48" s="3">
        <f t="shared" si="3"/>
        <v>3353456.126168224</v>
      </c>
      <c r="J48" s="3">
        <f t="shared" si="4"/>
        <v>0.32822085889570557</v>
      </c>
      <c r="K48" s="4">
        <f t="shared" si="0"/>
        <v>1634572.6820978611</v>
      </c>
      <c r="L48" s="4">
        <f t="shared" si="5"/>
        <v>783649.33961528435</v>
      </c>
      <c r="M48">
        <f>VLOOKUP(B48,'CPI Indexes'!A$2:E$109,5,FALSE)</f>
        <v>1.63</v>
      </c>
      <c r="N48">
        <f>IF(B48&gt;G$4,VLOOKUP((B48-G$4),'CPI Indexes'!A$2:E$109,5,FALSE),VLOOKUP(0,'CPI Indexes'!A$2:E$109,5,FALSE))</f>
        <v>1.07</v>
      </c>
      <c r="O48">
        <f t="shared" si="6"/>
        <v>1.5233644859813082</v>
      </c>
    </row>
    <row r="49" spans="2:15" x14ac:dyDescent="0.35">
      <c r="B49">
        <f t="shared" si="1"/>
        <v>28</v>
      </c>
      <c r="C49" s="7">
        <v>1993</v>
      </c>
      <c r="D49" s="8">
        <v>2048868.33</v>
      </c>
      <c r="F49" s="16">
        <v>20.69</v>
      </c>
      <c r="H49" s="14">
        <f t="shared" si="2"/>
        <v>1024434.165</v>
      </c>
      <c r="I49" s="3">
        <f t="shared" si="3"/>
        <v>3122085.0742857144</v>
      </c>
      <c r="J49" s="3">
        <f t="shared" si="4"/>
        <v>0.328125</v>
      </c>
      <c r="K49" s="4">
        <f t="shared" si="0"/>
        <v>1543197.8428635511</v>
      </c>
      <c r="L49" s="4">
        <f t="shared" si="5"/>
        <v>720489.58482167393</v>
      </c>
      <c r="M49">
        <f>VLOOKUP(B49,'CPI Indexes'!A$2:E$109,5,FALSE)</f>
        <v>1.6</v>
      </c>
      <c r="N49">
        <f>IF(B49&gt;G$4,VLOOKUP((B49-G$4),'CPI Indexes'!A$2:E$109,5,FALSE),VLOOKUP(0,'CPI Indexes'!A$2:E$109,5,FALSE))</f>
        <v>1.05</v>
      </c>
      <c r="O49">
        <f t="shared" si="6"/>
        <v>1.5238095238095237</v>
      </c>
    </row>
    <row r="50" spans="2:15" x14ac:dyDescent="0.35">
      <c r="B50">
        <f t="shared" si="1"/>
        <v>27</v>
      </c>
      <c r="C50" s="7">
        <v>1994</v>
      </c>
      <c r="D50" s="8">
        <v>465393.09</v>
      </c>
      <c r="F50" s="16">
        <v>21.42</v>
      </c>
      <c r="H50" s="14">
        <f t="shared" si="2"/>
        <v>232696.54500000001</v>
      </c>
      <c r="I50" s="3">
        <f t="shared" si="3"/>
        <v>722940.72233009711</v>
      </c>
      <c r="J50" s="3">
        <f t="shared" si="4"/>
        <v>0.32187500000000002</v>
      </c>
      <c r="K50" s="4">
        <f t="shared" si="0"/>
        <v>355635.91591990832</v>
      </c>
      <c r="L50" s="4">
        <f t="shared" si="5"/>
        <v>161636.8569311045</v>
      </c>
      <c r="M50">
        <f>VLOOKUP(B50,'CPI Indexes'!A$2:E$109,5,FALSE)</f>
        <v>1.6</v>
      </c>
      <c r="N50">
        <f>IF(B50&gt;G$4,VLOOKUP((B50-G$4),'CPI Indexes'!A$2:E$109,5,FALSE),VLOOKUP(0,'CPI Indexes'!A$2:E$109,5,FALSE))</f>
        <v>1.03</v>
      </c>
      <c r="O50">
        <f t="shared" si="6"/>
        <v>1.5533980582524272</v>
      </c>
    </row>
    <row r="51" spans="2:15" x14ac:dyDescent="0.35">
      <c r="B51">
        <f t="shared" si="1"/>
        <v>26</v>
      </c>
      <c r="C51" s="7">
        <v>1995</v>
      </c>
      <c r="D51" s="8">
        <v>5219871.28</v>
      </c>
      <c r="F51" s="16">
        <v>22.16</v>
      </c>
      <c r="H51" s="14">
        <f t="shared" si="2"/>
        <v>2609935.64</v>
      </c>
      <c r="I51" s="3">
        <f t="shared" si="3"/>
        <v>8062375.4423762383</v>
      </c>
      <c r="J51" s="3">
        <f t="shared" si="4"/>
        <v>0.32371794871794873</v>
      </c>
      <c r="K51" s="4">
        <f t="shared" si="0"/>
        <v>4047711.9987896704</v>
      </c>
      <c r="L51" s="4">
        <f t="shared" si="5"/>
        <v>1790247.9655713814</v>
      </c>
      <c r="M51">
        <f>VLOOKUP(B51,'CPI Indexes'!A$2:E$109,5,FALSE)</f>
        <v>1.56</v>
      </c>
      <c r="N51">
        <f>IF(B51&gt;G$4,VLOOKUP((B51-G$4),'CPI Indexes'!A$2:E$109,5,FALSE),VLOOKUP(0,'CPI Indexes'!A$2:E$109,5,FALSE))</f>
        <v>1.01</v>
      </c>
      <c r="O51">
        <f t="shared" si="6"/>
        <v>1.5445544554455446</v>
      </c>
    </row>
    <row r="52" spans="2:15" x14ac:dyDescent="0.35">
      <c r="B52">
        <f t="shared" si="1"/>
        <v>25</v>
      </c>
      <c r="C52" s="7">
        <v>1996</v>
      </c>
      <c r="D52" s="8">
        <v>5174491.3499999996</v>
      </c>
      <c r="F52" s="16">
        <v>22.91</v>
      </c>
      <c r="H52" s="14">
        <f t="shared" si="2"/>
        <v>2587245.6749999998</v>
      </c>
      <c r="I52" s="3">
        <f t="shared" si="3"/>
        <v>7968716.6789999995</v>
      </c>
      <c r="J52" s="3">
        <f t="shared" si="4"/>
        <v>0.32467532467532467</v>
      </c>
      <c r="K52" s="4">
        <f t="shared" si="0"/>
        <v>4072561.06257415</v>
      </c>
      <c r="L52" s="4">
        <f t="shared" si="5"/>
        <v>1752185.6140932948</v>
      </c>
      <c r="M52">
        <f>VLOOKUP(B52,'CPI Indexes'!A$2:E$109,5,FALSE)</f>
        <v>1.54</v>
      </c>
      <c r="N52">
        <f>IF(B52&gt;G$4,VLOOKUP((B52-G$4),'CPI Indexes'!A$2:E$109,5,FALSE),VLOOKUP(0,'CPI Indexes'!A$2:E$109,5,FALSE))</f>
        <v>1</v>
      </c>
      <c r="O52">
        <f t="shared" si="6"/>
        <v>1.54</v>
      </c>
    </row>
    <row r="53" spans="2:15" x14ac:dyDescent="0.35">
      <c r="B53">
        <f t="shared" si="1"/>
        <v>24</v>
      </c>
      <c r="C53" s="7">
        <v>1997</v>
      </c>
      <c r="D53" s="8">
        <v>4591763.32</v>
      </c>
      <c r="F53" s="16">
        <v>23.67</v>
      </c>
      <c r="H53" s="14">
        <f t="shared" si="2"/>
        <v>2295881.66</v>
      </c>
      <c r="I53" s="3">
        <f t="shared" si="3"/>
        <v>7121918.6187755102</v>
      </c>
      <c r="J53" s="3">
        <f t="shared" si="4"/>
        <v>0.32236842105263158</v>
      </c>
      <c r="K53" s="4">
        <f t="shared" si="0"/>
        <v>3668728.4234969919</v>
      </c>
      <c r="L53" s="4">
        <f t="shared" si="5"/>
        <v>1534889.4817743159</v>
      </c>
      <c r="M53">
        <f>VLOOKUP(B53,'CPI Indexes'!A$2:E$109,5,FALSE)</f>
        <v>1.52</v>
      </c>
      <c r="N53">
        <f>IF(B53&gt;G$4,VLOOKUP((B53-G$4),'CPI Indexes'!A$2:E$109,5,FALSE),VLOOKUP(0,'CPI Indexes'!A$2:E$109,5,FALSE))</f>
        <v>0.98</v>
      </c>
      <c r="O53">
        <f t="shared" si="6"/>
        <v>1.5510204081632653</v>
      </c>
    </row>
    <row r="54" spans="2:15" x14ac:dyDescent="0.35">
      <c r="B54">
        <f t="shared" si="1"/>
        <v>23</v>
      </c>
      <c r="C54" s="7">
        <v>1998</v>
      </c>
      <c r="D54" s="8">
        <v>1032305.06</v>
      </c>
      <c r="F54" s="16">
        <v>24.44</v>
      </c>
      <c r="H54" s="14">
        <f t="shared" si="2"/>
        <v>516152.53</v>
      </c>
      <c r="I54" s="3">
        <f t="shared" si="3"/>
        <v>1580058.7653061224</v>
      </c>
      <c r="J54" s="3">
        <f t="shared" si="4"/>
        <v>0.32666666666666672</v>
      </c>
      <c r="K54" s="4">
        <f t="shared" si="0"/>
        <v>837464.21438526595</v>
      </c>
      <c r="L54" s="4">
        <f t="shared" si="5"/>
        <v>340578.29164698074</v>
      </c>
      <c r="M54">
        <f>VLOOKUP(B54,'CPI Indexes'!A$2:E$109,5,FALSE)</f>
        <v>1.5</v>
      </c>
      <c r="N54">
        <f>IF(B54&gt;G$4,VLOOKUP((B54-G$4),'CPI Indexes'!A$2:E$109,5,FALSE),VLOOKUP(0,'CPI Indexes'!A$2:E$109,5,FALSE))</f>
        <v>0.98</v>
      </c>
      <c r="O54">
        <f t="shared" si="6"/>
        <v>1.5306122448979591</v>
      </c>
    </row>
    <row r="55" spans="2:15" x14ac:dyDescent="0.35">
      <c r="B55">
        <f t="shared" si="1"/>
        <v>22</v>
      </c>
      <c r="C55" s="7">
        <v>1999</v>
      </c>
      <c r="D55" s="8">
        <v>2881468.81</v>
      </c>
      <c r="F55" s="16">
        <v>25.22</v>
      </c>
      <c r="H55" s="14">
        <f t="shared" si="2"/>
        <v>1440734.405</v>
      </c>
      <c r="I55" s="3">
        <f t="shared" si="3"/>
        <v>4322203.2149999999</v>
      </c>
      <c r="J55" s="3">
        <f t="shared" si="4"/>
        <v>0.33333333333333337</v>
      </c>
      <c r="K55" s="4">
        <f t="shared" si="0"/>
        <v>2373997.5103275338</v>
      </c>
      <c r="L55" s="4">
        <f t="shared" si="5"/>
        <v>938123.98860959394</v>
      </c>
      <c r="M55">
        <f>VLOOKUP(B55,'CPI Indexes'!A$2:E$109,5,FALSE)</f>
        <v>1.47</v>
      </c>
      <c r="N55">
        <f>IF(B55&gt;G$4,VLOOKUP((B55-G$4),'CPI Indexes'!A$2:E$109,5,FALSE),VLOOKUP(0,'CPI Indexes'!A$2:E$109,5,FALSE))</f>
        <v>0.98</v>
      </c>
      <c r="O55">
        <f t="shared" si="6"/>
        <v>1.5</v>
      </c>
    </row>
    <row r="56" spans="2:15" x14ac:dyDescent="0.35">
      <c r="B56">
        <f t="shared" si="1"/>
        <v>21</v>
      </c>
      <c r="C56" s="7">
        <v>2000</v>
      </c>
      <c r="D56" s="8">
        <v>622877.47</v>
      </c>
      <c r="F56" s="16">
        <v>26.02</v>
      </c>
      <c r="H56" s="14">
        <f t="shared" si="2"/>
        <v>311438.73499999999</v>
      </c>
      <c r="I56" s="3">
        <f t="shared" si="3"/>
        <v>915248.52734693873</v>
      </c>
      <c r="J56" s="3">
        <f t="shared" si="4"/>
        <v>0.34027777777777779</v>
      </c>
      <c r="K56" s="4">
        <f t="shared" si="0"/>
        <v>521373.67114501883</v>
      </c>
      <c r="L56" s="4">
        <f t="shared" si="5"/>
        <v>200050.01756572584</v>
      </c>
      <c r="M56">
        <f>VLOOKUP(B56,'CPI Indexes'!A$2:E$109,5,FALSE)</f>
        <v>1.44</v>
      </c>
      <c r="N56">
        <f>IF(B56&gt;G$4,VLOOKUP((B56-G$4),'CPI Indexes'!A$2:E$109,5,FALSE),VLOOKUP(0,'CPI Indexes'!A$2:E$109,5,FALSE))</f>
        <v>0.98</v>
      </c>
      <c r="O56">
        <f t="shared" si="6"/>
        <v>1.4693877551020409</v>
      </c>
    </row>
    <row r="57" spans="2:15" x14ac:dyDescent="0.35">
      <c r="B57">
        <f t="shared" si="1"/>
        <v>20</v>
      </c>
      <c r="C57" s="7">
        <v>2001</v>
      </c>
      <c r="D57" s="8">
        <v>535710.55000000005</v>
      </c>
      <c r="F57" s="16">
        <v>26.82</v>
      </c>
      <c r="H57" s="14">
        <f t="shared" si="2"/>
        <v>267855.27500000002</v>
      </c>
      <c r="I57" s="3">
        <f t="shared" si="3"/>
        <v>765300.7857142858</v>
      </c>
      <c r="J57" s="3">
        <f t="shared" si="4"/>
        <v>0.35</v>
      </c>
      <c r="K57" s="4">
        <f t="shared" si="0"/>
        <v>455571.77577181603</v>
      </c>
      <c r="L57" s="4">
        <f t="shared" si="5"/>
        <v>169728.91063399083</v>
      </c>
      <c r="M57">
        <f>VLOOKUP(B57,'CPI Indexes'!A$2:E$109,5,FALSE)</f>
        <v>1.4</v>
      </c>
      <c r="N57">
        <f>IF(B57&gt;G$4,VLOOKUP((B57-G$4),'CPI Indexes'!A$2:E$109,5,FALSE),VLOOKUP(0,'CPI Indexes'!A$2:E$109,5,FALSE))</f>
        <v>0.98</v>
      </c>
      <c r="O57">
        <f t="shared" si="6"/>
        <v>1.4285714285714286</v>
      </c>
    </row>
    <row r="58" spans="2:15" x14ac:dyDescent="0.35">
      <c r="B58">
        <f t="shared" si="1"/>
        <v>19</v>
      </c>
      <c r="C58" s="7">
        <v>2002</v>
      </c>
      <c r="D58" s="8">
        <v>10356775.890000001</v>
      </c>
      <c r="F58" s="16">
        <v>27.63</v>
      </c>
      <c r="H58" s="14">
        <f t="shared" si="2"/>
        <v>5178387.9450000003</v>
      </c>
      <c r="I58" s="3">
        <f t="shared" si="3"/>
        <v>14478349.968673471</v>
      </c>
      <c r="J58" s="3">
        <f t="shared" si="4"/>
        <v>0.35766423357664229</v>
      </c>
      <c r="K58" s="4">
        <f t="shared" si="0"/>
        <v>8949882.3996879589</v>
      </c>
      <c r="L58" s="4">
        <f t="shared" si="5"/>
        <v>3236428.2026580297</v>
      </c>
      <c r="M58">
        <f>VLOOKUP(B58,'CPI Indexes'!A$2:E$109,5,FALSE)</f>
        <v>1.37</v>
      </c>
      <c r="N58">
        <f>IF(B58&gt;G$4,VLOOKUP((B58-G$4),'CPI Indexes'!A$2:E$109,5,FALSE),VLOOKUP(0,'CPI Indexes'!A$2:E$109,5,FALSE))</f>
        <v>0.98</v>
      </c>
      <c r="O58">
        <f t="shared" si="6"/>
        <v>1.3979591836734695</v>
      </c>
    </row>
    <row r="59" spans="2:15" x14ac:dyDescent="0.35">
      <c r="B59">
        <f t="shared" si="1"/>
        <v>18</v>
      </c>
      <c r="C59" s="7">
        <v>2003</v>
      </c>
      <c r="D59" s="8">
        <v>1123716.54</v>
      </c>
      <c r="F59" s="16">
        <v>28.45</v>
      </c>
      <c r="H59" s="14">
        <f t="shared" si="2"/>
        <v>561858.27</v>
      </c>
      <c r="I59" s="3">
        <f t="shared" si="3"/>
        <v>1525043.8757142858</v>
      </c>
      <c r="J59" s="3">
        <f t="shared" si="4"/>
        <v>0.36842105263157893</v>
      </c>
      <c r="K59" s="4">
        <f t="shared" si="0"/>
        <v>986964.80087113765</v>
      </c>
      <c r="L59" s="4">
        <f t="shared" si="5"/>
        <v>346290.09225748503</v>
      </c>
      <c r="M59">
        <f>VLOOKUP(B59,'CPI Indexes'!A$2:E$109,5,FALSE)</f>
        <v>1.33</v>
      </c>
      <c r="N59">
        <f>IF(B59&gt;G$4,VLOOKUP((B59-G$4),'CPI Indexes'!A$2:E$109,5,FALSE),VLOOKUP(0,'CPI Indexes'!A$2:E$109,5,FALSE))</f>
        <v>0.98</v>
      </c>
      <c r="O59">
        <f t="shared" si="6"/>
        <v>1.3571428571428572</v>
      </c>
    </row>
    <row r="60" spans="2:15" x14ac:dyDescent="0.35">
      <c r="B60">
        <f t="shared" si="1"/>
        <v>17</v>
      </c>
      <c r="C60" s="7">
        <v>2004</v>
      </c>
      <c r="D60" s="8">
        <v>452253.93</v>
      </c>
      <c r="F60" s="16">
        <v>29.28</v>
      </c>
      <c r="H60" s="14">
        <f t="shared" si="2"/>
        <v>226126.965</v>
      </c>
      <c r="I60" s="3">
        <f t="shared" si="3"/>
        <v>604543.51867346943</v>
      </c>
      <c r="J60" s="3">
        <f t="shared" si="4"/>
        <v>0.37404580152671751</v>
      </c>
      <c r="K60" s="4">
        <f t="shared" si="0"/>
        <v>403799.13381561468</v>
      </c>
      <c r="L60" s="4">
        <f t="shared" si="5"/>
        <v>137414.84659346184</v>
      </c>
      <c r="M60">
        <f>VLOOKUP(B60,'CPI Indexes'!A$2:E$109,5,FALSE)</f>
        <v>1.31</v>
      </c>
      <c r="N60">
        <f>IF(B60&gt;G$4,VLOOKUP((B60-G$4),'CPI Indexes'!A$2:E$109,5,FALSE),VLOOKUP(0,'CPI Indexes'!A$2:E$109,5,FALSE))</f>
        <v>0.98</v>
      </c>
      <c r="O60">
        <f t="shared" si="6"/>
        <v>1.3367346938775511</v>
      </c>
    </row>
    <row r="61" spans="2:15" x14ac:dyDescent="0.35">
      <c r="B61">
        <f t="shared" si="1"/>
        <v>16</v>
      </c>
      <c r="C61" s="7">
        <v>2005</v>
      </c>
      <c r="D61" s="8">
        <v>1142580.98</v>
      </c>
      <c r="F61" s="16">
        <v>30.12</v>
      </c>
      <c r="H61" s="14">
        <f t="shared" si="2"/>
        <v>571290.49</v>
      </c>
      <c r="I61" s="3">
        <f t="shared" si="3"/>
        <v>1492350.667755102</v>
      </c>
      <c r="J61" s="3">
        <f t="shared" si="4"/>
        <v>0.3828125</v>
      </c>
      <c r="K61" s="4">
        <f t="shared" si="0"/>
        <v>1037275.6144731488</v>
      </c>
      <c r="L61" s="4">
        <f t="shared" si="5"/>
        <v>342241.31342281419</v>
      </c>
      <c r="M61">
        <f>VLOOKUP(B61,'CPI Indexes'!A$2:E$109,5,FALSE)</f>
        <v>1.28</v>
      </c>
      <c r="N61">
        <f>IF(B61&gt;G$4,VLOOKUP((B61-G$4),'CPI Indexes'!A$2:E$109,5,FALSE),VLOOKUP(0,'CPI Indexes'!A$2:E$109,5,FALSE))</f>
        <v>0.98</v>
      </c>
      <c r="O61">
        <f t="shared" si="6"/>
        <v>1.306122448979592</v>
      </c>
    </row>
    <row r="62" spans="2:15" x14ac:dyDescent="0.35">
      <c r="B62">
        <f t="shared" si="1"/>
        <v>15</v>
      </c>
      <c r="C62" s="7">
        <v>2006</v>
      </c>
      <c r="D62" s="8">
        <v>711682.77</v>
      </c>
      <c r="F62" s="16">
        <v>30.97</v>
      </c>
      <c r="H62" s="14">
        <f t="shared" si="2"/>
        <v>355841.38500000001</v>
      </c>
      <c r="I62" s="3">
        <f t="shared" si="3"/>
        <v>915020.70428571443</v>
      </c>
      <c r="J62" s="3">
        <f t="shared" si="4"/>
        <v>0.38888888888888884</v>
      </c>
      <c r="K62" s="4">
        <f t="shared" si="0"/>
        <v>657058.10284731071</v>
      </c>
      <c r="L62" s="4">
        <f t="shared" si="5"/>
        <v>210112.62648901867</v>
      </c>
      <c r="M62">
        <f>VLOOKUP(B62,'CPI Indexes'!A$2:E$109,5,FALSE)</f>
        <v>1.26</v>
      </c>
      <c r="N62">
        <f>IF(B62&gt;G$4,VLOOKUP((B62-G$4),'CPI Indexes'!A$2:E$109,5,FALSE),VLOOKUP(0,'CPI Indexes'!A$2:E$109,5,FALSE))</f>
        <v>0.98</v>
      </c>
      <c r="O62">
        <f t="shared" si="6"/>
        <v>1.2857142857142858</v>
      </c>
    </row>
    <row r="63" spans="2:15" x14ac:dyDescent="0.35">
      <c r="B63">
        <f t="shared" si="1"/>
        <v>14</v>
      </c>
      <c r="C63" s="7">
        <v>2007</v>
      </c>
      <c r="D63" s="8">
        <v>566252.74</v>
      </c>
      <c r="F63" s="16">
        <v>31.83</v>
      </c>
      <c r="H63" s="14">
        <f t="shared" si="2"/>
        <v>283126.37</v>
      </c>
      <c r="I63" s="3">
        <f t="shared" si="3"/>
        <v>710704.96959183668</v>
      </c>
      <c r="J63" s="3">
        <f t="shared" si="4"/>
        <v>0.3983739837398374</v>
      </c>
      <c r="K63" s="4">
        <f t="shared" si="0"/>
        <v>531769.94516517199</v>
      </c>
      <c r="L63" s="4">
        <f t="shared" si="5"/>
        <v>164748.85071400716</v>
      </c>
      <c r="M63">
        <f>VLOOKUP(B63,'CPI Indexes'!A$2:E$109,5,FALSE)</f>
        <v>1.23</v>
      </c>
      <c r="N63">
        <f>IF(B63&gt;G$4,VLOOKUP((B63-G$4),'CPI Indexes'!A$2:E$109,5,FALSE),VLOOKUP(0,'CPI Indexes'!A$2:E$109,5,FALSE))</f>
        <v>0.98</v>
      </c>
      <c r="O63">
        <f t="shared" si="6"/>
        <v>1.2551020408163265</v>
      </c>
    </row>
    <row r="64" spans="2:15" x14ac:dyDescent="0.35">
      <c r="B64">
        <f t="shared" si="1"/>
        <v>13</v>
      </c>
      <c r="C64" s="7">
        <v>2008</v>
      </c>
      <c r="D64" s="8">
        <v>1111800.96</v>
      </c>
      <c r="F64" s="16">
        <v>32.69</v>
      </c>
      <c r="H64" s="14">
        <f t="shared" si="2"/>
        <v>555900.48</v>
      </c>
      <c r="I64" s="3">
        <f t="shared" si="3"/>
        <v>1361388.9306122449</v>
      </c>
      <c r="J64" s="3">
        <f t="shared" si="4"/>
        <v>0.40833333333333333</v>
      </c>
      <c r="K64" s="4">
        <f t="shared" si="0"/>
        <v>1062029.7044852525</v>
      </c>
      <c r="L64" s="4">
        <f t="shared" si="5"/>
        <v>318775.91347804409</v>
      </c>
      <c r="M64">
        <f>VLOOKUP(B64,'CPI Indexes'!A$2:E$109,5,FALSE)</f>
        <v>1.2</v>
      </c>
      <c r="N64">
        <f>IF(B64&gt;G$4,VLOOKUP((B64-G$4),'CPI Indexes'!A$2:E$109,5,FALSE),VLOOKUP(0,'CPI Indexes'!A$2:E$109,5,FALSE))</f>
        <v>0.98</v>
      </c>
      <c r="O64">
        <f t="shared" si="6"/>
        <v>1.2244897959183674</v>
      </c>
    </row>
    <row r="65" spans="2:16" x14ac:dyDescent="0.35">
      <c r="B65">
        <f t="shared" si="1"/>
        <v>12</v>
      </c>
      <c r="C65" s="7">
        <v>2009</v>
      </c>
      <c r="D65" s="8">
        <v>1683512.3200000001</v>
      </c>
      <c r="F65" s="16">
        <v>33.57</v>
      </c>
      <c r="H65" s="14">
        <f t="shared" ref="H65:H77" si="7">D65*F$3</f>
        <v>841756.16000000003</v>
      </c>
      <c r="I65" s="3">
        <f t="shared" ref="I65:I77" si="8">D65*O65</f>
        <v>2061443.6571428573</v>
      </c>
      <c r="J65" s="3">
        <f t="shared" ref="J65:J77" si="9">H65/I65</f>
        <v>0.40833333333333333</v>
      </c>
      <c r="K65" s="4">
        <f t="shared" ref="K65:K77" si="10">(I65*J65)*((1+(F$6/100))^F65)</f>
        <v>1636417.3269155119</v>
      </c>
      <c r="L65" s="4">
        <f t="shared" ref="L65:L77" si="11">K65/((1+(F$5/100))^F65)</f>
        <v>475525.01895727252</v>
      </c>
      <c r="M65">
        <f>VLOOKUP(B65,'CPI Indexes'!A$2:E$109,5,FALSE)</f>
        <v>1.2</v>
      </c>
      <c r="N65">
        <f>IF(B65&gt;G$4,VLOOKUP((B65-G$4),'CPI Indexes'!A$2:E$109,5,FALSE),VLOOKUP(0,'CPI Indexes'!A$2:E$109,5,FALSE))</f>
        <v>0.98</v>
      </c>
      <c r="O65">
        <f t="shared" ref="O65:O77" si="12">M65/N65</f>
        <v>1.2244897959183674</v>
      </c>
    </row>
    <row r="66" spans="2:16" x14ac:dyDescent="0.35">
      <c r="B66">
        <f t="shared" si="1"/>
        <v>11</v>
      </c>
      <c r="C66" s="7">
        <v>2010</v>
      </c>
      <c r="D66" s="8">
        <v>11238464.24</v>
      </c>
      <c r="F66" s="16">
        <v>34.450000000000003</v>
      </c>
      <c r="H66" s="14">
        <f t="shared" si="7"/>
        <v>5619232.1200000001</v>
      </c>
      <c r="I66" s="3">
        <f t="shared" si="8"/>
        <v>13532028.370612245</v>
      </c>
      <c r="J66" s="3">
        <f t="shared" si="9"/>
        <v>0.4152542372881356</v>
      </c>
      <c r="K66" s="4">
        <f t="shared" si="10"/>
        <v>11116111.378337948</v>
      </c>
      <c r="L66" s="4">
        <f t="shared" si="11"/>
        <v>3127250.4168047244</v>
      </c>
      <c r="M66">
        <f>VLOOKUP(B66,'CPI Indexes'!A$2:E$109,5,FALSE)</f>
        <v>1.18</v>
      </c>
      <c r="N66">
        <f>IF(B66&gt;G$4,VLOOKUP((B66-G$4),'CPI Indexes'!A$2:E$109,5,FALSE),VLOOKUP(0,'CPI Indexes'!A$2:E$109,5,FALSE))</f>
        <v>0.98</v>
      </c>
      <c r="O66">
        <f t="shared" si="12"/>
        <v>1.2040816326530612</v>
      </c>
    </row>
    <row r="67" spans="2:16" x14ac:dyDescent="0.35">
      <c r="B67">
        <f t="shared" si="1"/>
        <v>10</v>
      </c>
      <c r="C67" s="7">
        <v>2011</v>
      </c>
      <c r="D67" s="8">
        <v>926645.91</v>
      </c>
      <c r="F67" s="16">
        <v>35.33</v>
      </c>
      <c r="H67" s="14">
        <f t="shared" si="7"/>
        <v>463322.95500000002</v>
      </c>
      <c r="I67" s="3">
        <f t="shared" si="8"/>
        <v>1077935.0381632652</v>
      </c>
      <c r="J67" s="3">
        <f t="shared" si="9"/>
        <v>0.42982456140350883</v>
      </c>
      <c r="K67" s="4">
        <f t="shared" si="10"/>
        <v>932669.7386350024</v>
      </c>
      <c r="L67" s="4">
        <f t="shared" si="11"/>
        <v>254020.12340230346</v>
      </c>
      <c r="M67">
        <f>VLOOKUP(B67,'CPI Indexes'!A$2:E$109,5,FALSE)</f>
        <v>1.1399999999999999</v>
      </c>
      <c r="N67">
        <f>IF(B67&gt;G$4,VLOOKUP((B67-G$4),'CPI Indexes'!A$2:E$109,5,FALSE),VLOOKUP(0,'CPI Indexes'!A$2:E$109,5,FALSE))</f>
        <v>0.98</v>
      </c>
      <c r="O67">
        <f t="shared" si="12"/>
        <v>1.1632653061224489</v>
      </c>
    </row>
    <row r="68" spans="2:16" x14ac:dyDescent="0.35">
      <c r="B68">
        <f t="shared" si="1"/>
        <v>9</v>
      </c>
      <c r="C68" s="7">
        <v>2012</v>
      </c>
      <c r="D68" s="8">
        <v>3576606.16</v>
      </c>
      <c r="F68" s="16">
        <v>36.229999999999997</v>
      </c>
      <c r="H68" s="14">
        <f t="shared" si="7"/>
        <v>1788303.08</v>
      </c>
      <c r="I68" s="3">
        <f t="shared" si="8"/>
        <v>4124045.8783673467</v>
      </c>
      <c r="J68" s="3">
        <f t="shared" si="9"/>
        <v>0.43362831858407086</v>
      </c>
      <c r="K68" s="4">
        <f t="shared" si="10"/>
        <v>3664589.6229416789</v>
      </c>
      <c r="L68" s="4">
        <f t="shared" si="11"/>
        <v>965553.38207310275</v>
      </c>
      <c r="M68">
        <f>VLOOKUP(B68,'CPI Indexes'!A$2:E$109,5,FALSE)</f>
        <v>1.1299999999999999</v>
      </c>
      <c r="N68">
        <f>IF(B68&gt;G$4,VLOOKUP((B68-G$4),'CPI Indexes'!A$2:E$109,5,FALSE),VLOOKUP(0,'CPI Indexes'!A$2:E$109,5,FALSE))</f>
        <v>0.98</v>
      </c>
      <c r="O68">
        <f t="shared" si="12"/>
        <v>1.1530612244897958</v>
      </c>
    </row>
    <row r="69" spans="2:16" x14ac:dyDescent="0.35">
      <c r="B69">
        <f t="shared" si="1"/>
        <v>8</v>
      </c>
      <c r="C69" s="7">
        <v>2013</v>
      </c>
      <c r="D69" s="8">
        <v>1161294.42</v>
      </c>
      <c r="F69" s="16">
        <v>37.130000000000003</v>
      </c>
      <c r="H69" s="14">
        <f t="shared" si="7"/>
        <v>580647.21</v>
      </c>
      <c r="I69" s="3">
        <f t="shared" si="8"/>
        <v>1327193.6228571429</v>
      </c>
      <c r="J69" s="3">
        <f t="shared" si="9"/>
        <v>0.43749999999999994</v>
      </c>
      <c r="K69" s="4">
        <f t="shared" si="10"/>
        <v>1211258.1747810184</v>
      </c>
      <c r="L69" s="4">
        <f t="shared" si="11"/>
        <v>308743.88750172756</v>
      </c>
      <c r="M69">
        <f>VLOOKUP(B69,'CPI Indexes'!A$2:E$109,5,FALSE)</f>
        <v>1.1200000000000001</v>
      </c>
      <c r="N69">
        <f>IF(B69&gt;G$4,VLOOKUP((B69-G$4),'CPI Indexes'!A$2:E$109,5,FALSE),VLOOKUP(0,'CPI Indexes'!A$2:E$109,5,FALSE))</f>
        <v>0.98</v>
      </c>
      <c r="O69">
        <f t="shared" si="12"/>
        <v>1.142857142857143</v>
      </c>
    </row>
    <row r="70" spans="2:16" x14ac:dyDescent="0.35">
      <c r="B70">
        <f t="shared" si="1"/>
        <v>7</v>
      </c>
      <c r="C70" s="7">
        <v>2014</v>
      </c>
      <c r="D70" s="8">
        <v>2286760.0499999998</v>
      </c>
      <c r="F70" s="16">
        <v>38.03</v>
      </c>
      <c r="H70" s="14">
        <f t="shared" si="7"/>
        <v>1143380.0249999999</v>
      </c>
      <c r="I70" s="3">
        <f t="shared" si="8"/>
        <v>2543437.1984693874</v>
      </c>
      <c r="J70" s="3">
        <f t="shared" si="9"/>
        <v>0.44954128440366975</v>
      </c>
      <c r="K70" s="4">
        <f t="shared" si="10"/>
        <v>2428036.0627321056</v>
      </c>
      <c r="L70" s="4">
        <f t="shared" si="11"/>
        <v>598725.12744897441</v>
      </c>
      <c r="M70">
        <f>VLOOKUP(B70,'CPI Indexes'!A$2:E$109,5,FALSE)</f>
        <v>1.0900000000000001</v>
      </c>
      <c r="N70">
        <f>IF(B70&gt;G$4,VLOOKUP((B70-G$4),'CPI Indexes'!A$2:E$109,5,FALSE),VLOOKUP(0,'CPI Indexes'!A$2:E$109,5,FALSE))</f>
        <v>0.98</v>
      </c>
      <c r="O70">
        <f t="shared" si="12"/>
        <v>1.1122448979591837</v>
      </c>
      <c r="P70" s="4"/>
    </row>
    <row r="71" spans="2:16" x14ac:dyDescent="0.35">
      <c r="B71">
        <f t="shared" si="1"/>
        <v>6</v>
      </c>
      <c r="C71" s="7">
        <v>2015</v>
      </c>
      <c r="D71" s="8">
        <v>2071232.67</v>
      </c>
      <c r="F71" s="16">
        <v>38.94</v>
      </c>
      <c r="H71" s="14">
        <f t="shared" si="7"/>
        <v>1035616.335</v>
      </c>
      <c r="I71" s="3">
        <f t="shared" si="8"/>
        <v>2282582.9424489797</v>
      </c>
      <c r="J71" s="3">
        <f t="shared" si="9"/>
        <v>0.45370370370370366</v>
      </c>
      <c r="K71" s="4">
        <f t="shared" si="10"/>
        <v>2239182.9595952802</v>
      </c>
      <c r="L71" s="4">
        <f t="shared" si="11"/>
        <v>533964.95781212673</v>
      </c>
      <c r="M71">
        <f>VLOOKUP(B71,'CPI Indexes'!A$2:E$109,5,FALSE)</f>
        <v>1.08</v>
      </c>
      <c r="N71">
        <f>IF(B71&gt;G$4,VLOOKUP((B71-G$4),'CPI Indexes'!A$2:E$109,5,FALSE),VLOOKUP(0,'CPI Indexes'!A$2:E$109,5,FALSE))</f>
        <v>0.98</v>
      </c>
      <c r="O71">
        <f t="shared" si="12"/>
        <v>1.1020408163265307</v>
      </c>
      <c r="P71" s="4"/>
    </row>
    <row r="72" spans="2:16" x14ac:dyDescent="0.35">
      <c r="B72">
        <f t="shared" si="1"/>
        <v>5</v>
      </c>
      <c r="C72" s="7">
        <v>2016</v>
      </c>
      <c r="D72" s="8">
        <v>7066060.8099999996</v>
      </c>
      <c r="F72" s="16">
        <v>39.86</v>
      </c>
      <c r="H72" s="14">
        <f t="shared" si="7"/>
        <v>3533030.4049999998</v>
      </c>
      <c r="I72" s="3">
        <f t="shared" si="8"/>
        <v>7714984.761938775</v>
      </c>
      <c r="J72" s="3">
        <f t="shared" si="9"/>
        <v>0.45794392523364486</v>
      </c>
      <c r="K72" s="4">
        <f t="shared" si="10"/>
        <v>7779473.7799659353</v>
      </c>
      <c r="L72" s="4">
        <f t="shared" si="11"/>
        <v>1793347.0419650415</v>
      </c>
      <c r="M72">
        <f>VLOOKUP(B72,'CPI Indexes'!A$2:E$109,5,FALSE)</f>
        <v>1.07</v>
      </c>
      <c r="N72">
        <f>IF(B72&gt;G$4,VLOOKUP((B72-G$4),'CPI Indexes'!A$2:E$109,5,FALSE),VLOOKUP(0,'CPI Indexes'!A$2:E$109,5,FALSE))</f>
        <v>0.98</v>
      </c>
      <c r="O72">
        <f t="shared" si="12"/>
        <v>1.0918367346938775</v>
      </c>
      <c r="P72" s="4"/>
    </row>
    <row r="73" spans="2:16" x14ac:dyDescent="0.35">
      <c r="B73">
        <f t="shared" si="1"/>
        <v>4</v>
      </c>
      <c r="C73" s="7">
        <v>2017</v>
      </c>
      <c r="D73" s="8">
        <v>539683.06000000006</v>
      </c>
      <c r="F73" s="16">
        <v>40.79</v>
      </c>
      <c r="H73" s="14">
        <f t="shared" si="7"/>
        <v>269841.53000000003</v>
      </c>
      <c r="I73" s="3">
        <f t="shared" si="8"/>
        <v>578231.85000000009</v>
      </c>
      <c r="J73" s="3">
        <f t="shared" si="9"/>
        <v>0.46666666666666662</v>
      </c>
      <c r="K73" s="4">
        <f t="shared" si="10"/>
        <v>605215.15818696818</v>
      </c>
      <c r="L73" s="4">
        <f t="shared" si="11"/>
        <v>134820.20345354785</v>
      </c>
      <c r="M73">
        <f>VLOOKUP(B73,'CPI Indexes'!A$2:E$109,5,FALSE)</f>
        <v>1.05</v>
      </c>
      <c r="N73">
        <f>IF(B73&gt;G$4,VLOOKUP((B73-G$4),'CPI Indexes'!A$2:E$109,5,FALSE),VLOOKUP(0,'CPI Indexes'!A$2:E$109,5,FALSE))</f>
        <v>0.98</v>
      </c>
      <c r="O73">
        <f t="shared" si="12"/>
        <v>1.0714285714285714</v>
      </c>
      <c r="P73" s="4"/>
    </row>
    <row r="74" spans="2:16" x14ac:dyDescent="0.35">
      <c r="B74">
        <f t="shared" ref="B74:B77" si="13">2021-C74</f>
        <v>3</v>
      </c>
      <c r="C74" s="7">
        <v>2018</v>
      </c>
      <c r="D74" s="8">
        <v>11595682.199999999</v>
      </c>
      <c r="F74" s="16">
        <v>41.71</v>
      </c>
      <c r="H74" s="14">
        <f t="shared" si="7"/>
        <v>5797841.0999999996</v>
      </c>
      <c r="I74" s="3">
        <f t="shared" si="8"/>
        <v>12187298.638775509</v>
      </c>
      <c r="J74" s="3">
        <f t="shared" si="9"/>
        <v>0.47572815533980584</v>
      </c>
      <c r="K74" s="4">
        <f t="shared" si="10"/>
        <v>13242789.407524455</v>
      </c>
      <c r="L74" s="4">
        <f t="shared" si="11"/>
        <v>2851777.2308380753</v>
      </c>
      <c r="M74">
        <f>VLOOKUP(B74,'CPI Indexes'!A$2:E$109,5,FALSE)</f>
        <v>1.03</v>
      </c>
      <c r="N74">
        <f>IF(B74&gt;G$4,VLOOKUP((B74-G$4),'CPI Indexes'!A$2:E$109,5,FALSE),VLOOKUP(0,'CPI Indexes'!A$2:E$109,5,FALSE))</f>
        <v>0.98</v>
      </c>
      <c r="O74">
        <f t="shared" si="12"/>
        <v>1.0510204081632653</v>
      </c>
      <c r="P74" s="4"/>
    </row>
    <row r="75" spans="2:16" x14ac:dyDescent="0.35">
      <c r="B75">
        <f t="shared" si="13"/>
        <v>2</v>
      </c>
      <c r="C75" s="7">
        <v>2019</v>
      </c>
      <c r="D75" s="8">
        <v>499285.7</v>
      </c>
      <c r="F75" s="16">
        <v>42.65</v>
      </c>
      <c r="H75" s="14">
        <f t="shared" si="7"/>
        <v>249642.85</v>
      </c>
      <c r="I75" s="3">
        <f t="shared" si="8"/>
        <v>514569.95612244896</v>
      </c>
      <c r="J75" s="3">
        <f t="shared" si="9"/>
        <v>0.48514851485148519</v>
      </c>
      <c r="K75" s="4">
        <f t="shared" si="10"/>
        <v>580920.17246518785</v>
      </c>
      <c r="L75" s="4">
        <f t="shared" si="11"/>
        <v>120843.63013888862</v>
      </c>
      <c r="M75">
        <f>VLOOKUP(B75,'CPI Indexes'!A$2:E$109,5,FALSE)</f>
        <v>1.01</v>
      </c>
      <c r="N75">
        <f>IF(B75&gt;G$4,VLOOKUP((B75-G$4),'CPI Indexes'!A$2:E$109,5,FALSE),VLOOKUP(0,'CPI Indexes'!A$2:E$109,5,FALSE))</f>
        <v>0.98</v>
      </c>
      <c r="O75">
        <f t="shared" si="12"/>
        <v>1.0306122448979591</v>
      </c>
      <c r="P75" s="4"/>
    </row>
    <row r="76" spans="2:16" x14ac:dyDescent="0.35">
      <c r="B76">
        <f t="shared" si="13"/>
        <v>1</v>
      </c>
      <c r="C76" s="7">
        <v>2020</v>
      </c>
      <c r="D76" s="8">
        <v>8527709.1999999993</v>
      </c>
      <c r="F76" s="16">
        <v>43.59</v>
      </c>
      <c r="H76" s="14">
        <f t="shared" si="7"/>
        <v>4263854.5999999996</v>
      </c>
      <c r="I76" s="3">
        <f t="shared" si="8"/>
        <v>8701744.0816326533</v>
      </c>
      <c r="J76" s="3">
        <f t="shared" si="9"/>
        <v>0.48999999999999994</v>
      </c>
      <c r="K76" s="4">
        <f t="shared" si="10"/>
        <v>10108433.856391201</v>
      </c>
      <c r="L76" s="4">
        <f t="shared" si="11"/>
        <v>2031245.2370703619</v>
      </c>
      <c r="M76">
        <f>VLOOKUP(B76,'CPI Indexes'!A$2:E$109,5,FALSE)</f>
        <v>1</v>
      </c>
      <c r="N76">
        <f>IF(B76&gt;G$4,VLOOKUP((B76-G$4),'CPI Indexes'!A$2:E$109,5,FALSE),VLOOKUP(0,'CPI Indexes'!A$2:E$109,5,FALSE))</f>
        <v>0.98</v>
      </c>
      <c r="O76">
        <f t="shared" si="12"/>
        <v>1.0204081632653061</v>
      </c>
      <c r="P76" s="4"/>
    </row>
    <row r="77" spans="2:16" x14ac:dyDescent="0.35">
      <c r="B77">
        <f t="shared" si="13"/>
        <v>0</v>
      </c>
      <c r="C77" s="7">
        <v>2021</v>
      </c>
      <c r="D77" s="8">
        <v>24979214.43</v>
      </c>
      <c r="F77" s="16">
        <v>44.53</v>
      </c>
      <c r="H77" s="14">
        <f t="shared" si="7"/>
        <v>12489607.215</v>
      </c>
      <c r="I77" s="3">
        <f t="shared" si="8"/>
        <v>24979214.43</v>
      </c>
      <c r="J77" s="3">
        <f t="shared" si="9"/>
        <v>0.5</v>
      </c>
      <c r="K77" s="4">
        <f t="shared" si="10"/>
        <v>30165770.945527993</v>
      </c>
      <c r="L77" s="4">
        <f t="shared" si="11"/>
        <v>5855501.4962496022</v>
      </c>
      <c r="M77">
        <f>VLOOKUP(B77,'CPI Indexes'!A$2:E$109,5,FALSE)</f>
        <v>0.98</v>
      </c>
      <c r="N77">
        <f>IF(B77&gt;G$4,VLOOKUP((B77-G$4),'CPI Indexes'!A$2:E$109,5,FALSE),VLOOKUP(0,'CPI Indexes'!A$2:E$109,5,FALSE))</f>
        <v>0.98</v>
      </c>
      <c r="O77">
        <f t="shared" si="12"/>
        <v>1</v>
      </c>
      <c r="P77" s="4"/>
    </row>
    <row r="78" spans="2:16" x14ac:dyDescent="0.35">
      <c r="I78" s="2"/>
      <c r="J78" s="2"/>
      <c r="M78" s="2"/>
      <c r="O78" s="3"/>
      <c r="P78" s="4"/>
    </row>
    <row r="79" spans="2:16" x14ac:dyDescent="0.35">
      <c r="D79" s="1">
        <f>SUM(D9:D78)</f>
        <v>142020342.72999999</v>
      </c>
      <c r="H79" s="1">
        <f>SUM(H9:H78)</f>
        <v>71010171.364999995</v>
      </c>
      <c r="I79" s="1">
        <f>SUM(I9:I78)</f>
        <v>200783897.3043339</v>
      </c>
      <c r="J79" s="2"/>
      <c r="K79" s="1">
        <f>SUM(K9:K78)</f>
        <v>135681470.20543185</v>
      </c>
      <c r="L79" s="1">
        <f>SUM(L9:L78)</f>
        <v>42421333.667614795</v>
      </c>
      <c r="M79" s="2"/>
      <c r="O79" s="3"/>
      <c r="P79" s="4"/>
    </row>
    <row r="80" spans="2:16" x14ac:dyDescent="0.35">
      <c r="I80" s="2"/>
      <c r="J80" s="2"/>
      <c r="M80" s="2"/>
      <c r="O80" s="3"/>
      <c r="P80" s="4"/>
    </row>
    <row r="81" spans="4:19" x14ac:dyDescent="0.35">
      <c r="I81" s="3">
        <f>I79/D79</f>
        <v>1.4137685731828673</v>
      </c>
      <c r="J81" s="5"/>
      <c r="K81" s="6">
        <f>K79/D79</f>
        <v>0.95536644678699867</v>
      </c>
      <c r="L81" s="5">
        <f>L79/D79</f>
        <v>0.29869899517327264</v>
      </c>
      <c r="O81" s="2"/>
    </row>
    <row r="82" spans="4:19" x14ac:dyDescent="0.35">
      <c r="I82" s="2"/>
      <c r="J82" s="2"/>
      <c r="K82" s="2"/>
      <c r="O82" s="2"/>
    </row>
    <row r="83" spans="4:19" x14ac:dyDescent="0.35">
      <c r="D83" s="1"/>
      <c r="F83" s="2"/>
      <c r="Q83" s="4"/>
    </row>
    <row r="84" spans="4:19" x14ac:dyDescent="0.35">
      <c r="D84" s="1"/>
      <c r="F84" s="2"/>
      <c r="Q84" s="4"/>
    </row>
    <row r="85" spans="4:19" x14ac:dyDescent="0.35">
      <c r="D85" s="1"/>
      <c r="F85" s="2"/>
      <c r="Q85" s="4"/>
    </row>
    <row r="86" spans="4:19" x14ac:dyDescent="0.35">
      <c r="D86" s="1"/>
      <c r="F86" s="2"/>
      <c r="Q86" s="4"/>
    </row>
    <row r="87" spans="4:19" x14ac:dyDescent="0.35">
      <c r="D87" s="1"/>
      <c r="F87" s="2"/>
      <c r="Q87" s="4"/>
    </row>
    <row r="88" spans="4:19" x14ac:dyDescent="0.35">
      <c r="D88" s="1"/>
      <c r="F88" s="2"/>
      <c r="Q88" s="4"/>
    </row>
    <row r="89" spans="4:19" x14ac:dyDescent="0.35">
      <c r="D89" s="1"/>
      <c r="F89" s="2"/>
      <c r="Q89" s="4"/>
    </row>
    <row r="90" spans="4:19" x14ac:dyDescent="0.35">
      <c r="D90" s="1"/>
      <c r="F90" s="2"/>
      <c r="Q90" s="4"/>
    </row>
    <row r="91" spans="4:19" x14ac:dyDescent="0.35">
      <c r="D91" s="1"/>
      <c r="F91" s="2"/>
      <c r="Q91" s="4"/>
    </row>
    <row r="92" spans="4:19" x14ac:dyDescent="0.35">
      <c r="D92" s="1"/>
      <c r="F92" s="2"/>
      <c r="Q92" s="4"/>
    </row>
    <row r="93" spans="4:19" x14ac:dyDescent="0.35">
      <c r="D93" s="1"/>
      <c r="F93" s="2"/>
      <c r="Q93" s="4"/>
      <c r="R93" s="4"/>
      <c r="S93" s="4"/>
    </row>
    <row r="94" spans="4:19" x14ac:dyDescent="0.35">
      <c r="D94" s="1"/>
      <c r="F94" s="2"/>
      <c r="Q94" s="4"/>
      <c r="R94" s="4"/>
      <c r="S94" s="4"/>
    </row>
    <row r="96" spans="4:19" x14ac:dyDescent="0.35">
      <c r="D96" s="1"/>
      <c r="Q96" s="3"/>
      <c r="R96" s="3"/>
      <c r="S96" s="3"/>
    </row>
    <row r="98" spans="17:19" x14ac:dyDescent="0.35">
      <c r="Q98" s="5"/>
      <c r="R98" s="6"/>
      <c r="S98" s="5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238C5-11A3-466D-B57D-3A2E51280BD1}">
  <dimension ref="A2:E109"/>
  <sheetViews>
    <sheetView tabSelected="1" view="pageLayout" zoomScaleNormal="100" workbookViewId="0">
      <selection activeCell="F7" sqref="F7"/>
    </sheetView>
  </sheetViews>
  <sheetFormatPr defaultRowHeight="14.5" x14ac:dyDescent="0.35"/>
  <sheetData>
    <row r="2" spans="1:5" x14ac:dyDescent="0.35">
      <c r="A2">
        <f>2021-B2</f>
        <v>107</v>
      </c>
      <c r="B2">
        <v>1914</v>
      </c>
      <c r="C2" t="s">
        <v>43</v>
      </c>
      <c r="D2">
        <v>6</v>
      </c>
      <c r="E2">
        <f>ROUND((D$90/D2)*1.37,2)</f>
        <v>22.83</v>
      </c>
    </row>
    <row r="3" spans="1:5" x14ac:dyDescent="0.35">
      <c r="A3">
        <f t="shared" ref="A3:A66" si="0">2021-B3</f>
        <v>106</v>
      </c>
      <c r="B3">
        <v>1915</v>
      </c>
      <c r="C3" t="s">
        <v>43</v>
      </c>
      <c r="D3">
        <v>6.1</v>
      </c>
      <c r="E3">
        <f t="shared" ref="E3:E66" si="1">ROUND((D$90/D3)*1.37,2)</f>
        <v>22.46</v>
      </c>
    </row>
    <row r="4" spans="1:5" x14ac:dyDescent="0.35">
      <c r="A4">
        <f t="shared" si="0"/>
        <v>105</v>
      </c>
      <c r="B4">
        <v>1916</v>
      </c>
      <c r="C4" t="s">
        <v>43</v>
      </c>
      <c r="D4">
        <v>6.7</v>
      </c>
      <c r="E4">
        <f t="shared" si="1"/>
        <v>20.45</v>
      </c>
    </row>
    <row r="5" spans="1:5" x14ac:dyDescent="0.35">
      <c r="A5">
        <f t="shared" si="0"/>
        <v>104</v>
      </c>
      <c r="B5">
        <v>1917</v>
      </c>
      <c r="C5" t="s">
        <v>43</v>
      </c>
      <c r="D5">
        <v>7.9</v>
      </c>
      <c r="E5">
        <f t="shared" si="1"/>
        <v>17.34</v>
      </c>
    </row>
    <row r="6" spans="1:5" x14ac:dyDescent="0.35">
      <c r="A6">
        <f t="shared" si="0"/>
        <v>103</v>
      </c>
      <c r="B6">
        <v>1918</v>
      </c>
      <c r="C6" t="s">
        <v>43</v>
      </c>
      <c r="D6">
        <v>8.9</v>
      </c>
      <c r="E6">
        <f t="shared" si="1"/>
        <v>15.39</v>
      </c>
    </row>
    <row r="7" spans="1:5" x14ac:dyDescent="0.35">
      <c r="A7">
        <f t="shared" si="0"/>
        <v>102</v>
      </c>
      <c r="B7">
        <v>1919</v>
      </c>
      <c r="C7" t="s">
        <v>43</v>
      </c>
      <c r="D7">
        <v>9.8000000000000007</v>
      </c>
      <c r="E7">
        <f t="shared" si="1"/>
        <v>13.98</v>
      </c>
    </row>
    <row r="8" spans="1:5" x14ac:dyDescent="0.35">
      <c r="A8">
        <f t="shared" si="0"/>
        <v>101</v>
      </c>
      <c r="B8">
        <v>1920</v>
      </c>
      <c r="C8" t="s">
        <v>43</v>
      </c>
      <c r="D8">
        <v>11.4</v>
      </c>
      <c r="E8">
        <f t="shared" si="1"/>
        <v>12.02</v>
      </c>
    </row>
    <row r="9" spans="1:5" x14ac:dyDescent="0.35">
      <c r="A9">
        <f t="shared" si="0"/>
        <v>100</v>
      </c>
      <c r="B9">
        <v>1921</v>
      </c>
      <c r="C9" t="s">
        <v>43</v>
      </c>
      <c r="D9">
        <v>10</v>
      </c>
      <c r="E9">
        <f t="shared" si="1"/>
        <v>13.7</v>
      </c>
    </row>
    <row r="10" spans="1:5" x14ac:dyDescent="0.35">
      <c r="A10">
        <f t="shared" si="0"/>
        <v>99</v>
      </c>
      <c r="B10">
        <v>1922</v>
      </c>
      <c r="C10" t="s">
        <v>43</v>
      </c>
      <c r="D10">
        <v>9.1999999999999993</v>
      </c>
      <c r="E10">
        <f t="shared" si="1"/>
        <v>14.89</v>
      </c>
    </row>
    <row r="11" spans="1:5" x14ac:dyDescent="0.35">
      <c r="A11">
        <f t="shared" si="0"/>
        <v>98</v>
      </c>
      <c r="B11">
        <v>1923</v>
      </c>
      <c r="C11" t="s">
        <v>43</v>
      </c>
      <c r="D11">
        <v>9.1999999999999993</v>
      </c>
      <c r="E11">
        <f t="shared" si="1"/>
        <v>14.89</v>
      </c>
    </row>
    <row r="12" spans="1:5" x14ac:dyDescent="0.35">
      <c r="A12">
        <f t="shared" si="0"/>
        <v>97</v>
      </c>
      <c r="B12">
        <v>1924</v>
      </c>
      <c r="C12" t="s">
        <v>43</v>
      </c>
      <c r="D12">
        <v>9</v>
      </c>
      <c r="E12">
        <f t="shared" si="1"/>
        <v>15.22</v>
      </c>
    </row>
    <row r="13" spans="1:5" x14ac:dyDescent="0.35">
      <c r="A13">
        <f t="shared" si="0"/>
        <v>96</v>
      </c>
      <c r="B13">
        <v>1925</v>
      </c>
      <c r="C13" t="s">
        <v>43</v>
      </c>
      <c r="D13">
        <v>9.1</v>
      </c>
      <c r="E13">
        <f t="shared" si="1"/>
        <v>15.05</v>
      </c>
    </row>
    <row r="14" spans="1:5" x14ac:dyDescent="0.35">
      <c r="A14">
        <f t="shared" si="0"/>
        <v>95</v>
      </c>
      <c r="B14">
        <v>1926</v>
      </c>
      <c r="C14" t="s">
        <v>43</v>
      </c>
      <c r="D14">
        <v>9.1999999999999993</v>
      </c>
      <c r="E14">
        <f t="shared" si="1"/>
        <v>14.89</v>
      </c>
    </row>
    <row r="15" spans="1:5" x14ac:dyDescent="0.35">
      <c r="A15">
        <f t="shared" si="0"/>
        <v>94</v>
      </c>
      <c r="B15">
        <v>1927</v>
      </c>
      <c r="C15" t="s">
        <v>43</v>
      </c>
      <c r="D15">
        <v>9.1</v>
      </c>
      <c r="E15">
        <f t="shared" si="1"/>
        <v>15.05</v>
      </c>
    </row>
    <row r="16" spans="1:5" x14ac:dyDescent="0.35">
      <c r="A16">
        <f t="shared" si="0"/>
        <v>93</v>
      </c>
      <c r="B16">
        <v>1928</v>
      </c>
      <c r="C16" t="s">
        <v>43</v>
      </c>
      <c r="D16">
        <v>9.1</v>
      </c>
      <c r="E16">
        <f t="shared" si="1"/>
        <v>15.05</v>
      </c>
    </row>
    <row r="17" spans="1:5" x14ac:dyDescent="0.35">
      <c r="A17">
        <f t="shared" si="0"/>
        <v>92</v>
      </c>
      <c r="B17">
        <v>1929</v>
      </c>
      <c r="C17" t="s">
        <v>43</v>
      </c>
      <c r="D17">
        <v>9.1999999999999993</v>
      </c>
      <c r="E17">
        <f t="shared" si="1"/>
        <v>14.89</v>
      </c>
    </row>
    <row r="18" spans="1:5" x14ac:dyDescent="0.35">
      <c r="A18">
        <f t="shared" si="0"/>
        <v>91</v>
      </c>
      <c r="B18">
        <v>1930</v>
      </c>
      <c r="C18" t="s">
        <v>43</v>
      </c>
      <c r="D18">
        <v>9.1</v>
      </c>
      <c r="E18">
        <f t="shared" si="1"/>
        <v>15.05</v>
      </c>
    </row>
    <row r="19" spans="1:5" x14ac:dyDescent="0.35">
      <c r="A19">
        <f t="shared" si="0"/>
        <v>90</v>
      </c>
      <c r="B19">
        <v>1931</v>
      </c>
      <c r="C19" t="s">
        <v>43</v>
      </c>
      <c r="D19">
        <v>8.1999999999999993</v>
      </c>
      <c r="E19">
        <f t="shared" si="1"/>
        <v>16.71</v>
      </c>
    </row>
    <row r="20" spans="1:5" x14ac:dyDescent="0.35">
      <c r="A20">
        <f t="shared" si="0"/>
        <v>89</v>
      </c>
      <c r="B20">
        <v>1932</v>
      </c>
      <c r="C20" t="s">
        <v>43</v>
      </c>
      <c r="D20">
        <v>7.5</v>
      </c>
      <c r="E20">
        <f t="shared" si="1"/>
        <v>18.27</v>
      </c>
    </row>
    <row r="21" spans="1:5" x14ac:dyDescent="0.35">
      <c r="A21">
        <f t="shared" si="0"/>
        <v>88</v>
      </c>
      <c r="B21">
        <v>1933</v>
      </c>
      <c r="C21" t="s">
        <v>43</v>
      </c>
      <c r="D21">
        <v>7.1</v>
      </c>
      <c r="E21">
        <f t="shared" si="1"/>
        <v>19.3</v>
      </c>
    </row>
    <row r="22" spans="1:5" x14ac:dyDescent="0.35">
      <c r="A22">
        <f t="shared" si="0"/>
        <v>87</v>
      </c>
      <c r="B22">
        <v>1934</v>
      </c>
      <c r="C22" t="s">
        <v>43</v>
      </c>
      <c r="D22">
        <v>7.2</v>
      </c>
      <c r="E22">
        <f t="shared" si="1"/>
        <v>19.03</v>
      </c>
    </row>
    <row r="23" spans="1:5" x14ac:dyDescent="0.35">
      <c r="A23">
        <f t="shared" si="0"/>
        <v>86</v>
      </c>
      <c r="B23">
        <v>1935</v>
      </c>
      <c r="C23" t="s">
        <v>43</v>
      </c>
      <c r="D23">
        <v>7.3</v>
      </c>
      <c r="E23">
        <f t="shared" si="1"/>
        <v>18.77</v>
      </c>
    </row>
    <row r="24" spans="1:5" x14ac:dyDescent="0.35">
      <c r="A24">
        <f t="shared" si="0"/>
        <v>85</v>
      </c>
      <c r="B24">
        <v>1936</v>
      </c>
      <c r="C24" t="s">
        <v>43</v>
      </c>
      <c r="D24">
        <v>7.4</v>
      </c>
      <c r="E24">
        <f t="shared" si="1"/>
        <v>18.510000000000002</v>
      </c>
    </row>
    <row r="25" spans="1:5" x14ac:dyDescent="0.35">
      <c r="A25">
        <f t="shared" si="0"/>
        <v>84</v>
      </c>
      <c r="B25">
        <v>1937</v>
      </c>
      <c r="C25" t="s">
        <v>43</v>
      </c>
      <c r="D25">
        <v>7.7</v>
      </c>
      <c r="E25">
        <f t="shared" si="1"/>
        <v>17.79</v>
      </c>
    </row>
    <row r="26" spans="1:5" x14ac:dyDescent="0.35">
      <c r="A26">
        <f t="shared" si="0"/>
        <v>83</v>
      </c>
      <c r="B26">
        <v>1938</v>
      </c>
      <c r="C26" t="s">
        <v>43</v>
      </c>
      <c r="D26">
        <v>7.7</v>
      </c>
      <c r="E26">
        <f t="shared" si="1"/>
        <v>17.79</v>
      </c>
    </row>
    <row r="27" spans="1:5" x14ac:dyDescent="0.35">
      <c r="A27">
        <f t="shared" si="0"/>
        <v>82</v>
      </c>
      <c r="B27">
        <v>1939</v>
      </c>
      <c r="C27" t="s">
        <v>43</v>
      </c>
      <c r="D27">
        <v>7.7</v>
      </c>
      <c r="E27">
        <f t="shared" si="1"/>
        <v>17.79</v>
      </c>
    </row>
    <row r="28" spans="1:5" x14ac:dyDescent="0.35">
      <c r="A28">
        <f t="shared" si="0"/>
        <v>81</v>
      </c>
      <c r="B28">
        <v>1940</v>
      </c>
      <c r="C28" t="s">
        <v>43</v>
      </c>
      <c r="D28">
        <v>8</v>
      </c>
      <c r="E28">
        <f t="shared" si="1"/>
        <v>17.13</v>
      </c>
    </row>
    <row r="29" spans="1:5" x14ac:dyDescent="0.35">
      <c r="A29">
        <f t="shared" si="0"/>
        <v>80</v>
      </c>
      <c r="B29">
        <v>1941</v>
      </c>
      <c r="C29" t="s">
        <v>43</v>
      </c>
      <c r="D29">
        <v>8.5</v>
      </c>
      <c r="E29">
        <f t="shared" si="1"/>
        <v>16.12</v>
      </c>
    </row>
    <row r="30" spans="1:5" x14ac:dyDescent="0.35">
      <c r="A30">
        <f t="shared" si="0"/>
        <v>79</v>
      </c>
      <c r="B30">
        <v>1942</v>
      </c>
      <c r="C30" t="s">
        <v>43</v>
      </c>
      <c r="D30">
        <v>8.8000000000000007</v>
      </c>
      <c r="E30">
        <f t="shared" si="1"/>
        <v>15.57</v>
      </c>
    </row>
    <row r="31" spans="1:5" x14ac:dyDescent="0.35">
      <c r="A31">
        <f t="shared" si="0"/>
        <v>78</v>
      </c>
      <c r="B31">
        <v>1943</v>
      </c>
      <c r="C31" t="s">
        <v>43</v>
      </c>
      <c r="D31">
        <v>9</v>
      </c>
      <c r="E31">
        <f t="shared" si="1"/>
        <v>15.22</v>
      </c>
    </row>
    <row r="32" spans="1:5" x14ac:dyDescent="0.35">
      <c r="A32">
        <f t="shared" si="0"/>
        <v>77</v>
      </c>
      <c r="B32">
        <v>1944</v>
      </c>
      <c r="C32" t="s">
        <v>43</v>
      </c>
      <c r="D32">
        <v>9.1</v>
      </c>
      <c r="E32">
        <f t="shared" si="1"/>
        <v>15.05</v>
      </c>
    </row>
    <row r="33" spans="1:5" x14ac:dyDescent="0.35">
      <c r="A33">
        <f t="shared" si="0"/>
        <v>76</v>
      </c>
      <c r="B33">
        <v>1945</v>
      </c>
      <c r="C33" t="s">
        <v>43</v>
      </c>
      <c r="D33">
        <v>9.1999999999999993</v>
      </c>
      <c r="E33">
        <f t="shared" si="1"/>
        <v>14.89</v>
      </c>
    </row>
    <row r="34" spans="1:5" x14ac:dyDescent="0.35">
      <c r="A34">
        <f t="shared" si="0"/>
        <v>75</v>
      </c>
      <c r="B34">
        <v>1946</v>
      </c>
      <c r="C34" t="s">
        <v>43</v>
      </c>
      <c r="D34">
        <v>9.4</v>
      </c>
      <c r="E34">
        <f t="shared" si="1"/>
        <v>14.57</v>
      </c>
    </row>
    <row r="35" spans="1:5" x14ac:dyDescent="0.35">
      <c r="A35">
        <f t="shared" si="0"/>
        <v>74</v>
      </c>
      <c r="B35">
        <v>1947</v>
      </c>
      <c r="C35" t="s">
        <v>43</v>
      </c>
      <c r="D35">
        <v>10.3</v>
      </c>
      <c r="E35">
        <f t="shared" si="1"/>
        <v>13.3</v>
      </c>
    </row>
    <row r="36" spans="1:5" x14ac:dyDescent="0.35">
      <c r="A36">
        <f t="shared" si="0"/>
        <v>73</v>
      </c>
      <c r="B36">
        <v>1948</v>
      </c>
      <c r="C36" t="s">
        <v>43</v>
      </c>
      <c r="D36">
        <v>11.8</v>
      </c>
      <c r="E36">
        <f t="shared" si="1"/>
        <v>11.61</v>
      </c>
    </row>
    <row r="37" spans="1:5" x14ac:dyDescent="0.35">
      <c r="A37">
        <f t="shared" si="0"/>
        <v>72</v>
      </c>
      <c r="B37">
        <v>1949</v>
      </c>
      <c r="C37" t="s">
        <v>43</v>
      </c>
      <c r="D37">
        <v>12.2</v>
      </c>
      <c r="E37">
        <f t="shared" si="1"/>
        <v>11.23</v>
      </c>
    </row>
    <row r="38" spans="1:5" x14ac:dyDescent="0.35">
      <c r="A38">
        <f t="shared" si="0"/>
        <v>71</v>
      </c>
      <c r="B38">
        <v>1950</v>
      </c>
      <c r="C38" t="s">
        <v>43</v>
      </c>
      <c r="D38">
        <v>12.5</v>
      </c>
      <c r="E38">
        <f t="shared" si="1"/>
        <v>10.96</v>
      </c>
    </row>
    <row r="39" spans="1:5" x14ac:dyDescent="0.35">
      <c r="A39">
        <f t="shared" si="0"/>
        <v>70</v>
      </c>
      <c r="B39">
        <v>1951</v>
      </c>
      <c r="C39" t="s">
        <v>43</v>
      </c>
      <c r="D39">
        <v>13.8</v>
      </c>
      <c r="E39">
        <f t="shared" si="1"/>
        <v>9.93</v>
      </c>
    </row>
    <row r="40" spans="1:5" x14ac:dyDescent="0.35">
      <c r="A40">
        <f t="shared" si="0"/>
        <v>69</v>
      </c>
      <c r="B40">
        <v>1952</v>
      </c>
      <c r="C40" t="s">
        <v>43</v>
      </c>
      <c r="D40">
        <v>14.2</v>
      </c>
      <c r="E40">
        <f t="shared" si="1"/>
        <v>9.65</v>
      </c>
    </row>
    <row r="41" spans="1:5" x14ac:dyDescent="0.35">
      <c r="A41">
        <f t="shared" si="0"/>
        <v>68</v>
      </c>
      <c r="B41">
        <v>1953</v>
      </c>
      <c r="C41" t="s">
        <v>43</v>
      </c>
      <c r="D41">
        <v>14</v>
      </c>
      <c r="E41">
        <f t="shared" si="1"/>
        <v>9.7899999999999991</v>
      </c>
    </row>
    <row r="42" spans="1:5" x14ac:dyDescent="0.35">
      <c r="A42">
        <f t="shared" si="0"/>
        <v>67</v>
      </c>
      <c r="B42">
        <v>1954</v>
      </c>
      <c r="C42" t="s">
        <v>43</v>
      </c>
      <c r="D42">
        <v>14.1</v>
      </c>
      <c r="E42">
        <f t="shared" si="1"/>
        <v>9.7200000000000006</v>
      </c>
    </row>
    <row r="43" spans="1:5" x14ac:dyDescent="0.35">
      <c r="A43">
        <f t="shared" si="0"/>
        <v>66</v>
      </c>
      <c r="B43">
        <v>1955</v>
      </c>
      <c r="C43" t="s">
        <v>43</v>
      </c>
      <c r="D43">
        <v>14.1</v>
      </c>
      <c r="E43">
        <f t="shared" si="1"/>
        <v>9.7200000000000006</v>
      </c>
    </row>
    <row r="44" spans="1:5" x14ac:dyDescent="0.35">
      <c r="A44">
        <f t="shared" si="0"/>
        <v>65</v>
      </c>
      <c r="B44">
        <v>1956</v>
      </c>
      <c r="C44" t="s">
        <v>43</v>
      </c>
      <c r="D44">
        <v>14.3</v>
      </c>
      <c r="E44">
        <f t="shared" si="1"/>
        <v>9.58</v>
      </c>
    </row>
    <row r="45" spans="1:5" x14ac:dyDescent="0.35">
      <c r="A45">
        <f t="shared" si="0"/>
        <v>64</v>
      </c>
      <c r="B45">
        <v>1957</v>
      </c>
      <c r="C45" t="s">
        <v>43</v>
      </c>
      <c r="D45">
        <v>14.8</v>
      </c>
      <c r="E45">
        <f t="shared" si="1"/>
        <v>9.26</v>
      </c>
    </row>
    <row r="46" spans="1:5" x14ac:dyDescent="0.35">
      <c r="A46">
        <f t="shared" si="0"/>
        <v>63</v>
      </c>
      <c r="B46">
        <v>1958</v>
      </c>
      <c r="C46" t="s">
        <v>43</v>
      </c>
      <c r="D46">
        <v>15.2</v>
      </c>
      <c r="E46">
        <f t="shared" si="1"/>
        <v>9.01</v>
      </c>
    </row>
    <row r="47" spans="1:5" x14ac:dyDescent="0.35">
      <c r="A47">
        <f t="shared" si="0"/>
        <v>62</v>
      </c>
      <c r="B47">
        <v>1959</v>
      </c>
      <c r="C47" t="s">
        <v>43</v>
      </c>
      <c r="D47">
        <v>15.3</v>
      </c>
      <c r="E47">
        <f t="shared" si="1"/>
        <v>8.9499999999999993</v>
      </c>
    </row>
    <row r="48" spans="1:5" x14ac:dyDescent="0.35">
      <c r="A48">
        <f t="shared" si="0"/>
        <v>61</v>
      </c>
      <c r="B48">
        <v>1960</v>
      </c>
      <c r="C48" t="s">
        <v>43</v>
      </c>
      <c r="D48">
        <v>15.5</v>
      </c>
      <c r="E48">
        <f t="shared" si="1"/>
        <v>8.84</v>
      </c>
    </row>
    <row r="49" spans="1:5" x14ac:dyDescent="0.35">
      <c r="A49">
        <f t="shared" si="0"/>
        <v>60</v>
      </c>
      <c r="B49">
        <v>1961</v>
      </c>
      <c r="C49" t="s">
        <v>43</v>
      </c>
      <c r="D49">
        <v>15.7</v>
      </c>
      <c r="E49">
        <f t="shared" si="1"/>
        <v>8.73</v>
      </c>
    </row>
    <row r="50" spans="1:5" x14ac:dyDescent="0.35">
      <c r="A50">
        <f t="shared" si="0"/>
        <v>59</v>
      </c>
      <c r="B50">
        <v>1962</v>
      </c>
      <c r="C50" t="s">
        <v>43</v>
      </c>
      <c r="D50">
        <v>15.9</v>
      </c>
      <c r="E50">
        <f t="shared" si="1"/>
        <v>8.6199999999999992</v>
      </c>
    </row>
    <row r="51" spans="1:5" x14ac:dyDescent="0.35">
      <c r="A51">
        <f t="shared" si="0"/>
        <v>58</v>
      </c>
      <c r="B51">
        <v>1963</v>
      </c>
      <c r="C51" t="s">
        <v>43</v>
      </c>
      <c r="D51">
        <v>16.100000000000001</v>
      </c>
      <c r="E51">
        <f t="shared" si="1"/>
        <v>8.51</v>
      </c>
    </row>
    <row r="52" spans="1:5" x14ac:dyDescent="0.35">
      <c r="A52">
        <f t="shared" si="0"/>
        <v>57</v>
      </c>
      <c r="B52">
        <v>1964</v>
      </c>
      <c r="C52" t="s">
        <v>43</v>
      </c>
      <c r="D52">
        <v>16.399999999999999</v>
      </c>
      <c r="E52">
        <f t="shared" si="1"/>
        <v>8.35</v>
      </c>
    </row>
    <row r="53" spans="1:5" x14ac:dyDescent="0.35">
      <c r="A53">
        <f t="shared" si="0"/>
        <v>56</v>
      </c>
      <c r="B53">
        <v>1965</v>
      </c>
      <c r="C53" t="s">
        <v>43</v>
      </c>
      <c r="D53">
        <v>16.8</v>
      </c>
      <c r="E53">
        <f t="shared" si="1"/>
        <v>8.15</v>
      </c>
    </row>
    <row r="54" spans="1:5" x14ac:dyDescent="0.35">
      <c r="A54">
        <f t="shared" si="0"/>
        <v>55</v>
      </c>
      <c r="B54">
        <v>1966</v>
      </c>
      <c r="C54" t="s">
        <v>43</v>
      </c>
      <c r="D54">
        <v>17.5</v>
      </c>
      <c r="E54">
        <f t="shared" si="1"/>
        <v>7.83</v>
      </c>
    </row>
    <row r="55" spans="1:5" x14ac:dyDescent="0.35">
      <c r="A55">
        <f t="shared" si="0"/>
        <v>54</v>
      </c>
      <c r="B55">
        <v>1967</v>
      </c>
      <c r="C55" t="s">
        <v>43</v>
      </c>
      <c r="D55">
        <v>18.100000000000001</v>
      </c>
      <c r="E55">
        <f t="shared" si="1"/>
        <v>7.57</v>
      </c>
    </row>
    <row r="56" spans="1:5" x14ac:dyDescent="0.35">
      <c r="A56">
        <f t="shared" si="0"/>
        <v>53</v>
      </c>
      <c r="B56">
        <v>1968</v>
      </c>
      <c r="C56" t="s">
        <v>43</v>
      </c>
      <c r="D56">
        <v>18.8</v>
      </c>
      <c r="E56">
        <f t="shared" si="1"/>
        <v>7.29</v>
      </c>
    </row>
    <row r="57" spans="1:5" x14ac:dyDescent="0.35">
      <c r="A57">
        <f t="shared" si="0"/>
        <v>52</v>
      </c>
      <c r="B57">
        <v>1969</v>
      </c>
      <c r="C57" t="s">
        <v>43</v>
      </c>
      <c r="D57">
        <v>19.7</v>
      </c>
      <c r="E57">
        <f t="shared" si="1"/>
        <v>6.95</v>
      </c>
    </row>
    <row r="58" spans="1:5" x14ac:dyDescent="0.35">
      <c r="A58">
        <f t="shared" si="0"/>
        <v>51</v>
      </c>
      <c r="B58">
        <v>1970</v>
      </c>
      <c r="C58" t="s">
        <v>43</v>
      </c>
      <c r="D58">
        <v>20.3</v>
      </c>
      <c r="E58">
        <f t="shared" si="1"/>
        <v>6.75</v>
      </c>
    </row>
    <row r="59" spans="1:5" x14ac:dyDescent="0.35">
      <c r="A59">
        <f t="shared" si="0"/>
        <v>50</v>
      </c>
      <c r="B59">
        <v>1971</v>
      </c>
      <c r="C59" t="s">
        <v>43</v>
      </c>
      <c r="D59">
        <v>20.9</v>
      </c>
      <c r="E59">
        <f t="shared" si="1"/>
        <v>6.56</v>
      </c>
    </row>
    <row r="60" spans="1:5" x14ac:dyDescent="0.35">
      <c r="A60">
        <f t="shared" si="0"/>
        <v>49</v>
      </c>
      <c r="B60">
        <v>1972</v>
      </c>
      <c r="C60" t="s">
        <v>43</v>
      </c>
      <c r="D60">
        <v>21.9</v>
      </c>
      <c r="E60">
        <f t="shared" si="1"/>
        <v>6.26</v>
      </c>
    </row>
    <row r="61" spans="1:5" x14ac:dyDescent="0.35">
      <c r="A61">
        <f t="shared" si="0"/>
        <v>48</v>
      </c>
      <c r="B61">
        <v>1973</v>
      </c>
      <c r="C61" t="s">
        <v>43</v>
      </c>
      <c r="D61">
        <v>23.6</v>
      </c>
      <c r="E61">
        <f t="shared" si="1"/>
        <v>5.81</v>
      </c>
    </row>
    <row r="62" spans="1:5" x14ac:dyDescent="0.35">
      <c r="A62">
        <f t="shared" si="0"/>
        <v>47</v>
      </c>
      <c r="B62">
        <v>1974</v>
      </c>
      <c r="C62" t="s">
        <v>43</v>
      </c>
      <c r="D62">
        <v>26.2</v>
      </c>
      <c r="E62">
        <f t="shared" si="1"/>
        <v>5.23</v>
      </c>
    </row>
    <row r="63" spans="1:5" x14ac:dyDescent="0.35">
      <c r="A63">
        <f t="shared" si="0"/>
        <v>46</v>
      </c>
      <c r="B63">
        <v>1975</v>
      </c>
      <c r="C63" t="s">
        <v>43</v>
      </c>
      <c r="D63">
        <v>29</v>
      </c>
      <c r="E63">
        <f t="shared" si="1"/>
        <v>4.72</v>
      </c>
    </row>
    <row r="64" spans="1:5" x14ac:dyDescent="0.35">
      <c r="A64">
        <f t="shared" si="0"/>
        <v>45</v>
      </c>
      <c r="B64">
        <v>1976</v>
      </c>
      <c r="C64" t="s">
        <v>43</v>
      </c>
      <c r="D64">
        <v>31.1</v>
      </c>
      <c r="E64">
        <f t="shared" si="1"/>
        <v>4.41</v>
      </c>
    </row>
    <row r="65" spans="1:5" x14ac:dyDescent="0.35">
      <c r="A65">
        <f t="shared" si="0"/>
        <v>44</v>
      </c>
      <c r="B65">
        <v>1977</v>
      </c>
      <c r="C65" t="s">
        <v>43</v>
      </c>
      <c r="D65">
        <v>33.6</v>
      </c>
      <c r="E65">
        <f t="shared" si="1"/>
        <v>4.08</v>
      </c>
    </row>
    <row r="66" spans="1:5" x14ac:dyDescent="0.35">
      <c r="A66">
        <f t="shared" si="0"/>
        <v>43</v>
      </c>
      <c r="B66">
        <v>1978</v>
      </c>
      <c r="C66" t="s">
        <v>43</v>
      </c>
      <c r="D66">
        <v>36.6</v>
      </c>
      <c r="E66">
        <f t="shared" si="1"/>
        <v>3.74</v>
      </c>
    </row>
    <row r="67" spans="1:5" x14ac:dyDescent="0.35">
      <c r="A67">
        <f t="shared" ref="A67:A108" si="2">2021-B67</f>
        <v>42</v>
      </c>
      <c r="B67">
        <v>1979</v>
      </c>
      <c r="C67" t="s">
        <v>43</v>
      </c>
      <c r="D67">
        <v>40</v>
      </c>
      <c r="E67">
        <f t="shared" ref="E67:E109" si="3">ROUND((D$90/D67)*1.37,2)</f>
        <v>3.43</v>
      </c>
    </row>
    <row r="68" spans="1:5" x14ac:dyDescent="0.35">
      <c r="A68">
        <f t="shared" si="2"/>
        <v>41</v>
      </c>
      <c r="B68">
        <v>1980</v>
      </c>
      <c r="C68" t="s">
        <v>43</v>
      </c>
      <c r="D68">
        <v>44</v>
      </c>
      <c r="E68">
        <f t="shared" si="3"/>
        <v>3.11</v>
      </c>
    </row>
    <row r="69" spans="1:5" x14ac:dyDescent="0.35">
      <c r="A69">
        <f t="shared" si="2"/>
        <v>40</v>
      </c>
      <c r="B69">
        <v>1981</v>
      </c>
      <c r="C69" t="s">
        <v>43</v>
      </c>
      <c r="D69">
        <v>49.5</v>
      </c>
      <c r="E69">
        <f t="shared" si="3"/>
        <v>2.77</v>
      </c>
    </row>
    <row r="70" spans="1:5" x14ac:dyDescent="0.35">
      <c r="A70">
        <f t="shared" si="2"/>
        <v>39</v>
      </c>
      <c r="B70">
        <v>1982</v>
      </c>
      <c r="C70" t="s">
        <v>43</v>
      </c>
      <c r="D70">
        <v>54.9</v>
      </c>
      <c r="E70">
        <f t="shared" si="3"/>
        <v>2.5</v>
      </c>
    </row>
    <row r="71" spans="1:5" x14ac:dyDescent="0.35">
      <c r="A71">
        <f t="shared" si="2"/>
        <v>38</v>
      </c>
      <c r="B71">
        <v>1983</v>
      </c>
      <c r="C71" t="s">
        <v>43</v>
      </c>
      <c r="D71">
        <v>58.1</v>
      </c>
      <c r="E71">
        <f t="shared" si="3"/>
        <v>2.36</v>
      </c>
    </row>
    <row r="72" spans="1:5" x14ac:dyDescent="0.35">
      <c r="A72">
        <f t="shared" si="2"/>
        <v>37</v>
      </c>
      <c r="B72">
        <v>1984</v>
      </c>
      <c r="C72" t="s">
        <v>43</v>
      </c>
      <c r="D72">
        <v>60.6</v>
      </c>
      <c r="E72">
        <f t="shared" si="3"/>
        <v>2.2599999999999998</v>
      </c>
    </row>
    <row r="73" spans="1:5" x14ac:dyDescent="0.35">
      <c r="A73">
        <f t="shared" si="2"/>
        <v>36</v>
      </c>
      <c r="B73">
        <v>1985</v>
      </c>
      <c r="C73" t="s">
        <v>43</v>
      </c>
      <c r="D73">
        <v>63</v>
      </c>
      <c r="E73">
        <f t="shared" si="3"/>
        <v>2.17</v>
      </c>
    </row>
    <row r="74" spans="1:5" x14ac:dyDescent="0.35">
      <c r="A74">
        <f t="shared" si="2"/>
        <v>35</v>
      </c>
      <c r="B74">
        <v>1986</v>
      </c>
      <c r="C74" t="s">
        <v>43</v>
      </c>
      <c r="D74">
        <v>65.599999999999994</v>
      </c>
      <c r="E74">
        <f t="shared" si="3"/>
        <v>2.09</v>
      </c>
    </row>
    <row r="75" spans="1:5" x14ac:dyDescent="0.35">
      <c r="A75">
        <f t="shared" si="2"/>
        <v>34</v>
      </c>
      <c r="B75">
        <v>1987</v>
      </c>
      <c r="C75" t="s">
        <v>43</v>
      </c>
      <c r="D75">
        <v>68.5</v>
      </c>
      <c r="E75">
        <f t="shared" si="3"/>
        <v>2</v>
      </c>
    </row>
    <row r="76" spans="1:5" x14ac:dyDescent="0.35">
      <c r="A76">
        <f t="shared" si="2"/>
        <v>33</v>
      </c>
      <c r="B76">
        <v>1988</v>
      </c>
      <c r="C76" t="s">
        <v>43</v>
      </c>
      <c r="D76">
        <v>71.2</v>
      </c>
      <c r="E76">
        <f t="shared" si="3"/>
        <v>1.92</v>
      </c>
    </row>
    <row r="77" spans="1:5" x14ac:dyDescent="0.35">
      <c r="A77">
        <f t="shared" si="2"/>
        <v>32</v>
      </c>
      <c r="B77">
        <v>1989</v>
      </c>
      <c r="C77" t="s">
        <v>43</v>
      </c>
      <c r="D77">
        <v>74.8</v>
      </c>
      <c r="E77">
        <f t="shared" si="3"/>
        <v>1.83</v>
      </c>
    </row>
    <row r="78" spans="1:5" x14ac:dyDescent="0.35">
      <c r="A78">
        <f t="shared" si="2"/>
        <v>31</v>
      </c>
      <c r="B78">
        <v>1990</v>
      </c>
      <c r="C78" t="s">
        <v>43</v>
      </c>
      <c r="D78">
        <v>78.400000000000006</v>
      </c>
      <c r="E78">
        <f t="shared" si="3"/>
        <v>1.75</v>
      </c>
    </row>
    <row r="79" spans="1:5" x14ac:dyDescent="0.35">
      <c r="A79">
        <f t="shared" si="2"/>
        <v>30</v>
      </c>
      <c r="B79">
        <v>1991</v>
      </c>
      <c r="C79" t="s">
        <v>43</v>
      </c>
      <c r="D79">
        <v>82.8</v>
      </c>
      <c r="E79">
        <f t="shared" si="3"/>
        <v>1.65</v>
      </c>
    </row>
    <row r="80" spans="1:5" x14ac:dyDescent="0.35">
      <c r="A80">
        <f t="shared" si="2"/>
        <v>29</v>
      </c>
      <c r="B80">
        <v>1992</v>
      </c>
      <c r="C80" t="s">
        <v>43</v>
      </c>
      <c r="D80">
        <v>84</v>
      </c>
      <c r="E80">
        <f t="shared" si="3"/>
        <v>1.63</v>
      </c>
    </row>
    <row r="81" spans="1:5" x14ac:dyDescent="0.35">
      <c r="A81">
        <f t="shared" si="2"/>
        <v>28</v>
      </c>
      <c r="B81">
        <v>1993</v>
      </c>
      <c r="C81" t="s">
        <v>43</v>
      </c>
      <c r="D81">
        <v>85.6</v>
      </c>
      <c r="E81">
        <f t="shared" si="3"/>
        <v>1.6</v>
      </c>
    </row>
    <row r="82" spans="1:5" x14ac:dyDescent="0.35">
      <c r="A82">
        <f t="shared" si="2"/>
        <v>27</v>
      </c>
      <c r="B82">
        <v>1994</v>
      </c>
      <c r="C82" t="s">
        <v>43</v>
      </c>
      <c r="D82">
        <v>85.7</v>
      </c>
      <c r="E82">
        <f t="shared" si="3"/>
        <v>1.6</v>
      </c>
    </row>
    <row r="83" spans="1:5" x14ac:dyDescent="0.35">
      <c r="A83">
        <f t="shared" si="2"/>
        <v>26</v>
      </c>
      <c r="B83">
        <v>1995</v>
      </c>
      <c r="C83" t="s">
        <v>43</v>
      </c>
      <c r="D83">
        <v>87.6</v>
      </c>
      <c r="E83">
        <f t="shared" si="3"/>
        <v>1.56</v>
      </c>
    </row>
    <row r="84" spans="1:5" x14ac:dyDescent="0.35">
      <c r="A84">
        <f t="shared" si="2"/>
        <v>25</v>
      </c>
      <c r="B84">
        <v>1996</v>
      </c>
      <c r="C84" t="s">
        <v>43</v>
      </c>
      <c r="D84">
        <v>88.9</v>
      </c>
      <c r="E84">
        <f t="shared" si="3"/>
        <v>1.54</v>
      </c>
    </row>
    <row r="85" spans="1:5" x14ac:dyDescent="0.35">
      <c r="A85">
        <f t="shared" si="2"/>
        <v>24</v>
      </c>
      <c r="B85">
        <v>1997</v>
      </c>
      <c r="C85" t="s">
        <v>43</v>
      </c>
      <c r="D85">
        <v>90.4</v>
      </c>
      <c r="E85">
        <f t="shared" si="3"/>
        <v>1.52</v>
      </c>
    </row>
    <row r="86" spans="1:5" x14ac:dyDescent="0.35">
      <c r="A86">
        <f t="shared" si="2"/>
        <v>23</v>
      </c>
      <c r="B86">
        <v>1998</v>
      </c>
      <c r="C86" t="s">
        <v>43</v>
      </c>
      <c r="D86">
        <v>91.3</v>
      </c>
      <c r="E86">
        <f t="shared" si="3"/>
        <v>1.5</v>
      </c>
    </row>
    <row r="87" spans="1:5" x14ac:dyDescent="0.35">
      <c r="A87">
        <f t="shared" si="2"/>
        <v>22</v>
      </c>
      <c r="B87">
        <v>1999</v>
      </c>
      <c r="C87" t="s">
        <v>43</v>
      </c>
      <c r="D87">
        <v>92.9</v>
      </c>
      <c r="E87">
        <f t="shared" si="3"/>
        <v>1.47</v>
      </c>
    </row>
    <row r="88" spans="1:5" x14ac:dyDescent="0.35">
      <c r="A88">
        <f t="shared" si="2"/>
        <v>21</v>
      </c>
      <c r="B88">
        <v>2000</v>
      </c>
      <c r="C88" t="s">
        <v>43</v>
      </c>
      <c r="D88">
        <v>95.4</v>
      </c>
      <c r="E88">
        <f t="shared" si="3"/>
        <v>1.44</v>
      </c>
    </row>
    <row r="89" spans="1:5" x14ac:dyDescent="0.35">
      <c r="A89">
        <f t="shared" si="2"/>
        <v>20</v>
      </c>
      <c r="B89">
        <v>2001</v>
      </c>
      <c r="C89" t="s">
        <v>43</v>
      </c>
      <c r="D89">
        <v>97.8</v>
      </c>
      <c r="E89">
        <f t="shared" si="3"/>
        <v>1.4</v>
      </c>
    </row>
    <row r="90" spans="1:5" x14ac:dyDescent="0.35">
      <c r="A90">
        <f t="shared" si="2"/>
        <v>19</v>
      </c>
      <c r="B90">
        <v>2002</v>
      </c>
      <c r="C90" t="s">
        <v>43</v>
      </c>
      <c r="D90">
        <v>100</v>
      </c>
      <c r="E90">
        <f t="shared" si="3"/>
        <v>1.37</v>
      </c>
    </row>
    <row r="91" spans="1:5" x14ac:dyDescent="0.35">
      <c r="A91">
        <f t="shared" si="2"/>
        <v>18</v>
      </c>
      <c r="B91">
        <v>2003</v>
      </c>
      <c r="C91" t="s">
        <v>43</v>
      </c>
      <c r="D91">
        <v>102.8</v>
      </c>
      <c r="E91">
        <f t="shared" si="3"/>
        <v>1.33</v>
      </c>
    </row>
    <row r="92" spans="1:5" x14ac:dyDescent="0.35">
      <c r="A92">
        <f t="shared" si="2"/>
        <v>17</v>
      </c>
      <c r="B92">
        <v>2004</v>
      </c>
      <c r="C92" t="s">
        <v>43</v>
      </c>
      <c r="D92">
        <v>104.7</v>
      </c>
      <c r="E92">
        <f t="shared" si="3"/>
        <v>1.31</v>
      </c>
    </row>
    <row r="93" spans="1:5" x14ac:dyDescent="0.35">
      <c r="A93">
        <f t="shared" si="2"/>
        <v>16</v>
      </c>
      <c r="B93">
        <v>2005</v>
      </c>
      <c r="C93" t="s">
        <v>43</v>
      </c>
      <c r="D93">
        <v>107</v>
      </c>
      <c r="E93">
        <f t="shared" si="3"/>
        <v>1.28</v>
      </c>
    </row>
    <row r="94" spans="1:5" x14ac:dyDescent="0.35">
      <c r="A94">
        <f t="shared" si="2"/>
        <v>15</v>
      </c>
      <c r="B94">
        <v>2006</v>
      </c>
      <c r="C94" t="s">
        <v>43</v>
      </c>
      <c r="D94">
        <v>109.1</v>
      </c>
      <c r="E94">
        <f t="shared" si="3"/>
        <v>1.26</v>
      </c>
    </row>
    <row r="95" spans="1:5" x14ac:dyDescent="0.35">
      <c r="A95">
        <f t="shared" si="2"/>
        <v>14</v>
      </c>
      <c r="B95">
        <v>2007</v>
      </c>
      <c r="C95" t="s">
        <v>43</v>
      </c>
      <c r="D95">
        <v>111.5</v>
      </c>
      <c r="E95">
        <f t="shared" si="3"/>
        <v>1.23</v>
      </c>
    </row>
    <row r="96" spans="1:5" x14ac:dyDescent="0.35">
      <c r="A96">
        <f t="shared" si="2"/>
        <v>13</v>
      </c>
      <c r="B96">
        <v>2008</v>
      </c>
      <c r="C96" t="s">
        <v>43</v>
      </c>
      <c r="D96">
        <v>114.1</v>
      </c>
      <c r="E96">
        <f t="shared" si="3"/>
        <v>1.2</v>
      </c>
    </row>
    <row r="97" spans="1:5" x14ac:dyDescent="0.35">
      <c r="A97">
        <f t="shared" si="2"/>
        <v>12</v>
      </c>
      <c r="B97">
        <v>2009</v>
      </c>
      <c r="C97" t="s">
        <v>43</v>
      </c>
      <c r="D97">
        <v>114.4</v>
      </c>
      <c r="E97">
        <f t="shared" si="3"/>
        <v>1.2</v>
      </c>
    </row>
    <row r="98" spans="1:5" x14ac:dyDescent="0.35">
      <c r="A98">
        <f t="shared" si="2"/>
        <v>11</v>
      </c>
      <c r="B98">
        <v>2010</v>
      </c>
      <c r="C98" t="s">
        <v>43</v>
      </c>
      <c r="D98">
        <v>116.5</v>
      </c>
      <c r="E98">
        <f t="shared" si="3"/>
        <v>1.18</v>
      </c>
    </row>
    <row r="99" spans="1:5" x14ac:dyDescent="0.35">
      <c r="A99">
        <f t="shared" si="2"/>
        <v>10</v>
      </c>
      <c r="B99">
        <v>2011</v>
      </c>
      <c r="C99" t="s">
        <v>43</v>
      </c>
      <c r="D99">
        <v>119.9</v>
      </c>
      <c r="E99">
        <f t="shared" si="3"/>
        <v>1.1399999999999999</v>
      </c>
    </row>
    <row r="100" spans="1:5" x14ac:dyDescent="0.35">
      <c r="A100">
        <f t="shared" si="2"/>
        <v>9</v>
      </c>
      <c r="B100">
        <v>2012</v>
      </c>
      <c r="C100" t="s">
        <v>43</v>
      </c>
      <c r="D100">
        <v>121.7</v>
      </c>
      <c r="E100">
        <f t="shared" si="3"/>
        <v>1.1299999999999999</v>
      </c>
    </row>
    <row r="101" spans="1:5" x14ac:dyDescent="0.35">
      <c r="A101">
        <f t="shared" si="2"/>
        <v>8</v>
      </c>
      <c r="B101">
        <v>2013</v>
      </c>
      <c r="C101" t="s">
        <v>43</v>
      </c>
      <c r="D101">
        <v>122.8</v>
      </c>
      <c r="E101">
        <f t="shared" si="3"/>
        <v>1.1200000000000001</v>
      </c>
    </row>
    <row r="102" spans="1:5" x14ac:dyDescent="0.35">
      <c r="A102">
        <f t="shared" si="2"/>
        <v>7</v>
      </c>
      <c r="B102">
        <v>2014</v>
      </c>
      <c r="C102" t="s">
        <v>43</v>
      </c>
      <c r="D102">
        <v>125.2</v>
      </c>
      <c r="E102">
        <f t="shared" si="3"/>
        <v>1.0900000000000001</v>
      </c>
    </row>
    <row r="103" spans="1:5" x14ac:dyDescent="0.35">
      <c r="A103">
        <f t="shared" si="2"/>
        <v>6</v>
      </c>
      <c r="B103">
        <v>2015</v>
      </c>
      <c r="C103" t="s">
        <v>43</v>
      </c>
      <c r="D103">
        <v>126.6</v>
      </c>
      <c r="E103">
        <f t="shared" si="3"/>
        <v>1.08</v>
      </c>
    </row>
    <row r="104" spans="1:5" x14ac:dyDescent="0.35">
      <c r="A104">
        <f t="shared" si="2"/>
        <v>5</v>
      </c>
      <c r="B104">
        <v>2016</v>
      </c>
      <c r="C104" t="s">
        <v>43</v>
      </c>
      <c r="D104">
        <v>128.4</v>
      </c>
      <c r="E104">
        <f t="shared" si="3"/>
        <v>1.07</v>
      </c>
    </row>
    <row r="105" spans="1:5" x14ac:dyDescent="0.35">
      <c r="A105">
        <f t="shared" si="2"/>
        <v>4</v>
      </c>
      <c r="B105">
        <v>2017</v>
      </c>
      <c r="C105" t="s">
        <v>43</v>
      </c>
      <c r="D105">
        <v>130.4</v>
      </c>
      <c r="E105">
        <f t="shared" si="3"/>
        <v>1.05</v>
      </c>
    </row>
    <row r="106" spans="1:5" x14ac:dyDescent="0.35">
      <c r="A106">
        <f t="shared" si="2"/>
        <v>3</v>
      </c>
      <c r="B106">
        <v>2018</v>
      </c>
      <c r="C106" t="s">
        <v>43</v>
      </c>
      <c r="D106">
        <v>133.4</v>
      </c>
      <c r="E106">
        <f t="shared" si="3"/>
        <v>1.03</v>
      </c>
    </row>
    <row r="107" spans="1:5" x14ac:dyDescent="0.35">
      <c r="A107">
        <f t="shared" si="2"/>
        <v>2</v>
      </c>
      <c r="B107">
        <v>2019</v>
      </c>
      <c r="C107" t="s">
        <v>43</v>
      </c>
      <c r="D107">
        <v>136</v>
      </c>
      <c r="E107">
        <f t="shared" si="3"/>
        <v>1.01</v>
      </c>
    </row>
    <row r="108" spans="1:5" x14ac:dyDescent="0.35">
      <c r="A108">
        <f t="shared" si="2"/>
        <v>1</v>
      </c>
      <c r="B108">
        <v>2020</v>
      </c>
      <c r="C108" t="s">
        <v>43</v>
      </c>
      <c r="D108">
        <v>137</v>
      </c>
      <c r="E108">
        <f t="shared" si="3"/>
        <v>1</v>
      </c>
    </row>
    <row r="109" spans="1:5" x14ac:dyDescent="0.35">
      <c r="A109">
        <v>0</v>
      </c>
      <c r="B109">
        <v>2021</v>
      </c>
      <c r="C109" t="s">
        <v>43</v>
      </c>
      <c r="D109">
        <v>139.6</v>
      </c>
      <c r="E109">
        <f t="shared" si="3"/>
        <v>0.98</v>
      </c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91"/>
  <sheetViews>
    <sheetView tabSelected="1" view="pageLayout" topLeftCell="A22" zoomScaleNormal="100" workbookViewId="0">
      <selection activeCell="F7" sqref="F7"/>
    </sheetView>
  </sheetViews>
  <sheetFormatPr defaultRowHeight="14.5" x14ac:dyDescent="0.35"/>
  <cols>
    <col min="4" max="4" width="16" customWidth="1"/>
    <col min="5" max="5" width="2.26953125" customWidth="1"/>
    <col min="6" max="6" width="13.453125" bestFit="1" customWidth="1"/>
    <col min="7" max="7" width="3" bestFit="1" customWidth="1"/>
    <col min="8" max="9" width="16.6328125" customWidth="1"/>
    <col min="10" max="10" width="14.26953125" bestFit="1" customWidth="1"/>
    <col min="11" max="11" width="19.54296875" bestFit="1" customWidth="1"/>
    <col min="12" max="12" width="20.1796875" bestFit="1" customWidth="1"/>
    <col min="13" max="13" width="5" bestFit="1" customWidth="1"/>
    <col min="15" max="15" width="12" bestFit="1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22</v>
      </c>
    </row>
    <row r="3" spans="2:19" x14ac:dyDescent="0.35">
      <c r="B3" t="s">
        <v>1</v>
      </c>
      <c r="F3">
        <v>0.15</v>
      </c>
    </row>
    <row r="4" spans="2:19" x14ac:dyDescent="0.35">
      <c r="B4" t="s">
        <v>2</v>
      </c>
      <c r="F4" s="12">
        <v>17.182563483963023</v>
      </c>
      <c r="G4" s="13">
        <f>ROUND(F4,0)</f>
        <v>17</v>
      </c>
    </row>
    <row r="5" spans="2:19" x14ac:dyDescent="0.35">
      <c r="B5" t="s">
        <v>3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M8" t="s">
        <v>18</v>
      </c>
      <c r="N8" t="s">
        <v>19</v>
      </c>
      <c r="O8" t="s">
        <v>20</v>
      </c>
      <c r="P8"/>
    </row>
    <row r="9" spans="2:19" x14ac:dyDescent="0.35">
      <c r="B9">
        <f>2021-C9</f>
        <v>66</v>
      </c>
      <c r="C9" s="7">
        <v>1955</v>
      </c>
      <c r="D9" s="8">
        <v>272765.58</v>
      </c>
      <c r="F9" s="15">
        <v>6.76</v>
      </c>
      <c r="H9" s="14">
        <f>D9*F$3</f>
        <v>40914.837</v>
      </c>
      <c r="I9" s="3">
        <f>D9*O9</f>
        <v>423527.38619808317</v>
      </c>
      <c r="J9" s="3">
        <f>H9/I9</f>
        <v>9.6604938271604907E-2</v>
      </c>
      <c r="K9" s="4">
        <f t="shared" ref="K9:K11" si="0">(I9*J9)*((1+(F$6/100))^F9)</f>
        <v>46775.451309101132</v>
      </c>
      <c r="L9" s="4">
        <f>K9/((1+(F$5/100))^F9)</f>
        <v>36470.220917491184</v>
      </c>
      <c r="M9">
        <f>VLOOKUP(B9,'CPI Indexes'!A$2:E$109,5,FALSE)</f>
        <v>9.7200000000000006</v>
      </c>
      <c r="N9">
        <f>IF(B9&gt;G$4,VLOOKUP((B9-G$4),'CPI Indexes'!A$2:E$109,5,FALSE),VLOOKUP(0,'CPI Indexes'!A$2:E$109,5,FALSE))</f>
        <v>6.26</v>
      </c>
      <c r="O9">
        <f>M9/N9</f>
        <v>1.5527156549520769</v>
      </c>
      <c r="P9"/>
    </row>
    <row r="10" spans="2:19" x14ac:dyDescent="0.35">
      <c r="B10">
        <f t="shared" ref="B10:B70" si="1">2021-C10</f>
        <v>64</v>
      </c>
      <c r="C10" s="7">
        <v>1957</v>
      </c>
      <c r="D10" s="8">
        <v>4356.45</v>
      </c>
      <c r="F10" s="15">
        <v>7.38</v>
      </c>
      <c r="H10" s="14">
        <f t="shared" ref="H10:H11" si="2">D10*F$3</f>
        <v>653.46749999999997</v>
      </c>
      <c r="I10" s="3">
        <f t="shared" ref="I10:I11" si="3">D10*O10</f>
        <v>7713.3321223709354</v>
      </c>
      <c r="J10" s="3">
        <f t="shared" ref="J10:J11" si="4">H10/I10</f>
        <v>8.4719222462203037E-2</v>
      </c>
      <c r="K10" s="4">
        <f t="shared" si="0"/>
        <v>756.29853746865649</v>
      </c>
      <c r="L10" s="4">
        <f t="shared" ref="L10:L11" si="5">K10/((1+(F$5/100))^F10)</f>
        <v>576.36956878039518</v>
      </c>
      <c r="M10">
        <f>VLOOKUP(B10,'CPI Indexes'!A$2:E$109,5,FALSE)</f>
        <v>9.26</v>
      </c>
      <c r="N10">
        <f>IF(B10&gt;G$4,VLOOKUP((B10-G$4),'CPI Indexes'!A$2:E$109,5,FALSE),VLOOKUP(0,'CPI Indexes'!A$2:E$109,5,FALSE))</f>
        <v>5.23</v>
      </c>
      <c r="O10">
        <f t="shared" ref="O10:O11" si="6">M10/N10</f>
        <v>1.7705544933078392</v>
      </c>
      <c r="P10"/>
    </row>
    <row r="11" spans="2:19" x14ac:dyDescent="0.35">
      <c r="B11">
        <f t="shared" si="1"/>
        <v>62</v>
      </c>
      <c r="C11" s="7">
        <v>1959</v>
      </c>
      <c r="D11" s="8">
        <v>140235.9</v>
      </c>
      <c r="F11" s="15">
        <v>8.0500000000000007</v>
      </c>
      <c r="H11" s="14">
        <f t="shared" si="2"/>
        <v>21035.384999999998</v>
      </c>
      <c r="I11" s="3">
        <f t="shared" si="3"/>
        <v>284605.73809523811</v>
      </c>
      <c r="J11" s="3">
        <f t="shared" si="4"/>
        <v>7.3910614525139653E-2</v>
      </c>
      <c r="K11" s="4">
        <f t="shared" si="0"/>
        <v>24670.72133412433</v>
      </c>
      <c r="L11" s="4">
        <f t="shared" si="5"/>
        <v>18343.305513789619</v>
      </c>
      <c r="M11">
        <f>VLOOKUP(B11,'CPI Indexes'!A$2:E$109,5,FALSE)</f>
        <v>8.9499999999999993</v>
      </c>
      <c r="N11">
        <f>IF(B11&gt;G$4,VLOOKUP((B11-G$4),'CPI Indexes'!A$2:E$109,5,FALSE),VLOOKUP(0,'CPI Indexes'!A$2:E$109,5,FALSE))</f>
        <v>4.41</v>
      </c>
      <c r="O11">
        <f t="shared" si="6"/>
        <v>2.0294784580498866</v>
      </c>
      <c r="P11"/>
    </row>
    <row r="12" spans="2:19" x14ac:dyDescent="0.35">
      <c r="B12">
        <f t="shared" si="1"/>
        <v>61</v>
      </c>
      <c r="C12" s="7">
        <v>1960</v>
      </c>
      <c r="D12" s="8">
        <v>4017</v>
      </c>
      <c r="F12" s="15">
        <v>8.41</v>
      </c>
      <c r="H12" s="14">
        <f t="shared" ref="H12:H70" si="7">D12*F$3</f>
        <v>602.54999999999995</v>
      </c>
      <c r="I12" s="3">
        <f t="shared" ref="I12:I70" si="8">D12*O12</f>
        <v>8703.5</v>
      </c>
      <c r="J12" s="3">
        <f t="shared" ref="J12:J70" si="9">H12/I12</f>
        <v>6.9230769230769221E-2</v>
      </c>
      <c r="K12" s="4">
        <f t="shared" ref="K12:K70" si="10">(I12*J12)*((1+(F$6/100))^F12)</f>
        <v>711.73862552597097</v>
      </c>
      <c r="L12" s="4">
        <f t="shared" ref="L12:L70" si="11">K12/((1+(F$5/100))^F12)</f>
        <v>522.22849974199619</v>
      </c>
      <c r="M12">
        <f>VLOOKUP(B12,'CPI Indexes'!A$2:E$109,5,FALSE)</f>
        <v>8.84</v>
      </c>
      <c r="N12">
        <f>IF(B12&gt;G$4,VLOOKUP((B12-G$4),'CPI Indexes'!A$2:E$109,5,FALSE),VLOOKUP(0,'CPI Indexes'!A$2:E$109,5,FALSE))</f>
        <v>4.08</v>
      </c>
      <c r="O12">
        <f t="shared" ref="O12:O70" si="12">M12/N12</f>
        <v>2.1666666666666665</v>
      </c>
      <c r="P12"/>
    </row>
    <row r="13" spans="2:19" x14ac:dyDescent="0.35">
      <c r="B13">
        <f t="shared" si="1"/>
        <v>60</v>
      </c>
      <c r="C13" s="7">
        <v>1961</v>
      </c>
      <c r="D13" s="8">
        <v>1659538.56</v>
      </c>
      <c r="F13" s="15">
        <v>8.7799999999999994</v>
      </c>
      <c r="H13" s="14">
        <f t="shared" si="7"/>
        <v>248930.78399999999</v>
      </c>
      <c r="I13" s="3">
        <f t="shared" si="8"/>
        <v>3873735.7296256684</v>
      </c>
      <c r="J13" s="3">
        <f t="shared" si="9"/>
        <v>6.4261168384879719E-2</v>
      </c>
      <c r="K13" s="4">
        <f t="shared" si="10"/>
        <v>296202.08754954074</v>
      </c>
      <c r="L13" s="4">
        <f t="shared" si="11"/>
        <v>214393.96180168338</v>
      </c>
      <c r="M13">
        <f>VLOOKUP(B13,'CPI Indexes'!A$2:E$109,5,FALSE)</f>
        <v>8.73</v>
      </c>
      <c r="N13">
        <f>IF(B13&gt;G$4,VLOOKUP((B13-G$4),'CPI Indexes'!A$2:E$109,5,FALSE),VLOOKUP(0,'CPI Indexes'!A$2:E$109,5,FALSE))</f>
        <v>3.74</v>
      </c>
      <c r="O13">
        <f t="shared" si="12"/>
        <v>2.3342245989304811</v>
      </c>
      <c r="P13"/>
    </row>
    <row r="14" spans="2:19" x14ac:dyDescent="0.35">
      <c r="B14">
        <f t="shared" si="1"/>
        <v>58</v>
      </c>
      <c r="C14" s="7">
        <v>1963</v>
      </c>
      <c r="D14" s="8">
        <v>2591713.5499999998</v>
      </c>
      <c r="F14" s="15">
        <v>9.56</v>
      </c>
      <c r="H14" s="14">
        <f t="shared" si="7"/>
        <v>388757.03249999997</v>
      </c>
      <c r="I14" s="3">
        <f t="shared" si="8"/>
        <v>7091794.9551446941</v>
      </c>
      <c r="J14" s="3">
        <f t="shared" si="9"/>
        <v>5.4817861339600468E-2</v>
      </c>
      <c r="K14" s="4">
        <f t="shared" si="10"/>
        <v>469781.48934672365</v>
      </c>
      <c r="L14" s="4">
        <f t="shared" si="11"/>
        <v>330407.28395097709</v>
      </c>
      <c r="M14">
        <f>VLOOKUP(B14,'CPI Indexes'!A$2:E$109,5,FALSE)</f>
        <v>8.51</v>
      </c>
      <c r="N14">
        <f>IF(B14&gt;G$4,VLOOKUP((B14-G$4),'CPI Indexes'!A$2:E$109,5,FALSE),VLOOKUP(0,'CPI Indexes'!A$2:E$109,5,FALSE))</f>
        <v>3.11</v>
      </c>
      <c r="O14">
        <f t="shared" si="12"/>
        <v>2.7363344051446945</v>
      </c>
      <c r="P14"/>
    </row>
    <row r="15" spans="2:19" x14ac:dyDescent="0.35">
      <c r="B15">
        <f t="shared" si="1"/>
        <v>57</v>
      </c>
      <c r="C15" s="7">
        <v>1964</v>
      </c>
      <c r="D15" s="8">
        <v>17191.07</v>
      </c>
      <c r="F15" s="15">
        <v>9.98</v>
      </c>
      <c r="H15" s="14">
        <f t="shared" si="7"/>
        <v>2578.6605</v>
      </c>
      <c r="I15" s="3">
        <f t="shared" si="8"/>
        <v>51821.456498194944</v>
      </c>
      <c r="J15" s="3">
        <f t="shared" si="9"/>
        <v>4.9760479041916168E-2</v>
      </c>
      <c r="K15" s="4">
        <f t="shared" si="10"/>
        <v>3142.1280662747245</v>
      </c>
      <c r="L15" s="4">
        <f t="shared" si="11"/>
        <v>2176.0185346392645</v>
      </c>
      <c r="M15">
        <f>VLOOKUP(B15,'CPI Indexes'!A$2:E$109,5,FALSE)</f>
        <v>8.35</v>
      </c>
      <c r="N15">
        <f>IF(B15&gt;G$4,VLOOKUP((B15-G$4),'CPI Indexes'!A$2:E$109,5,FALSE),VLOOKUP(0,'CPI Indexes'!A$2:E$109,5,FALSE))</f>
        <v>2.77</v>
      </c>
      <c r="O15">
        <f t="shared" si="12"/>
        <v>3.0144404332129962</v>
      </c>
      <c r="P15"/>
    </row>
    <row r="16" spans="2:19" x14ac:dyDescent="0.35">
      <c r="B16">
        <f t="shared" si="1"/>
        <v>56</v>
      </c>
      <c r="C16" s="7">
        <v>1965</v>
      </c>
      <c r="D16" s="8">
        <v>20038.98</v>
      </c>
      <c r="F16" s="15">
        <v>10.42</v>
      </c>
      <c r="H16" s="14">
        <f t="shared" si="7"/>
        <v>3005.8469999999998</v>
      </c>
      <c r="I16" s="3">
        <f t="shared" si="8"/>
        <v>65327.074800000002</v>
      </c>
      <c r="J16" s="3">
        <f t="shared" si="9"/>
        <v>4.6012269938650305E-2</v>
      </c>
      <c r="K16" s="4">
        <f t="shared" si="10"/>
        <v>3694.7125913831414</v>
      </c>
      <c r="L16" s="4">
        <f t="shared" si="11"/>
        <v>2517.5876676956573</v>
      </c>
      <c r="M16">
        <f>VLOOKUP(B16,'CPI Indexes'!A$2:E$109,5,FALSE)</f>
        <v>8.15</v>
      </c>
      <c r="N16">
        <f>IF(B16&gt;G$4,VLOOKUP((B16-G$4),'CPI Indexes'!A$2:E$109,5,FALSE),VLOOKUP(0,'CPI Indexes'!A$2:E$109,5,FALSE))</f>
        <v>2.5</v>
      </c>
      <c r="O16">
        <f t="shared" si="12"/>
        <v>3.2600000000000002</v>
      </c>
      <c r="P16"/>
    </row>
    <row r="17" spans="2:16" x14ac:dyDescent="0.35">
      <c r="B17">
        <f t="shared" si="1"/>
        <v>55</v>
      </c>
      <c r="C17" s="7">
        <v>1966</v>
      </c>
      <c r="D17" s="8">
        <v>44018.75</v>
      </c>
      <c r="F17" s="15">
        <v>10.87</v>
      </c>
      <c r="H17" s="14">
        <f t="shared" si="7"/>
        <v>6602.8125</v>
      </c>
      <c r="I17" s="3">
        <f t="shared" si="8"/>
        <v>146045.25953389832</v>
      </c>
      <c r="J17" s="3">
        <f t="shared" si="9"/>
        <v>4.5210727969348656E-2</v>
      </c>
      <c r="K17" s="4">
        <f t="shared" si="10"/>
        <v>8188.6598609571211</v>
      </c>
      <c r="L17" s="4">
        <f t="shared" si="11"/>
        <v>5488.1013921079521</v>
      </c>
      <c r="M17">
        <f>VLOOKUP(B17,'CPI Indexes'!A$2:E$109,5,FALSE)</f>
        <v>7.83</v>
      </c>
      <c r="N17">
        <f>IF(B17&gt;G$4,VLOOKUP((B17-G$4),'CPI Indexes'!A$2:E$109,5,FALSE),VLOOKUP(0,'CPI Indexes'!A$2:E$109,5,FALSE))</f>
        <v>2.36</v>
      </c>
      <c r="O17">
        <f t="shared" si="12"/>
        <v>3.3177966101694918</v>
      </c>
      <c r="P17"/>
    </row>
    <row r="18" spans="2:16" x14ac:dyDescent="0.35">
      <c r="B18">
        <f t="shared" si="1"/>
        <v>54</v>
      </c>
      <c r="C18" s="7">
        <v>1967</v>
      </c>
      <c r="D18" s="8">
        <v>29148.03</v>
      </c>
      <c r="F18" s="15">
        <v>11.34</v>
      </c>
      <c r="H18" s="14">
        <f t="shared" si="7"/>
        <v>4372.2044999999998</v>
      </c>
      <c r="I18" s="3">
        <f t="shared" si="8"/>
        <v>97633.003141592926</v>
      </c>
      <c r="J18" s="3">
        <f t="shared" si="9"/>
        <v>4.4782034346103033E-2</v>
      </c>
      <c r="K18" s="4">
        <f t="shared" si="10"/>
        <v>5473.0121803318971</v>
      </c>
      <c r="L18" s="4">
        <f t="shared" si="11"/>
        <v>3605.1330692855249</v>
      </c>
      <c r="M18">
        <f>VLOOKUP(B18,'CPI Indexes'!A$2:E$109,5,FALSE)</f>
        <v>7.57</v>
      </c>
      <c r="N18">
        <f>IF(B18&gt;G$4,VLOOKUP((B18-G$4),'CPI Indexes'!A$2:E$109,5,FALSE),VLOOKUP(0,'CPI Indexes'!A$2:E$109,5,FALSE))</f>
        <v>2.2599999999999998</v>
      </c>
      <c r="O18">
        <f t="shared" si="12"/>
        <v>3.3495575221238942</v>
      </c>
      <c r="P18"/>
    </row>
    <row r="19" spans="2:16" x14ac:dyDescent="0.35">
      <c r="B19">
        <f t="shared" si="1"/>
        <v>53</v>
      </c>
      <c r="C19" s="7">
        <v>1968</v>
      </c>
      <c r="D19" s="8">
        <v>83864.479999999996</v>
      </c>
      <c r="F19" s="15">
        <v>11.82</v>
      </c>
      <c r="H19" s="14">
        <f t="shared" si="7"/>
        <v>12579.671999999999</v>
      </c>
      <c r="I19" s="3">
        <f t="shared" si="8"/>
        <v>281738.27612903225</v>
      </c>
      <c r="J19" s="3">
        <f t="shared" si="9"/>
        <v>4.4650205761316869E-2</v>
      </c>
      <c r="K19" s="4">
        <f t="shared" si="10"/>
        <v>15897.299188528968</v>
      </c>
      <c r="L19" s="4">
        <f t="shared" si="11"/>
        <v>10288.307642913685</v>
      </c>
      <c r="M19">
        <f>VLOOKUP(B19,'CPI Indexes'!A$2:E$109,5,FALSE)</f>
        <v>7.29</v>
      </c>
      <c r="N19">
        <f>IF(B19&gt;G$4,VLOOKUP((B19-G$4),'CPI Indexes'!A$2:E$109,5,FALSE),VLOOKUP(0,'CPI Indexes'!A$2:E$109,5,FALSE))</f>
        <v>2.17</v>
      </c>
      <c r="O19">
        <f t="shared" si="12"/>
        <v>3.3594470046082949</v>
      </c>
      <c r="P19"/>
    </row>
    <row r="20" spans="2:16" x14ac:dyDescent="0.35">
      <c r="B20">
        <f t="shared" si="1"/>
        <v>52</v>
      </c>
      <c r="C20" s="7">
        <v>1969</v>
      </c>
      <c r="D20" s="8">
        <v>29046.54</v>
      </c>
      <c r="F20" s="15">
        <v>12.33</v>
      </c>
      <c r="H20" s="14">
        <f t="shared" si="7"/>
        <v>4356.9809999999998</v>
      </c>
      <c r="I20" s="3">
        <f t="shared" si="8"/>
        <v>96590.168899521552</v>
      </c>
      <c r="J20" s="3">
        <f t="shared" si="9"/>
        <v>4.5107913669064734E-2</v>
      </c>
      <c r="K20" s="4">
        <f t="shared" si="10"/>
        <v>5561.9333958782045</v>
      </c>
      <c r="L20" s="4">
        <f t="shared" si="11"/>
        <v>3532.5835683142136</v>
      </c>
      <c r="M20">
        <f>VLOOKUP(B20,'CPI Indexes'!A$2:E$109,5,FALSE)</f>
        <v>6.95</v>
      </c>
      <c r="N20">
        <f>IF(B20&gt;G$4,VLOOKUP((B20-G$4),'CPI Indexes'!A$2:E$109,5,FALSE),VLOOKUP(0,'CPI Indexes'!A$2:E$109,5,FALSE))</f>
        <v>2.09</v>
      </c>
      <c r="O20">
        <f t="shared" si="12"/>
        <v>3.3253588516746415</v>
      </c>
      <c r="P20"/>
    </row>
    <row r="21" spans="2:16" x14ac:dyDescent="0.35">
      <c r="B21">
        <f t="shared" si="1"/>
        <v>51</v>
      </c>
      <c r="C21" s="7">
        <v>1970</v>
      </c>
      <c r="D21" s="8">
        <v>40725.800000000003</v>
      </c>
      <c r="F21" s="15">
        <v>12.85</v>
      </c>
      <c r="H21" s="14">
        <f t="shared" si="7"/>
        <v>6108.87</v>
      </c>
      <c r="I21" s="3">
        <f t="shared" si="8"/>
        <v>137449.57500000001</v>
      </c>
      <c r="J21" s="3">
        <f t="shared" si="9"/>
        <v>4.4444444444444439E-2</v>
      </c>
      <c r="K21" s="4">
        <f t="shared" si="10"/>
        <v>7879.036100518183</v>
      </c>
      <c r="L21" s="4">
        <f t="shared" si="11"/>
        <v>4909.3719416065687</v>
      </c>
      <c r="M21">
        <f>VLOOKUP(B21,'CPI Indexes'!A$2:E$109,5,FALSE)</f>
        <v>6.75</v>
      </c>
      <c r="N21">
        <f>IF(B21&gt;G$4,VLOOKUP((B21-G$4),'CPI Indexes'!A$2:E$109,5,FALSE),VLOOKUP(0,'CPI Indexes'!A$2:E$109,5,FALSE))</f>
        <v>2</v>
      </c>
      <c r="O21">
        <f t="shared" si="12"/>
        <v>3.375</v>
      </c>
      <c r="P21"/>
    </row>
    <row r="22" spans="2:16" x14ac:dyDescent="0.35">
      <c r="B22">
        <f t="shared" si="1"/>
        <v>50</v>
      </c>
      <c r="C22" s="7">
        <v>1971</v>
      </c>
      <c r="D22" s="8">
        <v>194925.2</v>
      </c>
      <c r="F22" s="15">
        <v>13.39</v>
      </c>
      <c r="H22" s="14">
        <f t="shared" si="7"/>
        <v>29238.780000000002</v>
      </c>
      <c r="I22" s="3">
        <f t="shared" si="8"/>
        <v>665994.43333333335</v>
      </c>
      <c r="J22" s="3">
        <f t="shared" si="9"/>
        <v>4.3902439024390248E-2</v>
      </c>
      <c r="K22" s="4">
        <f t="shared" si="10"/>
        <v>38116.722242334785</v>
      </c>
      <c r="L22" s="4">
        <f t="shared" si="11"/>
        <v>23282.779026460557</v>
      </c>
      <c r="M22">
        <f>VLOOKUP(B22,'CPI Indexes'!A$2:E$109,5,FALSE)</f>
        <v>6.56</v>
      </c>
      <c r="N22">
        <f>IF(B22&gt;G$4,VLOOKUP((B22-G$4),'CPI Indexes'!A$2:E$109,5,FALSE),VLOOKUP(0,'CPI Indexes'!A$2:E$109,5,FALSE))</f>
        <v>1.92</v>
      </c>
      <c r="O22">
        <f t="shared" si="12"/>
        <v>3.4166666666666665</v>
      </c>
      <c r="P22"/>
    </row>
    <row r="23" spans="2:16" x14ac:dyDescent="0.35">
      <c r="B23">
        <f t="shared" si="1"/>
        <v>48</v>
      </c>
      <c r="C23" s="7">
        <v>1973</v>
      </c>
      <c r="D23" s="8">
        <v>57775.16</v>
      </c>
      <c r="F23" s="16">
        <v>14.52</v>
      </c>
      <c r="H23" s="14">
        <f t="shared" si="7"/>
        <v>8666.2739999999994</v>
      </c>
      <c r="I23" s="3">
        <f t="shared" si="8"/>
        <v>191813.5312</v>
      </c>
      <c r="J23" s="3">
        <f t="shared" si="9"/>
        <v>4.5180722891566265E-2</v>
      </c>
      <c r="K23" s="4">
        <f t="shared" si="10"/>
        <v>11553.322858575648</v>
      </c>
      <c r="L23" s="4">
        <f t="shared" si="11"/>
        <v>6769.5471854769321</v>
      </c>
      <c r="M23">
        <f>VLOOKUP(B23,'CPI Indexes'!A$2:E$109,5,FALSE)</f>
        <v>5.81</v>
      </c>
      <c r="N23">
        <f>IF(B23&gt;G$4,VLOOKUP((B23-G$4),'CPI Indexes'!A$2:E$109,5,FALSE),VLOOKUP(0,'CPI Indexes'!A$2:E$109,5,FALSE))</f>
        <v>1.75</v>
      </c>
      <c r="O23">
        <f t="shared" si="12"/>
        <v>3.32</v>
      </c>
      <c r="P23"/>
    </row>
    <row r="24" spans="2:16" x14ac:dyDescent="0.35">
      <c r="B24">
        <f t="shared" si="1"/>
        <v>47</v>
      </c>
      <c r="C24" s="7">
        <v>1974</v>
      </c>
      <c r="D24" s="8">
        <v>50670.55</v>
      </c>
      <c r="F24" s="16">
        <v>15.1</v>
      </c>
      <c r="H24" s="14">
        <f t="shared" si="7"/>
        <v>7600.5825000000004</v>
      </c>
      <c r="I24" s="3">
        <f t="shared" si="8"/>
        <v>160610.28878787882</v>
      </c>
      <c r="J24" s="3">
        <f t="shared" si="9"/>
        <v>4.7323135755258122E-2</v>
      </c>
      <c r="K24" s="4">
        <f t="shared" si="10"/>
        <v>10249.660276349643</v>
      </c>
      <c r="L24" s="4">
        <f t="shared" si="11"/>
        <v>5878.8053359597543</v>
      </c>
      <c r="M24">
        <f>VLOOKUP(B24,'CPI Indexes'!A$2:E$109,5,FALSE)</f>
        <v>5.23</v>
      </c>
      <c r="N24">
        <f>IF(B24&gt;G$4,VLOOKUP((B24-G$4),'CPI Indexes'!A$2:E$109,5,FALSE),VLOOKUP(0,'CPI Indexes'!A$2:E$109,5,FALSE))</f>
        <v>1.65</v>
      </c>
      <c r="O24">
        <f t="shared" si="12"/>
        <v>3.1696969696969703</v>
      </c>
      <c r="P24"/>
    </row>
    <row r="25" spans="2:16" x14ac:dyDescent="0.35">
      <c r="B25">
        <f t="shared" si="1"/>
        <v>46</v>
      </c>
      <c r="C25" s="7">
        <v>1975</v>
      </c>
      <c r="D25" s="8">
        <v>85834.18</v>
      </c>
      <c r="F25" s="16">
        <v>15.71</v>
      </c>
      <c r="H25" s="14">
        <f t="shared" si="7"/>
        <v>12875.126999999999</v>
      </c>
      <c r="I25" s="3">
        <f t="shared" si="8"/>
        <v>248550.50895705519</v>
      </c>
      <c r="J25" s="3">
        <f t="shared" si="9"/>
        <v>5.1800847457627121E-2</v>
      </c>
      <c r="K25" s="4">
        <f t="shared" si="10"/>
        <v>17573.579078359853</v>
      </c>
      <c r="L25" s="4">
        <f t="shared" si="11"/>
        <v>9855.6911262047961</v>
      </c>
      <c r="M25">
        <f>VLOOKUP(B25,'CPI Indexes'!A$2:E$109,5,FALSE)</f>
        <v>4.72</v>
      </c>
      <c r="N25">
        <f>IF(B25&gt;G$4,VLOOKUP((B25-G$4),'CPI Indexes'!A$2:E$109,5,FALSE),VLOOKUP(0,'CPI Indexes'!A$2:E$109,5,FALSE))</f>
        <v>1.63</v>
      </c>
      <c r="O25">
        <f t="shared" si="12"/>
        <v>2.8957055214723928</v>
      </c>
      <c r="P25"/>
    </row>
    <row r="26" spans="2:16" x14ac:dyDescent="0.35">
      <c r="B26">
        <f t="shared" si="1"/>
        <v>45</v>
      </c>
      <c r="C26" s="7">
        <v>1976</v>
      </c>
      <c r="D26" s="8">
        <v>31378.639999999999</v>
      </c>
      <c r="F26" s="16">
        <v>16.329999999999998</v>
      </c>
      <c r="H26" s="14">
        <f t="shared" si="7"/>
        <v>4706.7959999999994</v>
      </c>
      <c r="I26" s="3">
        <f t="shared" si="8"/>
        <v>86487.376499999998</v>
      </c>
      <c r="J26" s="3">
        <f t="shared" si="9"/>
        <v>5.4421768707482984E-2</v>
      </c>
      <c r="K26" s="4">
        <f t="shared" si="10"/>
        <v>6503.785067646163</v>
      </c>
      <c r="L26" s="4">
        <f t="shared" si="11"/>
        <v>3565.1714469666831</v>
      </c>
      <c r="M26">
        <f>VLOOKUP(B26,'CPI Indexes'!A$2:E$109,5,FALSE)</f>
        <v>4.41</v>
      </c>
      <c r="N26">
        <f>IF(B26&gt;G$4,VLOOKUP((B26-G$4),'CPI Indexes'!A$2:E$109,5,FALSE),VLOOKUP(0,'CPI Indexes'!A$2:E$109,5,FALSE))</f>
        <v>1.6</v>
      </c>
      <c r="O26">
        <f t="shared" si="12"/>
        <v>2.7562500000000001</v>
      </c>
      <c r="P26"/>
    </row>
    <row r="27" spans="2:16" x14ac:dyDescent="0.35">
      <c r="B27">
        <f t="shared" si="1"/>
        <v>44</v>
      </c>
      <c r="C27" s="7">
        <v>1977</v>
      </c>
      <c r="D27" s="8">
        <v>2028929.38</v>
      </c>
      <c r="F27" s="16">
        <v>16.96</v>
      </c>
      <c r="H27" s="14">
        <f t="shared" si="7"/>
        <v>304339.40699999995</v>
      </c>
      <c r="I27" s="3">
        <f t="shared" si="8"/>
        <v>5173769.9189999998</v>
      </c>
      <c r="J27" s="3">
        <f t="shared" si="9"/>
        <v>5.8823529411764698E-2</v>
      </c>
      <c r="K27" s="4">
        <f t="shared" si="10"/>
        <v>425811.22231775062</v>
      </c>
      <c r="L27" s="4">
        <f t="shared" si="11"/>
        <v>228065.10211598431</v>
      </c>
      <c r="M27">
        <f>VLOOKUP(B27,'CPI Indexes'!A$2:E$109,5,FALSE)</f>
        <v>4.08</v>
      </c>
      <c r="N27">
        <f>IF(B27&gt;G$4,VLOOKUP((B27-G$4),'CPI Indexes'!A$2:E$109,5,FALSE),VLOOKUP(0,'CPI Indexes'!A$2:E$109,5,FALSE))</f>
        <v>1.6</v>
      </c>
      <c r="O27">
        <f t="shared" si="12"/>
        <v>2.5499999999999998</v>
      </c>
      <c r="P27"/>
    </row>
    <row r="28" spans="2:16" x14ac:dyDescent="0.35">
      <c r="B28">
        <f t="shared" si="1"/>
        <v>43</v>
      </c>
      <c r="C28" s="7">
        <v>1978</v>
      </c>
      <c r="D28" s="8">
        <v>17311.169999999998</v>
      </c>
      <c r="F28" s="16">
        <v>17.61</v>
      </c>
      <c r="H28" s="14">
        <f t="shared" si="7"/>
        <v>2596.6754999999998</v>
      </c>
      <c r="I28" s="3">
        <f t="shared" si="8"/>
        <v>41502.420384615376</v>
      </c>
      <c r="J28" s="3">
        <f t="shared" si="9"/>
        <v>6.2566844919786105E-2</v>
      </c>
      <c r="K28" s="4">
        <f t="shared" si="10"/>
        <v>3680.1600375196176</v>
      </c>
      <c r="L28" s="4">
        <f t="shared" si="11"/>
        <v>1924.4922620994294</v>
      </c>
      <c r="M28">
        <f>VLOOKUP(B28,'CPI Indexes'!A$2:E$109,5,FALSE)</f>
        <v>3.74</v>
      </c>
      <c r="N28">
        <f>IF(B28&gt;G$4,VLOOKUP((B28-G$4),'CPI Indexes'!A$2:E$109,5,FALSE),VLOOKUP(0,'CPI Indexes'!A$2:E$109,5,FALSE))</f>
        <v>1.56</v>
      </c>
      <c r="O28">
        <f t="shared" si="12"/>
        <v>2.3974358974358974</v>
      </c>
      <c r="P28"/>
    </row>
    <row r="29" spans="2:16" x14ac:dyDescent="0.35">
      <c r="B29">
        <f t="shared" si="1"/>
        <v>42</v>
      </c>
      <c r="C29" s="7">
        <v>1979</v>
      </c>
      <c r="D29" s="9">
        <v>26912.68</v>
      </c>
      <c r="F29" s="16">
        <v>18.27</v>
      </c>
      <c r="H29" s="14">
        <f t="shared" si="7"/>
        <v>4036.902</v>
      </c>
      <c r="I29" s="3">
        <f t="shared" si="8"/>
        <v>59941.878181818189</v>
      </c>
      <c r="J29" s="3">
        <f t="shared" si="9"/>
        <v>6.7346938775510193E-2</v>
      </c>
      <c r="K29" s="4">
        <f t="shared" si="10"/>
        <v>5796.6001626288526</v>
      </c>
      <c r="L29" s="4">
        <f t="shared" si="11"/>
        <v>2958.4937715908377</v>
      </c>
      <c r="M29">
        <f>VLOOKUP(B29,'CPI Indexes'!A$2:E$109,5,FALSE)</f>
        <v>3.43</v>
      </c>
      <c r="N29">
        <f>IF(B29&gt;G$4,VLOOKUP((B29-G$4),'CPI Indexes'!A$2:E$109,5,FALSE),VLOOKUP(0,'CPI Indexes'!A$2:E$109,5,FALSE))</f>
        <v>1.54</v>
      </c>
      <c r="O29">
        <f t="shared" si="12"/>
        <v>2.2272727272727275</v>
      </c>
      <c r="P29"/>
    </row>
    <row r="30" spans="2:16" x14ac:dyDescent="0.35">
      <c r="B30">
        <f t="shared" si="1"/>
        <v>41</v>
      </c>
      <c r="C30" s="7">
        <v>1980</v>
      </c>
      <c r="D30" s="8">
        <v>4259.92</v>
      </c>
      <c r="F30" s="16">
        <v>18.940000000000001</v>
      </c>
      <c r="H30" s="14">
        <f t="shared" si="7"/>
        <v>638.98799999999994</v>
      </c>
      <c r="I30" s="3">
        <f t="shared" si="8"/>
        <v>8716.0205263157895</v>
      </c>
      <c r="J30" s="3">
        <f t="shared" si="9"/>
        <v>7.3311897106109317E-2</v>
      </c>
      <c r="K30" s="4">
        <f t="shared" si="10"/>
        <v>929.77947637141847</v>
      </c>
      <c r="L30" s="4">
        <f t="shared" si="11"/>
        <v>462.9832076730907</v>
      </c>
      <c r="M30">
        <f>VLOOKUP(B30,'CPI Indexes'!A$2:E$109,5,FALSE)</f>
        <v>3.11</v>
      </c>
      <c r="N30">
        <f>IF(B30&gt;G$4,VLOOKUP((B30-G$4),'CPI Indexes'!A$2:E$109,5,FALSE),VLOOKUP(0,'CPI Indexes'!A$2:E$109,5,FALSE))</f>
        <v>1.52</v>
      </c>
      <c r="O30">
        <f t="shared" si="12"/>
        <v>2.0460526315789473</v>
      </c>
      <c r="P30"/>
    </row>
    <row r="31" spans="2:16" x14ac:dyDescent="0.35">
      <c r="B31">
        <f t="shared" si="1"/>
        <v>39</v>
      </c>
      <c r="C31" s="7">
        <v>1982</v>
      </c>
      <c r="D31" s="8">
        <v>124293.39</v>
      </c>
      <c r="F31" s="16">
        <v>20.329999999999998</v>
      </c>
      <c r="H31" s="14">
        <f t="shared" si="7"/>
        <v>18644.0085</v>
      </c>
      <c r="I31" s="3">
        <f t="shared" si="8"/>
        <v>211383.31632653062</v>
      </c>
      <c r="J31" s="3">
        <f t="shared" si="9"/>
        <v>8.8200000000000001E-2</v>
      </c>
      <c r="K31" s="4">
        <f t="shared" si="10"/>
        <v>27885.650774086705</v>
      </c>
      <c r="L31" s="4">
        <f t="shared" si="11"/>
        <v>13192.970815348539</v>
      </c>
      <c r="M31">
        <f>VLOOKUP(B31,'CPI Indexes'!A$2:E$109,5,FALSE)</f>
        <v>2.5</v>
      </c>
      <c r="N31">
        <f>IF(B31&gt;G$4,VLOOKUP((B31-G$4),'CPI Indexes'!A$2:E$109,5,FALSE),VLOOKUP(0,'CPI Indexes'!A$2:E$109,5,FALSE))</f>
        <v>1.47</v>
      </c>
      <c r="O31">
        <f t="shared" si="12"/>
        <v>1.7006802721088436</v>
      </c>
      <c r="P31"/>
    </row>
    <row r="32" spans="2:16" x14ac:dyDescent="0.35">
      <c r="B32">
        <f t="shared" si="1"/>
        <v>38</v>
      </c>
      <c r="C32" s="7">
        <v>1983</v>
      </c>
      <c r="D32" s="8">
        <v>446656.3</v>
      </c>
      <c r="F32" s="16">
        <v>21.04</v>
      </c>
      <c r="H32" s="14">
        <f t="shared" si="7"/>
        <v>66998.444999999992</v>
      </c>
      <c r="I32" s="3">
        <f t="shared" si="8"/>
        <v>732020.0472222222</v>
      </c>
      <c r="J32" s="3">
        <f t="shared" si="9"/>
        <v>9.1525423728813546E-2</v>
      </c>
      <c r="K32" s="4">
        <f t="shared" si="10"/>
        <v>101627.75616937137</v>
      </c>
      <c r="L32" s="4">
        <f t="shared" si="11"/>
        <v>46840.61619580206</v>
      </c>
      <c r="M32">
        <f>VLOOKUP(B32,'CPI Indexes'!A$2:E$109,5,FALSE)</f>
        <v>2.36</v>
      </c>
      <c r="N32">
        <f>IF(B32&gt;G$4,VLOOKUP((B32-G$4),'CPI Indexes'!A$2:E$109,5,FALSE),VLOOKUP(0,'CPI Indexes'!A$2:E$109,5,FALSE))</f>
        <v>1.44</v>
      </c>
      <c r="O32">
        <f t="shared" si="12"/>
        <v>1.6388888888888888</v>
      </c>
      <c r="P32"/>
    </row>
    <row r="33" spans="2:16" x14ac:dyDescent="0.35">
      <c r="B33">
        <f t="shared" si="1"/>
        <v>37</v>
      </c>
      <c r="C33" s="7">
        <v>1984</v>
      </c>
      <c r="D33" s="8">
        <v>164679.78</v>
      </c>
      <c r="F33" s="16">
        <v>21.77</v>
      </c>
      <c r="H33" s="14">
        <f t="shared" si="7"/>
        <v>24701.967000000001</v>
      </c>
      <c r="I33" s="3">
        <f t="shared" si="8"/>
        <v>265840.2162857143</v>
      </c>
      <c r="J33" s="3">
        <f t="shared" si="9"/>
        <v>9.2920353982300877E-2</v>
      </c>
      <c r="K33" s="4">
        <f t="shared" si="10"/>
        <v>38015.199717958909</v>
      </c>
      <c r="L33" s="4">
        <f t="shared" si="11"/>
        <v>17056.747571713473</v>
      </c>
      <c r="M33">
        <f>VLOOKUP(B33,'CPI Indexes'!A$2:E$109,5,FALSE)</f>
        <v>2.2599999999999998</v>
      </c>
      <c r="N33">
        <f>IF(B33&gt;G$4,VLOOKUP((B33-G$4),'CPI Indexes'!A$2:E$109,5,FALSE),VLOOKUP(0,'CPI Indexes'!A$2:E$109,5,FALSE))</f>
        <v>1.4</v>
      </c>
      <c r="O33">
        <f t="shared" si="12"/>
        <v>1.6142857142857143</v>
      </c>
      <c r="P33"/>
    </row>
    <row r="34" spans="2:16" x14ac:dyDescent="0.35">
      <c r="B34">
        <f t="shared" si="1"/>
        <v>36</v>
      </c>
      <c r="C34" s="7">
        <v>1985</v>
      </c>
      <c r="D34" s="8">
        <v>761952.26</v>
      </c>
      <c r="F34" s="16">
        <v>22.5</v>
      </c>
      <c r="H34" s="14">
        <f t="shared" si="7"/>
        <v>114292.83899999999</v>
      </c>
      <c r="I34" s="3">
        <f t="shared" si="8"/>
        <v>1206887.886277372</v>
      </c>
      <c r="J34" s="3">
        <f t="shared" si="9"/>
        <v>9.4700460829493099E-2</v>
      </c>
      <c r="K34" s="4">
        <f t="shared" si="10"/>
        <v>178452.60220316806</v>
      </c>
      <c r="L34" s="4">
        <f t="shared" si="11"/>
        <v>77945.404306265656</v>
      </c>
      <c r="M34">
        <f>VLOOKUP(B34,'CPI Indexes'!A$2:E$109,5,FALSE)</f>
        <v>2.17</v>
      </c>
      <c r="N34">
        <f>IF(B34&gt;G$4,VLOOKUP((B34-G$4),'CPI Indexes'!A$2:E$109,5,FALSE),VLOOKUP(0,'CPI Indexes'!A$2:E$109,5,FALSE))</f>
        <v>1.37</v>
      </c>
      <c r="O34">
        <f t="shared" si="12"/>
        <v>1.5839416058394158</v>
      </c>
      <c r="P34"/>
    </row>
    <row r="35" spans="2:16" x14ac:dyDescent="0.35">
      <c r="B35">
        <f t="shared" si="1"/>
        <v>35</v>
      </c>
      <c r="C35" s="7">
        <v>1986</v>
      </c>
      <c r="D35" s="8">
        <v>22979.98</v>
      </c>
      <c r="F35" s="16">
        <v>23.25</v>
      </c>
      <c r="H35" s="14">
        <f t="shared" si="7"/>
        <v>3446.9969999999998</v>
      </c>
      <c r="I35" s="3">
        <f t="shared" si="8"/>
        <v>36111.397142857139</v>
      </c>
      <c r="J35" s="3">
        <f t="shared" si="9"/>
        <v>9.5454545454545459E-2</v>
      </c>
      <c r="K35" s="4">
        <f t="shared" si="10"/>
        <v>5462.5433802161479</v>
      </c>
      <c r="L35" s="4">
        <f t="shared" si="11"/>
        <v>2320.9802703143923</v>
      </c>
      <c r="M35">
        <f>VLOOKUP(B35,'CPI Indexes'!A$2:E$109,5,FALSE)</f>
        <v>2.09</v>
      </c>
      <c r="N35">
        <f>IF(B35&gt;G$4,VLOOKUP((B35-G$4),'CPI Indexes'!A$2:E$109,5,FALSE),VLOOKUP(0,'CPI Indexes'!A$2:E$109,5,FALSE))</f>
        <v>1.33</v>
      </c>
      <c r="O35">
        <f t="shared" si="12"/>
        <v>1.5714285714285712</v>
      </c>
      <c r="P35"/>
    </row>
    <row r="36" spans="2:16" x14ac:dyDescent="0.35">
      <c r="B36">
        <f t="shared" si="1"/>
        <v>34</v>
      </c>
      <c r="C36" s="7">
        <v>1987</v>
      </c>
      <c r="D36" s="8">
        <v>6330534.25</v>
      </c>
      <c r="F36" s="16">
        <v>24.01</v>
      </c>
      <c r="H36" s="14">
        <f t="shared" si="7"/>
        <v>949580.13749999995</v>
      </c>
      <c r="I36" s="3">
        <f t="shared" si="8"/>
        <v>9664937.7862595413</v>
      </c>
      <c r="J36" s="3">
        <f t="shared" si="9"/>
        <v>9.8250000000000004E-2</v>
      </c>
      <c r="K36" s="4">
        <f t="shared" si="10"/>
        <v>1527642.5479261712</v>
      </c>
      <c r="L36" s="4">
        <f t="shared" si="11"/>
        <v>631171.4347739598</v>
      </c>
      <c r="M36">
        <f>VLOOKUP(B36,'CPI Indexes'!A$2:E$109,5,FALSE)</f>
        <v>2</v>
      </c>
      <c r="N36">
        <f>IF(B36&gt;G$4,VLOOKUP((B36-G$4),'CPI Indexes'!A$2:E$109,5,FALSE),VLOOKUP(0,'CPI Indexes'!A$2:E$109,5,FALSE))</f>
        <v>1.31</v>
      </c>
      <c r="O36">
        <f t="shared" si="12"/>
        <v>1.5267175572519083</v>
      </c>
      <c r="P36"/>
    </row>
    <row r="37" spans="2:16" x14ac:dyDescent="0.35">
      <c r="B37">
        <f t="shared" si="1"/>
        <v>33</v>
      </c>
      <c r="C37" s="7">
        <v>1988</v>
      </c>
      <c r="D37" s="8">
        <v>1232367.1599999999</v>
      </c>
      <c r="F37" s="16">
        <v>24.78</v>
      </c>
      <c r="H37" s="14">
        <f t="shared" si="7"/>
        <v>184855.07399999999</v>
      </c>
      <c r="I37" s="3">
        <f t="shared" si="8"/>
        <v>1848550.7399999998</v>
      </c>
      <c r="J37" s="3">
        <f t="shared" si="9"/>
        <v>0.1</v>
      </c>
      <c r="K37" s="4">
        <f t="shared" si="10"/>
        <v>301955.97804551135</v>
      </c>
      <c r="L37" s="4">
        <f t="shared" si="11"/>
        <v>121271.39704315708</v>
      </c>
      <c r="M37">
        <f>VLOOKUP(B37,'CPI Indexes'!A$2:E$109,5,FALSE)</f>
        <v>1.92</v>
      </c>
      <c r="N37">
        <f>IF(B37&gt;G$4,VLOOKUP((B37-G$4),'CPI Indexes'!A$2:E$109,5,FALSE),VLOOKUP(0,'CPI Indexes'!A$2:E$109,5,FALSE))</f>
        <v>1.28</v>
      </c>
      <c r="O37">
        <f t="shared" si="12"/>
        <v>1.5</v>
      </c>
      <c r="P37"/>
    </row>
    <row r="38" spans="2:16" x14ac:dyDescent="0.35">
      <c r="B38">
        <f t="shared" si="1"/>
        <v>32</v>
      </c>
      <c r="C38" s="7">
        <v>1989</v>
      </c>
      <c r="D38" s="8">
        <v>205491.17</v>
      </c>
      <c r="F38" s="16">
        <v>25.55</v>
      </c>
      <c r="H38" s="14">
        <f t="shared" si="7"/>
        <v>30823.675500000001</v>
      </c>
      <c r="I38" s="3">
        <f t="shared" si="8"/>
        <v>298451.4611904762</v>
      </c>
      <c r="J38" s="3">
        <f t="shared" si="9"/>
        <v>0.10327868852459017</v>
      </c>
      <c r="K38" s="4">
        <f t="shared" si="10"/>
        <v>51123.292086033667</v>
      </c>
      <c r="L38" s="4">
        <f t="shared" si="11"/>
        <v>19958.262018871574</v>
      </c>
      <c r="M38">
        <f>VLOOKUP(B38,'CPI Indexes'!A$2:E$109,5,FALSE)</f>
        <v>1.83</v>
      </c>
      <c r="N38">
        <f>IF(B38&gt;G$4,VLOOKUP((B38-G$4),'CPI Indexes'!A$2:E$109,5,FALSE),VLOOKUP(0,'CPI Indexes'!A$2:E$109,5,FALSE))</f>
        <v>1.26</v>
      </c>
      <c r="O38">
        <f t="shared" si="12"/>
        <v>1.4523809523809523</v>
      </c>
      <c r="P38"/>
    </row>
    <row r="39" spans="2:16" x14ac:dyDescent="0.35">
      <c r="B39">
        <f t="shared" si="1"/>
        <v>31</v>
      </c>
      <c r="C39" s="7">
        <v>1990</v>
      </c>
      <c r="D39" s="8">
        <v>597014.43999999994</v>
      </c>
      <c r="F39" s="16">
        <v>26.34</v>
      </c>
      <c r="H39" s="14">
        <f t="shared" si="7"/>
        <v>89552.165999999983</v>
      </c>
      <c r="I39" s="3">
        <f t="shared" si="8"/>
        <v>849410.78861788614</v>
      </c>
      <c r="J39" s="3">
        <f t="shared" si="9"/>
        <v>0.10542857142857141</v>
      </c>
      <c r="K39" s="4">
        <f t="shared" si="10"/>
        <v>150870.60045599286</v>
      </c>
      <c r="L39" s="4">
        <f t="shared" si="11"/>
        <v>57210.787127339478</v>
      </c>
      <c r="M39">
        <f>VLOOKUP(B39,'CPI Indexes'!A$2:E$109,5,FALSE)</f>
        <v>1.75</v>
      </c>
      <c r="N39">
        <f>IF(B39&gt;G$4,VLOOKUP((B39-G$4),'CPI Indexes'!A$2:E$109,5,FALSE),VLOOKUP(0,'CPI Indexes'!A$2:E$109,5,FALSE))</f>
        <v>1.23</v>
      </c>
      <c r="O39">
        <f t="shared" si="12"/>
        <v>1.4227642276422765</v>
      </c>
      <c r="P39"/>
    </row>
    <row r="40" spans="2:16" x14ac:dyDescent="0.35">
      <c r="B40">
        <f t="shared" si="1"/>
        <v>30</v>
      </c>
      <c r="C40" s="7">
        <v>1991</v>
      </c>
      <c r="D40" s="8">
        <v>4306848.74</v>
      </c>
      <c r="F40" s="16">
        <v>27.14</v>
      </c>
      <c r="H40" s="14">
        <f t="shared" si="7"/>
        <v>646027.31099999999</v>
      </c>
      <c r="I40" s="3">
        <f t="shared" si="8"/>
        <v>5921917.0175000001</v>
      </c>
      <c r="J40" s="3">
        <f t="shared" si="9"/>
        <v>0.10909090909090909</v>
      </c>
      <c r="K40" s="4">
        <f t="shared" si="10"/>
        <v>1105756.5991894491</v>
      </c>
      <c r="L40" s="4">
        <f t="shared" si="11"/>
        <v>407138.67582312331</v>
      </c>
      <c r="M40">
        <f>VLOOKUP(B40,'CPI Indexes'!A$2:E$109,5,FALSE)</f>
        <v>1.65</v>
      </c>
      <c r="N40">
        <f>IF(B40&gt;G$4,VLOOKUP((B40-G$4),'CPI Indexes'!A$2:E$109,5,FALSE),VLOOKUP(0,'CPI Indexes'!A$2:E$109,5,FALSE))</f>
        <v>1.2</v>
      </c>
      <c r="O40">
        <f t="shared" si="12"/>
        <v>1.375</v>
      </c>
      <c r="P40"/>
    </row>
    <row r="41" spans="2:16" x14ac:dyDescent="0.35">
      <c r="B41">
        <f t="shared" si="1"/>
        <v>29</v>
      </c>
      <c r="C41" s="7">
        <v>1992</v>
      </c>
      <c r="D41" s="8">
        <v>32053202.420000002</v>
      </c>
      <c r="F41" s="16">
        <v>27.95</v>
      </c>
      <c r="H41" s="14">
        <f t="shared" si="7"/>
        <v>4807980.3629999999</v>
      </c>
      <c r="I41" s="3">
        <f t="shared" si="8"/>
        <v>43538933.28716667</v>
      </c>
      <c r="J41" s="3">
        <f t="shared" si="9"/>
        <v>0.11042944785276072</v>
      </c>
      <c r="K41" s="4">
        <f t="shared" si="10"/>
        <v>8362526.0949195214</v>
      </c>
      <c r="L41" s="4">
        <f t="shared" si="11"/>
        <v>2988614.7840822018</v>
      </c>
      <c r="M41">
        <f>VLOOKUP(B41,'CPI Indexes'!A$2:E$109,5,FALSE)</f>
        <v>1.63</v>
      </c>
      <c r="N41">
        <f>IF(B41&gt;G$4,VLOOKUP((B41-G$4),'CPI Indexes'!A$2:E$109,5,FALSE),VLOOKUP(0,'CPI Indexes'!A$2:E$109,5,FALSE))</f>
        <v>1.2</v>
      </c>
      <c r="O41">
        <f t="shared" si="12"/>
        <v>1.3583333333333334</v>
      </c>
      <c r="P41"/>
    </row>
    <row r="42" spans="2:16" x14ac:dyDescent="0.35">
      <c r="B42">
        <f t="shared" si="1"/>
        <v>28</v>
      </c>
      <c r="C42" s="7">
        <v>1993</v>
      </c>
      <c r="D42" s="8">
        <v>489237.92</v>
      </c>
      <c r="F42" s="16">
        <v>28.76</v>
      </c>
      <c r="H42" s="14">
        <f t="shared" si="7"/>
        <v>73385.687999999995</v>
      </c>
      <c r="I42" s="3">
        <f t="shared" si="8"/>
        <v>663373.45084745763</v>
      </c>
      <c r="J42" s="3">
        <f t="shared" si="9"/>
        <v>0.11062499999999999</v>
      </c>
      <c r="K42" s="4">
        <f t="shared" si="10"/>
        <v>129703.68352554369</v>
      </c>
      <c r="L42" s="4">
        <f t="shared" si="11"/>
        <v>44991.906779945239</v>
      </c>
      <c r="M42">
        <f>VLOOKUP(B42,'CPI Indexes'!A$2:E$109,5,FALSE)</f>
        <v>1.6</v>
      </c>
      <c r="N42">
        <f>IF(B42&gt;G$4,VLOOKUP((B42-G$4),'CPI Indexes'!A$2:E$109,5,FALSE),VLOOKUP(0,'CPI Indexes'!A$2:E$109,5,FALSE))</f>
        <v>1.18</v>
      </c>
      <c r="O42">
        <f t="shared" si="12"/>
        <v>1.3559322033898307</v>
      </c>
      <c r="P42"/>
    </row>
    <row r="43" spans="2:16" x14ac:dyDescent="0.35">
      <c r="B43">
        <f t="shared" si="1"/>
        <v>27</v>
      </c>
      <c r="C43" s="7">
        <v>1994</v>
      </c>
      <c r="D43" s="8">
        <v>1444423</v>
      </c>
      <c r="F43" s="16">
        <v>29.59</v>
      </c>
      <c r="H43" s="14">
        <f t="shared" si="7"/>
        <v>216663.44999999998</v>
      </c>
      <c r="I43" s="3">
        <f t="shared" si="8"/>
        <v>2027260.3508771933</v>
      </c>
      <c r="J43" s="3">
        <f t="shared" si="9"/>
        <v>0.10687499999999997</v>
      </c>
      <c r="K43" s="4">
        <f t="shared" si="10"/>
        <v>389282.37096232089</v>
      </c>
      <c r="L43" s="4">
        <f t="shared" si="11"/>
        <v>130971.4689165468</v>
      </c>
      <c r="M43">
        <f>VLOOKUP(B43,'CPI Indexes'!A$2:E$109,5,FALSE)</f>
        <v>1.6</v>
      </c>
      <c r="N43">
        <f>IF(B43&gt;G$4,VLOOKUP((B43-G$4),'CPI Indexes'!A$2:E$109,5,FALSE),VLOOKUP(0,'CPI Indexes'!A$2:E$109,5,FALSE))</f>
        <v>1.1399999999999999</v>
      </c>
      <c r="O43">
        <f t="shared" si="12"/>
        <v>1.4035087719298247</v>
      </c>
      <c r="P43"/>
    </row>
    <row r="44" spans="2:16" x14ac:dyDescent="0.35">
      <c r="B44">
        <f t="shared" si="1"/>
        <v>26</v>
      </c>
      <c r="C44" s="7">
        <v>1995</v>
      </c>
      <c r="D44" s="8">
        <v>20739.05</v>
      </c>
      <c r="F44" s="16">
        <v>30.42</v>
      </c>
      <c r="H44" s="14">
        <f t="shared" si="7"/>
        <v>3110.8574999999996</v>
      </c>
      <c r="I44" s="3">
        <f t="shared" si="8"/>
        <v>28630.900884955754</v>
      </c>
      <c r="J44" s="3">
        <f t="shared" si="9"/>
        <v>0.10865384615384613</v>
      </c>
      <c r="K44" s="4">
        <f t="shared" si="10"/>
        <v>5681.949149605327</v>
      </c>
      <c r="L44" s="4">
        <f t="shared" si="11"/>
        <v>1854.1257137533357</v>
      </c>
      <c r="M44">
        <f>VLOOKUP(B44,'CPI Indexes'!A$2:E$109,5,FALSE)</f>
        <v>1.56</v>
      </c>
      <c r="N44">
        <f>IF(B44&gt;G$4,VLOOKUP((B44-G$4),'CPI Indexes'!A$2:E$109,5,FALSE),VLOOKUP(0,'CPI Indexes'!A$2:E$109,5,FALSE))</f>
        <v>1.1299999999999999</v>
      </c>
      <c r="O44">
        <f t="shared" si="12"/>
        <v>1.3805309734513276</v>
      </c>
      <c r="P44"/>
    </row>
    <row r="45" spans="2:16" x14ac:dyDescent="0.35">
      <c r="B45">
        <f t="shared" si="1"/>
        <v>25</v>
      </c>
      <c r="C45" s="7">
        <v>1996</v>
      </c>
      <c r="D45" s="8">
        <v>3563541.09</v>
      </c>
      <c r="F45" s="16">
        <v>31.26</v>
      </c>
      <c r="H45" s="14">
        <f t="shared" si="7"/>
        <v>534531.16349999991</v>
      </c>
      <c r="I45" s="3">
        <f t="shared" si="8"/>
        <v>4899868.9987499993</v>
      </c>
      <c r="J45" s="3">
        <f t="shared" si="9"/>
        <v>0.10909090909090909</v>
      </c>
      <c r="K45" s="4">
        <f t="shared" si="10"/>
        <v>992691.71939853881</v>
      </c>
      <c r="L45" s="4">
        <f t="shared" si="11"/>
        <v>314069.8339358542</v>
      </c>
      <c r="M45">
        <f>VLOOKUP(B45,'CPI Indexes'!A$2:E$109,5,FALSE)</f>
        <v>1.54</v>
      </c>
      <c r="N45">
        <f>IF(B45&gt;G$4,VLOOKUP((B45-G$4),'CPI Indexes'!A$2:E$109,5,FALSE),VLOOKUP(0,'CPI Indexes'!A$2:E$109,5,FALSE))</f>
        <v>1.1200000000000001</v>
      </c>
      <c r="O45">
        <f t="shared" si="12"/>
        <v>1.375</v>
      </c>
      <c r="P45"/>
    </row>
    <row r="46" spans="2:16" x14ac:dyDescent="0.35">
      <c r="B46">
        <f t="shared" si="1"/>
        <v>24</v>
      </c>
      <c r="C46" s="7">
        <v>1997</v>
      </c>
      <c r="D46" s="8">
        <v>8871581.6899999995</v>
      </c>
      <c r="F46" s="16">
        <v>32.119999999999997</v>
      </c>
      <c r="H46" s="14">
        <f t="shared" si="7"/>
        <v>1330737.2534999999</v>
      </c>
      <c r="I46" s="3">
        <f t="shared" si="8"/>
        <v>12371379.971376145</v>
      </c>
      <c r="J46" s="3">
        <f t="shared" si="9"/>
        <v>0.10756578947368421</v>
      </c>
      <c r="K46" s="4">
        <f t="shared" si="10"/>
        <v>2513794.8488176558</v>
      </c>
      <c r="L46" s="4">
        <f t="shared" si="11"/>
        <v>770534.142278107</v>
      </c>
      <c r="M46">
        <f>VLOOKUP(B46,'CPI Indexes'!A$2:E$109,5,FALSE)</f>
        <v>1.52</v>
      </c>
      <c r="N46">
        <f>IF(B46&gt;G$4,VLOOKUP((B46-G$4),'CPI Indexes'!A$2:E$109,5,FALSE),VLOOKUP(0,'CPI Indexes'!A$2:E$109,5,FALSE))</f>
        <v>1.0900000000000001</v>
      </c>
      <c r="O46">
        <f t="shared" si="12"/>
        <v>1.3944954128440366</v>
      </c>
      <c r="P46"/>
    </row>
    <row r="47" spans="2:16" x14ac:dyDescent="0.35">
      <c r="B47">
        <f t="shared" si="1"/>
        <v>23</v>
      </c>
      <c r="C47" s="7">
        <v>1998</v>
      </c>
      <c r="D47" s="8">
        <v>1316983.06</v>
      </c>
      <c r="F47" s="16">
        <v>32.979999999999997</v>
      </c>
      <c r="H47" s="14">
        <f t="shared" si="7"/>
        <v>197547.459</v>
      </c>
      <c r="I47" s="3">
        <f t="shared" si="8"/>
        <v>1829143.138888889</v>
      </c>
      <c r="J47" s="3">
        <f t="shared" si="9"/>
        <v>0.108</v>
      </c>
      <c r="K47" s="4">
        <f t="shared" si="10"/>
        <v>379581.56543953356</v>
      </c>
      <c r="L47" s="4">
        <f t="shared" si="11"/>
        <v>112724.26103840893</v>
      </c>
      <c r="M47">
        <f>VLOOKUP(B47,'CPI Indexes'!A$2:E$109,5,FALSE)</f>
        <v>1.5</v>
      </c>
      <c r="N47">
        <f>IF(B47&gt;G$4,VLOOKUP((B47-G$4),'CPI Indexes'!A$2:E$109,5,FALSE),VLOOKUP(0,'CPI Indexes'!A$2:E$109,5,FALSE))</f>
        <v>1.08</v>
      </c>
      <c r="O47">
        <f t="shared" si="12"/>
        <v>1.3888888888888888</v>
      </c>
      <c r="P47"/>
    </row>
    <row r="48" spans="2:16" x14ac:dyDescent="0.35">
      <c r="B48">
        <f t="shared" si="1"/>
        <v>22</v>
      </c>
      <c r="C48" s="7">
        <v>1999</v>
      </c>
      <c r="D48" s="8">
        <v>7563883.8300000001</v>
      </c>
      <c r="F48" s="16">
        <v>33.840000000000003</v>
      </c>
      <c r="H48" s="14">
        <f t="shared" si="7"/>
        <v>1134582.5744999999</v>
      </c>
      <c r="I48" s="3">
        <f t="shared" si="8"/>
        <v>10391503.953364484</v>
      </c>
      <c r="J48" s="3">
        <f t="shared" si="9"/>
        <v>0.10918367346938776</v>
      </c>
      <c r="K48" s="4">
        <f t="shared" si="10"/>
        <v>2217511.7084696507</v>
      </c>
      <c r="L48" s="4">
        <f t="shared" si="11"/>
        <v>638011.39502655482</v>
      </c>
      <c r="M48">
        <f>VLOOKUP(B48,'CPI Indexes'!A$2:E$109,5,FALSE)</f>
        <v>1.47</v>
      </c>
      <c r="N48">
        <f>IF(B48&gt;G$4,VLOOKUP((B48-G$4),'CPI Indexes'!A$2:E$109,5,FALSE),VLOOKUP(0,'CPI Indexes'!A$2:E$109,5,FALSE))</f>
        <v>1.07</v>
      </c>
      <c r="O48">
        <f t="shared" si="12"/>
        <v>1.3738317757009344</v>
      </c>
      <c r="P48"/>
    </row>
    <row r="49" spans="2:16" x14ac:dyDescent="0.35">
      <c r="B49">
        <f t="shared" si="1"/>
        <v>21</v>
      </c>
      <c r="C49" s="7">
        <v>2000</v>
      </c>
      <c r="D49" s="8">
        <v>1297580.25</v>
      </c>
      <c r="F49" s="16">
        <v>34.72</v>
      </c>
      <c r="H49" s="14">
        <f t="shared" si="7"/>
        <v>194637.03750000001</v>
      </c>
      <c r="I49" s="3">
        <f t="shared" si="8"/>
        <v>1779538.6285714284</v>
      </c>
      <c r="J49" s="3">
        <f t="shared" si="9"/>
        <v>0.10937500000000001</v>
      </c>
      <c r="K49" s="4">
        <f t="shared" si="10"/>
        <v>387100.24777980411</v>
      </c>
      <c r="L49" s="4">
        <f t="shared" si="11"/>
        <v>107824.24612487643</v>
      </c>
      <c r="M49">
        <f>VLOOKUP(B49,'CPI Indexes'!A$2:E$109,5,FALSE)</f>
        <v>1.44</v>
      </c>
      <c r="N49">
        <f>IF(B49&gt;G$4,VLOOKUP((B49-G$4),'CPI Indexes'!A$2:E$109,5,FALSE),VLOOKUP(0,'CPI Indexes'!A$2:E$109,5,FALSE))</f>
        <v>1.05</v>
      </c>
      <c r="O49">
        <f t="shared" si="12"/>
        <v>1.3714285714285712</v>
      </c>
      <c r="P49"/>
    </row>
    <row r="50" spans="2:16" x14ac:dyDescent="0.35">
      <c r="B50">
        <f t="shared" si="1"/>
        <v>20</v>
      </c>
      <c r="C50" s="7">
        <v>2001</v>
      </c>
      <c r="D50" s="8">
        <v>5290704.84</v>
      </c>
      <c r="F50" s="16">
        <v>35.6</v>
      </c>
      <c r="H50" s="14">
        <f t="shared" si="7"/>
        <v>793605.72599999991</v>
      </c>
      <c r="I50" s="3">
        <f t="shared" si="8"/>
        <v>7191249.2970873779</v>
      </c>
      <c r="J50" s="3">
        <f t="shared" si="9"/>
        <v>0.11035714285714286</v>
      </c>
      <c r="K50" s="4">
        <f t="shared" si="10"/>
        <v>1606093.806635862</v>
      </c>
      <c r="L50" s="4">
        <f t="shared" si="11"/>
        <v>433106.15505353385</v>
      </c>
      <c r="M50">
        <f>VLOOKUP(B50,'CPI Indexes'!A$2:E$109,5,FALSE)</f>
        <v>1.4</v>
      </c>
      <c r="N50">
        <f>IF(B50&gt;G$4,VLOOKUP((B50-G$4),'CPI Indexes'!A$2:E$109,5,FALSE),VLOOKUP(0,'CPI Indexes'!A$2:E$109,5,FALSE))</f>
        <v>1.03</v>
      </c>
      <c r="O50">
        <f t="shared" si="12"/>
        <v>1.3592233009708736</v>
      </c>
      <c r="P50"/>
    </row>
    <row r="51" spans="2:16" x14ac:dyDescent="0.35">
      <c r="B51">
        <f t="shared" si="1"/>
        <v>19</v>
      </c>
      <c r="C51" s="7">
        <v>2002</v>
      </c>
      <c r="D51" s="8">
        <v>6565346.3899999997</v>
      </c>
      <c r="F51" s="16">
        <v>36.5</v>
      </c>
      <c r="H51" s="14">
        <f t="shared" si="7"/>
        <v>984801.95849999995</v>
      </c>
      <c r="I51" s="3">
        <f t="shared" si="8"/>
        <v>8905469.8557425737</v>
      </c>
      <c r="J51" s="3">
        <f t="shared" si="9"/>
        <v>0.11058394160583941</v>
      </c>
      <c r="K51" s="4">
        <f t="shared" si="10"/>
        <v>2028874.4495303102</v>
      </c>
      <c r="L51" s="4">
        <f t="shared" si="11"/>
        <v>529284.6833723099</v>
      </c>
      <c r="M51">
        <f>VLOOKUP(B51,'CPI Indexes'!A$2:E$109,5,FALSE)</f>
        <v>1.37</v>
      </c>
      <c r="N51">
        <f>IF(B51&gt;G$4,VLOOKUP((B51-G$4),'CPI Indexes'!A$2:E$109,5,FALSE),VLOOKUP(0,'CPI Indexes'!A$2:E$109,5,FALSE))</f>
        <v>1.01</v>
      </c>
      <c r="O51">
        <f t="shared" si="12"/>
        <v>1.3564356435643565</v>
      </c>
      <c r="P51"/>
    </row>
    <row r="52" spans="2:16" x14ac:dyDescent="0.35">
      <c r="B52">
        <f t="shared" si="1"/>
        <v>18</v>
      </c>
      <c r="C52" s="7">
        <v>2003</v>
      </c>
      <c r="D52" s="8">
        <v>2377916.7400000002</v>
      </c>
      <c r="F52" s="16">
        <v>37.39</v>
      </c>
      <c r="H52" s="14">
        <f t="shared" si="7"/>
        <v>356687.511</v>
      </c>
      <c r="I52" s="3">
        <f t="shared" si="8"/>
        <v>3162629.2642000006</v>
      </c>
      <c r="J52" s="3">
        <f t="shared" si="9"/>
        <v>0.11278195488721802</v>
      </c>
      <c r="K52" s="4">
        <f t="shared" si="10"/>
        <v>747908.25278008147</v>
      </c>
      <c r="L52" s="4">
        <f t="shared" si="11"/>
        <v>188822.20512414773</v>
      </c>
      <c r="M52">
        <f>VLOOKUP(B52,'CPI Indexes'!A$2:E$109,5,FALSE)</f>
        <v>1.33</v>
      </c>
      <c r="N52">
        <f>IF(B52&gt;G$4,VLOOKUP((B52-G$4),'CPI Indexes'!A$2:E$109,5,FALSE),VLOOKUP(0,'CPI Indexes'!A$2:E$109,5,FALSE))</f>
        <v>1</v>
      </c>
      <c r="O52">
        <f t="shared" si="12"/>
        <v>1.33</v>
      </c>
      <c r="P52"/>
    </row>
    <row r="53" spans="2:16" x14ac:dyDescent="0.35">
      <c r="B53">
        <f t="shared" si="1"/>
        <v>17</v>
      </c>
      <c r="C53" s="7">
        <v>2004</v>
      </c>
      <c r="D53" s="8">
        <v>2770988.88</v>
      </c>
      <c r="F53" s="16">
        <v>38.299999999999997</v>
      </c>
      <c r="H53" s="14">
        <f t="shared" si="7"/>
        <v>415648.33199999999</v>
      </c>
      <c r="I53" s="3">
        <f t="shared" si="8"/>
        <v>3704076.9722448979</v>
      </c>
      <c r="J53" s="3">
        <f t="shared" si="9"/>
        <v>0.11221374045801527</v>
      </c>
      <c r="K53" s="4">
        <f t="shared" si="10"/>
        <v>887386.09763569862</v>
      </c>
      <c r="L53" s="4">
        <f t="shared" si="11"/>
        <v>216654.73464177284</v>
      </c>
      <c r="M53">
        <f>VLOOKUP(B53,'CPI Indexes'!A$2:E$109,5,FALSE)</f>
        <v>1.31</v>
      </c>
      <c r="N53">
        <f>IF(B53&gt;G$4,VLOOKUP((B53-G$4),'CPI Indexes'!A$2:E$109,5,FALSE),VLOOKUP(0,'CPI Indexes'!A$2:E$109,5,FALSE))</f>
        <v>0.98</v>
      </c>
      <c r="O53">
        <f t="shared" si="12"/>
        <v>1.3367346938775511</v>
      </c>
      <c r="P53"/>
    </row>
    <row r="54" spans="2:16" x14ac:dyDescent="0.35">
      <c r="B54">
        <f t="shared" si="1"/>
        <v>16</v>
      </c>
      <c r="C54" s="7">
        <v>2005</v>
      </c>
      <c r="D54" s="8">
        <v>818209.01</v>
      </c>
      <c r="F54" s="16">
        <v>39.21</v>
      </c>
      <c r="H54" s="14">
        <f t="shared" si="7"/>
        <v>122731.35149999999</v>
      </c>
      <c r="I54" s="3">
        <f t="shared" si="8"/>
        <v>1068681.1559183674</v>
      </c>
      <c r="J54" s="3">
        <f t="shared" si="9"/>
        <v>0.11484374999999998</v>
      </c>
      <c r="K54" s="4">
        <f t="shared" si="10"/>
        <v>266789.20409454277</v>
      </c>
      <c r="L54" s="4">
        <f t="shared" si="11"/>
        <v>62990.439610882946</v>
      </c>
      <c r="M54">
        <f>VLOOKUP(B54,'CPI Indexes'!A$2:E$109,5,FALSE)</f>
        <v>1.28</v>
      </c>
      <c r="N54">
        <f>IF(B54&gt;G$4,VLOOKUP((B54-G$4),'CPI Indexes'!A$2:E$109,5,FALSE),VLOOKUP(0,'CPI Indexes'!A$2:E$109,5,FALSE))</f>
        <v>0.98</v>
      </c>
      <c r="O54">
        <f t="shared" si="12"/>
        <v>1.306122448979592</v>
      </c>
      <c r="P54"/>
    </row>
    <row r="55" spans="2:16" x14ac:dyDescent="0.35">
      <c r="B55">
        <f t="shared" si="1"/>
        <v>15</v>
      </c>
      <c r="C55" s="7">
        <v>2006</v>
      </c>
      <c r="D55" s="8">
        <v>3065647.87</v>
      </c>
      <c r="F55" s="16">
        <v>40.130000000000003</v>
      </c>
      <c r="H55" s="14">
        <f t="shared" si="7"/>
        <v>459847.18050000002</v>
      </c>
      <c r="I55" s="3">
        <f t="shared" si="8"/>
        <v>3941547.2614285718</v>
      </c>
      <c r="J55" s="3">
        <f t="shared" si="9"/>
        <v>0.11666666666666665</v>
      </c>
      <c r="K55" s="4">
        <f t="shared" si="10"/>
        <v>1017978.0666810648</v>
      </c>
      <c r="L55" s="4">
        <f t="shared" si="11"/>
        <v>232346.2950770061</v>
      </c>
      <c r="M55">
        <f>VLOOKUP(B55,'CPI Indexes'!A$2:E$109,5,FALSE)</f>
        <v>1.26</v>
      </c>
      <c r="N55">
        <f>IF(B55&gt;G$4,VLOOKUP((B55-G$4),'CPI Indexes'!A$2:E$109,5,FALSE),VLOOKUP(0,'CPI Indexes'!A$2:E$109,5,FALSE))</f>
        <v>0.98</v>
      </c>
      <c r="O55">
        <f t="shared" si="12"/>
        <v>1.2857142857142858</v>
      </c>
      <c r="P55"/>
    </row>
    <row r="56" spans="2:16" x14ac:dyDescent="0.35">
      <c r="B56">
        <f t="shared" si="1"/>
        <v>14</v>
      </c>
      <c r="C56" s="7">
        <v>2007</v>
      </c>
      <c r="D56" s="8">
        <v>679282.81</v>
      </c>
      <c r="F56" s="16">
        <v>41.06</v>
      </c>
      <c r="H56" s="14">
        <f t="shared" si="7"/>
        <v>101892.42150000001</v>
      </c>
      <c r="I56" s="3">
        <f t="shared" si="8"/>
        <v>852569.24112244905</v>
      </c>
      <c r="J56" s="3">
        <f t="shared" si="9"/>
        <v>0.11951219512195123</v>
      </c>
      <c r="K56" s="4">
        <f t="shared" si="10"/>
        <v>229754.98128098663</v>
      </c>
      <c r="L56" s="4">
        <f t="shared" si="11"/>
        <v>50674.950011874746</v>
      </c>
      <c r="M56">
        <f>VLOOKUP(B56,'CPI Indexes'!A$2:E$109,5,FALSE)</f>
        <v>1.23</v>
      </c>
      <c r="N56">
        <f>IF(B56&gt;G$4,VLOOKUP((B56-G$4),'CPI Indexes'!A$2:E$109,5,FALSE),VLOOKUP(0,'CPI Indexes'!A$2:E$109,5,FALSE))</f>
        <v>0.98</v>
      </c>
      <c r="O56">
        <f t="shared" si="12"/>
        <v>1.2551020408163265</v>
      </c>
      <c r="P56"/>
    </row>
    <row r="57" spans="2:16" x14ac:dyDescent="0.35">
      <c r="B57">
        <f t="shared" si="1"/>
        <v>13</v>
      </c>
      <c r="C57" s="7">
        <v>2008</v>
      </c>
      <c r="D57" s="8">
        <v>7248883.1600000001</v>
      </c>
      <c r="F57" s="16">
        <v>41.99</v>
      </c>
      <c r="H57" s="14">
        <f t="shared" si="7"/>
        <v>1087332.4739999999</v>
      </c>
      <c r="I57" s="3">
        <f t="shared" si="8"/>
        <v>8876183.4612244908</v>
      </c>
      <c r="J57" s="3">
        <f t="shared" si="9"/>
        <v>0.12249999999999998</v>
      </c>
      <c r="K57" s="4">
        <f t="shared" si="10"/>
        <v>2497373.9140075259</v>
      </c>
      <c r="L57" s="4">
        <f t="shared" si="11"/>
        <v>532283.5270416321</v>
      </c>
      <c r="M57">
        <f>VLOOKUP(B57,'CPI Indexes'!A$2:E$109,5,FALSE)</f>
        <v>1.2</v>
      </c>
      <c r="N57">
        <f>IF(B57&gt;G$4,VLOOKUP((B57-G$4),'CPI Indexes'!A$2:E$109,5,FALSE),VLOOKUP(0,'CPI Indexes'!A$2:E$109,5,FALSE))</f>
        <v>0.98</v>
      </c>
      <c r="O57">
        <f t="shared" si="12"/>
        <v>1.2244897959183674</v>
      </c>
      <c r="P57"/>
    </row>
    <row r="58" spans="2:16" x14ac:dyDescent="0.35">
      <c r="B58">
        <f t="shared" si="1"/>
        <v>12</v>
      </c>
      <c r="C58" s="7">
        <v>2009</v>
      </c>
      <c r="D58" s="8">
        <v>969493.9</v>
      </c>
      <c r="F58" s="16">
        <v>42.93</v>
      </c>
      <c r="H58" s="14">
        <f t="shared" si="7"/>
        <v>145424.08499999999</v>
      </c>
      <c r="I58" s="3">
        <f t="shared" si="8"/>
        <v>1187135.387755102</v>
      </c>
      <c r="J58" s="3">
        <f t="shared" si="9"/>
        <v>0.1225</v>
      </c>
      <c r="K58" s="4">
        <f t="shared" si="10"/>
        <v>340284.14449656679</v>
      </c>
      <c r="L58" s="4">
        <f t="shared" si="11"/>
        <v>70060.357571138738</v>
      </c>
      <c r="M58">
        <f>VLOOKUP(B58,'CPI Indexes'!A$2:E$109,5,FALSE)</f>
        <v>1.2</v>
      </c>
      <c r="N58">
        <f>IF(B58&gt;G$4,VLOOKUP((B58-G$4),'CPI Indexes'!A$2:E$109,5,FALSE),VLOOKUP(0,'CPI Indexes'!A$2:E$109,5,FALSE))</f>
        <v>0.98</v>
      </c>
      <c r="O58">
        <f t="shared" si="12"/>
        <v>1.2244897959183674</v>
      </c>
      <c r="P58"/>
    </row>
    <row r="59" spans="2:16" x14ac:dyDescent="0.35">
      <c r="B59">
        <f t="shared" si="1"/>
        <v>11</v>
      </c>
      <c r="C59" s="7">
        <v>2010</v>
      </c>
      <c r="D59" s="8">
        <v>269884.83</v>
      </c>
      <c r="F59" s="16">
        <v>43.87</v>
      </c>
      <c r="H59" s="14">
        <f t="shared" si="7"/>
        <v>40482.724500000004</v>
      </c>
      <c r="I59" s="3">
        <f t="shared" si="8"/>
        <v>324963.36673469387</v>
      </c>
      <c r="J59" s="3">
        <f t="shared" si="9"/>
        <v>0.12457627118644068</v>
      </c>
      <c r="K59" s="4">
        <f t="shared" si="10"/>
        <v>96507.10060526224</v>
      </c>
      <c r="L59" s="4">
        <f t="shared" si="11"/>
        <v>19193.805296104103</v>
      </c>
      <c r="M59">
        <f>VLOOKUP(B59,'CPI Indexes'!A$2:E$109,5,FALSE)</f>
        <v>1.18</v>
      </c>
      <c r="N59">
        <f>IF(B59&gt;G$4,VLOOKUP((B59-G$4),'CPI Indexes'!A$2:E$109,5,FALSE),VLOOKUP(0,'CPI Indexes'!A$2:E$109,5,FALSE))</f>
        <v>0.98</v>
      </c>
      <c r="O59">
        <f t="shared" si="12"/>
        <v>1.2040816326530612</v>
      </c>
      <c r="P59"/>
    </row>
    <row r="60" spans="2:16" x14ac:dyDescent="0.35">
      <c r="B60">
        <f t="shared" si="1"/>
        <v>10</v>
      </c>
      <c r="C60" s="7">
        <v>2011</v>
      </c>
      <c r="D60" s="8">
        <v>771797.29</v>
      </c>
      <c r="F60" s="16">
        <v>44.82</v>
      </c>
      <c r="H60" s="14">
        <f t="shared" si="7"/>
        <v>115769.5935</v>
      </c>
      <c r="I60" s="3">
        <f t="shared" si="8"/>
        <v>897805.0108163266</v>
      </c>
      <c r="J60" s="3">
        <f t="shared" si="9"/>
        <v>0.12894736842105262</v>
      </c>
      <c r="K60" s="4">
        <f t="shared" si="10"/>
        <v>281225.18214246311</v>
      </c>
      <c r="L60" s="4">
        <f t="shared" si="11"/>
        <v>54009.147641912925</v>
      </c>
      <c r="M60">
        <f>VLOOKUP(B60,'CPI Indexes'!A$2:E$109,5,FALSE)</f>
        <v>1.1399999999999999</v>
      </c>
      <c r="N60">
        <f>IF(B60&gt;G$4,VLOOKUP((B60-G$4),'CPI Indexes'!A$2:E$109,5,FALSE),VLOOKUP(0,'CPI Indexes'!A$2:E$109,5,FALSE))</f>
        <v>0.98</v>
      </c>
      <c r="O60">
        <f t="shared" si="12"/>
        <v>1.1632653061224489</v>
      </c>
      <c r="P60"/>
    </row>
    <row r="61" spans="2:16" x14ac:dyDescent="0.35">
      <c r="B61">
        <f t="shared" si="1"/>
        <v>9</v>
      </c>
      <c r="C61" s="7">
        <v>2012</v>
      </c>
      <c r="D61" s="8">
        <v>403584.09</v>
      </c>
      <c r="F61" s="16">
        <v>45.77</v>
      </c>
      <c r="H61" s="14">
        <f t="shared" si="7"/>
        <v>60537.613499999999</v>
      </c>
      <c r="I61" s="3">
        <f t="shared" si="8"/>
        <v>465357.16499999998</v>
      </c>
      <c r="J61" s="3">
        <f t="shared" si="9"/>
        <v>0.13008849557522123</v>
      </c>
      <c r="K61" s="4">
        <f t="shared" si="10"/>
        <v>149849.45157727803</v>
      </c>
      <c r="L61" s="4">
        <f t="shared" si="11"/>
        <v>27789.425874633456</v>
      </c>
      <c r="M61">
        <f>VLOOKUP(B61,'CPI Indexes'!A$2:E$109,5,FALSE)</f>
        <v>1.1299999999999999</v>
      </c>
      <c r="N61">
        <f>IF(B61&gt;G$4,VLOOKUP((B61-G$4),'CPI Indexes'!A$2:E$109,5,FALSE),VLOOKUP(0,'CPI Indexes'!A$2:E$109,5,FALSE))</f>
        <v>0.98</v>
      </c>
      <c r="O61">
        <f t="shared" si="12"/>
        <v>1.1530612244897958</v>
      </c>
      <c r="P61"/>
    </row>
    <row r="62" spans="2:16" x14ac:dyDescent="0.35">
      <c r="B62">
        <f t="shared" si="1"/>
        <v>8</v>
      </c>
      <c r="C62" s="7">
        <v>2013</v>
      </c>
      <c r="D62" s="8">
        <v>6911335.5499999998</v>
      </c>
      <c r="F62" s="16">
        <v>46.72</v>
      </c>
      <c r="H62" s="14">
        <f t="shared" si="7"/>
        <v>1036700.3324999999</v>
      </c>
      <c r="I62" s="3">
        <f t="shared" si="8"/>
        <v>7898669.2000000011</v>
      </c>
      <c r="J62" s="3">
        <f t="shared" si="9"/>
        <v>0.13124999999999998</v>
      </c>
      <c r="K62" s="4">
        <f t="shared" si="10"/>
        <v>2614889.0265578609</v>
      </c>
      <c r="L62" s="4">
        <f t="shared" si="11"/>
        <v>468262.06823084055</v>
      </c>
      <c r="M62">
        <f>VLOOKUP(B62,'CPI Indexes'!A$2:E$109,5,FALSE)</f>
        <v>1.1200000000000001</v>
      </c>
      <c r="N62">
        <f>IF(B62&gt;G$4,VLOOKUP((B62-G$4),'CPI Indexes'!A$2:E$109,5,FALSE),VLOOKUP(0,'CPI Indexes'!A$2:E$109,5,FALSE))</f>
        <v>0.98</v>
      </c>
      <c r="O62">
        <f t="shared" si="12"/>
        <v>1.142857142857143</v>
      </c>
      <c r="P62"/>
    </row>
    <row r="63" spans="2:16" x14ac:dyDescent="0.35">
      <c r="B63">
        <f t="shared" si="1"/>
        <v>7</v>
      </c>
      <c r="C63" s="7">
        <v>2014</v>
      </c>
      <c r="D63" s="8">
        <v>1734537.51</v>
      </c>
      <c r="F63" s="16">
        <v>47.69</v>
      </c>
      <c r="H63" s="14">
        <f t="shared" si="7"/>
        <v>260180.62649999998</v>
      </c>
      <c r="I63" s="3">
        <f t="shared" si="8"/>
        <v>1929230.4958163265</v>
      </c>
      <c r="J63" s="3">
        <f t="shared" si="9"/>
        <v>0.13486238532110092</v>
      </c>
      <c r="K63" s="4">
        <f t="shared" si="10"/>
        <v>668986.18043943704</v>
      </c>
      <c r="L63" s="4">
        <f t="shared" si="11"/>
        <v>115596.42436384852</v>
      </c>
      <c r="M63">
        <f>VLOOKUP(B63,'CPI Indexes'!A$2:E$109,5,FALSE)</f>
        <v>1.0900000000000001</v>
      </c>
      <c r="N63">
        <f>IF(B63&gt;G$4,VLOOKUP((B63-G$4),'CPI Indexes'!A$2:E$109,5,FALSE),VLOOKUP(0,'CPI Indexes'!A$2:E$109,5,FALSE))</f>
        <v>0.98</v>
      </c>
      <c r="O63">
        <f t="shared" si="12"/>
        <v>1.1122448979591837</v>
      </c>
      <c r="P63"/>
    </row>
    <row r="64" spans="2:16" x14ac:dyDescent="0.35">
      <c r="B64">
        <f t="shared" si="1"/>
        <v>6</v>
      </c>
      <c r="C64" s="7">
        <v>2015</v>
      </c>
      <c r="D64" s="8">
        <v>3695879.95</v>
      </c>
      <c r="F64" s="16">
        <v>48.65</v>
      </c>
      <c r="H64" s="14">
        <f t="shared" si="7"/>
        <v>554381.99250000005</v>
      </c>
      <c r="I64" s="3">
        <f t="shared" si="8"/>
        <v>4073010.5571428579</v>
      </c>
      <c r="J64" s="3">
        <f t="shared" si="9"/>
        <v>0.1361111111111111</v>
      </c>
      <c r="K64" s="4">
        <f t="shared" si="10"/>
        <v>1452805.4863638163</v>
      </c>
      <c r="L64" s="4">
        <f t="shared" si="11"/>
        <v>242318.26138630489</v>
      </c>
      <c r="M64">
        <f>VLOOKUP(B64,'CPI Indexes'!A$2:E$109,5,FALSE)</f>
        <v>1.08</v>
      </c>
      <c r="N64">
        <f>IF(B64&gt;G$4,VLOOKUP((B64-G$4),'CPI Indexes'!A$2:E$109,5,FALSE),VLOOKUP(0,'CPI Indexes'!A$2:E$109,5,FALSE))</f>
        <v>0.98</v>
      </c>
      <c r="O64">
        <f t="shared" si="12"/>
        <v>1.1020408163265307</v>
      </c>
      <c r="P64"/>
    </row>
    <row r="65" spans="2:17" x14ac:dyDescent="0.35">
      <c r="B65">
        <f t="shared" si="1"/>
        <v>5</v>
      </c>
      <c r="C65" s="7">
        <v>2016</v>
      </c>
      <c r="D65" s="8">
        <v>4700896.8</v>
      </c>
      <c r="F65" s="16">
        <v>49.62</v>
      </c>
      <c r="H65" s="14">
        <f t="shared" si="7"/>
        <v>705134.5199999999</v>
      </c>
      <c r="I65" s="3">
        <f t="shared" si="8"/>
        <v>5132611.8122448977</v>
      </c>
      <c r="J65" s="3">
        <f t="shared" si="9"/>
        <v>0.13738317757009344</v>
      </c>
      <c r="K65" s="4">
        <f t="shared" si="10"/>
        <v>1883703.3016948816</v>
      </c>
      <c r="L65" s="4">
        <f t="shared" si="11"/>
        <v>303167.54703922512</v>
      </c>
      <c r="M65">
        <f>VLOOKUP(B65,'CPI Indexes'!A$2:E$109,5,FALSE)</f>
        <v>1.07</v>
      </c>
      <c r="N65">
        <f>IF(B65&gt;G$4,VLOOKUP((B65-G$4),'CPI Indexes'!A$2:E$109,5,FALSE),VLOOKUP(0,'CPI Indexes'!A$2:E$109,5,FALSE))</f>
        <v>0.98</v>
      </c>
      <c r="O65">
        <f t="shared" si="12"/>
        <v>1.0918367346938775</v>
      </c>
      <c r="P65"/>
    </row>
    <row r="66" spans="2:17" x14ac:dyDescent="0.35">
      <c r="B66">
        <f t="shared" si="1"/>
        <v>4</v>
      </c>
      <c r="C66" s="7">
        <v>2017</v>
      </c>
      <c r="D66" s="8">
        <v>4394903.55</v>
      </c>
      <c r="F66" s="16">
        <v>50.59</v>
      </c>
      <c r="H66" s="14">
        <f t="shared" si="7"/>
        <v>659235.53249999997</v>
      </c>
      <c r="I66" s="3">
        <f t="shared" si="8"/>
        <v>4708825.2321428563</v>
      </c>
      <c r="J66" s="3">
        <f t="shared" si="9"/>
        <v>0.14000000000000001</v>
      </c>
      <c r="K66" s="4">
        <f t="shared" si="10"/>
        <v>1795243.2274741703</v>
      </c>
      <c r="L66" s="4">
        <f t="shared" si="11"/>
        <v>278795.04168345971</v>
      </c>
      <c r="M66">
        <f>VLOOKUP(B66,'CPI Indexes'!A$2:E$109,5,FALSE)</f>
        <v>1.05</v>
      </c>
      <c r="N66">
        <f>IF(B66&gt;G$4,VLOOKUP((B66-G$4),'CPI Indexes'!A$2:E$109,5,FALSE),VLOOKUP(0,'CPI Indexes'!A$2:E$109,5,FALSE))</f>
        <v>0.98</v>
      </c>
      <c r="O66">
        <f t="shared" si="12"/>
        <v>1.0714285714285714</v>
      </c>
      <c r="P66"/>
    </row>
    <row r="67" spans="2:17" x14ac:dyDescent="0.35">
      <c r="B67">
        <f t="shared" si="1"/>
        <v>3</v>
      </c>
      <c r="C67" s="7">
        <v>2018</v>
      </c>
      <c r="D67" s="8">
        <v>6619007.1600000001</v>
      </c>
      <c r="F67" s="16">
        <v>51.57</v>
      </c>
      <c r="H67" s="14">
        <f t="shared" si="7"/>
        <v>992851.07400000002</v>
      </c>
      <c r="I67" s="3">
        <f t="shared" si="8"/>
        <v>6956711.6069387756</v>
      </c>
      <c r="J67" s="3">
        <f t="shared" si="9"/>
        <v>0.14271844660194175</v>
      </c>
      <c r="K67" s="4">
        <f t="shared" si="10"/>
        <v>2756734.6669772477</v>
      </c>
      <c r="L67" s="4">
        <f t="shared" si="11"/>
        <v>412941.34979389631</v>
      </c>
      <c r="M67">
        <f>VLOOKUP(B67,'CPI Indexes'!A$2:E$109,5,FALSE)</f>
        <v>1.03</v>
      </c>
      <c r="N67">
        <f>IF(B67&gt;G$4,VLOOKUP((B67-G$4),'CPI Indexes'!A$2:E$109,5,FALSE),VLOOKUP(0,'CPI Indexes'!A$2:E$109,5,FALSE))</f>
        <v>0.98</v>
      </c>
      <c r="O67">
        <f t="shared" si="12"/>
        <v>1.0510204081632653</v>
      </c>
      <c r="P67"/>
    </row>
    <row r="68" spans="2:17" x14ac:dyDescent="0.35">
      <c r="B68">
        <f t="shared" si="1"/>
        <v>2</v>
      </c>
      <c r="C68" s="7">
        <v>2019</v>
      </c>
      <c r="D68" s="8">
        <v>3046093.03</v>
      </c>
      <c r="F68" s="16">
        <v>52.54</v>
      </c>
      <c r="H68" s="14">
        <f t="shared" si="7"/>
        <v>456913.95449999993</v>
      </c>
      <c r="I68" s="3">
        <f t="shared" si="8"/>
        <v>3139340.775816326</v>
      </c>
      <c r="J68" s="3">
        <f t="shared" si="9"/>
        <v>0.14554455445544554</v>
      </c>
      <c r="K68" s="4">
        <f t="shared" si="10"/>
        <v>1293264.7677765761</v>
      </c>
      <c r="L68" s="4">
        <f t="shared" si="11"/>
        <v>186927.15211442887</v>
      </c>
      <c r="M68">
        <f>VLOOKUP(B68,'CPI Indexes'!A$2:E$109,5,FALSE)</f>
        <v>1.01</v>
      </c>
      <c r="N68">
        <f>IF(B68&gt;G$4,VLOOKUP((B68-G$4),'CPI Indexes'!A$2:E$109,5,FALSE),VLOOKUP(0,'CPI Indexes'!A$2:E$109,5,FALSE))</f>
        <v>0.98</v>
      </c>
      <c r="O68">
        <f t="shared" si="12"/>
        <v>1.0306122448979591</v>
      </c>
      <c r="P68"/>
    </row>
    <row r="69" spans="2:17" x14ac:dyDescent="0.35">
      <c r="B69">
        <f t="shared" si="1"/>
        <v>1</v>
      </c>
      <c r="C69" s="7">
        <v>2020</v>
      </c>
      <c r="D69" s="8">
        <v>9513160.7599999998</v>
      </c>
      <c r="F69">
        <v>53.52</v>
      </c>
      <c r="H69" s="14">
        <f t="shared" si="7"/>
        <v>1426974.1139999998</v>
      </c>
      <c r="I69" s="3">
        <f t="shared" si="8"/>
        <v>9707306.8979591839</v>
      </c>
      <c r="J69" s="3">
        <f t="shared" si="9"/>
        <v>0.14699999999999999</v>
      </c>
      <c r="K69" s="4">
        <f t="shared" si="10"/>
        <v>4118103.7850460699</v>
      </c>
      <c r="L69" s="4">
        <f t="shared" si="11"/>
        <v>574134.82099501777</v>
      </c>
      <c r="M69">
        <f>VLOOKUP(B69,'CPI Indexes'!A$2:E$109,5,FALSE)</f>
        <v>1</v>
      </c>
      <c r="N69">
        <f>IF(B69&gt;G$4,VLOOKUP((B69-G$4),'CPI Indexes'!A$2:E$109,5,FALSE),VLOOKUP(0,'CPI Indexes'!A$2:E$109,5,FALSE))</f>
        <v>0.98</v>
      </c>
      <c r="O69">
        <f t="shared" si="12"/>
        <v>1.0204081632653061</v>
      </c>
      <c r="P69"/>
    </row>
    <row r="70" spans="2:17" x14ac:dyDescent="0.35">
      <c r="B70">
        <f t="shared" si="1"/>
        <v>0</v>
      </c>
      <c r="C70" s="7">
        <v>2021</v>
      </c>
      <c r="D70">
        <v>15096270.33</v>
      </c>
      <c r="F70">
        <v>54.51</v>
      </c>
      <c r="H70" s="14">
        <f t="shared" si="7"/>
        <v>2264440.5494999997</v>
      </c>
      <c r="I70" s="3">
        <f t="shared" si="8"/>
        <v>15096270.33</v>
      </c>
      <c r="J70" s="3">
        <f t="shared" si="9"/>
        <v>0.15</v>
      </c>
      <c r="K70" s="4">
        <f t="shared" si="10"/>
        <v>6664326.8069941504</v>
      </c>
      <c r="L70" s="4">
        <f t="shared" si="11"/>
        <v>895869.31486360752</v>
      </c>
      <c r="M70">
        <f>VLOOKUP(B70,'CPI Indexes'!A$2:E$109,5,FALSE)</f>
        <v>0.98</v>
      </c>
      <c r="N70">
        <f>IF(B70&gt;G$4,VLOOKUP((B70-G$4),'CPI Indexes'!A$2:E$109,5,FALSE),VLOOKUP(0,'CPI Indexes'!A$2:E$109,5,FALSE))</f>
        <v>0.98</v>
      </c>
      <c r="O70">
        <f t="shared" si="12"/>
        <v>1</v>
      </c>
      <c r="P70"/>
    </row>
    <row r="71" spans="2:17" x14ac:dyDescent="0.35">
      <c r="H71" s="3"/>
      <c r="P71"/>
    </row>
    <row r="72" spans="2:17" x14ac:dyDescent="0.35">
      <c r="D72" s="1">
        <f>SUM(D9:D69)</f>
        <v>150096201.47</v>
      </c>
      <c r="H72" s="3"/>
      <c r="I72" s="3">
        <f>SUM(I13:I70)</f>
        <v>216264309.56052947</v>
      </c>
      <c r="J72" s="3"/>
      <c r="K72" s="3">
        <f>SUM(K13:K70)</f>
        <v>53600784.04899966</v>
      </c>
      <c r="L72" s="11">
        <f>SUM(L13:L70)</f>
        <v>13259012.561677361</v>
      </c>
      <c r="P72"/>
    </row>
    <row r="73" spans="2:17" x14ac:dyDescent="0.35">
      <c r="H73" s="3"/>
      <c r="I73" s="3"/>
      <c r="P73"/>
      <c r="Q73" s="4"/>
    </row>
    <row r="74" spans="2:17" x14ac:dyDescent="0.35">
      <c r="H74" s="3"/>
      <c r="I74" s="3">
        <f>I72/D72</f>
        <v>1.44083799218433</v>
      </c>
      <c r="J74" s="5"/>
      <c r="K74" s="6">
        <f>K72/D72</f>
        <v>0.35710953058137812</v>
      </c>
      <c r="L74" s="5">
        <f>L72/D72</f>
        <v>8.8336762901541271E-2</v>
      </c>
      <c r="P74"/>
      <c r="Q74" s="4"/>
    </row>
    <row r="75" spans="2:17" x14ac:dyDescent="0.35">
      <c r="H75" s="3"/>
      <c r="P75"/>
      <c r="Q75" s="4"/>
    </row>
    <row r="76" spans="2:17" x14ac:dyDescent="0.35">
      <c r="D76" s="1"/>
      <c r="F76" s="2"/>
      <c r="H76" s="2"/>
      <c r="L76" s="2"/>
      <c r="N76" s="3"/>
      <c r="O76" s="4"/>
      <c r="P76" s="4"/>
      <c r="Q76" s="4"/>
    </row>
    <row r="77" spans="2:17" x14ac:dyDescent="0.35">
      <c r="D77" s="1"/>
      <c r="F77" s="2"/>
      <c r="H77" s="2"/>
      <c r="L77" s="2"/>
      <c r="N77" s="3"/>
      <c r="O77" s="4"/>
      <c r="P77" s="4"/>
      <c r="Q77" s="4"/>
    </row>
    <row r="78" spans="2:17" x14ac:dyDescent="0.35">
      <c r="D78" s="1"/>
      <c r="F78" s="2"/>
      <c r="H78" s="2"/>
      <c r="L78" s="2"/>
      <c r="N78" s="3"/>
      <c r="O78" s="4"/>
      <c r="P78" s="4"/>
      <c r="Q78" s="4"/>
    </row>
    <row r="79" spans="2:17" x14ac:dyDescent="0.35">
      <c r="D79" s="1"/>
      <c r="F79" s="2"/>
      <c r="H79" s="2"/>
      <c r="L79" s="2"/>
      <c r="N79" s="3"/>
      <c r="O79" s="4"/>
      <c r="P79" s="4"/>
      <c r="Q79" s="4"/>
    </row>
    <row r="80" spans="2:17" x14ac:dyDescent="0.35">
      <c r="D80" s="1"/>
      <c r="F80" s="2"/>
      <c r="H80" s="2"/>
      <c r="L80" s="2"/>
      <c r="N80" s="3"/>
      <c r="O80" s="4"/>
      <c r="P80" s="4"/>
      <c r="Q80" s="4"/>
    </row>
    <row r="81" spans="4:19" x14ac:dyDescent="0.35">
      <c r="D81" s="1"/>
      <c r="F81" s="2"/>
      <c r="H81" s="2"/>
      <c r="L81" s="2"/>
      <c r="N81" s="3"/>
      <c r="O81" s="4"/>
      <c r="P81" s="4"/>
      <c r="Q81" s="4"/>
    </row>
    <row r="82" spans="4:19" x14ac:dyDescent="0.35">
      <c r="D82" s="1"/>
      <c r="F82" s="2"/>
      <c r="H82" s="2"/>
      <c r="L82" s="2"/>
      <c r="N82" s="3"/>
      <c r="O82" s="4"/>
      <c r="P82" s="4"/>
      <c r="Q82" s="4"/>
    </row>
    <row r="83" spans="4:19" x14ac:dyDescent="0.35">
      <c r="D83" s="1"/>
      <c r="F83" s="2"/>
      <c r="H83" s="2"/>
      <c r="L83" s="2"/>
      <c r="N83" s="3"/>
      <c r="O83" s="4"/>
      <c r="P83" s="4"/>
      <c r="Q83" s="4"/>
    </row>
    <row r="84" spans="4:19" x14ac:dyDescent="0.35">
      <c r="D84" s="1"/>
      <c r="F84" s="2"/>
      <c r="H84" s="2"/>
      <c r="L84" s="2"/>
      <c r="N84" s="3"/>
      <c r="O84" s="4"/>
      <c r="P84" s="4"/>
      <c r="Q84" s="4"/>
    </row>
    <row r="85" spans="4:19" x14ac:dyDescent="0.35">
      <c r="D85" s="1"/>
      <c r="F85" s="2"/>
      <c r="H85" s="2"/>
      <c r="L85" s="2"/>
      <c r="N85" s="3"/>
      <c r="O85" s="4"/>
      <c r="P85" s="4"/>
    </row>
    <row r="86" spans="4:19" x14ac:dyDescent="0.35">
      <c r="D86" s="1"/>
      <c r="F86" s="2"/>
      <c r="H86" s="2"/>
      <c r="J86" s="2"/>
      <c r="N86" s="2"/>
      <c r="Q86" s="3"/>
      <c r="R86" s="4"/>
      <c r="S86" s="4"/>
    </row>
    <row r="87" spans="4:19" x14ac:dyDescent="0.35">
      <c r="D87" s="1"/>
      <c r="F87" s="2"/>
      <c r="H87" s="2"/>
      <c r="J87" s="2"/>
      <c r="N87" s="2"/>
      <c r="R87" s="4"/>
      <c r="S87" s="4"/>
    </row>
    <row r="88" spans="4:19" x14ac:dyDescent="0.35">
      <c r="Q88" s="5"/>
    </row>
    <row r="89" spans="4:19" x14ac:dyDescent="0.35">
      <c r="D89" s="1"/>
      <c r="R89" s="3"/>
      <c r="S89" s="3"/>
    </row>
    <row r="91" spans="4:19" x14ac:dyDescent="0.35">
      <c r="R91" s="6"/>
      <c r="S91" s="5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71"/>
  <sheetViews>
    <sheetView tabSelected="1" view="pageLayout" zoomScaleNormal="100" workbookViewId="0">
      <selection activeCell="F7" sqref="F7"/>
    </sheetView>
  </sheetViews>
  <sheetFormatPr defaultRowHeight="14.5" x14ac:dyDescent="0.35"/>
  <cols>
    <col min="4" max="4" width="16.81640625" customWidth="1"/>
    <col min="5" max="5" width="2.26953125" customWidth="1"/>
    <col min="6" max="6" width="13.453125" bestFit="1" customWidth="1"/>
    <col min="7" max="7" width="3" bestFit="1" customWidth="1"/>
    <col min="8" max="8" width="16.54296875" customWidth="1"/>
    <col min="9" max="9" width="17.36328125" customWidth="1"/>
    <col min="10" max="10" width="15.1796875" customWidth="1"/>
    <col min="11" max="11" width="19.54296875" bestFit="1" customWidth="1"/>
    <col min="12" max="12" width="20.1796875" bestFit="1" customWidth="1"/>
    <col min="13" max="13" width="4.1796875" customWidth="1"/>
    <col min="15" max="15" width="7.7265625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23</v>
      </c>
    </row>
    <row r="3" spans="2:19" x14ac:dyDescent="0.35">
      <c r="B3" t="s">
        <v>1</v>
      </c>
      <c r="F3">
        <v>0.1</v>
      </c>
    </row>
    <row r="4" spans="2:19" x14ac:dyDescent="0.35">
      <c r="B4" t="s">
        <v>2</v>
      </c>
      <c r="F4" s="12">
        <v>31.511237784006642</v>
      </c>
      <c r="G4" s="13">
        <f>ROUND(F4,0)</f>
        <v>32</v>
      </c>
    </row>
    <row r="5" spans="2:19" x14ac:dyDescent="0.35">
      <c r="B5" t="s">
        <v>3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M8" t="s">
        <v>18</v>
      </c>
      <c r="N8" t="s">
        <v>19</v>
      </c>
      <c r="O8" t="s">
        <v>20</v>
      </c>
      <c r="P8"/>
    </row>
    <row r="9" spans="2:19" x14ac:dyDescent="0.35">
      <c r="B9">
        <f>2021-C9</f>
        <v>57</v>
      </c>
      <c r="C9" s="7">
        <v>1964</v>
      </c>
      <c r="D9" s="8">
        <v>1140124.27</v>
      </c>
      <c r="F9" s="15">
        <v>0.82</v>
      </c>
      <c r="H9" s="14">
        <f>D9*F$3</f>
        <v>114012.42700000001</v>
      </c>
      <c r="I9" s="3">
        <f>D9*O9</f>
        <v>6181842.6327922074</v>
      </c>
      <c r="J9" s="3">
        <f>H9/I9</f>
        <v>1.8443113772455094E-2</v>
      </c>
      <c r="K9" s="4">
        <f t="shared" ref="K9:K11" si="0">(I9*J9)*((1+(F$6/100))^F9)</f>
        <v>115878.89134740434</v>
      </c>
      <c r="L9" s="4">
        <f>K9/((1+(F$5/100))^F9)</f>
        <v>112433.07409026545</v>
      </c>
      <c r="M9">
        <f>VLOOKUP(B9,'CPI Indexes'!A$2:E$109,5,FALSE)</f>
        <v>8.35</v>
      </c>
      <c r="N9">
        <f>IF(B9&gt;G$4,VLOOKUP((B9-G$4),'CPI Indexes'!A$2:E$109,5,FALSE),VLOOKUP(0,'CPI Indexes'!A$2:E$109,5,FALSE))</f>
        <v>1.54</v>
      </c>
      <c r="O9">
        <f>M9/N9</f>
        <v>5.4220779220779214</v>
      </c>
      <c r="P9"/>
    </row>
    <row r="10" spans="2:19" x14ac:dyDescent="0.35">
      <c r="B10">
        <f t="shared" ref="B10:B50" si="1">2021-C10</f>
        <v>46</v>
      </c>
      <c r="C10" s="7">
        <v>1975</v>
      </c>
      <c r="D10" s="8">
        <v>1589111.14</v>
      </c>
      <c r="F10" s="15">
        <v>3.51</v>
      </c>
      <c r="H10" s="14">
        <f t="shared" ref="H10:H11" si="2">D10*F$3</f>
        <v>158911.114</v>
      </c>
      <c r="I10" s="3">
        <f t="shared" ref="I10:I11" si="3">D10*O10</f>
        <v>6098052.5047154464</v>
      </c>
      <c r="J10" s="3">
        <f t="shared" ref="J10:J11" si="4">H10/I10</f>
        <v>2.6059322033898307E-2</v>
      </c>
      <c r="K10" s="4">
        <f t="shared" si="0"/>
        <v>170349.50465017057</v>
      </c>
      <c r="L10" s="4">
        <f t="shared" ref="L10:L11" si="5">K10/((1+(F$5/100))^F10)</f>
        <v>149700.2843076096</v>
      </c>
      <c r="M10">
        <f>VLOOKUP(B10,'CPI Indexes'!A$2:E$109,5,FALSE)</f>
        <v>4.72</v>
      </c>
      <c r="N10">
        <f>IF(B10&gt;G$4,VLOOKUP((B10-G$4),'CPI Indexes'!A$2:E$109,5,FALSE),VLOOKUP(0,'CPI Indexes'!A$2:E$109,5,FALSE))</f>
        <v>1.23</v>
      </c>
      <c r="O10">
        <f t="shared" ref="O10:O11" si="6">M10/N10</f>
        <v>3.8373983739837398</v>
      </c>
      <c r="P10"/>
    </row>
    <row r="11" spans="2:19" x14ac:dyDescent="0.35">
      <c r="B11">
        <f t="shared" si="1"/>
        <v>45</v>
      </c>
      <c r="C11" s="7">
        <v>1976</v>
      </c>
      <c r="D11" s="8">
        <v>869820.08</v>
      </c>
      <c r="F11" s="15">
        <v>3.81</v>
      </c>
      <c r="H11" s="14">
        <f t="shared" si="2"/>
        <v>86982.008000000002</v>
      </c>
      <c r="I11" s="3">
        <f t="shared" si="3"/>
        <v>3196588.7940000002</v>
      </c>
      <c r="J11" s="3">
        <f t="shared" si="4"/>
        <v>2.7210884353741496E-2</v>
      </c>
      <c r="K11" s="4">
        <f t="shared" si="0"/>
        <v>93798.541107690253</v>
      </c>
      <c r="L11" s="4">
        <f t="shared" si="5"/>
        <v>81523.234464425812</v>
      </c>
      <c r="M11">
        <f>VLOOKUP(B11,'CPI Indexes'!A$2:E$109,5,FALSE)</f>
        <v>4.41</v>
      </c>
      <c r="N11">
        <f>IF(B11&gt;G$4,VLOOKUP((B11-G$4),'CPI Indexes'!A$2:E$109,5,FALSE),VLOOKUP(0,'CPI Indexes'!A$2:E$109,5,FALSE))</f>
        <v>1.2</v>
      </c>
      <c r="O11">
        <f t="shared" si="6"/>
        <v>3.6750000000000003</v>
      </c>
      <c r="P11"/>
    </row>
    <row r="12" spans="2:19" x14ac:dyDescent="0.35">
      <c r="B12">
        <f t="shared" si="1"/>
        <v>39</v>
      </c>
      <c r="C12" s="7">
        <v>1982</v>
      </c>
      <c r="D12" s="8">
        <v>17507279.34</v>
      </c>
      <c r="F12" s="15">
        <v>6.1</v>
      </c>
      <c r="H12" s="14">
        <f t="shared" ref="H12:H50" si="7">D12*F$3</f>
        <v>1750727.9340000001</v>
      </c>
      <c r="I12" s="3">
        <f t="shared" ref="I12:I50" si="8">D12*O12</f>
        <v>40154310.412844039</v>
      </c>
      <c r="J12" s="3">
        <f t="shared" ref="J12:J50" si="9">H12/I12</f>
        <v>4.36E-2</v>
      </c>
      <c r="K12" s="4">
        <f t="shared" ref="K12:K50" si="10">(I12*J12)*((1+(F$6/100))^F12)</f>
        <v>1975512.1678732964</v>
      </c>
      <c r="L12" s="4">
        <f t="shared" ref="L12:L50" si="11">K12/((1+(F$5/100))^F12)</f>
        <v>1578164.4863009243</v>
      </c>
      <c r="M12">
        <f>VLOOKUP(B12,'CPI Indexes'!A$2:E$109,5,FALSE)</f>
        <v>2.5</v>
      </c>
      <c r="N12">
        <f>IF(B12&gt;G$4,VLOOKUP((B12-G$4),'CPI Indexes'!A$2:E$109,5,FALSE),VLOOKUP(0,'CPI Indexes'!A$2:E$109,5,FALSE))</f>
        <v>1.0900000000000001</v>
      </c>
      <c r="O12">
        <f t="shared" ref="O12:O50" si="12">M12/N12</f>
        <v>2.2935779816513762</v>
      </c>
      <c r="P12"/>
    </row>
    <row r="13" spans="2:19" x14ac:dyDescent="0.35">
      <c r="B13">
        <f t="shared" si="1"/>
        <v>37</v>
      </c>
      <c r="C13" s="7">
        <v>1984</v>
      </c>
      <c r="D13" s="8">
        <v>36826.21</v>
      </c>
      <c r="F13" s="15">
        <v>7.15</v>
      </c>
      <c r="H13" s="14">
        <f t="shared" si="7"/>
        <v>3682.6210000000001</v>
      </c>
      <c r="I13" s="3">
        <f t="shared" si="8"/>
        <v>77782.46224299063</v>
      </c>
      <c r="J13" s="3">
        <f t="shared" si="9"/>
        <v>4.7345132743362849E-2</v>
      </c>
      <c r="K13" s="4">
        <f t="shared" si="10"/>
        <v>4242.7579262534491</v>
      </c>
      <c r="L13" s="4">
        <f t="shared" si="11"/>
        <v>3260.8686086761068</v>
      </c>
      <c r="M13">
        <f>VLOOKUP(B13,'CPI Indexes'!A$2:E$109,5,FALSE)</f>
        <v>2.2599999999999998</v>
      </c>
      <c r="N13">
        <f>IF(B13&gt;G$4,VLOOKUP((B13-G$4),'CPI Indexes'!A$2:E$109,5,FALSE),VLOOKUP(0,'CPI Indexes'!A$2:E$109,5,FALSE))</f>
        <v>1.07</v>
      </c>
      <c r="O13">
        <f t="shared" si="12"/>
        <v>2.1121495327102799</v>
      </c>
      <c r="P13"/>
    </row>
    <row r="14" spans="2:19" x14ac:dyDescent="0.35">
      <c r="B14">
        <f t="shared" si="1"/>
        <v>36</v>
      </c>
      <c r="C14" s="7">
        <v>1985</v>
      </c>
      <c r="D14" s="8">
        <v>3035927.13</v>
      </c>
      <c r="F14" s="15">
        <v>7.74</v>
      </c>
      <c r="H14" s="14">
        <f t="shared" si="7"/>
        <v>303592.71299999999</v>
      </c>
      <c r="I14" s="3">
        <f t="shared" si="8"/>
        <v>6274249.4019999988</v>
      </c>
      <c r="J14" s="3">
        <f t="shared" si="9"/>
        <v>4.8387096774193554E-2</v>
      </c>
      <c r="K14" s="4">
        <f t="shared" si="10"/>
        <v>353880.5329133835</v>
      </c>
      <c r="L14" s="4">
        <f t="shared" si="11"/>
        <v>266139.13250321936</v>
      </c>
      <c r="M14">
        <f>VLOOKUP(B14,'CPI Indexes'!A$2:E$109,5,FALSE)</f>
        <v>2.17</v>
      </c>
      <c r="N14">
        <f>IF(B14&gt;G$4,VLOOKUP((B14-G$4),'CPI Indexes'!A$2:E$109,5,FALSE),VLOOKUP(0,'CPI Indexes'!A$2:E$109,5,FALSE))</f>
        <v>1.05</v>
      </c>
      <c r="O14">
        <f t="shared" si="12"/>
        <v>2.0666666666666664</v>
      </c>
      <c r="P14"/>
    </row>
    <row r="15" spans="2:19" x14ac:dyDescent="0.35">
      <c r="B15">
        <f t="shared" si="1"/>
        <v>35</v>
      </c>
      <c r="C15" s="7">
        <v>1986</v>
      </c>
      <c r="D15" s="8">
        <v>174742.13</v>
      </c>
      <c r="F15" s="15">
        <v>8.36</v>
      </c>
      <c r="H15" s="14">
        <f t="shared" si="7"/>
        <v>17474.213</v>
      </c>
      <c r="I15" s="3">
        <f t="shared" si="8"/>
        <v>354573.83660194173</v>
      </c>
      <c r="J15" s="3">
        <f t="shared" si="9"/>
        <v>4.9282296650717705E-2</v>
      </c>
      <c r="K15" s="4">
        <f t="shared" si="10"/>
        <v>20620.303878098686</v>
      </c>
      <c r="L15" s="4">
        <f t="shared" si="11"/>
        <v>15157.741631676852</v>
      </c>
      <c r="M15">
        <f>VLOOKUP(B15,'CPI Indexes'!A$2:E$109,5,FALSE)</f>
        <v>2.09</v>
      </c>
      <c r="N15">
        <f>IF(B15&gt;G$4,VLOOKUP((B15-G$4),'CPI Indexes'!A$2:E$109,5,FALSE),VLOOKUP(0,'CPI Indexes'!A$2:E$109,5,FALSE))</f>
        <v>1.03</v>
      </c>
      <c r="O15">
        <f t="shared" si="12"/>
        <v>2.029126213592233</v>
      </c>
      <c r="P15"/>
    </row>
    <row r="16" spans="2:19" x14ac:dyDescent="0.35">
      <c r="B16">
        <f t="shared" si="1"/>
        <v>34</v>
      </c>
      <c r="C16" s="7">
        <v>1987</v>
      </c>
      <c r="D16" s="8">
        <v>182220.97</v>
      </c>
      <c r="F16" s="15">
        <v>9</v>
      </c>
      <c r="H16" s="14">
        <f t="shared" si="7"/>
        <v>18222.097000000002</v>
      </c>
      <c r="I16" s="3">
        <f t="shared" si="8"/>
        <v>360833.60396039602</v>
      </c>
      <c r="J16" s="3">
        <f t="shared" si="9"/>
        <v>5.0500000000000003E-2</v>
      </c>
      <c r="K16" s="4">
        <f t="shared" si="10"/>
        <v>21777.092709414905</v>
      </c>
      <c r="L16" s="4">
        <f t="shared" si="11"/>
        <v>15635.326386603827</v>
      </c>
      <c r="M16">
        <f>VLOOKUP(B16,'CPI Indexes'!A$2:E$109,5,FALSE)</f>
        <v>2</v>
      </c>
      <c r="N16">
        <f>IF(B16&gt;G$4,VLOOKUP((B16-G$4),'CPI Indexes'!A$2:E$109,5,FALSE),VLOOKUP(0,'CPI Indexes'!A$2:E$109,5,FALSE))</f>
        <v>1.01</v>
      </c>
      <c r="O16">
        <f t="shared" si="12"/>
        <v>1.9801980198019802</v>
      </c>
      <c r="P16"/>
    </row>
    <row r="17" spans="2:16" x14ac:dyDescent="0.35">
      <c r="B17">
        <f t="shared" si="1"/>
        <v>33</v>
      </c>
      <c r="C17" s="7">
        <v>1988</v>
      </c>
      <c r="D17" s="8">
        <v>13449779.130000001</v>
      </c>
      <c r="F17" s="15">
        <v>9.67</v>
      </c>
      <c r="H17" s="14">
        <f t="shared" si="7"/>
        <v>1344977.9130000002</v>
      </c>
      <c r="I17" s="3">
        <f t="shared" si="8"/>
        <v>25823575.9296</v>
      </c>
      <c r="J17" s="3">
        <f t="shared" si="9"/>
        <v>5.2083333333333343E-2</v>
      </c>
      <c r="K17" s="4">
        <f t="shared" si="10"/>
        <v>1628841.4533858867</v>
      </c>
      <c r="L17" s="4">
        <f t="shared" si="11"/>
        <v>1140968.9724502054</v>
      </c>
      <c r="M17">
        <f>VLOOKUP(B17,'CPI Indexes'!A$2:E$109,5,FALSE)</f>
        <v>1.92</v>
      </c>
      <c r="N17">
        <f>IF(B17&gt;G$4,VLOOKUP((B17-G$4),'CPI Indexes'!A$2:E$109,5,FALSE),VLOOKUP(0,'CPI Indexes'!A$2:E$109,5,FALSE))</f>
        <v>1</v>
      </c>
      <c r="O17">
        <f t="shared" si="12"/>
        <v>1.92</v>
      </c>
      <c r="P17"/>
    </row>
    <row r="18" spans="2:16" x14ac:dyDescent="0.35">
      <c r="B18">
        <f t="shared" si="1"/>
        <v>32</v>
      </c>
      <c r="C18" s="7">
        <v>1989</v>
      </c>
      <c r="D18" s="8">
        <v>1154800.08</v>
      </c>
      <c r="F18" s="15">
        <v>10.36</v>
      </c>
      <c r="H18" s="14">
        <f t="shared" si="7"/>
        <v>115480.00800000002</v>
      </c>
      <c r="I18" s="3">
        <f t="shared" si="8"/>
        <v>2156412.3942857147</v>
      </c>
      <c r="J18" s="3">
        <f t="shared" si="9"/>
        <v>5.3551912568306007E-2</v>
      </c>
      <c r="K18" s="4">
        <f t="shared" si="10"/>
        <v>141776.60900781056</v>
      </c>
      <c r="L18" s="4">
        <f t="shared" si="11"/>
        <v>96820.609657740017</v>
      </c>
      <c r="M18">
        <f>VLOOKUP(B18,'CPI Indexes'!A$2:E$109,5,FALSE)</f>
        <v>1.83</v>
      </c>
      <c r="N18">
        <f>IF(B18&gt;G$4,VLOOKUP((B18-G$4),'CPI Indexes'!A$2:E$109,5,FALSE),VLOOKUP(0,'CPI Indexes'!A$2:E$109,5,FALSE))</f>
        <v>0.98</v>
      </c>
      <c r="O18">
        <f t="shared" si="12"/>
        <v>1.8673469387755104</v>
      </c>
      <c r="P18"/>
    </row>
    <row r="19" spans="2:16" x14ac:dyDescent="0.35">
      <c r="B19">
        <f t="shared" si="1"/>
        <v>31</v>
      </c>
      <c r="C19" s="7">
        <v>1990</v>
      </c>
      <c r="D19" s="8">
        <v>20655614.530000001</v>
      </c>
      <c r="F19" s="15">
        <v>11.07</v>
      </c>
      <c r="H19" s="14">
        <f t="shared" si="7"/>
        <v>2065561.4530000002</v>
      </c>
      <c r="I19" s="3">
        <f t="shared" si="8"/>
        <v>36885025.946428575</v>
      </c>
      <c r="J19" s="3">
        <f t="shared" si="9"/>
        <v>5.6000000000000001E-2</v>
      </c>
      <c r="K19" s="4">
        <f t="shared" si="10"/>
        <v>2571828.6007475243</v>
      </c>
      <c r="L19" s="4">
        <f t="shared" si="11"/>
        <v>1711014.520155834</v>
      </c>
      <c r="M19">
        <f>VLOOKUP(B19,'CPI Indexes'!A$2:E$109,5,FALSE)</f>
        <v>1.75</v>
      </c>
      <c r="N19">
        <f>IF(B19&gt;G$4,VLOOKUP((B19-G$4),'CPI Indexes'!A$2:E$109,5,FALSE),VLOOKUP(0,'CPI Indexes'!A$2:E$109,5,FALSE))</f>
        <v>0.98</v>
      </c>
      <c r="O19">
        <f t="shared" si="12"/>
        <v>1.7857142857142858</v>
      </c>
      <c r="P19"/>
    </row>
    <row r="20" spans="2:16" x14ac:dyDescent="0.35">
      <c r="B20">
        <f t="shared" si="1"/>
        <v>30</v>
      </c>
      <c r="C20" s="7">
        <v>1991</v>
      </c>
      <c r="D20" s="8">
        <v>3067806.17</v>
      </c>
      <c r="F20" s="15">
        <v>11.79</v>
      </c>
      <c r="H20" s="14">
        <f t="shared" si="7"/>
        <v>306780.61700000003</v>
      </c>
      <c r="I20" s="3">
        <f t="shared" si="8"/>
        <v>5165183.8576530609</v>
      </c>
      <c r="J20" s="3">
        <f t="shared" si="9"/>
        <v>5.9393939393939402E-2</v>
      </c>
      <c r="K20" s="4">
        <f t="shared" si="10"/>
        <v>387457.38376048452</v>
      </c>
      <c r="L20" s="4">
        <f t="shared" si="11"/>
        <v>251029.16365336775</v>
      </c>
      <c r="M20">
        <f>VLOOKUP(B20,'CPI Indexes'!A$2:E$109,5,FALSE)</f>
        <v>1.65</v>
      </c>
      <c r="N20">
        <f>IF(B20&gt;G$4,VLOOKUP((B20-G$4),'CPI Indexes'!A$2:E$109,5,FALSE),VLOOKUP(0,'CPI Indexes'!A$2:E$109,5,FALSE))</f>
        <v>0.98</v>
      </c>
      <c r="O20">
        <f t="shared" si="12"/>
        <v>1.6836734693877551</v>
      </c>
      <c r="P20"/>
    </row>
    <row r="21" spans="2:16" x14ac:dyDescent="0.35">
      <c r="B21">
        <f t="shared" si="1"/>
        <v>29</v>
      </c>
      <c r="C21" s="7">
        <v>1992</v>
      </c>
      <c r="D21" s="8">
        <v>31160066.899999999</v>
      </c>
      <c r="F21" s="15">
        <v>12.53</v>
      </c>
      <c r="H21" s="14">
        <f t="shared" si="7"/>
        <v>3116006.69</v>
      </c>
      <c r="I21" s="3">
        <f t="shared" si="8"/>
        <v>51827458.211224489</v>
      </c>
      <c r="J21" s="3">
        <f t="shared" si="9"/>
        <v>6.0122699386503067E-2</v>
      </c>
      <c r="K21" s="4">
        <f t="shared" si="10"/>
        <v>3993544.5502782008</v>
      </c>
      <c r="L21" s="4">
        <f t="shared" si="11"/>
        <v>2517836.7788633853</v>
      </c>
      <c r="M21">
        <f>VLOOKUP(B21,'CPI Indexes'!A$2:E$109,5,FALSE)</f>
        <v>1.63</v>
      </c>
      <c r="N21">
        <f>IF(B21&gt;G$4,VLOOKUP((B21-G$4),'CPI Indexes'!A$2:E$109,5,FALSE),VLOOKUP(0,'CPI Indexes'!A$2:E$109,5,FALSE))</f>
        <v>0.98</v>
      </c>
      <c r="O21">
        <f t="shared" si="12"/>
        <v>1.6632653061224489</v>
      </c>
      <c r="P21"/>
    </row>
    <row r="22" spans="2:16" x14ac:dyDescent="0.35">
      <c r="B22">
        <f t="shared" si="1"/>
        <v>28</v>
      </c>
      <c r="C22" s="7">
        <v>1993</v>
      </c>
      <c r="D22" s="8">
        <v>2473866.11</v>
      </c>
      <c r="F22" s="15">
        <v>13.29</v>
      </c>
      <c r="H22" s="14">
        <f t="shared" si="7"/>
        <v>247386.611</v>
      </c>
      <c r="I22" s="3">
        <f t="shared" si="8"/>
        <v>4038965.0775510203</v>
      </c>
      <c r="J22" s="3">
        <f t="shared" si="9"/>
        <v>6.1250000000000006E-2</v>
      </c>
      <c r="K22" s="4">
        <f t="shared" si="10"/>
        <v>321864.05161009094</v>
      </c>
      <c r="L22" s="4">
        <f t="shared" si="11"/>
        <v>197328.83564632706</v>
      </c>
      <c r="M22">
        <f>VLOOKUP(B22,'CPI Indexes'!A$2:E$109,5,FALSE)</f>
        <v>1.6</v>
      </c>
      <c r="N22">
        <f>IF(B22&gt;G$4,VLOOKUP((B22-G$4),'CPI Indexes'!A$2:E$109,5,FALSE),VLOOKUP(0,'CPI Indexes'!A$2:E$109,5,FALSE))</f>
        <v>0.98</v>
      </c>
      <c r="O22">
        <f t="shared" si="12"/>
        <v>1.6326530612244898</v>
      </c>
      <c r="P22"/>
    </row>
    <row r="23" spans="2:16" x14ac:dyDescent="0.35">
      <c r="B23">
        <f t="shared" si="1"/>
        <v>27</v>
      </c>
      <c r="C23" s="7">
        <v>1994</v>
      </c>
      <c r="D23" s="8">
        <v>1776507.78</v>
      </c>
      <c r="F23" s="15">
        <v>14.07</v>
      </c>
      <c r="H23" s="14">
        <f t="shared" si="7"/>
        <v>177650.77800000002</v>
      </c>
      <c r="I23" s="3">
        <f t="shared" si="8"/>
        <v>2900420.8653061227</v>
      </c>
      <c r="J23" s="3">
        <f t="shared" si="9"/>
        <v>6.1249999999999999E-2</v>
      </c>
      <c r="K23" s="4">
        <f t="shared" si="10"/>
        <v>234731.58454354492</v>
      </c>
      <c r="L23" s="4">
        <f t="shared" si="11"/>
        <v>139835.96625710759</v>
      </c>
      <c r="M23">
        <f>VLOOKUP(B23,'CPI Indexes'!A$2:E$109,5,FALSE)</f>
        <v>1.6</v>
      </c>
      <c r="N23">
        <f>IF(B23&gt;G$4,VLOOKUP((B23-G$4),'CPI Indexes'!A$2:E$109,5,FALSE),VLOOKUP(0,'CPI Indexes'!A$2:E$109,5,FALSE))</f>
        <v>0.98</v>
      </c>
      <c r="O23">
        <f t="shared" si="12"/>
        <v>1.6326530612244898</v>
      </c>
      <c r="P23"/>
    </row>
    <row r="24" spans="2:16" x14ac:dyDescent="0.35">
      <c r="B24">
        <f t="shared" si="1"/>
        <v>26</v>
      </c>
      <c r="C24" s="7">
        <v>1995</v>
      </c>
      <c r="D24" s="8">
        <v>1122494.48</v>
      </c>
      <c r="F24" s="15">
        <v>14.87</v>
      </c>
      <c r="H24" s="14">
        <f t="shared" si="7"/>
        <v>112249.448</v>
      </c>
      <c r="I24" s="3">
        <f t="shared" si="8"/>
        <v>1786827.9477551021</v>
      </c>
      <c r="J24" s="3">
        <f t="shared" si="9"/>
        <v>6.2820512820512819E-2</v>
      </c>
      <c r="K24" s="4">
        <f t="shared" si="10"/>
        <v>150684.56478201653</v>
      </c>
      <c r="L24" s="4">
        <f t="shared" si="11"/>
        <v>87161.689743596871</v>
      </c>
      <c r="M24">
        <f>VLOOKUP(B24,'CPI Indexes'!A$2:E$109,5,FALSE)</f>
        <v>1.56</v>
      </c>
      <c r="N24">
        <f>IF(B24&gt;G$4,VLOOKUP((B24-G$4),'CPI Indexes'!A$2:E$109,5,FALSE),VLOOKUP(0,'CPI Indexes'!A$2:E$109,5,FALSE))</f>
        <v>0.98</v>
      </c>
      <c r="O24">
        <f t="shared" si="12"/>
        <v>1.5918367346938775</v>
      </c>
      <c r="P24"/>
    </row>
    <row r="25" spans="2:16" x14ac:dyDescent="0.35">
      <c r="B25">
        <f t="shared" si="1"/>
        <v>25</v>
      </c>
      <c r="C25" s="7">
        <v>1996</v>
      </c>
      <c r="D25" s="8">
        <v>45392248.670000002</v>
      </c>
      <c r="F25" s="15">
        <v>15.69</v>
      </c>
      <c r="H25" s="14">
        <f t="shared" si="7"/>
        <v>4539224.8670000006</v>
      </c>
      <c r="I25" s="3">
        <f t="shared" si="8"/>
        <v>71330676.481428578</v>
      </c>
      <c r="J25" s="3">
        <f t="shared" si="9"/>
        <v>6.3636363636363644E-2</v>
      </c>
      <c r="K25" s="4">
        <f t="shared" si="10"/>
        <v>6193246.8805466359</v>
      </c>
      <c r="L25" s="4">
        <f t="shared" si="11"/>
        <v>3475881.9567456255</v>
      </c>
      <c r="M25">
        <f>VLOOKUP(B25,'CPI Indexes'!A$2:E$109,5,FALSE)</f>
        <v>1.54</v>
      </c>
      <c r="N25">
        <f>IF(B25&gt;G$4,VLOOKUP((B25-G$4),'CPI Indexes'!A$2:E$109,5,FALSE),VLOOKUP(0,'CPI Indexes'!A$2:E$109,5,FALSE))</f>
        <v>0.98</v>
      </c>
      <c r="O25">
        <f t="shared" si="12"/>
        <v>1.5714285714285714</v>
      </c>
      <c r="P25"/>
    </row>
    <row r="26" spans="2:16" x14ac:dyDescent="0.35">
      <c r="B26">
        <f t="shared" si="1"/>
        <v>24</v>
      </c>
      <c r="C26" s="7">
        <v>1997</v>
      </c>
      <c r="D26" s="8">
        <v>11812597.34</v>
      </c>
      <c r="F26" s="16">
        <v>16.53</v>
      </c>
      <c r="H26" s="14">
        <f t="shared" si="7"/>
        <v>1181259.7339999999</v>
      </c>
      <c r="I26" s="3">
        <f t="shared" si="8"/>
        <v>18321579.5477551</v>
      </c>
      <c r="J26" s="3">
        <f t="shared" si="9"/>
        <v>6.4473684210526322E-2</v>
      </c>
      <c r="K26" s="4">
        <f t="shared" si="10"/>
        <v>1638725.6046432911</v>
      </c>
      <c r="L26" s="4">
        <f t="shared" si="11"/>
        <v>891708.39944676217</v>
      </c>
      <c r="M26">
        <f>VLOOKUP(B26,'CPI Indexes'!A$2:E$109,5,FALSE)</f>
        <v>1.52</v>
      </c>
      <c r="N26">
        <f>IF(B26&gt;G$4,VLOOKUP((B26-G$4),'CPI Indexes'!A$2:E$109,5,FALSE),VLOOKUP(0,'CPI Indexes'!A$2:E$109,5,FALSE))</f>
        <v>0.98</v>
      </c>
      <c r="O26">
        <f t="shared" si="12"/>
        <v>1.5510204081632653</v>
      </c>
      <c r="P26"/>
    </row>
    <row r="27" spans="2:16" x14ac:dyDescent="0.35">
      <c r="B27">
        <f t="shared" si="1"/>
        <v>23</v>
      </c>
      <c r="C27" s="7">
        <v>1998</v>
      </c>
      <c r="D27" s="8">
        <v>1391664.48</v>
      </c>
      <c r="F27" s="16">
        <v>17.38</v>
      </c>
      <c r="H27" s="14">
        <f t="shared" si="7"/>
        <v>139166.448</v>
      </c>
      <c r="I27" s="3">
        <f t="shared" si="8"/>
        <v>2130098.6938775508</v>
      </c>
      <c r="J27" s="3">
        <f t="shared" si="9"/>
        <v>6.533333333333334E-2</v>
      </c>
      <c r="K27" s="4">
        <f t="shared" si="10"/>
        <v>196338.52676977229</v>
      </c>
      <c r="L27" s="4">
        <f t="shared" si="11"/>
        <v>103545.74480966327</v>
      </c>
      <c r="M27">
        <f>VLOOKUP(B27,'CPI Indexes'!A$2:E$109,5,FALSE)</f>
        <v>1.5</v>
      </c>
      <c r="N27">
        <f>IF(B27&gt;G$4,VLOOKUP((B27-G$4),'CPI Indexes'!A$2:E$109,5,FALSE),VLOOKUP(0,'CPI Indexes'!A$2:E$109,5,FALSE))</f>
        <v>0.98</v>
      </c>
      <c r="O27">
        <f t="shared" si="12"/>
        <v>1.5306122448979591</v>
      </c>
      <c r="P27"/>
    </row>
    <row r="28" spans="2:16" x14ac:dyDescent="0.35">
      <c r="B28">
        <f t="shared" si="1"/>
        <v>22</v>
      </c>
      <c r="C28" s="7">
        <v>1999</v>
      </c>
      <c r="D28" s="8">
        <v>4654045.4000000004</v>
      </c>
      <c r="F28" s="16">
        <v>18.25</v>
      </c>
      <c r="H28" s="14">
        <f t="shared" si="7"/>
        <v>465404.54000000004</v>
      </c>
      <c r="I28" s="3">
        <f t="shared" si="8"/>
        <v>6981068.1000000006</v>
      </c>
      <c r="J28" s="3">
        <f t="shared" si="9"/>
        <v>6.6666666666666666E-2</v>
      </c>
      <c r="K28" s="4">
        <f t="shared" si="10"/>
        <v>668011.20946047839</v>
      </c>
      <c r="L28" s="4">
        <f t="shared" si="11"/>
        <v>341193.56124764751</v>
      </c>
      <c r="M28">
        <f>VLOOKUP(B28,'CPI Indexes'!A$2:E$109,5,FALSE)</f>
        <v>1.47</v>
      </c>
      <c r="N28">
        <f>IF(B28&gt;G$4,VLOOKUP((B28-G$4),'CPI Indexes'!A$2:E$109,5,FALSE),VLOOKUP(0,'CPI Indexes'!A$2:E$109,5,FALSE))</f>
        <v>0.98</v>
      </c>
      <c r="O28">
        <f t="shared" si="12"/>
        <v>1.5</v>
      </c>
      <c r="P28"/>
    </row>
    <row r="29" spans="2:16" x14ac:dyDescent="0.35">
      <c r="B29">
        <f t="shared" si="1"/>
        <v>21</v>
      </c>
      <c r="C29" s="7">
        <v>2000</v>
      </c>
      <c r="D29" s="8">
        <v>6216427.8300000001</v>
      </c>
      <c r="F29" s="16">
        <v>19.13</v>
      </c>
      <c r="H29" s="14">
        <f t="shared" si="7"/>
        <v>621642.78300000005</v>
      </c>
      <c r="I29" s="3">
        <f t="shared" si="8"/>
        <v>9134342.9338775519</v>
      </c>
      <c r="J29" s="3">
        <f t="shared" si="9"/>
        <v>6.805555555555555E-2</v>
      </c>
      <c r="K29" s="4">
        <f t="shared" si="10"/>
        <v>907950.52032372495</v>
      </c>
      <c r="L29" s="4">
        <f t="shared" si="11"/>
        <v>448962.14663072897</v>
      </c>
      <c r="M29">
        <f>VLOOKUP(B29,'CPI Indexes'!A$2:E$109,5,FALSE)</f>
        <v>1.44</v>
      </c>
      <c r="N29">
        <f>IF(B29&gt;G$4,VLOOKUP((B29-G$4),'CPI Indexes'!A$2:E$109,5,FALSE),VLOOKUP(0,'CPI Indexes'!A$2:E$109,5,FALSE))</f>
        <v>0.98</v>
      </c>
      <c r="O29">
        <f t="shared" si="12"/>
        <v>1.4693877551020409</v>
      </c>
      <c r="P29"/>
    </row>
    <row r="30" spans="2:16" x14ac:dyDescent="0.35">
      <c r="B30">
        <f t="shared" si="1"/>
        <v>20</v>
      </c>
      <c r="C30" s="7">
        <v>2001</v>
      </c>
      <c r="D30" s="8">
        <v>1393425.54</v>
      </c>
      <c r="F30" s="16">
        <v>20.03</v>
      </c>
      <c r="H30" s="14">
        <f t="shared" si="7"/>
        <v>139342.554</v>
      </c>
      <c r="I30" s="3">
        <f t="shared" si="8"/>
        <v>1990607.9142857143</v>
      </c>
      <c r="J30" s="3">
        <f t="shared" si="9"/>
        <v>7.0000000000000007E-2</v>
      </c>
      <c r="K30" s="4">
        <f t="shared" si="10"/>
        <v>207178.74921938544</v>
      </c>
      <c r="L30" s="4">
        <f t="shared" si="11"/>
        <v>99106.800520818055</v>
      </c>
      <c r="M30">
        <f>VLOOKUP(B30,'CPI Indexes'!A$2:E$109,5,FALSE)</f>
        <v>1.4</v>
      </c>
      <c r="N30">
        <f>IF(B30&gt;G$4,VLOOKUP((B30-G$4),'CPI Indexes'!A$2:E$109,5,FALSE),VLOOKUP(0,'CPI Indexes'!A$2:E$109,5,FALSE))</f>
        <v>0.98</v>
      </c>
      <c r="O30">
        <f t="shared" si="12"/>
        <v>1.4285714285714286</v>
      </c>
      <c r="P30"/>
    </row>
    <row r="31" spans="2:16" x14ac:dyDescent="0.35">
      <c r="B31">
        <f t="shared" si="1"/>
        <v>19</v>
      </c>
      <c r="C31" s="7">
        <v>2002</v>
      </c>
      <c r="D31" s="8">
        <v>1160036.3799999999</v>
      </c>
      <c r="F31" s="16">
        <v>20.94</v>
      </c>
      <c r="H31" s="14">
        <f t="shared" si="7"/>
        <v>116003.63799999999</v>
      </c>
      <c r="I31" s="3">
        <f t="shared" si="8"/>
        <v>1621683.5108163266</v>
      </c>
      <c r="J31" s="3">
        <f t="shared" si="9"/>
        <v>7.153284671532846E-2</v>
      </c>
      <c r="K31" s="4">
        <f t="shared" si="10"/>
        <v>175614.0287288824</v>
      </c>
      <c r="L31" s="4">
        <f t="shared" si="11"/>
        <v>81239.694080282075</v>
      </c>
      <c r="M31">
        <f>VLOOKUP(B31,'CPI Indexes'!A$2:E$109,5,FALSE)</f>
        <v>1.37</v>
      </c>
      <c r="N31">
        <f>IF(B31&gt;G$4,VLOOKUP((B31-G$4),'CPI Indexes'!A$2:E$109,5,FALSE),VLOOKUP(0,'CPI Indexes'!A$2:E$109,5,FALSE))</f>
        <v>0.98</v>
      </c>
      <c r="O31">
        <f t="shared" si="12"/>
        <v>1.3979591836734695</v>
      </c>
      <c r="P31"/>
    </row>
    <row r="32" spans="2:16" x14ac:dyDescent="0.35">
      <c r="B32">
        <f t="shared" si="1"/>
        <v>18</v>
      </c>
      <c r="C32" s="7">
        <v>2003</v>
      </c>
      <c r="D32" s="9">
        <v>3830111.14</v>
      </c>
      <c r="F32" s="16">
        <v>21.86</v>
      </c>
      <c r="H32" s="14">
        <f t="shared" si="7"/>
        <v>383011.11400000006</v>
      </c>
      <c r="I32" s="3">
        <f t="shared" si="8"/>
        <v>5198007.9757142859</v>
      </c>
      <c r="J32" s="3">
        <f t="shared" si="9"/>
        <v>7.3684210526315796E-2</v>
      </c>
      <c r="K32" s="4">
        <f t="shared" si="10"/>
        <v>590488.07443761139</v>
      </c>
      <c r="L32" s="4">
        <f t="shared" si="11"/>
        <v>264065.18545449816</v>
      </c>
      <c r="M32">
        <f>VLOOKUP(B32,'CPI Indexes'!A$2:E$109,5,FALSE)</f>
        <v>1.33</v>
      </c>
      <c r="N32">
        <f>IF(B32&gt;G$4,VLOOKUP((B32-G$4),'CPI Indexes'!A$2:E$109,5,FALSE),VLOOKUP(0,'CPI Indexes'!A$2:E$109,5,FALSE))</f>
        <v>0.98</v>
      </c>
      <c r="O32">
        <f t="shared" si="12"/>
        <v>1.3571428571428572</v>
      </c>
      <c r="P32"/>
    </row>
    <row r="33" spans="2:16" x14ac:dyDescent="0.35">
      <c r="B33">
        <f t="shared" si="1"/>
        <v>17</v>
      </c>
      <c r="C33" s="7">
        <v>2004</v>
      </c>
      <c r="D33" s="8">
        <v>2422471.54</v>
      </c>
      <c r="F33" s="16">
        <v>22.8</v>
      </c>
      <c r="H33" s="14">
        <f t="shared" si="7"/>
        <v>242247.15400000001</v>
      </c>
      <c r="I33" s="3">
        <f t="shared" si="8"/>
        <v>3238201.7524489798</v>
      </c>
      <c r="J33" s="3">
        <f t="shared" si="9"/>
        <v>7.4809160305343514E-2</v>
      </c>
      <c r="K33" s="4">
        <f t="shared" si="10"/>
        <v>380489.43273294263</v>
      </c>
      <c r="L33" s="4">
        <f t="shared" si="11"/>
        <v>164366.68525667643</v>
      </c>
      <c r="M33">
        <f>VLOOKUP(B33,'CPI Indexes'!A$2:E$109,5,FALSE)</f>
        <v>1.31</v>
      </c>
      <c r="N33">
        <f>IF(B33&gt;G$4,VLOOKUP((B33-G$4),'CPI Indexes'!A$2:E$109,5,FALSE),VLOOKUP(0,'CPI Indexes'!A$2:E$109,5,FALSE))</f>
        <v>0.98</v>
      </c>
      <c r="O33">
        <f t="shared" si="12"/>
        <v>1.3367346938775511</v>
      </c>
      <c r="P33"/>
    </row>
    <row r="34" spans="2:16" x14ac:dyDescent="0.35">
      <c r="B34">
        <f t="shared" si="1"/>
        <v>16</v>
      </c>
      <c r="C34" s="7">
        <v>2005</v>
      </c>
      <c r="D34" s="8">
        <v>2936058.69</v>
      </c>
      <c r="F34" s="16">
        <v>23.74</v>
      </c>
      <c r="H34" s="14">
        <f t="shared" si="7"/>
        <v>293605.86900000001</v>
      </c>
      <c r="I34" s="3">
        <f t="shared" si="8"/>
        <v>3834852.1665306124</v>
      </c>
      <c r="J34" s="3">
        <f t="shared" si="9"/>
        <v>7.6562500000000006E-2</v>
      </c>
      <c r="K34" s="4">
        <f t="shared" si="10"/>
        <v>469821.41684219643</v>
      </c>
      <c r="L34" s="4">
        <f t="shared" si="11"/>
        <v>196053.76569835158</v>
      </c>
      <c r="M34">
        <f>VLOOKUP(B34,'CPI Indexes'!A$2:E$109,5,FALSE)</f>
        <v>1.28</v>
      </c>
      <c r="N34">
        <f>IF(B34&gt;G$4,VLOOKUP((B34-G$4),'CPI Indexes'!A$2:E$109,5,FALSE),VLOOKUP(0,'CPI Indexes'!A$2:E$109,5,FALSE))</f>
        <v>0.98</v>
      </c>
      <c r="O34">
        <f t="shared" si="12"/>
        <v>1.306122448979592</v>
      </c>
      <c r="P34"/>
    </row>
    <row r="35" spans="2:16" x14ac:dyDescent="0.35">
      <c r="B35">
        <f t="shared" si="1"/>
        <v>15</v>
      </c>
      <c r="C35" s="7">
        <v>2006</v>
      </c>
      <c r="D35" s="8">
        <v>41638746.810000002</v>
      </c>
      <c r="F35" s="16">
        <v>24.69</v>
      </c>
      <c r="H35" s="14">
        <f t="shared" si="7"/>
        <v>4163874.6810000003</v>
      </c>
      <c r="I35" s="3">
        <f t="shared" si="8"/>
        <v>53535531.612857148</v>
      </c>
      <c r="J35" s="3">
        <f t="shared" si="9"/>
        <v>7.7777777777777779E-2</v>
      </c>
      <c r="K35" s="4">
        <f t="shared" si="10"/>
        <v>6789470.2706402326</v>
      </c>
      <c r="L35" s="4">
        <f t="shared" si="11"/>
        <v>2735832.9073526729</v>
      </c>
      <c r="M35">
        <f>VLOOKUP(B35,'CPI Indexes'!A$2:E$109,5,FALSE)</f>
        <v>1.26</v>
      </c>
      <c r="N35">
        <f>IF(B35&gt;G$4,VLOOKUP((B35-G$4),'CPI Indexes'!A$2:E$109,5,FALSE),VLOOKUP(0,'CPI Indexes'!A$2:E$109,5,FALSE))</f>
        <v>0.98</v>
      </c>
      <c r="O35">
        <f t="shared" si="12"/>
        <v>1.2857142857142858</v>
      </c>
      <c r="P35"/>
    </row>
    <row r="36" spans="2:16" x14ac:dyDescent="0.35">
      <c r="B36">
        <f t="shared" si="1"/>
        <v>14</v>
      </c>
      <c r="C36" s="7">
        <v>2007</v>
      </c>
      <c r="D36" s="8">
        <v>1982802.66</v>
      </c>
      <c r="F36" s="16">
        <v>25.65</v>
      </c>
      <c r="H36" s="14">
        <f t="shared" si="7"/>
        <v>198280.266</v>
      </c>
      <c r="I36" s="3">
        <f t="shared" si="8"/>
        <v>2488619.6651020404</v>
      </c>
      <c r="J36" s="3">
        <f t="shared" si="9"/>
        <v>7.96747967479675E-2</v>
      </c>
      <c r="K36" s="4">
        <f t="shared" si="10"/>
        <v>329514.02081758715</v>
      </c>
      <c r="L36" s="4">
        <f t="shared" si="11"/>
        <v>128167.81939778004</v>
      </c>
      <c r="M36">
        <f>VLOOKUP(B36,'CPI Indexes'!A$2:E$109,5,FALSE)</f>
        <v>1.23</v>
      </c>
      <c r="N36">
        <f>IF(B36&gt;G$4,VLOOKUP((B36-G$4),'CPI Indexes'!A$2:E$109,5,FALSE),VLOOKUP(0,'CPI Indexes'!A$2:E$109,5,FALSE))</f>
        <v>0.98</v>
      </c>
      <c r="O36">
        <f t="shared" si="12"/>
        <v>1.2551020408163265</v>
      </c>
      <c r="P36"/>
    </row>
    <row r="37" spans="2:16" x14ac:dyDescent="0.35">
      <c r="B37">
        <f t="shared" si="1"/>
        <v>13</v>
      </c>
      <c r="C37" s="7">
        <v>2008</v>
      </c>
      <c r="D37" s="8">
        <v>4754768.5599999996</v>
      </c>
      <c r="F37" s="16">
        <v>26.62</v>
      </c>
      <c r="H37" s="14">
        <f t="shared" si="7"/>
        <v>475476.85599999997</v>
      </c>
      <c r="I37" s="3">
        <f t="shared" si="8"/>
        <v>5822165.5836734688</v>
      </c>
      <c r="J37" s="3">
        <f t="shared" si="9"/>
        <v>8.1666666666666665E-2</v>
      </c>
      <c r="K37" s="4">
        <f t="shared" si="10"/>
        <v>805500.76025730686</v>
      </c>
      <c r="L37" s="4">
        <f t="shared" si="11"/>
        <v>302317.01396425848</v>
      </c>
      <c r="M37">
        <f>VLOOKUP(B37,'CPI Indexes'!A$2:E$109,5,FALSE)</f>
        <v>1.2</v>
      </c>
      <c r="N37">
        <f>IF(B37&gt;G$4,VLOOKUP((B37-G$4),'CPI Indexes'!A$2:E$109,5,FALSE),VLOOKUP(0,'CPI Indexes'!A$2:E$109,5,FALSE))</f>
        <v>0.98</v>
      </c>
      <c r="O37">
        <f t="shared" si="12"/>
        <v>1.2244897959183674</v>
      </c>
      <c r="P37"/>
    </row>
    <row r="38" spans="2:16" x14ac:dyDescent="0.35">
      <c r="B38">
        <f t="shared" si="1"/>
        <v>12</v>
      </c>
      <c r="C38" s="7">
        <v>2009</v>
      </c>
      <c r="D38" s="8">
        <v>8230265.7400000002</v>
      </c>
      <c r="F38" s="16">
        <v>27.6</v>
      </c>
      <c r="H38" s="14">
        <f t="shared" si="7"/>
        <v>823026.57400000002</v>
      </c>
      <c r="I38" s="3">
        <f t="shared" si="8"/>
        <v>10077876.41632653</v>
      </c>
      <c r="J38" s="3">
        <f t="shared" si="9"/>
        <v>8.1666666666666665E-2</v>
      </c>
      <c r="K38" s="4">
        <f t="shared" si="10"/>
        <v>1421603.8751103322</v>
      </c>
      <c r="L38" s="4">
        <f t="shared" si="11"/>
        <v>514643.97171171679</v>
      </c>
      <c r="M38">
        <f>VLOOKUP(B38,'CPI Indexes'!A$2:E$109,5,FALSE)</f>
        <v>1.2</v>
      </c>
      <c r="N38">
        <f>IF(B38&gt;G$4,VLOOKUP((B38-G$4),'CPI Indexes'!A$2:E$109,5,FALSE),VLOOKUP(0,'CPI Indexes'!A$2:E$109,5,FALSE))</f>
        <v>0.98</v>
      </c>
      <c r="O38">
        <f t="shared" si="12"/>
        <v>1.2244897959183674</v>
      </c>
      <c r="P38"/>
    </row>
    <row r="39" spans="2:16" x14ac:dyDescent="0.35">
      <c r="B39">
        <f t="shared" si="1"/>
        <v>11</v>
      </c>
      <c r="C39" s="7">
        <v>2010</v>
      </c>
      <c r="D39" s="8">
        <v>18963278.98</v>
      </c>
      <c r="F39" s="16">
        <v>28.57</v>
      </c>
      <c r="H39" s="14">
        <f t="shared" si="7"/>
        <v>1896327.898</v>
      </c>
      <c r="I39" s="3">
        <f t="shared" si="8"/>
        <v>22833335.914693877</v>
      </c>
      <c r="J39" s="3">
        <f t="shared" si="9"/>
        <v>8.3050847457627128E-2</v>
      </c>
      <c r="K39" s="4">
        <f t="shared" si="10"/>
        <v>3339030.157161287</v>
      </c>
      <c r="L39" s="4">
        <f t="shared" si="11"/>
        <v>1166380.2860549823</v>
      </c>
      <c r="M39">
        <f>VLOOKUP(B39,'CPI Indexes'!A$2:E$109,5,FALSE)</f>
        <v>1.18</v>
      </c>
      <c r="N39">
        <f>IF(B39&gt;G$4,VLOOKUP((B39-G$4),'CPI Indexes'!A$2:E$109,5,FALSE),VLOOKUP(0,'CPI Indexes'!A$2:E$109,5,FALSE))</f>
        <v>0.98</v>
      </c>
      <c r="O39">
        <f t="shared" si="12"/>
        <v>1.2040816326530612</v>
      </c>
      <c r="P39"/>
    </row>
    <row r="40" spans="2:16" x14ac:dyDescent="0.35">
      <c r="B40">
        <f t="shared" si="1"/>
        <v>10</v>
      </c>
      <c r="C40" s="7">
        <v>2011</v>
      </c>
      <c r="D40" s="8">
        <v>22734383.870000001</v>
      </c>
      <c r="F40" s="16">
        <v>29.56</v>
      </c>
      <c r="H40" s="14">
        <f t="shared" si="7"/>
        <v>2273438.3870000001</v>
      </c>
      <c r="I40" s="3">
        <f t="shared" si="8"/>
        <v>26446120.012040816</v>
      </c>
      <c r="J40" s="3">
        <f t="shared" si="9"/>
        <v>8.5964912280701758E-2</v>
      </c>
      <c r="K40" s="4">
        <f t="shared" si="10"/>
        <v>4082293.8815031732</v>
      </c>
      <c r="L40" s="4">
        <f t="shared" si="11"/>
        <v>1374978.3847009102</v>
      </c>
      <c r="M40">
        <f>VLOOKUP(B40,'CPI Indexes'!A$2:E$109,5,FALSE)</f>
        <v>1.1399999999999999</v>
      </c>
      <c r="N40">
        <f>IF(B40&gt;G$4,VLOOKUP((B40-G$4),'CPI Indexes'!A$2:E$109,5,FALSE),VLOOKUP(0,'CPI Indexes'!A$2:E$109,5,FALSE))</f>
        <v>0.98</v>
      </c>
      <c r="O40">
        <f t="shared" si="12"/>
        <v>1.1632653061224489</v>
      </c>
      <c r="P40"/>
    </row>
    <row r="41" spans="2:16" x14ac:dyDescent="0.35">
      <c r="B41">
        <f t="shared" si="1"/>
        <v>9</v>
      </c>
      <c r="C41" s="7">
        <v>2012</v>
      </c>
      <c r="D41" s="8">
        <v>742894.91</v>
      </c>
      <c r="F41" s="16">
        <v>30.54</v>
      </c>
      <c r="H41" s="14">
        <f t="shared" si="7"/>
        <v>74289.491000000009</v>
      </c>
      <c r="I41" s="3">
        <f t="shared" si="8"/>
        <v>856603.31459183665</v>
      </c>
      <c r="J41" s="3">
        <f t="shared" si="9"/>
        <v>8.6725663716814172E-2</v>
      </c>
      <c r="K41" s="4">
        <f t="shared" si="10"/>
        <v>136011.81258920935</v>
      </c>
      <c r="L41" s="4">
        <f t="shared" si="11"/>
        <v>44187.546680284053</v>
      </c>
      <c r="M41">
        <f>VLOOKUP(B41,'CPI Indexes'!A$2:E$109,5,FALSE)</f>
        <v>1.1299999999999999</v>
      </c>
      <c r="N41">
        <f>IF(B41&gt;G$4,VLOOKUP((B41-G$4),'CPI Indexes'!A$2:E$109,5,FALSE),VLOOKUP(0,'CPI Indexes'!A$2:E$109,5,FALSE))</f>
        <v>0.98</v>
      </c>
      <c r="O41">
        <f t="shared" si="12"/>
        <v>1.1530612244897958</v>
      </c>
      <c r="P41"/>
    </row>
    <row r="42" spans="2:16" x14ac:dyDescent="0.35">
      <c r="B42">
        <f t="shared" si="1"/>
        <v>8</v>
      </c>
      <c r="C42" s="7">
        <v>2013</v>
      </c>
      <c r="D42" s="8">
        <v>3838998.78</v>
      </c>
      <c r="F42" s="16">
        <v>31.53</v>
      </c>
      <c r="H42" s="14">
        <f t="shared" si="7"/>
        <v>383899.87800000003</v>
      </c>
      <c r="I42" s="3">
        <f t="shared" si="8"/>
        <v>4387427.1771428576</v>
      </c>
      <c r="J42" s="3">
        <f t="shared" si="9"/>
        <v>8.7499999999999994E-2</v>
      </c>
      <c r="K42" s="4">
        <f t="shared" si="10"/>
        <v>716772.59095467092</v>
      </c>
      <c r="L42" s="4">
        <f t="shared" si="11"/>
        <v>224531.06017945529</v>
      </c>
      <c r="M42">
        <f>VLOOKUP(B42,'CPI Indexes'!A$2:E$109,5,FALSE)</f>
        <v>1.1200000000000001</v>
      </c>
      <c r="N42">
        <f>IF(B42&gt;G$4,VLOOKUP((B42-G$4),'CPI Indexes'!A$2:E$109,5,FALSE),VLOOKUP(0,'CPI Indexes'!A$2:E$109,5,FALSE))</f>
        <v>0.98</v>
      </c>
      <c r="O42">
        <f t="shared" si="12"/>
        <v>1.142857142857143</v>
      </c>
      <c r="P42"/>
    </row>
    <row r="43" spans="2:16" x14ac:dyDescent="0.35">
      <c r="B43">
        <f t="shared" si="1"/>
        <v>7</v>
      </c>
      <c r="C43" s="7">
        <v>2014</v>
      </c>
      <c r="D43" s="8">
        <v>8802463.8200000003</v>
      </c>
      <c r="F43" s="16">
        <v>32.520000000000003</v>
      </c>
      <c r="H43" s="14">
        <f t="shared" si="7"/>
        <v>880246.3820000001</v>
      </c>
      <c r="I43" s="3">
        <f t="shared" si="8"/>
        <v>9790495.473265307</v>
      </c>
      <c r="J43" s="3">
        <f t="shared" si="9"/>
        <v>8.990825688073395E-2</v>
      </c>
      <c r="K43" s="4">
        <f t="shared" si="10"/>
        <v>1676030.1790994809</v>
      </c>
      <c r="L43" s="4">
        <f t="shared" si="11"/>
        <v>506230.89607054577</v>
      </c>
      <c r="M43">
        <f>VLOOKUP(B43,'CPI Indexes'!A$2:E$109,5,FALSE)</f>
        <v>1.0900000000000001</v>
      </c>
      <c r="N43">
        <f>IF(B43&gt;G$4,VLOOKUP((B43-G$4),'CPI Indexes'!A$2:E$109,5,FALSE),VLOOKUP(0,'CPI Indexes'!A$2:E$109,5,FALSE))</f>
        <v>0.98</v>
      </c>
      <c r="O43">
        <f t="shared" si="12"/>
        <v>1.1122448979591837</v>
      </c>
      <c r="P43"/>
    </row>
    <row r="44" spans="2:16" x14ac:dyDescent="0.35">
      <c r="B44">
        <f t="shared" si="1"/>
        <v>6</v>
      </c>
      <c r="C44" s="7">
        <v>2015</v>
      </c>
      <c r="D44" s="8">
        <v>10552699.220000001</v>
      </c>
      <c r="F44" s="16">
        <v>33.520000000000003</v>
      </c>
      <c r="H44" s="14">
        <f t="shared" si="7"/>
        <v>1055269.922</v>
      </c>
      <c r="I44" s="3">
        <f t="shared" si="8"/>
        <v>11629505.262857145</v>
      </c>
      <c r="J44" s="3">
        <f t="shared" si="9"/>
        <v>9.0740740740740733E-2</v>
      </c>
      <c r="K44" s="4">
        <f t="shared" si="10"/>
        <v>2049468.8282573526</v>
      </c>
      <c r="L44" s="4">
        <f t="shared" si="11"/>
        <v>596650.52177176846</v>
      </c>
      <c r="M44">
        <f>VLOOKUP(B44,'CPI Indexes'!A$2:E$109,5,FALSE)</f>
        <v>1.08</v>
      </c>
      <c r="N44">
        <f>IF(B44&gt;G$4,VLOOKUP((B44-G$4),'CPI Indexes'!A$2:E$109,5,FALSE),VLOOKUP(0,'CPI Indexes'!A$2:E$109,5,FALSE))</f>
        <v>0.98</v>
      </c>
      <c r="O44">
        <f t="shared" si="12"/>
        <v>1.1020408163265307</v>
      </c>
      <c r="P44"/>
    </row>
    <row r="45" spans="2:16" x14ac:dyDescent="0.35">
      <c r="B45">
        <f t="shared" si="1"/>
        <v>5</v>
      </c>
      <c r="C45" s="7">
        <v>2016</v>
      </c>
      <c r="D45" s="8">
        <v>71355004.629999995</v>
      </c>
      <c r="F45" s="16">
        <v>34.51</v>
      </c>
      <c r="H45" s="14">
        <f t="shared" si="7"/>
        <v>7135500.4629999995</v>
      </c>
      <c r="I45" s="3">
        <f t="shared" si="8"/>
        <v>77908015.259285703</v>
      </c>
      <c r="J45" s="3">
        <f t="shared" si="9"/>
        <v>9.1588785046728974E-2</v>
      </c>
      <c r="K45" s="4">
        <f t="shared" si="10"/>
        <v>14132414.482649794</v>
      </c>
      <c r="L45" s="4">
        <f t="shared" si="11"/>
        <v>3967042.4647374544</v>
      </c>
      <c r="M45">
        <f>VLOOKUP(B45,'CPI Indexes'!A$2:E$109,5,FALSE)</f>
        <v>1.07</v>
      </c>
      <c r="N45">
        <f>IF(B45&gt;G$4,VLOOKUP((B45-G$4),'CPI Indexes'!A$2:E$109,5,FALSE),VLOOKUP(0,'CPI Indexes'!A$2:E$109,5,FALSE))</f>
        <v>0.98</v>
      </c>
      <c r="O45">
        <f t="shared" si="12"/>
        <v>1.0918367346938775</v>
      </c>
      <c r="P45"/>
    </row>
    <row r="46" spans="2:16" x14ac:dyDescent="0.35">
      <c r="B46">
        <f t="shared" si="1"/>
        <v>4</v>
      </c>
      <c r="C46" s="7">
        <v>2017</v>
      </c>
      <c r="D46" s="8">
        <v>189165293.56</v>
      </c>
      <c r="F46" s="16">
        <v>35.51</v>
      </c>
      <c r="H46" s="14">
        <f t="shared" si="7"/>
        <v>18916529.356000002</v>
      </c>
      <c r="I46" s="3">
        <f t="shared" si="8"/>
        <v>202677100.24285713</v>
      </c>
      <c r="J46" s="3">
        <f t="shared" si="9"/>
        <v>9.3333333333333351E-2</v>
      </c>
      <c r="K46" s="4">
        <f t="shared" si="10"/>
        <v>38214973.079295911</v>
      </c>
      <c r="L46" s="4">
        <f t="shared" si="11"/>
        <v>10339414.251174385</v>
      </c>
      <c r="M46">
        <f>VLOOKUP(B46,'CPI Indexes'!A$2:E$109,5,FALSE)</f>
        <v>1.05</v>
      </c>
      <c r="N46">
        <f>IF(B46&gt;G$4,VLOOKUP((B46-G$4),'CPI Indexes'!A$2:E$109,5,FALSE),VLOOKUP(0,'CPI Indexes'!A$2:E$109,5,FALSE))</f>
        <v>0.98</v>
      </c>
      <c r="O46">
        <f t="shared" si="12"/>
        <v>1.0714285714285714</v>
      </c>
      <c r="P46"/>
    </row>
    <row r="47" spans="2:16" x14ac:dyDescent="0.35">
      <c r="B47">
        <f t="shared" si="1"/>
        <v>3</v>
      </c>
      <c r="C47" s="7">
        <v>2018</v>
      </c>
      <c r="D47" s="8">
        <v>13369323.73</v>
      </c>
      <c r="F47" s="16">
        <v>36.51</v>
      </c>
      <c r="H47" s="14">
        <f t="shared" si="7"/>
        <v>1336932.3730000001</v>
      </c>
      <c r="I47" s="3">
        <f t="shared" si="8"/>
        <v>14051432.083571428</v>
      </c>
      <c r="J47" s="3">
        <f t="shared" si="9"/>
        <v>9.5145631067961173E-2</v>
      </c>
      <c r="K47" s="4">
        <f t="shared" si="10"/>
        <v>2754873.8119535465</v>
      </c>
      <c r="L47" s="4">
        <f t="shared" si="11"/>
        <v>718415.97851152159</v>
      </c>
      <c r="M47">
        <f>VLOOKUP(B47,'CPI Indexes'!A$2:E$109,5,FALSE)</f>
        <v>1.03</v>
      </c>
      <c r="N47">
        <f>IF(B47&gt;G$4,VLOOKUP((B47-G$4),'CPI Indexes'!A$2:E$109,5,FALSE),VLOOKUP(0,'CPI Indexes'!A$2:E$109,5,FALSE))</f>
        <v>0.98</v>
      </c>
      <c r="O47">
        <f t="shared" si="12"/>
        <v>1.0510204081632653</v>
      </c>
      <c r="P47"/>
    </row>
    <row r="48" spans="2:16" x14ac:dyDescent="0.35">
      <c r="B48">
        <f t="shared" si="1"/>
        <v>2</v>
      </c>
      <c r="C48" s="7">
        <v>2019</v>
      </c>
      <c r="D48" s="8">
        <v>4246796.96</v>
      </c>
      <c r="F48" s="16">
        <v>37.5</v>
      </c>
      <c r="H48" s="14">
        <f t="shared" si="7"/>
        <v>424679.696</v>
      </c>
      <c r="I48" s="3">
        <f t="shared" si="8"/>
        <v>4376800.9485714287</v>
      </c>
      <c r="J48" s="3">
        <f t="shared" si="9"/>
        <v>9.7029702970297033E-2</v>
      </c>
      <c r="K48" s="4">
        <f t="shared" si="10"/>
        <v>892417.21399122651</v>
      </c>
      <c r="L48" s="4">
        <f t="shared" si="11"/>
        <v>224395.41918293427</v>
      </c>
      <c r="M48">
        <f>VLOOKUP(B48,'CPI Indexes'!A$2:E$109,5,FALSE)</f>
        <v>1.01</v>
      </c>
      <c r="N48">
        <f>IF(B48&gt;G$4,VLOOKUP((B48-G$4),'CPI Indexes'!A$2:E$109,5,FALSE),VLOOKUP(0,'CPI Indexes'!A$2:E$109,5,FALSE))</f>
        <v>0.98</v>
      </c>
      <c r="O48">
        <f t="shared" si="12"/>
        <v>1.0306122448979591</v>
      </c>
      <c r="P48"/>
    </row>
    <row r="49" spans="2:17" x14ac:dyDescent="0.35">
      <c r="B49">
        <f t="shared" si="1"/>
        <v>1</v>
      </c>
      <c r="C49" s="7">
        <v>2020</v>
      </c>
      <c r="D49" s="8">
        <v>12480935.91</v>
      </c>
      <c r="F49" s="16">
        <v>38.5</v>
      </c>
      <c r="H49" s="14">
        <f t="shared" si="7"/>
        <v>1248093.591</v>
      </c>
      <c r="I49" s="3">
        <f t="shared" si="8"/>
        <v>12735648.887755102</v>
      </c>
      <c r="J49" s="3">
        <f t="shared" si="9"/>
        <v>9.8000000000000004E-2</v>
      </c>
      <c r="K49" s="4">
        <f t="shared" si="10"/>
        <v>2675184.6629044777</v>
      </c>
      <c r="L49" s="4">
        <f t="shared" si="11"/>
        <v>648353.27455794613</v>
      </c>
      <c r="M49">
        <f>VLOOKUP(B49,'CPI Indexes'!A$2:E$109,5,FALSE)</f>
        <v>1</v>
      </c>
      <c r="N49">
        <f>IF(B49&gt;G$4,VLOOKUP((B49-G$4),'CPI Indexes'!A$2:E$109,5,FALSE),VLOOKUP(0,'CPI Indexes'!A$2:E$109,5,FALSE))</f>
        <v>0.98</v>
      </c>
      <c r="O49">
        <f t="shared" si="12"/>
        <v>1.0204081632653061</v>
      </c>
      <c r="P49"/>
    </row>
    <row r="50" spans="2:17" x14ac:dyDescent="0.35">
      <c r="B50">
        <f t="shared" si="1"/>
        <v>0</v>
      </c>
      <c r="C50" s="7">
        <v>2021</v>
      </c>
      <c r="D50" s="8">
        <v>52097290.659999996</v>
      </c>
      <c r="F50" s="16">
        <v>39.5</v>
      </c>
      <c r="H50" s="14">
        <f t="shared" si="7"/>
        <v>5209729.0659999996</v>
      </c>
      <c r="I50" s="3">
        <f t="shared" si="8"/>
        <v>52097290.659999996</v>
      </c>
      <c r="J50" s="3">
        <f t="shared" si="9"/>
        <v>0.1</v>
      </c>
      <c r="K50" s="4">
        <f t="shared" si="10"/>
        <v>11389952.75968522</v>
      </c>
      <c r="L50" s="4">
        <f t="shared" si="11"/>
        <v>2660674.5784882284</v>
      </c>
      <c r="M50">
        <f>VLOOKUP(B50,'CPI Indexes'!A$2:E$109,5,FALSE)</f>
        <v>0.98</v>
      </c>
      <c r="N50">
        <f>IF(B50&gt;G$4,VLOOKUP((B50-G$4),'CPI Indexes'!A$2:E$109,5,FALSE),VLOOKUP(0,'CPI Indexes'!A$2:E$109,5,FALSE))</f>
        <v>0.98</v>
      </c>
      <c r="O50">
        <f t="shared" si="12"/>
        <v>1</v>
      </c>
      <c r="P50"/>
    </row>
    <row r="51" spans="2:17" x14ac:dyDescent="0.35">
      <c r="H51" s="3"/>
      <c r="P51"/>
    </row>
    <row r="52" spans="2:17" x14ac:dyDescent="0.35">
      <c r="D52" s="1">
        <f>SUM(D9:D51)</f>
        <v>645562022.25999999</v>
      </c>
      <c r="H52" s="3">
        <f>SUM(H9:H51)</f>
        <v>64556202.226000004</v>
      </c>
      <c r="I52" s="3">
        <f>SUM(I9:I50)</f>
        <v>828777191.47028768</v>
      </c>
      <c r="J52" s="3"/>
      <c r="K52" s="3">
        <f>SUM(K9:K50)</f>
        <v>115020165.42109698</v>
      </c>
      <c r="L52" s="3">
        <f>SUM(L9:L50)</f>
        <v>40582350.999148868</v>
      </c>
      <c r="P52"/>
    </row>
    <row r="53" spans="2:17" x14ac:dyDescent="0.35">
      <c r="H53" s="3"/>
      <c r="I53" s="3"/>
      <c r="P53"/>
    </row>
    <row r="54" spans="2:17" x14ac:dyDescent="0.35">
      <c r="H54" s="3">
        <f>H52/D52</f>
        <v>0.1</v>
      </c>
      <c r="I54" s="3">
        <f>I52/D52</f>
        <v>1.2838072298133081</v>
      </c>
      <c r="J54" s="5"/>
      <c r="K54" s="6">
        <f>K52/D52</f>
        <v>0.17817058850276143</v>
      </c>
      <c r="L54" s="5">
        <f>L52/D52</f>
        <v>6.2863597299415389E-2</v>
      </c>
      <c r="P54"/>
    </row>
    <row r="55" spans="2:17" x14ac:dyDescent="0.35">
      <c r="H55" s="3"/>
      <c r="P55"/>
      <c r="Q55" s="4"/>
    </row>
    <row r="56" spans="2:17" x14ac:dyDescent="0.35">
      <c r="D56" s="1"/>
      <c r="F56" s="2"/>
      <c r="H56" s="2"/>
      <c r="L56" s="2"/>
      <c r="N56" s="3"/>
      <c r="O56" s="4"/>
      <c r="P56" s="4"/>
      <c r="Q56" s="4"/>
    </row>
    <row r="57" spans="2:17" x14ac:dyDescent="0.35">
      <c r="D57" s="1"/>
      <c r="F57" s="2"/>
      <c r="H57" s="2"/>
      <c r="L57" s="2"/>
      <c r="N57" s="3"/>
      <c r="O57" s="4"/>
      <c r="P57" s="4"/>
      <c r="Q57" s="4"/>
    </row>
    <row r="58" spans="2:17" x14ac:dyDescent="0.35">
      <c r="D58" s="1"/>
      <c r="F58" s="2"/>
      <c r="H58" s="2"/>
      <c r="L58" s="2"/>
      <c r="N58" s="3"/>
      <c r="O58" s="4"/>
      <c r="P58" s="4"/>
      <c r="Q58" s="4"/>
    </row>
    <row r="59" spans="2:17" x14ac:dyDescent="0.35">
      <c r="D59" s="1"/>
      <c r="F59" s="2"/>
      <c r="H59" s="2"/>
      <c r="L59" s="2"/>
      <c r="N59" s="3"/>
      <c r="O59" s="4"/>
      <c r="P59" s="4"/>
      <c r="Q59" s="4"/>
    </row>
    <row r="60" spans="2:17" x14ac:dyDescent="0.35">
      <c r="D60" s="1"/>
      <c r="F60" s="2"/>
      <c r="H60" s="2"/>
      <c r="L60" s="2"/>
      <c r="N60" s="3"/>
      <c r="O60" s="4"/>
      <c r="P60" s="4"/>
      <c r="Q60" s="4"/>
    </row>
    <row r="61" spans="2:17" x14ac:dyDescent="0.35">
      <c r="D61" s="1"/>
      <c r="F61" s="2"/>
      <c r="H61" s="2"/>
      <c r="L61" s="2"/>
      <c r="N61" s="3"/>
      <c r="O61" s="4"/>
      <c r="P61" s="4"/>
      <c r="Q61" s="4"/>
    </row>
    <row r="62" spans="2:17" x14ac:dyDescent="0.35">
      <c r="D62" s="1"/>
      <c r="F62" s="2"/>
      <c r="H62" s="2"/>
      <c r="L62" s="2"/>
      <c r="N62" s="3"/>
      <c r="O62" s="4"/>
      <c r="P62" s="4"/>
      <c r="Q62" s="4"/>
    </row>
    <row r="63" spans="2:17" x14ac:dyDescent="0.35">
      <c r="D63" s="1"/>
      <c r="F63" s="2"/>
      <c r="H63" s="2"/>
      <c r="L63" s="2"/>
      <c r="N63" s="3"/>
      <c r="O63" s="4"/>
      <c r="P63" s="4"/>
      <c r="Q63" s="4"/>
    </row>
    <row r="64" spans="2:17" x14ac:dyDescent="0.35">
      <c r="D64" s="1"/>
      <c r="F64" s="2"/>
      <c r="H64" s="2"/>
      <c r="L64" s="2"/>
      <c r="N64" s="3"/>
      <c r="O64" s="4"/>
      <c r="P64" s="4"/>
      <c r="Q64" s="4"/>
    </row>
    <row r="65" spans="4:19" x14ac:dyDescent="0.35">
      <c r="D65" s="1"/>
      <c r="F65" s="2"/>
      <c r="H65" s="2"/>
      <c r="L65" s="2"/>
      <c r="N65" s="3"/>
      <c r="O65" s="4"/>
      <c r="P65" s="4"/>
      <c r="Q65" s="4"/>
    </row>
    <row r="66" spans="4:19" x14ac:dyDescent="0.35">
      <c r="D66" s="1"/>
      <c r="F66" s="2"/>
      <c r="H66" s="2"/>
      <c r="J66" s="2"/>
      <c r="N66" s="2"/>
      <c r="Q66" s="4"/>
      <c r="R66" s="4"/>
      <c r="S66" s="4"/>
    </row>
    <row r="67" spans="4:19" x14ac:dyDescent="0.35">
      <c r="D67" s="1"/>
      <c r="F67" s="2"/>
      <c r="H67" s="2"/>
      <c r="J67" s="2"/>
      <c r="N67" s="2"/>
      <c r="R67" s="4"/>
      <c r="S67" s="4"/>
    </row>
    <row r="68" spans="4:19" x14ac:dyDescent="0.35">
      <c r="Q68" s="3"/>
    </row>
    <row r="69" spans="4:19" x14ac:dyDescent="0.35">
      <c r="D69" s="1"/>
      <c r="R69" s="3"/>
      <c r="S69" s="3"/>
    </row>
    <row r="70" spans="4:19" x14ac:dyDescent="0.35">
      <c r="Q70" s="5"/>
    </row>
    <row r="71" spans="4:19" x14ac:dyDescent="0.35">
      <c r="R71" s="6"/>
      <c r="S71" s="5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70"/>
  <sheetViews>
    <sheetView tabSelected="1" view="pageLayout" zoomScaleNormal="100" workbookViewId="0">
      <selection activeCell="F7" sqref="F7"/>
    </sheetView>
  </sheetViews>
  <sheetFormatPr defaultRowHeight="14.5" x14ac:dyDescent="0.35"/>
  <cols>
    <col min="4" max="4" width="15.81640625" customWidth="1"/>
    <col min="5" max="5" width="2.26953125" customWidth="1"/>
    <col min="6" max="6" width="13.453125" bestFit="1" customWidth="1"/>
    <col min="7" max="7" width="3" bestFit="1" customWidth="1"/>
    <col min="8" max="8" width="15.54296875" customWidth="1"/>
    <col min="9" max="9" width="16.6328125" customWidth="1"/>
    <col min="10" max="10" width="14.26953125" bestFit="1" customWidth="1"/>
    <col min="11" max="11" width="19.54296875" bestFit="1" customWidth="1"/>
    <col min="12" max="12" width="20.1796875" bestFit="1" customWidth="1"/>
    <col min="13" max="13" width="4.1796875" customWidth="1"/>
    <col min="15" max="15" width="9.1796875" customWidth="1"/>
    <col min="16" max="16" width="16.7265625" style="3" customWidth="1"/>
    <col min="17" max="18" width="19.26953125" customWidth="1"/>
    <col min="19" max="19" width="17.7265625" hidden="1" customWidth="1"/>
    <col min="20" max="20" width="13.26953125" bestFit="1" customWidth="1"/>
  </cols>
  <sheetData>
    <row r="2" spans="2:19" x14ac:dyDescent="0.35">
      <c r="B2" t="s">
        <v>24</v>
      </c>
    </row>
    <row r="3" spans="2:19" x14ac:dyDescent="0.35">
      <c r="B3" t="s">
        <v>1</v>
      </c>
      <c r="F3">
        <v>0.2</v>
      </c>
    </row>
    <row r="4" spans="2:19" x14ac:dyDescent="0.35">
      <c r="B4" t="s">
        <v>2</v>
      </c>
      <c r="F4" s="12">
        <v>27.923426080854423</v>
      </c>
      <c r="G4" s="13">
        <f>ROUND(F4,0)</f>
        <v>28</v>
      </c>
    </row>
    <row r="5" spans="2:19" x14ac:dyDescent="0.35">
      <c r="B5" t="s">
        <v>3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M8" t="s">
        <v>18</v>
      </c>
      <c r="N8" t="s">
        <v>19</v>
      </c>
      <c r="O8" t="s">
        <v>20</v>
      </c>
      <c r="P8"/>
    </row>
    <row r="9" spans="2:19" x14ac:dyDescent="0.35">
      <c r="B9">
        <f>2021-C9</f>
        <v>58</v>
      </c>
      <c r="C9" s="7">
        <v>1963</v>
      </c>
      <c r="D9" s="8">
        <v>130385</v>
      </c>
      <c r="F9" s="15">
        <v>0.5</v>
      </c>
      <c r="H9" s="14">
        <f>D9*F$3</f>
        <v>26077</v>
      </c>
      <c r="I9" s="3">
        <f>D9*O9</f>
        <v>672470.51515151525</v>
      </c>
      <c r="J9" s="3">
        <f>H9/I9</f>
        <v>3.8777908343125729E-2</v>
      </c>
      <c r="K9" s="4">
        <f t="shared" ref="K9:K10" si="0">(I9*J9)*((1+(F$6/100))^F9)</f>
        <v>26336.479027766793</v>
      </c>
      <c r="L9" s="4">
        <f>K9/((1+(F$5/100))^F9)</f>
        <v>25856.138188152137</v>
      </c>
      <c r="M9">
        <f>VLOOKUP(B9,'CPI Indexes'!A$2:E$109,5,FALSE)</f>
        <v>8.51</v>
      </c>
      <c r="N9">
        <f>IF(B9&gt;G$4,VLOOKUP((B9-G$4),'CPI Indexes'!A$2:E$109,5,FALSE),VLOOKUP(0,'CPI Indexes'!A$2:E$109,5,FALSE))</f>
        <v>1.65</v>
      </c>
      <c r="O9">
        <f>M9/N9</f>
        <v>5.1575757575757581</v>
      </c>
      <c r="P9"/>
    </row>
    <row r="10" spans="2:19" x14ac:dyDescent="0.35">
      <c r="B10">
        <f t="shared" ref="B10:B48" si="1">2021-C10</f>
        <v>54</v>
      </c>
      <c r="C10" s="7">
        <v>1967</v>
      </c>
      <c r="D10" s="8">
        <v>523963.56</v>
      </c>
      <c r="F10" s="15">
        <v>1.17</v>
      </c>
      <c r="H10" s="14">
        <f t="shared" ref="H10" si="2">D10*F$3</f>
        <v>104792.712</v>
      </c>
      <c r="I10" s="3">
        <f t="shared" ref="I10" si="3">D10*O10</f>
        <v>2542566.7623076923</v>
      </c>
      <c r="J10" s="3">
        <f t="shared" ref="J10" si="4">H10/I10</f>
        <v>4.1215323645970935E-2</v>
      </c>
      <c r="K10" s="4">
        <f t="shared" si="0"/>
        <v>107249.00725703061</v>
      </c>
      <c r="L10" s="4">
        <f t="shared" ref="L10" si="5">K10/((1+(F$5/100))^F10)</f>
        <v>102727.61316180571</v>
      </c>
      <c r="M10">
        <f>VLOOKUP(B10,'CPI Indexes'!A$2:E$109,5,FALSE)</f>
        <v>7.57</v>
      </c>
      <c r="N10">
        <f>IF(B10&gt;G$4,VLOOKUP((B10-G$4),'CPI Indexes'!A$2:E$109,5,FALSE),VLOOKUP(0,'CPI Indexes'!A$2:E$109,5,FALSE))</f>
        <v>1.56</v>
      </c>
      <c r="O10">
        <f t="shared" ref="O10" si="6">M10/N10</f>
        <v>4.8525641025641022</v>
      </c>
      <c r="P10"/>
    </row>
    <row r="11" spans="2:19" x14ac:dyDescent="0.35">
      <c r="B11">
        <f t="shared" si="1"/>
        <v>50</v>
      </c>
      <c r="C11" s="7">
        <v>1971</v>
      </c>
      <c r="D11" s="8">
        <v>29834.21</v>
      </c>
      <c r="F11" s="15">
        <v>2.14</v>
      </c>
      <c r="H11" s="14">
        <f t="shared" ref="H11:H49" si="7">D11*F$3</f>
        <v>5966.8420000000006</v>
      </c>
      <c r="I11" s="3">
        <f t="shared" ref="I11:I49" si="8">D11*O11</f>
        <v>133137.69904761904</v>
      </c>
      <c r="J11" s="3">
        <f t="shared" ref="J11:J49" si="9">H11/I11</f>
        <v>4.4817073170731712E-2</v>
      </c>
      <c r="K11" s="4">
        <f t="shared" ref="K11:K49" si="10">(I11*J11)*((1+(F$6/100))^F11)</f>
        <v>6225.1368848026787</v>
      </c>
      <c r="L11" s="4">
        <f t="shared" ref="L11:L49" si="11">K11/((1+(F$5/100))^F11)</f>
        <v>5753.5297104116771</v>
      </c>
      <c r="M11">
        <f>VLOOKUP(B11,'CPI Indexes'!A$2:E$109,5,FALSE)</f>
        <v>6.56</v>
      </c>
      <c r="N11">
        <f>IF(B11&gt;G$4,VLOOKUP((B11-G$4),'CPI Indexes'!A$2:E$109,5,FALSE),VLOOKUP(0,'CPI Indexes'!A$2:E$109,5,FALSE))</f>
        <v>1.47</v>
      </c>
      <c r="O11">
        <f t="shared" ref="O11:O49" si="12">M11/N11</f>
        <v>4.4625850340136051</v>
      </c>
      <c r="P11"/>
    </row>
    <row r="12" spans="2:19" x14ac:dyDescent="0.35">
      <c r="B12">
        <f t="shared" si="1"/>
        <v>48</v>
      </c>
      <c r="C12" s="7">
        <v>1973</v>
      </c>
      <c r="D12" s="8">
        <v>1199914</v>
      </c>
      <c r="F12" s="15">
        <v>2.65</v>
      </c>
      <c r="H12" s="14">
        <f t="shared" si="7"/>
        <v>239982.80000000002</v>
      </c>
      <c r="I12" s="3">
        <f t="shared" si="8"/>
        <v>4979643.1000000006</v>
      </c>
      <c r="J12" s="3">
        <f t="shared" si="9"/>
        <v>4.8192771084337345E-2</v>
      </c>
      <c r="K12" s="4">
        <f t="shared" si="10"/>
        <v>252912.66119047199</v>
      </c>
      <c r="L12" s="4">
        <f t="shared" si="11"/>
        <v>229404.58413947668</v>
      </c>
      <c r="M12">
        <f>VLOOKUP(B12,'CPI Indexes'!A$2:E$109,5,FALSE)</f>
        <v>5.81</v>
      </c>
      <c r="N12">
        <f>IF(B12&gt;G$4,VLOOKUP((B12-G$4),'CPI Indexes'!A$2:E$109,5,FALSE),VLOOKUP(0,'CPI Indexes'!A$2:E$109,5,FALSE))</f>
        <v>1.4</v>
      </c>
      <c r="O12">
        <f t="shared" si="12"/>
        <v>4.1500000000000004</v>
      </c>
      <c r="P12"/>
    </row>
    <row r="13" spans="2:19" x14ac:dyDescent="0.35">
      <c r="B13">
        <f t="shared" si="1"/>
        <v>46</v>
      </c>
      <c r="C13" s="7">
        <v>1975</v>
      </c>
      <c r="D13" s="8">
        <v>332093.69</v>
      </c>
      <c r="F13" s="15">
        <v>3.17</v>
      </c>
      <c r="H13" s="14">
        <f t="shared" si="7"/>
        <v>66418.737999999998</v>
      </c>
      <c r="I13" s="3">
        <f t="shared" si="8"/>
        <v>1178558.0577443608</v>
      </c>
      <c r="J13" s="3">
        <f t="shared" si="9"/>
        <v>5.6355932203389837E-2</v>
      </c>
      <c r="K13" s="4">
        <f t="shared" si="10"/>
        <v>70721.776909456385</v>
      </c>
      <c r="L13" s="4">
        <f t="shared" si="11"/>
        <v>62931.903765634757</v>
      </c>
      <c r="M13">
        <f>VLOOKUP(B13,'CPI Indexes'!A$2:E$109,5,FALSE)</f>
        <v>4.72</v>
      </c>
      <c r="N13">
        <f>IF(B13&gt;G$4,VLOOKUP((B13-G$4),'CPI Indexes'!A$2:E$109,5,FALSE),VLOOKUP(0,'CPI Indexes'!A$2:E$109,5,FALSE))</f>
        <v>1.33</v>
      </c>
      <c r="O13">
        <f t="shared" si="12"/>
        <v>3.5488721804511276</v>
      </c>
      <c r="P13"/>
    </row>
    <row r="14" spans="2:19" x14ac:dyDescent="0.35">
      <c r="B14">
        <f t="shared" si="1"/>
        <v>43</v>
      </c>
      <c r="C14" s="7">
        <v>1978</v>
      </c>
      <c r="D14" s="8">
        <v>2395075.7799999998</v>
      </c>
      <c r="F14" s="15">
        <v>3.97</v>
      </c>
      <c r="H14" s="14">
        <f t="shared" si="7"/>
        <v>479015.15599999996</v>
      </c>
      <c r="I14" s="3">
        <f t="shared" si="8"/>
        <v>7109193.188253968</v>
      </c>
      <c r="J14" s="3">
        <f t="shared" si="9"/>
        <v>6.737967914438503E-2</v>
      </c>
      <c r="K14" s="4">
        <f t="shared" si="10"/>
        <v>518193.47075572726</v>
      </c>
      <c r="L14" s="4">
        <f t="shared" si="11"/>
        <v>447733.0547547969</v>
      </c>
      <c r="M14">
        <f>VLOOKUP(B14,'CPI Indexes'!A$2:E$109,5,FALSE)</f>
        <v>3.74</v>
      </c>
      <c r="N14">
        <f>IF(B14&gt;G$4,VLOOKUP((B14-G$4),'CPI Indexes'!A$2:E$109,5,FALSE),VLOOKUP(0,'CPI Indexes'!A$2:E$109,5,FALSE))</f>
        <v>1.26</v>
      </c>
      <c r="O14">
        <f t="shared" si="12"/>
        <v>2.9682539682539684</v>
      </c>
      <c r="P14"/>
    </row>
    <row r="15" spans="2:19" x14ac:dyDescent="0.35">
      <c r="B15">
        <f t="shared" si="1"/>
        <v>42</v>
      </c>
      <c r="C15" s="7">
        <v>1979</v>
      </c>
      <c r="D15" s="8">
        <v>10902.48</v>
      </c>
      <c r="F15" s="15">
        <v>4.26</v>
      </c>
      <c r="H15" s="14">
        <f t="shared" si="7"/>
        <v>2180.4960000000001</v>
      </c>
      <c r="I15" s="3">
        <f t="shared" si="8"/>
        <v>30402.850731707316</v>
      </c>
      <c r="J15" s="3">
        <f t="shared" si="9"/>
        <v>7.1720116618075813E-2</v>
      </c>
      <c r="K15" s="4">
        <f t="shared" si="10"/>
        <v>2372.4224552439096</v>
      </c>
      <c r="L15" s="4">
        <f t="shared" si="11"/>
        <v>2028.06886172125</v>
      </c>
      <c r="M15">
        <f>VLOOKUP(B15,'CPI Indexes'!A$2:E$109,5,FALSE)</f>
        <v>3.43</v>
      </c>
      <c r="N15">
        <f>IF(B15&gt;G$4,VLOOKUP((B15-G$4),'CPI Indexes'!A$2:E$109,5,FALSE),VLOOKUP(0,'CPI Indexes'!A$2:E$109,5,FALSE))</f>
        <v>1.23</v>
      </c>
      <c r="O15">
        <f t="shared" si="12"/>
        <v>2.7886178861788617</v>
      </c>
      <c r="P15"/>
    </row>
    <row r="16" spans="2:19" x14ac:dyDescent="0.35">
      <c r="B16">
        <f t="shared" si="1"/>
        <v>37</v>
      </c>
      <c r="C16" s="7">
        <v>1984</v>
      </c>
      <c r="D16" s="8">
        <v>99162.31</v>
      </c>
      <c r="F16" s="15">
        <v>5.98</v>
      </c>
      <c r="H16" s="14">
        <f t="shared" si="7"/>
        <v>19832.462</v>
      </c>
      <c r="I16" s="3">
        <f t="shared" si="8"/>
        <v>198324.62</v>
      </c>
      <c r="J16" s="3">
        <f t="shared" si="9"/>
        <v>0.1</v>
      </c>
      <c r="K16" s="4">
        <f t="shared" si="10"/>
        <v>22325.72947267253</v>
      </c>
      <c r="L16" s="4">
        <f t="shared" si="11"/>
        <v>17914.173982501394</v>
      </c>
      <c r="M16">
        <f>VLOOKUP(B16,'CPI Indexes'!A$2:E$109,5,FALSE)</f>
        <v>2.2599999999999998</v>
      </c>
      <c r="N16">
        <f>IF(B16&gt;G$4,VLOOKUP((B16-G$4),'CPI Indexes'!A$2:E$109,5,FALSE),VLOOKUP(0,'CPI Indexes'!A$2:E$109,5,FALSE))</f>
        <v>1.1299999999999999</v>
      </c>
      <c r="O16">
        <f t="shared" si="12"/>
        <v>2</v>
      </c>
      <c r="P16"/>
    </row>
    <row r="17" spans="2:16" x14ac:dyDescent="0.35">
      <c r="B17">
        <f t="shared" si="1"/>
        <v>34</v>
      </c>
      <c r="C17" s="7">
        <v>1987</v>
      </c>
      <c r="D17" s="8">
        <v>944986.41</v>
      </c>
      <c r="F17" s="15">
        <v>7.31</v>
      </c>
      <c r="H17" s="14">
        <f t="shared" si="7"/>
        <v>188997.28200000001</v>
      </c>
      <c r="I17" s="3">
        <f t="shared" si="8"/>
        <v>1749974.8333333333</v>
      </c>
      <c r="J17" s="3">
        <f t="shared" si="9"/>
        <v>0.10800000000000001</v>
      </c>
      <c r="K17" s="4">
        <f t="shared" si="10"/>
        <v>218435.29534564086</v>
      </c>
      <c r="L17" s="4">
        <f t="shared" si="11"/>
        <v>166897.47404504209</v>
      </c>
      <c r="M17">
        <f>VLOOKUP(B17,'CPI Indexes'!A$2:E$109,5,FALSE)</f>
        <v>2</v>
      </c>
      <c r="N17">
        <f>IF(B17&gt;G$4,VLOOKUP((B17-G$4),'CPI Indexes'!A$2:E$109,5,FALSE),VLOOKUP(0,'CPI Indexes'!A$2:E$109,5,FALSE))</f>
        <v>1.08</v>
      </c>
      <c r="O17">
        <f t="shared" si="12"/>
        <v>1.8518518518518516</v>
      </c>
      <c r="P17"/>
    </row>
    <row r="18" spans="2:16" x14ac:dyDescent="0.35">
      <c r="B18">
        <f t="shared" si="1"/>
        <v>33</v>
      </c>
      <c r="C18" s="7">
        <v>1988</v>
      </c>
      <c r="D18" s="8">
        <v>1869447.09</v>
      </c>
      <c r="F18" s="15">
        <v>7.8</v>
      </c>
      <c r="H18" s="14">
        <f t="shared" si="7"/>
        <v>373889.41800000006</v>
      </c>
      <c r="I18" s="3">
        <f t="shared" si="8"/>
        <v>3354521.8811214948</v>
      </c>
      <c r="J18" s="3">
        <f t="shared" si="9"/>
        <v>0.11145833333333337</v>
      </c>
      <c r="K18" s="4">
        <f t="shared" si="10"/>
        <v>436339.48374199413</v>
      </c>
      <c r="L18" s="4">
        <f t="shared" si="11"/>
        <v>327429.11288825783</v>
      </c>
      <c r="M18">
        <f>VLOOKUP(B18,'CPI Indexes'!A$2:E$109,5,FALSE)</f>
        <v>1.92</v>
      </c>
      <c r="N18">
        <f>IF(B18&gt;G$4,VLOOKUP((B18-G$4),'CPI Indexes'!A$2:E$109,5,FALSE),VLOOKUP(0,'CPI Indexes'!A$2:E$109,5,FALSE))</f>
        <v>1.07</v>
      </c>
      <c r="O18">
        <f t="shared" si="12"/>
        <v>1.7943925233644857</v>
      </c>
      <c r="P18"/>
    </row>
    <row r="19" spans="2:16" x14ac:dyDescent="0.35">
      <c r="B19">
        <f t="shared" si="1"/>
        <v>32</v>
      </c>
      <c r="C19" s="7">
        <v>1989</v>
      </c>
      <c r="D19" s="8">
        <v>980804.54</v>
      </c>
      <c r="F19" s="15">
        <v>8.33</v>
      </c>
      <c r="H19" s="14">
        <f t="shared" si="7"/>
        <v>196160.90800000002</v>
      </c>
      <c r="I19" s="3">
        <f t="shared" si="8"/>
        <v>1709402.1982857145</v>
      </c>
      <c r="J19" s="3">
        <f t="shared" si="9"/>
        <v>0.11475409836065574</v>
      </c>
      <c r="K19" s="4">
        <f t="shared" si="10"/>
        <v>231340.61932610374</v>
      </c>
      <c r="L19" s="4">
        <f t="shared" si="11"/>
        <v>170243.67121806042</v>
      </c>
      <c r="M19">
        <f>VLOOKUP(B19,'CPI Indexes'!A$2:E$109,5,FALSE)</f>
        <v>1.83</v>
      </c>
      <c r="N19">
        <f>IF(B19&gt;G$4,VLOOKUP((B19-G$4),'CPI Indexes'!A$2:E$109,5,FALSE),VLOOKUP(0,'CPI Indexes'!A$2:E$109,5,FALSE))</f>
        <v>1.05</v>
      </c>
      <c r="O19">
        <f t="shared" si="12"/>
        <v>1.7428571428571429</v>
      </c>
      <c r="P19"/>
    </row>
    <row r="20" spans="2:16" x14ac:dyDescent="0.35">
      <c r="B20">
        <f t="shared" si="1"/>
        <v>31</v>
      </c>
      <c r="C20" s="7">
        <v>1990</v>
      </c>
      <c r="D20" s="8">
        <v>3532968.44</v>
      </c>
      <c r="F20" s="15">
        <v>8.8800000000000008</v>
      </c>
      <c r="H20" s="14">
        <f t="shared" si="7"/>
        <v>706593.68800000008</v>
      </c>
      <c r="I20" s="3">
        <f t="shared" si="8"/>
        <v>6002616.2815533979</v>
      </c>
      <c r="J20" s="3">
        <f t="shared" si="9"/>
        <v>0.11771428571428573</v>
      </c>
      <c r="K20" s="4">
        <f t="shared" si="10"/>
        <v>842440.58068039408</v>
      </c>
      <c r="L20" s="4">
        <f t="shared" si="11"/>
        <v>607526.04761455522</v>
      </c>
      <c r="M20">
        <f>VLOOKUP(B20,'CPI Indexes'!A$2:E$109,5,FALSE)</f>
        <v>1.75</v>
      </c>
      <c r="N20">
        <f>IF(B20&gt;G$4,VLOOKUP((B20-G$4),'CPI Indexes'!A$2:E$109,5,FALSE),VLOOKUP(0,'CPI Indexes'!A$2:E$109,5,FALSE))</f>
        <v>1.03</v>
      </c>
      <c r="O20">
        <f t="shared" si="12"/>
        <v>1.6990291262135921</v>
      </c>
      <c r="P20"/>
    </row>
    <row r="21" spans="2:16" x14ac:dyDescent="0.35">
      <c r="B21">
        <f t="shared" si="1"/>
        <v>30</v>
      </c>
      <c r="C21" s="7">
        <v>1991</v>
      </c>
      <c r="D21" s="8">
        <v>7023272.2199999997</v>
      </c>
      <c r="F21" s="15">
        <v>9.4499999999999993</v>
      </c>
      <c r="H21" s="14">
        <f t="shared" si="7"/>
        <v>1404654.4440000001</v>
      </c>
      <c r="I21" s="3">
        <f t="shared" si="8"/>
        <v>11473662.537623761</v>
      </c>
      <c r="J21" s="3">
        <f t="shared" si="9"/>
        <v>0.12242424242424245</v>
      </c>
      <c r="K21" s="4">
        <f t="shared" si="10"/>
        <v>1693718.0688922736</v>
      </c>
      <c r="L21" s="4">
        <f t="shared" si="11"/>
        <v>1196061.5377152702</v>
      </c>
      <c r="M21">
        <f>VLOOKUP(B21,'CPI Indexes'!A$2:E$109,5,FALSE)</f>
        <v>1.65</v>
      </c>
      <c r="N21">
        <f>IF(B21&gt;G$4,VLOOKUP((B21-G$4),'CPI Indexes'!A$2:E$109,5,FALSE),VLOOKUP(0,'CPI Indexes'!A$2:E$109,5,FALSE))</f>
        <v>1.01</v>
      </c>
      <c r="O21">
        <f t="shared" si="12"/>
        <v>1.6336633663366336</v>
      </c>
      <c r="P21"/>
    </row>
    <row r="22" spans="2:16" x14ac:dyDescent="0.35">
      <c r="B22">
        <f t="shared" si="1"/>
        <v>29</v>
      </c>
      <c r="C22" s="7">
        <v>1992</v>
      </c>
      <c r="D22" s="8">
        <v>3495881.74</v>
      </c>
      <c r="F22" s="15">
        <v>10.050000000000001</v>
      </c>
      <c r="H22" s="14">
        <f t="shared" si="7"/>
        <v>699176.34800000011</v>
      </c>
      <c r="I22" s="3">
        <f t="shared" si="8"/>
        <v>5698287.2362000002</v>
      </c>
      <c r="J22" s="3">
        <f t="shared" si="9"/>
        <v>0.1226993865030675</v>
      </c>
      <c r="K22" s="4">
        <f t="shared" si="10"/>
        <v>853136.36582612863</v>
      </c>
      <c r="L22" s="4">
        <f t="shared" si="11"/>
        <v>589302.10918949731</v>
      </c>
      <c r="M22">
        <f>VLOOKUP(B22,'CPI Indexes'!A$2:E$109,5,FALSE)</f>
        <v>1.63</v>
      </c>
      <c r="N22">
        <f>IF(B22&gt;G$4,VLOOKUP((B22-G$4),'CPI Indexes'!A$2:E$109,5,FALSE),VLOOKUP(0,'CPI Indexes'!A$2:E$109,5,FALSE))</f>
        <v>1</v>
      </c>
      <c r="O22">
        <f t="shared" si="12"/>
        <v>1.63</v>
      </c>
      <c r="P22"/>
    </row>
    <row r="23" spans="2:16" x14ac:dyDescent="0.35">
      <c r="B23">
        <f t="shared" si="1"/>
        <v>28</v>
      </c>
      <c r="C23" s="7">
        <v>1993</v>
      </c>
      <c r="D23" s="8">
        <v>2347659.4</v>
      </c>
      <c r="F23" s="15">
        <v>10.68</v>
      </c>
      <c r="H23" s="14">
        <f t="shared" si="7"/>
        <v>469531.88</v>
      </c>
      <c r="I23" s="3">
        <f t="shared" si="8"/>
        <v>3832913.3061224488</v>
      </c>
      <c r="J23" s="3">
        <f t="shared" si="9"/>
        <v>0.12250000000000001</v>
      </c>
      <c r="K23" s="4">
        <f t="shared" si="10"/>
        <v>580116.10114124767</v>
      </c>
      <c r="L23" s="4">
        <f t="shared" si="11"/>
        <v>391527.21391827782</v>
      </c>
      <c r="M23">
        <f>VLOOKUP(B23,'CPI Indexes'!A$2:E$109,5,FALSE)</f>
        <v>1.6</v>
      </c>
      <c r="N23">
        <f>IF(B23&gt;G$4,VLOOKUP((B23-G$4),'CPI Indexes'!A$2:E$109,5,FALSE),VLOOKUP(0,'CPI Indexes'!A$2:E$109,5,FALSE))</f>
        <v>0.98</v>
      </c>
      <c r="O23">
        <f t="shared" si="12"/>
        <v>1.6326530612244898</v>
      </c>
      <c r="P23"/>
    </row>
    <row r="24" spans="2:16" x14ac:dyDescent="0.35">
      <c r="B24">
        <f t="shared" si="1"/>
        <v>27</v>
      </c>
      <c r="C24" s="7">
        <v>1994</v>
      </c>
      <c r="D24" s="8">
        <v>446474.29</v>
      </c>
      <c r="F24" s="15">
        <v>11.33</v>
      </c>
      <c r="H24" s="14">
        <f t="shared" si="7"/>
        <v>89294.858000000007</v>
      </c>
      <c r="I24" s="3">
        <f t="shared" si="8"/>
        <v>728937.61632653058</v>
      </c>
      <c r="J24" s="3">
        <f t="shared" si="9"/>
        <v>0.12250000000000001</v>
      </c>
      <c r="K24" s="4">
        <f t="shared" si="10"/>
        <v>111754.85439240893</v>
      </c>
      <c r="L24" s="4">
        <f t="shared" si="11"/>
        <v>73641.251924372089</v>
      </c>
      <c r="M24">
        <f>VLOOKUP(B24,'CPI Indexes'!A$2:E$109,5,FALSE)</f>
        <v>1.6</v>
      </c>
      <c r="N24">
        <f>IF(B24&gt;G$4,VLOOKUP((B24-G$4),'CPI Indexes'!A$2:E$109,5,FALSE),VLOOKUP(0,'CPI Indexes'!A$2:E$109,5,FALSE))</f>
        <v>0.98</v>
      </c>
      <c r="O24">
        <f t="shared" si="12"/>
        <v>1.6326530612244898</v>
      </c>
      <c r="P24"/>
    </row>
    <row r="25" spans="2:16" x14ac:dyDescent="0.35">
      <c r="B25">
        <f t="shared" si="1"/>
        <v>26</v>
      </c>
      <c r="C25" s="7">
        <v>1995</v>
      </c>
      <c r="D25" s="8">
        <v>605066.61</v>
      </c>
      <c r="F25" s="15">
        <v>11.99</v>
      </c>
      <c r="H25" s="14">
        <f t="shared" si="7"/>
        <v>121013.322</v>
      </c>
      <c r="I25" s="3">
        <f t="shared" si="8"/>
        <v>963167.25673469389</v>
      </c>
      <c r="J25" s="3">
        <f t="shared" si="9"/>
        <v>0.12564102564102564</v>
      </c>
      <c r="K25" s="4">
        <f t="shared" si="10"/>
        <v>153443.76375380825</v>
      </c>
      <c r="L25" s="4">
        <f t="shared" si="11"/>
        <v>98685.162143888912</v>
      </c>
      <c r="M25">
        <f>VLOOKUP(B25,'CPI Indexes'!A$2:E$109,5,FALSE)</f>
        <v>1.56</v>
      </c>
      <c r="N25">
        <f>IF(B25&gt;G$4,VLOOKUP((B25-G$4),'CPI Indexes'!A$2:E$109,5,FALSE),VLOOKUP(0,'CPI Indexes'!A$2:E$109,5,FALSE))</f>
        <v>0.98</v>
      </c>
      <c r="O25">
        <f t="shared" si="12"/>
        <v>1.5918367346938775</v>
      </c>
      <c r="P25"/>
    </row>
    <row r="26" spans="2:16" x14ac:dyDescent="0.35">
      <c r="B26">
        <f t="shared" si="1"/>
        <v>25</v>
      </c>
      <c r="C26" s="7">
        <v>1996</v>
      </c>
      <c r="D26" s="8">
        <v>401253.74</v>
      </c>
      <c r="F26" s="16">
        <v>12.68</v>
      </c>
      <c r="H26" s="14">
        <f t="shared" si="7"/>
        <v>80250.748000000007</v>
      </c>
      <c r="I26" s="3">
        <f t="shared" si="8"/>
        <v>630541.59142857138</v>
      </c>
      <c r="J26" s="3">
        <f t="shared" si="9"/>
        <v>0.12727272727272729</v>
      </c>
      <c r="K26" s="4">
        <f t="shared" si="10"/>
        <v>103157.1338363293</v>
      </c>
      <c r="L26" s="4">
        <f t="shared" si="11"/>
        <v>64680.011839647239</v>
      </c>
      <c r="M26">
        <f>VLOOKUP(B26,'CPI Indexes'!A$2:E$109,5,FALSE)</f>
        <v>1.54</v>
      </c>
      <c r="N26">
        <f>IF(B26&gt;G$4,VLOOKUP((B26-G$4),'CPI Indexes'!A$2:E$109,5,FALSE),VLOOKUP(0,'CPI Indexes'!A$2:E$109,5,FALSE))</f>
        <v>0.98</v>
      </c>
      <c r="O26">
        <f t="shared" si="12"/>
        <v>1.5714285714285714</v>
      </c>
      <c r="P26"/>
    </row>
    <row r="27" spans="2:16" x14ac:dyDescent="0.35">
      <c r="B27">
        <f t="shared" si="1"/>
        <v>24</v>
      </c>
      <c r="C27" s="7">
        <v>1997</v>
      </c>
      <c r="D27" s="8">
        <v>1144218.51</v>
      </c>
      <c r="F27" s="16">
        <v>13.39</v>
      </c>
      <c r="H27" s="14">
        <f t="shared" si="7"/>
        <v>228843.70200000002</v>
      </c>
      <c r="I27" s="3">
        <f t="shared" si="8"/>
        <v>1774706.2604081633</v>
      </c>
      <c r="J27" s="3">
        <f t="shared" si="9"/>
        <v>0.12894736842105264</v>
      </c>
      <c r="K27" s="4">
        <f t="shared" si="10"/>
        <v>298328.8572930072</v>
      </c>
      <c r="L27" s="4">
        <f t="shared" si="11"/>
        <v>182227.75865693402</v>
      </c>
      <c r="M27">
        <f>VLOOKUP(B27,'CPI Indexes'!A$2:E$109,5,FALSE)</f>
        <v>1.52</v>
      </c>
      <c r="N27">
        <f>IF(B27&gt;G$4,VLOOKUP((B27-G$4),'CPI Indexes'!A$2:E$109,5,FALSE),VLOOKUP(0,'CPI Indexes'!A$2:E$109,5,FALSE))</f>
        <v>0.98</v>
      </c>
      <c r="O27">
        <f t="shared" si="12"/>
        <v>1.5510204081632653</v>
      </c>
      <c r="P27"/>
    </row>
    <row r="28" spans="2:16" x14ac:dyDescent="0.35">
      <c r="B28">
        <f t="shared" si="1"/>
        <v>22</v>
      </c>
      <c r="C28" s="7">
        <v>1999</v>
      </c>
      <c r="D28" s="8">
        <v>3202846.25</v>
      </c>
      <c r="F28" s="16">
        <v>14.87</v>
      </c>
      <c r="H28" s="14">
        <f t="shared" si="7"/>
        <v>640569.25</v>
      </c>
      <c r="I28" s="3">
        <f t="shared" si="8"/>
        <v>4804269.375</v>
      </c>
      <c r="J28" s="3">
        <f t="shared" si="9"/>
        <v>0.13333333333333333</v>
      </c>
      <c r="K28" s="4">
        <f t="shared" si="10"/>
        <v>859905.33021590207</v>
      </c>
      <c r="L28" s="4">
        <f t="shared" si="11"/>
        <v>497401.98479896784</v>
      </c>
      <c r="M28">
        <f>VLOOKUP(B28,'CPI Indexes'!A$2:E$109,5,FALSE)</f>
        <v>1.47</v>
      </c>
      <c r="N28">
        <f>IF(B28&gt;G$4,VLOOKUP((B28-G$4),'CPI Indexes'!A$2:E$109,5,FALSE),VLOOKUP(0,'CPI Indexes'!A$2:E$109,5,FALSE))</f>
        <v>0.98</v>
      </c>
      <c r="O28">
        <f t="shared" si="12"/>
        <v>1.5</v>
      </c>
      <c r="P28"/>
    </row>
    <row r="29" spans="2:16" x14ac:dyDescent="0.35">
      <c r="B29">
        <f t="shared" si="1"/>
        <v>21</v>
      </c>
      <c r="C29" s="7">
        <v>2000</v>
      </c>
      <c r="D29" s="8">
        <v>9675905.2699999996</v>
      </c>
      <c r="F29" s="16">
        <v>15.63</v>
      </c>
      <c r="H29" s="14">
        <f t="shared" si="7"/>
        <v>1935181.054</v>
      </c>
      <c r="I29" s="3">
        <f t="shared" si="8"/>
        <v>14217656.723265307</v>
      </c>
      <c r="J29" s="3">
        <f t="shared" si="9"/>
        <v>0.1361111111111111</v>
      </c>
      <c r="K29" s="4">
        <f t="shared" si="10"/>
        <v>2637195.2700422476</v>
      </c>
      <c r="L29" s="4">
        <f t="shared" si="11"/>
        <v>1483365.592155942</v>
      </c>
      <c r="M29">
        <f>VLOOKUP(B29,'CPI Indexes'!A$2:E$109,5,FALSE)</f>
        <v>1.44</v>
      </c>
      <c r="N29">
        <f>IF(B29&gt;G$4,VLOOKUP((B29-G$4),'CPI Indexes'!A$2:E$109,5,FALSE),VLOOKUP(0,'CPI Indexes'!A$2:E$109,5,FALSE))</f>
        <v>0.98</v>
      </c>
      <c r="O29">
        <f t="shared" si="12"/>
        <v>1.4693877551020409</v>
      </c>
      <c r="P29"/>
    </row>
    <row r="30" spans="2:16" x14ac:dyDescent="0.35">
      <c r="B30">
        <f t="shared" si="1"/>
        <v>20</v>
      </c>
      <c r="C30" s="7">
        <v>2001</v>
      </c>
      <c r="D30" s="8">
        <v>4193144.09</v>
      </c>
      <c r="F30" s="16">
        <v>16.399999999999999</v>
      </c>
      <c r="H30" s="14">
        <f t="shared" si="7"/>
        <v>838628.81799999997</v>
      </c>
      <c r="I30" s="3">
        <f t="shared" si="8"/>
        <v>5990205.8428571429</v>
      </c>
      <c r="J30" s="3">
        <f t="shared" si="9"/>
        <v>0.13999999999999999</v>
      </c>
      <c r="K30" s="4">
        <f t="shared" si="10"/>
        <v>1160413.0359757277</v>
      </c>
      <c r="L30" s="4">
        <f t="shared" si="11"/>
        <v>634465.00185228128</v>
      </c>
      <c r="M30">
        <f>VLOOKUP(B30,'CPI Indexes'!A$2:E$109,5,FALSE)</f>
        <v>1.4</v>
      </c>
      <c r="N30">
        <f>IF(B30&gt;G$4,VLOOKUP((B30-G$4),'CPI Indexes'!A$2:E$109,5,FALSE),VLOOKUP(0,'CPI Indexes'!A$2:E$109,5,FALSE))</f>
        <v>0.98</v>
      </c>
      <c r="O30">
        <f t="shared" si="12"/>
        <v>1.4285714285714286</v>
      </c>
      <c r="P30"/>
    </row>
    <row r="31" spans="2:16" x14ac:dyDescent="0.35">
      <c r="B31">
        <f t="shared" si="1"/>
        <v>19</v>
      </c>
      <c r="C31" s="7">
        <v>2002</v>
      </c>
      <c r="D31" s="8">
        <v>1073800.54</v>
      </c>
      <c r="F31" s="16">
        <v>17.2</v>
      </c>
      <c r="H31" s="14">
        <f t="shared" si="7"/>
        <v>214760.10800000001</v>
      </c>
      <c r="I31" s="3">
        <f t="shared" si="8"/>
        <v>1501129.3263265309</v>
      </c>
      <c r="J31" s="3">
        <f t="shared" si="9"/>
        <v>0.14306569343065692</v>
      </c>
      <c r="K31" s="4">
        <f t="shared" si="10"/>
        <v>301909.35337601713</v>
      </c>
      <c r="L31" s="4">
        <f t="shared" si="11"/>
        <v>160280.67228894768</v>
      </c>
      <c r="M31">
        <f>VLOOKUP(B31,'CPI Indexes'!A$2:E$109,5,FALSE)</f>
        <v>1.37</v>
      </c>
      <c r="N31">
        <f>IF(B31&gt;G$4,VLOOKUP((B31-G$4),'CPI Indexes'!A$2:E$109,5,FALSE),VLOOKUP(0,'CPI Indexes'!A$2:E$109,5,FALSE))</f>
        <v>0.98</v>
      </c>
      <c r="O31">
        <f t="shared" si="12"/>
        <v>1.3979591836734695</v>
      </c>
      <c r="P31"/>
    </row>
    <row r="32" spans="2:16" x14ac:dyDescent="0.35">
      <c r="B32">
        <f t="shared" si="1"/>
        <v>18</v>
      </c>
      <c r="C32" s="7">
        <v>2003</v>
      </c>
      <c r="D32" s="9">
        <v>595307.24</v>
      </c>
      <c r="F32" s="16">
        <v>18.010000000000002</v>
      </c>
      <c r="H32" s="14">
        <f t="shared" si="7"/>
        <v>119061.448</v>
      </c>
      <c r="I32" s="3">
        <f t="shared" si="8"/>
        <v>807916.96857142856</v>
      </c>
      <c r="J32" s="3">
        <f t="shared" si="9"/>
        <v>0.14736842105263159</v>
      </c>
      <c r="K32" s="4">
        <f t="shared" si="10"/>
        <v>170082.74385423152</v>
      </c>
      <c r="L32" s="4">
        <f t="shared" si="11"/>
        <v>87642.443132551009</v>
      </c>
      <c r="M32">
        <f>VLOOKUP(B32,'CPI Indexes'!A$2:E$109,5,FALSE)</f>
        <v>1.33</v>
      </c>
      <c r="N32">
        <f>IF(B32&gt;G$4,VLOOKUP((B32-G$4),'CPI Indexes'!A$2:E$109,5,FALSE),VLOOKUP(0,'CPI Indexes'!A$2:E$109,5,FALSE))</f>
        <v>0.98</v>
      </c>
      <c r="O32">
        <f t="shared" si="12"/>
        <v>1.3571428571428572</v>
      </c>
      <c r="P32"/>
    </row>
    <row r="33" spans="2:16" x14ac:dyDescent="0.35">
      <c r="B33">
        <f t="shared" si="1"/>
        <v>16</v>
      </c>
      <c r="C33" s="7">
        <v>2005</v>
      </c>
      <c r="D33" s="8">
        <v>871579.18</v>
      </c>
      <c r="F33" s="16">
        <v>19.66</v>
      </c>
      <c r="H33" s="14">
        <f t="shared" si="7"/>
        <v>174315.83600000001</v>
      </c>
      <c r="I33" s="3">
        <f t="shared" si="8"/>
        <v>1138389.1330612246</v>
      </c>
      <c r="J33" s="3">
        <f t="shared" si="9"/>
        <v>0.15312499999999998</v>
      </c>
      <c r="K33" s="4">
        <f t="shared" si="10"/>
        <v>257286.03840652082</v>
      </c>
      <c r="L33" s="4">
        <f t="shared" si="11"/>
        <v>124764.22351657087</v>
      </c>
      <c r="M33">
        <f>VLOOKUP(B33,'CPI Indexes'!A$2:E$109,5,FALSE)</f>
        <v>1.28</v>
      </c>
      <c r="N33">
        <f>IF(B33&gt;G$4,VLOOKUP((B33-G$4),'CPI Indexes'!A$2:E$109,5,FALSE),VLOOKUP(0,'CPI Indexes'!A$2:E$109,5,FALSE))</f>
        <v>0.98</v>
      </c>
      <c r="O33">
        <f t="shared" si="12"/>
        <v>1.306122448979592</v>
      </c>
      <c r="P33"/>
    </row>
    <row r="34" spans="2:16" x14ac:dyDescent="0.35">
      <c r="B34">
        <f t="shared" si="1"/>
        <v>15</v>
      </c>
      <c r="C34" s="7">
        <v>2006</v>
      </c>
      <c r="D34" s="8">
        <v>2373565.7200000002</v>
      </c>
      <c r="F34" s="16">
        <v>20.52</v>
      </c>
      <c r="H34" s="14">
        <f t="shared" si="7"/>
        <v>474713.14400000009</v>
      </c>
      <c r="I34" s="3">
        <f t="shared" si="8"/>
        <v>3051727.3542857147</v>
      </c>
      <c r="J34" s="3">
        <f t="shared" si="9"/>
        <v>0.15555555555555556</v>
      </c>
      <c r="K34" s="4">
        <f t="shared" si="10"/>
        <v>712700.03695385193</v>
      </c>
      <c r="L34" s="4">
        <f t="shared" si="11"/>
        <v>334835.00827206409</v>
      </c>
      <c r="M34">
        <f>VLOOKUP(B34,'CPI Indexes'!A$2:E$109,5,FALSE)</f>
        <v>1.26</v>
      </c>
      <c r="N34">
        <f>IF(B34&gt;G$4,VLOOKUP((B34-G$4),'CPI Indexes'!A$2:E$109,5,FALSE),VLOOKUP(0,'CPI Indexes'!A$2:E$109,5,FALSE))</f>
        <v>0.98</v>
      </c>
      <c r="O34">
        <f t="shared" si="12"/>
        <v>1.2857142857142858</v>
      </c>
      <c r="P34"/>
    </row>
    <row r="35" spans="2:16" x14ac:dyDescent="0.35">
      <c r="B35">
        <f t="shared" si="1"/>
        <v>14</v>
      </c>
      <c r="C35" s="7">
        <v>2007</v>
      </c>
      <c r="D35" s="8">
        <v>142651.85</v>
      </c>
      <c r="F35" s="16">
        <v>21.38</v>
      </c>
      <c r="H35" s="14">
        <f t="shared" si="7"/>
        <v>28530.370000000003</v>
      </c>
      <c r="I35" s="3">
        <f t="shared" si="8"/>
        <v>179042.6280612245</v>
      </c>
      <c r="J35" s="3">
        <f t="shared" si="9"/>
        <v>0.15934959349593497</v>
      </c>
      <c r="K35" s="4">
        <f t="shared" si="10"/>
        <v>43569.148886185561</v>
      </c>
      <c r="L35" s="4">
        <f t="shared" si="11"/>
        <v>19831.400397306941</v>
      </c>
      <c r="M35">
        <f>VLOOKUP(B35,'CPI Indexes'!A$2:E$109,5,FALSE)</f>
        <v>1.23</v>
      </c>
      <c r="N35">
        <f>IF(B35&gt;G$4,VLOOKUP((B35-G$4),'CPI Indexes'!A$2:E$109,5,FALSE),VLOOKUP(0,'CPI Indexes'!A$2:E$109,5,FALSE))</f>
        <v>0.98</v>
      </c>
      <c r="O35">
        <f t="shared" si="12"/>
        <v>1.2551020408163265</v>
      </c>
      <c r="P35"/>
    </row>
    <row r="36" spans="2:16" x14ac:dyDescent="0.35">
      <c r="B36">
        <f t="shared" si="1"/>
        <v>13</v>
      </c>
      <c r="C36" s="7">
        <v>2008</v>
      </c>
      <c r="D36" s="8">
        <v>196488.02</v>
      </c>
      <c r="F36" s="16">
        <v>22.25</v>
      </c>
      <c r="H36" s="14">
        <f t="shared" si="7"/>
        <v>39297.603999999999</v>
      </c>
      <c r="I36" s="3">
        <f t="shared" si="8"/>
        <v>240597.57551020407</v>
      </c>
      <c r="J36" s="3">
        <f t="shared" si="9"/>
        <v>0.16333333333333333</v>
      </c>
      <c r="K36" s="4">
        <f t="shared" si="10"/>
        <v>61054.811349533367</v>
      </c>
      <c r="L36" s="4">
        <f t="shared" si="11"/>
        <v>26914.39047479802</v>
      </c>
      <c r="M36">
        <f>VLOOKUP(B36,'CPI Indexes'!A$2:E$109,5,FALSE)</f>
        <v>1.2</v>
      </c>
      <c r="N36">
        <f>IF(B36&gt;G$4,VLOOKUP((B36-G$4),'CPI Indexes'!A$2:E$109,5,FALSE),VLOOKUP(0,'CPI Indexes'!A$2:E$109,5,FALSE))</f>
        <v>0.98</v>
      </c>
      <c r="O36">
        <f t="shared" si="12"/>
        <v>1.2244897959183674</v>
      </c>
      <c r="P36"/>
    </row>
    <row r="37" spans="2:16" x14ac:dyDescent="0.35">
      <c r="B37">
        <f t="shared" si="1"/>
        <v>12</v>
      </c>
      <c r="C37" s="7">
        <v>2009</v>
      </c>
      <c r="D37" s="8">
        <v>1520178.69</v>
      </c>
      <c r="F37" s="16">
        <v>23.14</v>
      </c>
      <c r="H37" s="14">
        <f t="shared" si="7"/>
        <v>304035.73800000001</v>
      </c>
      <c r="I37" s="3">
        <f t="shared" si="8"/>
        <v>1861443.2938775511</v>
      </c>
      <c r="J37" s="3">
        <f t="shared" si="9"/>
        <v>0.16333333333333333</v>
      </c>
      <c r="K37" s="4">
        <f t="shared" si="10"/>
        <v>480764.74236320856</v>
      </c>
      <c r="L37" s="4">
        <f t="shared" si="11"/>
        <v>205101.03497880811</v>
      </c>
      <c r="M37">
        <f>VLOOKUP(B37,'CPI Indexes'!A$2:E$109,5,FALSE)</f>
        <v>1.2</v>
      </c>
      <c r="N37">
        <f>IF(B37&gt;G$4,VLOOKUP((B37-G$4),'CPI Indexes'!A$2:E$109,5,FALSE),VLOOKUP(0,'CPI Indexes'!A$2:E$109,5,FALSE))</f>
        <v>0.98</v>
      </c>
      <c r="O37">
        <f t="shared" si="12"/>
        <v>1.2244897959183674</v>
      </c>
      <c r="P37"/>
    </row>
    <row r="38" spans="2:16" x14ac:dyDescent="0.35">
      <c r="B38">
        <f t="shared" si="1"/>
        <v>11</v>
      </c>
      <c r="C38" s="7">
        <v>2010</v>
      </c>
      <c r="D38" s="8">
        <v>2644373.64</v>
      </c>
      <c r="F38" s="16">
        <v>24.04</v>
      </c>
      <c r="H38" s="14">
        <f t="shared" si="7"/>
        <v>528874.728</v>
      </c>
      <c r="I38" s="3">
        <f t="shared" si="8"/>
        <v>3184041.7297959183</v>
      </c>
      <c r="J38" s="3">
        <f t="shared" si="9"/>
        <v>0.16610169491525423</v>
      </c>
      <c r="K38" s="4">
        <f t="shared" si="10"/>
        <v>851335.89331070322</v>
      </c>
      <c r="L38" s="4">
        <f t="shared" si="11"/>
        <v>351355.60879685776</v>
      </c>
      <c r="M38">
        <f>VLOOKUP(B38,'CPI Indexes'!A$2:E$109,5,FALSE)</f>
        <v>1.18</v>
      </c>
      <c r="N38">
        <f>IF(B38&gt;G$4,VLOOKUP((B38-G$4),'CPI Indexes'!A$2:E$109,5,FALSE),VLOOKUP(0,'CPI Indexes'!A$2:E$109,5,FALSE))</f>
        <v>0.98</v>
      </c>
      <c r="O38">
        <f t="shared" si="12"/>
        <v>1.2040816326530612</v>
      </c>
      <c r="P38"/>
    </row>
    <row r="39" spans="2:16" x14ac:dyDescent="0.35">
      <c r="B39">
        <f t="shared" si="1"/>
        <v>10</v>
      </c>
      <c r="C39" s="7">
        <v>2011</v>
      </c>
      <c r="D39" s="8">
        <v>21908472.760000002</v>
      </c>
      <c r="F39" s="16">
        <v>24.95</v>
      </c>
      <c r="H39" s="14">
        <f t="shared" si="7"/>
        <v>4381694.5520000001</v>
      </c>
      <c r="I39" s="3">
        <f t="shared" si="8"/>
        <v>25485366.271836735</v>
      </c>
      <c r="J39" s="3">
        <f t="shared" si="9"/>
        <v>0.17192982456140352</v>
      </c>
      <c r="K39" s="4">
        <f t="shared" si="10"/>
        <v>7181520.1781491479</v>
      </c>
      <c r="L39" s="4">
        <f t="shared" si="11"/>
        <v>2866243.9809507639</v>
      </c>
      <c r="M39">
        <f>VLOOKUP(B39,'CPI Indexes'!A$2:E$109,5,FALSE)</f>
        <v>1.1399999999999999</v>
      </c>
      <c r="N39">
        <f>IF(B39&gt;G$4,VLOOKUP((B39-G$4),'CPI Indexes'!A$2:E$109,5,FALSE),VLOOKUP(0,'CPI Indexes'!A$2:E$109,5,FALSE))</f>
        <v>0.98</v>
      </c>
      <c r="O39">
        <f t="shared" si="12"/>
        <v>1.1632653061224489</v>
      </c>
      <c r="P39"/>
    </row>
    <row r="40" spans="2:16" x14ac:dyDescent="0.35">
      <c r="B40">
        <f t="shared" si="1"/>
        <v>9</v>
      </c>
      <c r="C40" s="7">
        <v>2012</v>
      </c>
      <c r="D40" s="8">
        <v>9156599.3200000003</v>
      </c>
      <c r="F40" s="16">
        <v>25.87</v>
      </c>
      <c r="H40" s="14">
        <f t="shared" si="7"/>
        <v>1831319.8640000001</v>
      </c>
      <c r="I40" s="3">
        <f t="shared" si="8"/>
        <v>10558119.624081632</v>
      </c>
      <c r="J40" s="3">
        <f t="shared" si="9"/>
        <v>0.17345132743362834</v>
      </c>
      <c r="K40" s="4">
        <f t="shared" si="10"/>
        <v>3056684.7456721687</v>
      </c>
      <c r="L40" s="4">
        <f t="shared" si="11"/>
        <v>1179338.192719457</v>
      </c>
      <c r="M40">
        <f>VLOOKUP(B40,'CPI Indexes'!A$2:E$109,5,FALSE)</f>
        <v>1.1299999999999999</v>
      </c>
      <c r="N40">
        <f>IF(B40&gt;G$4,VLOOKUP((B40-G$4),'CPI Indexes'!A$2:E$109,5,FALSE),VLOOKUP(0,'CPI Indexes'!A$2:E$109,5,FALSE))</f>
        <v>0.98</v>
      </c>
      <c r="O40">
        <f t="shared" si="12"/>
        <v>1.1530612244897958</v>
      </c>
      <c r="P40"/>
    </row>
    <row r="41" spans="2:16" x14ac:dyDescent="0.35">
      <c r="B41">
        <f t="shared" si="1"/>
        <v>8</v>
      </c>
      <c r="C41" s="7">
        <v>2013</v>
      </c>
      <c r="D41" s="8">
        <v>596503.55000000005</v>
      </c>
      <c r="F41" s="16">
        <v>26.8</v>
      </c>
      <c r="H41" s="14">
        <f t="shared" si="7"/>
        <v>119300.71000000002</v>
      </c>
      <c r="I41" s="3">
        <f t="shared" si="8"/>
        <v>681718.34285714303</v>
      </c>
      <c r="J41" s="3">
        <f t="shared" si="9"/>
        <v>0.17499999999999999</v>
      </c>
      <c r="K41" s="4">
        <f t="shared" si="10"/>
        <v>202827.87074973443</v>
      </c>
      <c r="L41" s="4">
        <f t="shared" si="11"/>
        <v>75621.694954729886</v>
      </c>
      <c r="M41">
        <f>VLOOKUP(B41,'CPI Indexes'!A$2:E$109,5,FALSE)</f>
        <v>1.1200000000000001</v>
      </c>
      <c r="N41">
        <f>IF(B41&gt;G$4,VLOOKUP((B41-G$4),'CPI Indexes'!A$2:E$109,5,FALSE),VLOOKUP(0,'CPI Indexes'!A$2:E$109,5,FALSE))</f>
        <v>0.98</v>
      </c>
      <c r="O41">
        <f t="shared" si="12"/>
        <v>1.142857142857143</v>
      </c>
      <c r="P41"/>
    </row>
    <row r="42" spans="2:16" x14ac:dyDescent="0.35">
      <c r="B42">
        <f t="shared" si="1"/>
        <v>7</v>
      </c>
      <c r="C42" s="7">
        <v>2014</v>
      </c>
      <c r="D42" s="8">
        <v>845386.68</v>
      </c>
      <c r="F42" s="16">
        <v>27.74</v>
      </c>
      <c r="H42" s="14">
        <f t="shared" si="7"/>
        <v>169077.33600000001</v>
      </c>
      <c r="I42" s="3">
        <f t="shared" si="8"/>
        <v>940277.02163265308</v>
      </c>
      <c r="J42" s="3">
        <f t="shared" si="9"/>
        <v>0.1798165137614679</v>
      </c>
      <c r="K42" s="4">
        <f t="shared" si="10"/>
        <v>292856.0235118781</v>
      </c>
      <c r="L42" s="4">
        <f t="shared" si="11"/>
        <v>105473.68457470645</v>
      </c>
      <c r="M42">
        <f>VLOOKUP(B42,'CPI Indexes'!A$2:E$109,5,FALSE)</f>
        <v>1.0900000000000001</v>
      </c>
      <c r="N42">
        <f>IF(B42&gt;G$4,VLOOKUP((B42-G$4),'CPI Indexes'!A$2:E$109,5,FALSE),VLOOKUP(0,'CPI Indexes'!A$2:E$109,5,FALSE))</f>
        <v>0.98</v>
      </c>
      <c r="O42">
        <f t="shared" si="12"/>
        <v>1.1122448979591837</v>
      </c>
      <c r="P42"/>
    </row>
    <row r="43" spans="2:16" x14ac:dyDescent="0.35">
      <c r="B43">
        <f t="shared" si="1"/>
        <v>6</v>
      </c>
      <c r="C43" s="7">
        <v>2015</v>
      </c>
      <c r="D43" s="8">
        <v>7217429.75</v>
      </c>
      <c r="F43" s="16">
        <v>28.69</v>
      </c>
      <c r="H43" s="14">
        <f t="shared" si="7"/>
        <v>1443485.9500000002</v>
      </c>
      <c r="I43" s="3">
        <f t="shared" si="8"/>
        <v>7953902.1734693889</v>
      </c>
      <c r="J43" s="3">
        <f t="shared" si="9"/>
        <v>0.18148148148148149</v>
      </c>
      <c r="K43" s="4">
        <f t="shared" si="10"/>
        <v>2547718.7830870934</v>
      </c>
      <c r="L43" s="4">
        <f t="shared" si="11"/>
        <v>886038.81066246098</v>
      </c>
      <c r="M43">
        <f>VLOOKUP(B43,'CPI Indexes'!A$2:E$109,5,FALSE)</f>
        <v>1.08</v>
      </c>
      <c r="N43">
        <f>IF(B43&gt;G$4,VLOOKUP((B43-G$4),'CPI Indexes'!A$2:E$109,5,FALSE),VLOOKUP(0,'CPI Indexes'!A$2:E$109,5,FALSE))</f>
        <v>0.98</v>
      </c>
      <c r="O43">
        <f t="shared" si="12"/>
        <v>1.1020408163265307</v>
      </c>
      <c r="P43"/>
    </row>
    <row r="44" spans="2:16" x14ac:dyDescent="0.35">
      <c r="B44">
        <f t="shared" si="1"/>
        <v>5</v>
      </c>
      <c r="C44" s="7">
        <v>2016</v>
      </c>
      <c r="D44" s="8">
        <v>3130628.26</v>
      </c>
      <c r="F44" s="16">
        <v>29.65</v>
      </c>
      <c r="H44" s="14">
        <f t="shared" si="7"/>
        <v>626125.652</v>
      </c>
      <c r="I44" s="3">
        <f t="shared" si="8"/>
        <v>3418134.9369387752</v>
      </c>
      <c r="J44" s="3">
        <f t="shared" si="9"/>
        <v>0.18317757009345795</v>
      </c>
      <c r="K44" s="4">
        <f t="shared" si="10"/>
        <v>1126306.4979598566</v>
      </c>
      <c r="L44" s="4">
        <f t="shared" si="11"/>
        <v>378102.25285852654</v>
      </c>
      <c r="M44">
        <f>VLOOKUP(B44,'CPI Indexes'!A$2:E$109,5,FALSE)</f>
        <v>1.07</v>
      </c>
      <c r="N44">
        <f>IF(B44&gt;G$4,VLOOKUP((B44-G$4),'CPI Indexes'!A$2:E$109,5,FALSE),VLOOKUP(0,'CPI Indexes'!A$2:E$109,5,FALSE))</f>
        <v>0.98</v>
      </c>
      <c r="O44">
        <f t="shared" si="12"/>
        <v>1.0918367346938775</v>
      </c>
      <c r="P44"/>
    </row>
    <row r="45" spans="2:16" x14ac:dyDescent="0.35">
      <c r="B45">
        <f t="shared" si="1"/>
        <v>4</v>
      </c>
      <c r="C45" s="7">
        <v>2017</v>
      </c>
      <c r="D45" s="8">
        <v>2697412.08</v>
      </c>
      <c r="F45" s="16">
        <v>30.61</v>
      </c>
      <c r="H45" s="14">
        <f t="shared" si="7"/>
        <v>539482.41600000008</v>
      </c>
      <c r="I45" s="3">
        <f t="shared" si="8"/>
        <v>2890084.3714285716</v>
      </c>
      <c r="J45" s="3">
        <f t="shared" si="9"/>
        <v>0.18666666666666668</v>
      </c>
      <c r="K45" s="4">
        <f t="shared" si="10"/>
        <v>989073.466576798</v>
      </c>
      <c r="L45" s="4">
        <f t="shared" si="11"/>
        <v>320503.40338007477</v>
      </c>
      <c r="M45">
        <f>VLOOKUP(B45,'CPI Indexes'!A$2:E$109,5,FALSE)</f>
        <v>1.05</v>
      </c>
      <c r="N45">
        <f>IF(B45&gt;G$4,VLOOKUP((B45-G$4),'CPI Indexes'!A$2:E$109,5,FALSE),VLOOKUP(0,'CPI Indexes'!A$2:E$109,5,FALSE))</f>
        <v>0.98</v>
      </c>
      <c r="O45">
        <f t="shared" si="12"/>
        <v>1.0714285714285714</v>
      </c>
      <c r="P45"/>
    </row>
    <row r="46" spans="2:16" x14ac:dyDescent="0.35">
      <c r="B46">
        <f t="shared" si="1"/>
        <v>3</v>
      </c>
      <c r="C46" s="7">
        <v>2018</v>
      </c>
      <c r="D46" s="8">
        <v>598240.75</v>
      </c>
      <c r="F46" s="16">
        <v>31.58</v>
      </c>
      <c r="H46" s="14">
        <f t="shared" si="7"/>
        <v>119648.15000000001</v>
      </c>
      <c r="I46" s="3">
        <f t="shared" si="8"/>
        <v>628763.23724489787</v>
      </c>
      <c r="J46" s="3">
        <f t="shared" si="9"/>
        <v>0.19029126213592237</v>
      </c>
      <c r="K46" s="4">
        <f t="shared" si="10"/>
        <v>223614.21720913472</v>
      </c>
      <c r="L46" s="4">
        <f t="shared" si="11"/>
        <v>69918.97357648467</v>
      </c>
      <c r="M46">
        <f>VLOOKUP(B46,'CPI Indexes'!A$2:E$109,5,FALSE)</f>
        <v>1.03</v>
      </c>
      <c r="N46">
        <f>IF(B46&gt;G$4,VLOOKUP((B46-G$4),'CPI Indexes'!A$2:E$109,5,FALSE),VLOOKUP(0,'CPI Indexes'!A$2:E$109,5,FALSE))</f>
        <v>0.98</v>
      </c>
      <c r="O46">
        <f t="shared" si="12"/>
        <v>1.0510204081632653</v>
      </c>
      <c r="P46"/>
    </row>
    <row r="47" spans="2:16" x14ac:dyDescent="0.35">
      <c r="B47">
        <f t="shared" si="1"/>
        <v>2</v>
      </c>
      <c r="C47" s="7">
        <v>2019</v>
      </c>
      <c r="D47" s="8">
        <v>1993546.54</v>
      </c>
      <c r="F47" s="16">
        <v>32.549999999999997</v>
      </c>
      <c r="H47" s="14">
        <f t="shared" si="7"/>
        <v>398709.30800000002</v>
      </c>
      <c r="I47" s="3">
        <f t="shared" si="8"/>
        <v>2054573.474897959</v>
      </c>
      <c r="J47" s="3">
        <f t="shared" si="9"/>
        <v>0.19405940594059409</v>
      </c>
      <c r="K47" s="4">
        <f t="shared" si="10"/>
        <v>759612.25969458686</v>
      </c>
      <c r="L47" s="4">
        <f t="shared" si="11"/>
        <v>229181.27707171027</v>
      </c>
      <c r="M47">
        <f>VLOOKUP(B47,'CPI Indexes'!A$2:E$109,5,FALSE)</f>
        <v>1.01</v>
      </c>
      <c r="N47">
        <f>IF(B47&gt;G$4,VLOOKUP((B47-G$4),'CPI Indexes'!A$2:E$109,5,FALSE),VLOOKUP(0,'CPI Indexes'!A$2:E$109,5,FALSE))</f>
        <v>0.98</v>
      </c>
      <c r="O47">
        <f t="shared" si="12"/>
        <v>1.0306122448979591</v>
      </c>
      <c r="P47"/>
    </row>
    <row r="48" spans="2:16" x14ac:dyDescent="0.35">
      <c r="B48">
        <f t="shared" si="1"/>
        <v>1</v>
      </c>
      <c r="C48" s="7">
        <v>2020</v>
      </c>
      <c r="D48" s="8">
        <v>331510.40000000002</v>
      </c>
      <c r="F48" s="16">
        <v>33.53</v>
      </c>
      <c r="H48" s="14">
        <f t="shared" si="7"/>
        <v>66302.080000000002</v>
      </c>
      <c r="I48" s="3">
        <f t="shared" si="8"/>
        <v>338275.91836734698</v>
      </c>
      <c r="J48" s="3">
        <f t="shared" si="9"/>
        <v>0.19599999999999998</v>
      </c>
      <c r="K48" s="4">
        <f t="shared" si="10"/>
        <v>128792.60050049335</v>
      </c>
      <c r="L48" s="4">
        <f t="shared" si="11"/>
        <v>37480.87652932552</v>
      </c>
      <c r="M48">
        <f>VLOOKUP(B48,'CPI Indexes'!A$2:E$109,5,FALSE)</f>
        <v>1</v>
      </c>
      <c r="N48">
        <f>IF(B48&gt;G$4,VLOOKUP((B48-G$4),'CPI Indexes'!A$2:E$109,5,FALSE),VLOOKUP(0,'CPI Indexes'!A$2:E$109,5,FALSE))</f>
        <v>0.98</v>
      </c>
      <c r="O48">
        <f t="shared" si="12"/>
        <v>1.0204081632653061</v>
      </c>
      <c r="P48"/>
    </row>
    <row r="49" spans="2:17" x14ac:dyDescent="0.35">
      <c r="B49">
        <f>2021-C49</f>
        <v>0</v>
      </c>
      <c r="C49" s="7">
        <v>2021</v>
      </c>
      <c r="D49" s="8">
        <v>3954990.47</v>
      </c>
      <c r="F49" s="16">
        <v>34.51</v>
      </c>
      <c r="H49" s="14">
        <f t="shared" si="7"/>
        <v>790998.09400000004</v>
      </c>
      <c r="I49" s="3">
        <f t="shared" si="8"/>
        <v>3954990.47</v>
      </c>
      <c r="J49" s="3">
        <f t="shared" si="9"/>
        <v>0.2</v>
      </c>
      <c r="K49" s="4">
        <f t="shared" si="10"/>
        <v>1566633.3395056755</v>
      </c>
      <c r="L49" s="4">
        <f t="shared" si="11"/>
        <v>439762.15048903553</v>
      </c>
      <c r="M49">
        <f>VLOOKUP(B49,'CPI Indexes'!A$2:E$109,5,FALSE)</f>
        <v>0.98</v>
      </c>
      <c r="N49">
        <f>IF(B49&gt;G$4,VLOOKUP((B49-G$4),'CPI Indexes'!A$2:E$109,5,FALSE),VLOOKUP(0,'CPI Indexes'!A$2:E$109,5,FALSE))</f>
        <v>0.98</v>
      </c>
      <c r="O49">
        <f t="shared" si="12"/>
        <v>1</v>
      </c>
      <c r="P49"/>
    </row>
    <row r="50" spans="2:17" x14ac:dyDescent="0.35">
      <c r="H50" s="3"/>
      <c r="P50"/>
    </row>
    <row r="51" spans="2:17" x14ac:dyDescent="0.35">
      <c r="D51" s="1">
        <f>SUM(D9:D50)</f>
        <v>106433925.07000002</v>
      </c>
      <c r="H51" s="3"/>
      <c r="I51" s="3">
        <f>SUM(I9:I48)</f>
        <v>146688663.11574233</v>
      </c>
      <c r="J51" s="3"/>
      <c r="K51" s="3">
        <f>SUM(K9:K48)</f>
        <v>30573770.856027536</v>
      </c>
      <c r="L51" s="3">
        <f>SUM(L9:L48)</f>
        <v>14836430.925661642</v>
      </c>
      <c r="P51"/>
    </row>
    <row r="52" spans="2:17" x14ac:dyDescent="0.35">
      <c r="H52" s="3"/>
      <c r="I52" s="3"/>
      <c r="P52"/>
    </row>
    <row r="53" spans="2:17" x14ac:dyDescent="0.35">
      <c r="H53" s="3"/>
      <c r="I53" s="3">
        <f>I51/D51</f>
        <v>1.3782134128687573</v>
      </c>
      <c r="J53" s="5"/>
      <c r="K53" s="6">
        <f>K51/D51</f>
        <v>0.287255880452775</v>
      </c>
      <c r="L53" s="5">
        <f>L51/D51</f>
        <v>0.13939569470827973</v>
      </c>
      <c r="P53"/>
    </row>
    <row r="54" spans="2:17" x14ac:dyDescent="0.35">
      <c r="H54" s="3"/>
      <c r="P54"/>
      <c r="Q54" s="4"/>
    </row>
    <row r="55" spans="2:17" x14ac:dyDescent="0.35">
      <c r="D55" s="1"/>
      <c r="F55" s="2"/>
      <c r="H55" s="2"/>
      <c r="L55" s="2"/>
      <c r="N55" s="3"/>
      <c r="O55" s="4"/>
      <c r="P55" s="4"/>
      <c r="Q55" s="4"/>
    </row>
    <row r="56" spans="2:17" x14ac:dyDescent="0.35">
      <c r="D56" s="1"/>
      <c r="F56" s="2"/>
      <c r="H56" s="2"/>
      <c r="L56" s="2"/>
      <c r="N56" s="3"/>
      <c r="O56" s="4"/>
      <c r="P56" s="4"/>
      <c r="Q56" s="4"/>
    </row>
    <row r="57" spans="2:17" x14ac:dyDescent="0.35">
      <c r="D57" s="1"/>
      <c r="F57" s="2"/>
      <c r="H57" s="2"/>
      <c r="L57" s="2"/>
      <c r="N57" s="3"/>
      <c r="O57" s="4"/>
      <c r="P57" s="4"/>
      <c r="Q57" s="4"/>
    </row>
    <row r="58" spans="2:17" x14ac:dyDescent="0.35">
      <c r="D58" s="1"/>
      <c r="F58" s="2"/>
      <c r="H58" s="2"/>
      <c r="L58" s="2"/>
      <c r="N58" s="3"/>
      <c r="O58" s="4"/>
      <c r="P58" s="4"/>
      <c r="Q58" s="4"/>
    </row>
    <row r="59" spans="2:17" x14ac:dyDescent="0.35">
      <c r="D59" s="1"/>
      <c r="F59" s="2"/>
      <c r="H59" s="2"/>
      <c r="L59" s="2"/>
      <c r="N59" s="3"/>
      <c r="O59" s="4"/>
      <c r="P59" s="4"/>
      <c r="Q59" s="4"/>
    </row>
    <row r="60" spans="2:17" x14ac:dyDescent="0.35">
      <c r="D60" s="1"/>
      <c r="F60" s="2"/>
      <c r="H60" s="2"/>
      <c r="L60" s="2"/>
      <c r="N60" s="3"/>
      <c r="O60" s="4"/>
      <c r="P60" s="4"/>
      <c r="Q60" s="4"/>
    </row>
    <row r="61" spans="2:17" x14ac:dyDescent="0.35">
      <c r="D61" s="1"/>
      <c r="F61" s="2"/>
      <c r="H61" s="2"/>
      <c r="L61" s="2"/>
      <c r="N61" s="3"/>
      <c r="O61" s="4"/>
      <c r="P61" s="4"/>
      <c r="Q61" s="4"/>
    </row>
    <row r="62" spans="2:17" x14ac:dyDescent="0.35">
      <c r="D62" s="1"/>
      <c r="F62" s="2"/>
      <c r="H62" s="2"/>
      <c r="L62" s="2"/>
      <c r="N62" s="3"/>
      <c r="O62" s="4"/>
      <c r="P62" s="4"/>
      <c r="Q62" s="4"/>
    </row>
    <row r="63" spans="2:17" x14ac:dyDescent="0.35">
      <c r="D63" s="1"/>
      <c r="F63" s="2"/>
      <c r="H63" s="2"/>
      <c r="L63" s="2"/>
      <c r="N63" s="3"/>
      <c r="O63" s="4"/>
      <c r="P63" s="4"/>
      <c r="Q63" s="4"/>
    </row>
    <row r="64" spans="2:17" x14ac:dyDescent="0.35">
      <c r="D64" s="1"/>
      <c r="F64" s="2"/>
      <c r="H64" s="2"/>
      <c r="L64" s="2"/>
      <c r="N64" s="3"/>
      <c r="O64" s="4"/>
      <c r="P64" s="4"/>
      <c r="Q64" s="4"/>
    </row>
    <row r="65" spans="4:19" x14ac:dyDescent="0.35">
      <c r="D65" s="1"/>
      <c r="F65" s="2"/>
      <c r="H65" s="2"/>
      <c r="J65" s="2"/>
      <c r="N65" s="2"/>
      <c r="Q65" s="4"/>
      <c r="R65" s="4"/>
      <c r="S65" s="4"/>
    </row>
    <row r="66" spans="4:19" x14ac:dyDescent="0.35">
      <c r="D66" s="1"/>
      <c r="F66" s="2"/>
      <c r="H66" s="2"/>
      <c r="J66" s="2"/>
      <c r="N66" s="2"/>
      <c r="R66" s="4"/>
      <c r="S66" s="4"/>
    </row>
    <row r="67" spans="4:19" x14ac:dyDescent="0.35">
      <c r="Q67" s="3"/>
    </row>
    <row r="68" spans="4:19" x14ac:dyDescent="0.35">
      <c r="D68" s="1"/>
      <c r="R68" s="3"/>
      <c r="S68" s="3"/>
    </row>
    <row r="69" spans="4:19" x14ac:dyDescent="0.35">
      <c r="Q69" s="5"/>
    </row>
    <row r="70" spans="4:19" x14ac:dyDescent="0.35">
      <c r="R70" s="6"/>
      <c r="S70" s="5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20DB-1E86-449E-8C5D-9034330664CF}">
  <dimension ref="B2:S70"/>
  <sheetViews>
    <sheetView tabSelected="1" view="pageLayout" zoomScaleNormal="100" workbookViewId="0">
      <selection activeCell="F7" sqref="F7"/>
    </sheetView>
  </sheetViews>
  <sheetFormatPr defaultRowHeight="14.5" x14ac:dyDescent="0.35"/>
  <cols>
    <col min="4" max="4" width="16" customWidth="1"/>
    <col min="5" max="5" width="2.26953125" customWidth="1"/>
    <col min="6" max="6" width="13.453125" bestFit="1" customWidth="1"/>
    <col min="7" max="7" width="3" bestFit="1" customWidth="1"/>
    <col min="8" max="8" width="16.26953125" customWidth="1"/>
    <col min="9" max="9" width="15.26953125" bestFit="1" customWidth="1"/>
    <col min="10" max="10" width="14.26953125" bestFit="1" customWidth="1"/>
    <col min="11" max="11" width="19.54296875" bestFit="1" customWidth="1"/>
    <col min="12" max="12" width="20.1796875" bestFit="1" customWidth="1"/>
    <col min="13" max="13" width="4.1796875" customWidth="1"/>
    <col min="15" max="15" width="8.54296875" customWidth="1"/>
    <col min="16" max="16" width="16.7265625" style="3" customWidth="1"/>
    <col min="17" max="18" width="19.26953125" customWidth="1"/>
    <col min="19" max="19" width="0" hidden="1" customWidth="1"/>
    <col min="20" max="20" width="13.26953125" bestFit="1" customWidth="1"/>
  </cols>
  <sheetData>
    <row r="2" spans="2:19" x14ac:dyDescent="0.35">
      <c r="B2" t="s">
        <v>25</v>
      </c>
    </row>
    <row r="3" spans="2:19" x14ac:dyDescent="0.35">
      <c r="B3" t="s">
        <v>1</v>
      </c>
      <c r="F3">
        <v>0.1</v>
      </c>
    </row>
    <row r="4" spans="2:19" x14ac:dyDescent="0.35">
      <c r="B4" t="s">
        <v>2</v>
      </c>
      <c r="F4" s="12">
        <v>40.757922146210433</v>
      </c>
      <c r="G4" s="13">
        <f>ROUND(F4,0)</f>
        <v>41</v>
      </c>
    </row>
    <row r="5" spans="2:19" x14ac:dyDescent="0.35">
      <c r="B5" t="s">
        <v>3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M8" t="s">
        <v>18</v>
      </c>
      <c r="N8" t="s">
        <v>19</v>
      </c>
      <c r="O8" t="s">
        <v>20</v>
      </c>
      <c r="P8"/>
    </row>
    <row r="9" spans="2:19" x14ac:dyDescent="0.35">
      <c r="B9">
        <f>2021-C9</f>
        <v>50</v>
      </c>
      <c r="C9" s="7">
        <v>1971</v>
      </c>
      <c r="D9" s="8">
        <v>1187168.1399999999</v>
      </c>
      <c r="F9" s="15">
        <v>6.81</v>
      </c>
      <c r="H9" s="14">
        <f>D9*F$3</f>
        <v>118716.814</v>
      </c>
      <c r="I9" s="3">
        <f>D9*O9</f>
        <v>6891878.7596460171</v>
      </c>
      <c r="J9" s="3">
        <f>H9/I9</f>
        <v>1.7225609756097562E-2</v>
      </c>
      <c r="K9" s="4">
        <f t="shared" ref="K9:K12" si="0">(I9*J9)*((1+(F$6/100))^F9)</f>
        <v>135856.18115534476</v>
      </c>
      <c r="L9" s="4">
        <f>K9/((1+(F$5/100))^F9)</f>
        <v>105730.52896665792</v>
      </c>
      <c r="M9">
        <f>VLOOKUP(B9,'CPI Indexes'!A$2:E$109,5,FALSE)</f>
        <v>6.56</v>
      </c>
      <c r="N9">
        <f>IF(B9&gt;G$4,VLOOKUP((B9-G$4),'CPI Indexes'!A$2:E$109,5,FALSE),VLOOKUP(0,'CPI Indexes'!A$2:E$109,5,FALSE))</f>
        <v>1.1299999999999999</v>
      </c>
      <c r="O9">
        <f>M9/N9</f>
        <v>5.8053097345132745</v>
      </c>
      <c r="P9"/>
    </row>
    <row r="10" spans="2:19" x14ac:dyDescent="0.35">
      <c r="B10">
        <f t="shared" ref="B10:B37" si="1">2021-C10</f>
        <v>48</v>
      </c>
      <c r="C10" s="7">
        <v>1973</v>
      </c>
      <c r="D10" s="8">
        <v>391089.8</v>
      </c>
      <c r="F10" s="15">
        <v>7.59</v>
      </c>
      <c r="H10" s="14">
        <f t="shared" ref="H10:H12" si="2">D10*F$3</f>
        <v>39108.980000000003</v>
      </c>
      <c r="I10" s="3">
        <f t="shared" ref="I10:I12" si="3">D10*O10</f>
        <v>2084616.273394495</v>
      </c>
      <c r="J10" s="3">
        <f t="shared" ref="J10:J12" si="4">H10/I10</f>
        <v>1.8760757314974189E-2</v>
      </c>
      <c r="K10" s="4">
        <f t="shared" si="0"/>
        <v>45451.873882837761</v>
      </c>
      <c r="L10" s="4">
        <f t="shared" ref="L10:L12" si="5">K10/((1+(F$5/100))^F10)</f>
        <v>34371.783933700674</v>
      </c>
      <c r="M10">
        <f>VLOOKUP(B10,'CPI Indexes'!A$2:E$109,5,FALSE)</f>
        <v>5.81</v>
      </c>
      <c r="N10">
        <f>IF(B10&gt;G$4,VLOOKUP((B10-G$4),'CPI Indexes'!A$2:E$109,5,FALSE),VLOOKUP(0,'CPI Indexes'!A$2:E$109,5,FALSE))</f>
        <v>1.0900000000000001</v>
      </c>
      <c r="O10">
        <f t="shared" ref="O10:O12" si="6">M10/N10</f>
        <v>5.3302752293577971</v>
      </c>
      <c r="P10"/>
    </row>
    <row r="11" spans="2:19" x14ac:dyDescent="0.35">
      <c r="B11">
        <f t="shared" si="1"/>
        <v>40</v>
      </c>
      <c r="C11" s="7">
        <v>1981</v>
      </c>
      <c r="D11" s="8">
        <v>157038.16</v>
      </c>
      <c r="F11" s="15">
        <v>11.76</v>
      </c>
      <c r="H11" s="14">
        <f t="shared" si="2"/>
        <v>15703.816000000001</v>
      </c>
      <c r="I11" s="3">
        <f t="shared" si="3"/>
        <v>443873.16653061222</v>
      </c>
      <c r="J11" s="3">
        <f t="shared" si="4"/>
        <v>3.5379061371841158E-2</v>
      </c>
      <c r="K11" s="4">
        <f t="shared" si="0"/>
        <v>19821.80584771193</v>
      </c>
      <c r="L11" s="4">
        <f t="shared" si="5"/>
        <v>12856.510197785961</v>
      </c>
      <c r="M11">
        <f>VLOOKUP(B11,'CPI Indexes'!A$2:E$109,5,FALSE)</f>
        <v>2.77</v>
      </c>
      <c r="N11">
        <f>IF(B11&gt;G$4,VLOOKUP((B11-G$4),'CPI Indexes'!A$2:E$109,5,FALSE),VLOOKUP(0,'CPI Indexes'!A$2:E$109,5,FALSE))</f>
        <v>0.98</v>
      </c>
      <c r="O11">
        <f t="shared" si="6"/>
        <v>2.8265306122448979</v>
      </c>
      <c r="P11"/>
    </row>
    <row r="12" spans="2:19" x14ac:dyDescent="0.35">
      <c r="B12">
        <f t="shared" si="1"/>
        <v>39</v>
      </c>
      <c r="C12" s="7">
        <v>1982</v>
      </c>
      <c r="D12" s="8">
        <v>17874.86</v>
      </c>
      <c r="F12" s="15">
        <v>12.42</v>
      </c>
      <c r="H12" s="14">
        <f t="shared" si="2"/>
        <v>1787.4860000000001</v>
      </c>
      <c r="I12" s="3">
        <f t="shared" si="3"/>
        <v>45599.132653061228</v>
      </c>
      <c r="J12" s="3">
        <f t="shared" si="4"/>
        <v>3.9199999999999999E-2</v>
      </c>
      <c r="K12" s="4">
        <f t="shared" si="0"/>
        <v>2285.8976558615191</v>
      </c>
      <c r="L12" s="4">
        <f t="shared" si="5"/>
        <v>1447.0532514083725</v>
      </c>
      <c r="M12">
        <f>VLOOKUP(B12,'CPI Indexes'!A$2:E$109,5,FALSE)</f>
        <v>2.5</v>
      </c>
      <c r="N12">
        <f>IF(B12&gt;G$4,VLOOKUP((B12-G$4),'CPI Indexes'!A$2:E$109,5,FALSE),VLOOKUP(0,'CPI Indexes'!A$2:E$109,5,FALSE))</f>
        <v>0.98</v>
      </c>
      <c r="O12">
        <f t="shared" si="6"/>
        <v>2.5510204081632653</v>
      </c>
      <c r="P12"/>
    </row>
    <row r="13" spans="2:19" x14ac:dyDescent="0.35">
      <c r="B13">
        <f t="shared" si="1"/>
        <v>38</v>
      </c>
      <c r="C13" s="7">
        <v>1983</v>
      </c>
      <c r="D13" s="8">
        <v>30260.92</v>
      </c>
      <c r="F13" s="15">
        <v>13.11</v>
      </c>
      <c r="H13" s="14">
        <f t="shared" ref="H13:H49" si="7">D13*F$3</f>
        <v>3026.0920000000001</v>
      </c>
      <c r="I13" s="3">
        <f t="shared" ref="I13:I49" si="8">D13*O13</f>
        <v>72873.23591836734</v>
      </c>
      <c r="J13" s="3">
        <f t="shared" ref="J13:J49" si="9">H13/I13</f>
        <v>4.1525423728813564E-2</v>
      </c>
      <c r="K13" s="4">
        <f t="shared" ref="K13:K49" si="10">(I13*J13)*((1+(F$6/100))^F13)</f>
        <v>3923.109040131319</v>
      </c>
      <c r="L13" s="4">
        <f t="shared" ref="L13:L49" si="11">K13/((1+(F$5/100))^F13)</f>
        <v>2421.1757621060374</v>
      </c>
      <c r="M13">
        <f>VLOOKUP(B13,'CPI Indexes'!A$2:E$109,5,FALSE)</f>
        <v>2.36</v>
      </c>
      <c r="N13">
        <f>IF(B13&gt;G$4,VLOOKUP((B13-G$4),'CPI Indexes'!A$2:E$109,5,FALSE),VLOOKUP(0,'CPI Indexes'!A$2:E$109,5,FALSE))</f>
        <v>0.98</v>
      </c>
      <c r="O13">
        <f t="shared" ref="O13:O49" si="12">M13/N13</f>
        <v>2.4081632653061225</v>
      </c>
      <c r="P13"/>
    </row>
    <row r="14" spans="2:19" x14ac:dyDescent="0.35">
      <c r="B14">
        <f t="shared" si="1"/>
        <v>37</v>
      </c>
      <c r="C14" s="7">
        <v>1984</v>
      </c>
      <c r="D14" s="8">
        <v>8255.91</v>
      </c>
      <c r="F14" s="15">
        <v>13.84</v>
      </c>
      <c r="H14" s="14">
        <f t="shared" si="7"/>
        <v>825.59100000000001</v>
      </c>
      <c r="I14" s="3">
        <f t="shared" si="8"/>
        <v>19039.139387755098</v>
      </c>
      <c r="J14" s="3">
        <f t="shared" si="9"/>
        <v>4.3362831858407086E-2</v>
      </c>
      <c r="K14" s="4">
        <f t="shared" si="10"/>
        <v>1085.9037355690584</v>
      </c>
      <c r="L14" s="4">
        <f t="shared" si="11"/>
        <v>652.40299877586358</v>
      </c>
      <c r="M14">
        <f>VLOOKUP(B14,'CPI Indexes'!A$2:E$109,5,FALSE)</f>
        <v>2.2599999999999998</v>
      </c>
      <c r="N14">
        <f>IF(B14&gt;G$4,VLOOKUP((B14-G$4),'CPI Indexes'!A$2:E$109,5,FALSE),VLOOKUP(0,'CPI Indexes'!A$2:E$109,5,FALSE))</f>
        <v>0.98</v>
      </c>
      <c r="O14">
        <f t="shared" si="12"/>
        <v>2.3061224489795915</v>
      </c>
      <c r="P14"/>
    </row>
    <row r="15" spans="2:19" x14ac:dyDescent="0.35">
      <c r="B15">
        <f t="shared" si="1"/>
        <v>36</v>
      </c>
      <c r="C15" s="7">
        <v>1985</v>
      </c>
      <c r="D15" s="8">
        <v>57902.35</v>
      </c>
      <c r="F15" s="15">
        <v>14.6</v>
      </c>
      <c r="H15" s="14">
        <f t="shared" si="7"/>
        <v>5790.2350000000006</v>
      </c>
      <c r="I15" s="3">
        <f t="shared" si="8"/>
        <v>128212.34642857143</v>
      </c>
      <c r="J15" s="3">
        <f t="shared" si="9"/>
        <v>4.5161290322580649E-2</v>
      </c>
      <c r="K15" s="4">
        <f t="shared" si="10"/>
        <v>7731.4098788481806</v>
      </c>
      <c r="L15" s="4">
        <f t="shared" si="11"/>
        <v>4516.8155847759263</v>
      </c>
      <c r="M15">
        <f>VLOOKUP(B15,'CPI Indexes'!A$2:E$109,5,FALSE)</f>
        <v>2.17</v>
      </c>
      <c r="N15">
        <f>IF(B15&gt;G$4,VLOOKUP((B15-G$4),'CPI Indexes'!A$2:E$109,5,FALSE),VLOOKUP(0,'CPI Indexes'!A$2:E$109,5,FALSE))</f>
        <v>0.98</v>
      </c>
      <c r="O15">
        <f t="shared" si="12"/>
        <v>2.2142857142857144</v>
      </c>
      <c r="P15"/>
    </row>
    <row r="16" spans="2:19" x14ac:dyDescent="0.35">
      <c r="B16">
        <f t="shared" si="1"/>
        <v>35</v>
      </c>
      <c r="C16" s="7">
        <v>1986</v>
      </c>
      <c r="D16" s="8">
        <v>152439.49</v>
      </c>
      <c r="F16" s="15">
        <v>15.39</v>
      </c>
      <c r="H16" s="14">
        <f t="shared" si="7"/>
        <v>15243.949000000001</v>
      </c>
      <c r="I16" s="3">
        <f t="shared" si="8"/>
        <v>325100.54499999998</v>
      </c>
      <c r="J16" s="3">
        <f t="shared" si="9"/>
        <v>4.6889952153110051E-2</v>
      </c>
      <c r="K16" s="4">
        <f t="shared" si="10"/>
        <v>20675.41000184185</v>
      </c>
      <c r="L16" s="4">
        <f t="shared" si="11"/>
        <v>11732.67899790668</v>
      </c>
      <c r="M16">
        <f>VLOOKUP(B16,'CPI Indexes'!A$2:E$109,5,FALSE)</f>
        <v>2.09</v>
      </c>
      <c r="N16">
        <f>IF(B16&gt;G$4,VLOOKUP((B16-G$4),'CPI Indexes'!A$2:E$109,5,FALSE),VLOOKUP(0,'CPI Indexes'!A$2:E$109,5,FALSE))</f>
        <v>0.98</v>
      </c>
      <c r="O16">
        <f t="shared" si="12"/>
        <v>2.1326530612244898</v>
      </c>
      <c r="P16"/>
    </row>
    <row r="17" spans="2:16" x14ac:dyDescent="0.35">
      <c r="B17">
        <f t="shared" si="1"/>
        <v>34</v>
      </c>
      <c r="C17" s="7">
        <v>1987</v>
      </c>
      <c r="D17" s="8">
        <v>118151</v>
      </c>
      <c r="F17" s="15">
        <v>16.21</v>
      </c>
      <c r="H17" s="14">
        <f t="shared" si="7"/>
        <v>11815.1</v>
      </c>
      <c r="I17" s="3">
        <f t="shared" si="8"/>
        <v>241124.48979591837</v>
      </c>
      <c r="J17" s="3">
        <f t="shared" si="9"/>
        <v>4.9000000000000002E-2</v>
      </c>
      <c r="K17" s="4">
        <f t="shared" si="10"/>
        <v>16287.190873355668</v>
      </c>
      <c r="L17" s="4">
        <f t="shared" si="11"/>
        <v>8967.6571850427481</v>
      </c>
      <c r="M17">
        <f>VLOOKUP(B17,'CPI Indexes'!A$2:E$109,5,FALSE)</f>
        <v>2</v>
      </c>
      <c r="N17">
        <f>IF(B17&gt;G$4,VLOOKUP((B17-G$4),'CPI Indexes'!A$2:E$109,5,FALSE),VLOOKUP(0,'CPI Indexes'!A$2:E$109,5,FALSE))</f>
        <v>0.98</v>
      </c>
      <c r="O17">
        <f t="shared" si="12"/>
        <v>2.0408163265306123</v>
      </c>
      <c r="P17"/>
    </row>
    <row r="18" spans="2:16" x14ac:dyDescent="0.35">
      <c r="B18">
        <f t="shared" si="1"/>
        <v>33</v>
      </c>
      <c r="C18" s="7">
        <v>1988</v>
      </c>
      <c r="D18" s="8">
        <v>313455.17</v>
      </c>
      <c r="F18" s="15">
        <v>17.059999999999999</v>
      </c>
      <c r="H18" s="14">
        <f t="shared" si="7"/>
        <v>31345.517</v>
      </c>
      <c r="I18" s="3">
        <f t="shared" si="8"/>
        <v>614116.25142857141</v>
      </c>
      <c r="J18" s="3">
        <f t="shared" si="9"/>
        <v>5.1041666666666666E-2</v>
      </c>
      <c r="K18" s="4">
        <f t="shared" si="10"/>
        <v>43943.471975631612</v>
      </c>
      <c r="L18" s="4">
        <f t="shared" si="11"/>
        <v>23449.699929988132</v>
      </c>
      <c r="M18">
        <f>VLOOKUP(B18,'CPI Indexes'!A$2:E$109,5,FALSE)</f>
        <v>1.92</v>
      </c>
      <c r="N18">
        <f>IF(B18&gt;G$4,VLOOKUP((B18-G$4),'CPI Indexes'!A$2:E$109,5,FALSE),VLOOKUP(0,'CPI Indexes'!A$2:E$109,5,FALSE))</f>
        <v>0.98</v>
      </c>
      <c r="O18">
        <f t="shared" si="12"/>
        <v>1.9591836734693877</v>
      </c>
      <c r="P18"/>
    </row>
    <row r="19" spans="2:16" x14ac:dyDescent="0.35">
      <c r="B19">
        <f t="shared" si="1"/>
        <v>32</v>
      </c>
      <c r="C19" s="7">
        <v>1989</v>
      </c>
      <c r="D19" s="8">
        <v>12381858.66</v>
      </c>
      <c r="F19" s="15">
        <v>17.93</v>
      </c>
      <c r="H19" s="14">
        <f t="shared" si="7"/>
        <v>1238185.8660000002</v>
      </c>
      <c r="I19" s="3">
        <f t="shared" si="8"/>
        <v>23121225.865102045</v>
      </c>
      <c r="J19" s="3">
        <f t="shared" si="9"/>
        <v>5.3551912568306007E-2</v>
      </c>
      <c r="K19" s="4">
        <f t="shared" si="10"/>
        <v>1765984.6399628273</v>
      </c>
      <c r="L19" s="4">
        <f t="shared" si="11"/>
        <v>912683.48563709366</v>
      </c>
      <c r="M19">
        <f>VLOOKUP(B19,'CPI Indexes'!A$2:E$109,5,FALSE)</f>
        <v>1.83</v>
      </c>
      <c r="N19">
        <f>IF(B19&gt;G$4,VLOOKUP((B19-G$4),'CPI Indexes'!A$2:E$109,5,FALSE),VLOOKUP(0,'CPI Indexes'!A$2:E$109,5,FALSE))</f>
        <v>0.98</v>
      </c>
      <c r="O19">
        <f t="shared" si="12"/>
        <v>1.8673469387755104</v>
      </c>
      <c r="P19"/>
    </row>
    <row r="20" spans="2:16" x14ac:dyDescent="0.35">
      <c r="B20">
        <f t="shared" si="1"/>
        <v>31</v>
      </c>
      <c r="C20" s="7">
        <v>1990</v>
      </c>
      <c r="D20" s="8">
        <v>1910.45</v>
      </c>
      <c r="F20" s="15">
        <v>18.82</v>
      </c>
      <c r="H20" s="14">
        <f t="shared" si="7"/>
        <v>191.04500000000002</v>
      </c>
      <c r="I20" s="3">
        <f t="shared" si="8"/>
        <v>3411.5178571428573</v>
      </c>
      <c r="J20" s="3">
        <f t="shared" si="9"/>
        <v>5.6000000000000001E-2</v>
      </c>
      <c r="K20" s="4">
        <f t="shared" si="10"/>
        <v>277.32620483565387</v>
      </c>
      <c r="L20" s="4">
        <f t="shared" si="11"/>
        <v>138.70584585867039</v>
      </c>
      <c r="M20">
        <f>VLOOKUP(B20,'CPI Indexes'!A$2:E$109,5,FALSE)</f>
        <v>1.75</v>
      </c>
      <c r="N20">
        <f>IF(B20&gt;G$4,VLOOKUP((B20-G$4),'CPI Indexes'!A$2:E$109,5,FALSE),VLOOKUP(0,'CPI Indexes'!A$2:E$109,5,FALSE))</f>
        <v>0.98</v>
      </c>
      <c r="O20">
        <f t="shared" si="12"/>
        <v>1.7857142857142858</v>
      </c>
      <c r="P20"/>
    </row>
    <row r="21" spans="2:16" x14ac:dyDescent="0.35">
      <c r="B21">
        <f t="shared" si="1"/>
        <v>30</v>
      </c>
      <c r="C21" s="7">
        <v>1991</v>
      </c>
      <c r="D21" s="8">
        <v>14827114.060000001</v>
      </c>
      <c r="F21" s="15">
        <v>19.739999999999998</v>
      </c>
      <c r="H21" s="14">
        <f t="shared" si="7"/>
        <v>1482711.4060000002</v>
      </c>
      <c r="I21" s="3">
        <f t="shared" si="8"/>
        <v>24964018.570408165</v>
      </c>
      <c r="J21" s="3">
        <f t="shared" si="9"/>
        <v>5.9393939393939395E-2</v>
      </c>
      <c r="K21" s="4">
        <f t="shared" si="10"/>
        <v>2191916.5663428726</v>
      </c>
      <c r="L21" s="4">
        <f t="shared" si="11"/>
        <v>1059787.5633651528</v>
      </c>
      <c r="M21">
        <f>VLOOKUP(B21,'CPI Indexes'!A$2:E$109,5,FALSE)</f>
        <v>1.65</v>
      </c>
      <c r="N21">
        <f>IF(B21&gt;G$4,VLOOKUP((B21-G$4),'CPI Indexes'!A$2:E$109,5,FALSE),VLOOKUP(0,'CPI Indexes'!A$2:E$109,5,FALSE))</f>
        <v>0.98</v>
      </c>
      <c r="O21">
        <f t="shared" si="12"/>
        <v>1.6836734693877551</v>
      </c>
      <c r="P21"/>
    </row>
    <row r="22" spans="2:16" x14ac:dyDescent="0.35">
      <c r="B22">
        <f t="shared" si="1"/>
        <v>28</v>
      </c>
      <c r="C22" s="7">
        <v>1993</v>
      </c>
      <c r="D22" s="8">
        <v>60901.07</v>
      </c>
      <c r="F22" s="15">
        <v>21.62</v>
      </c>
      <c r="H22" s="14">
        <f t="shared" si="7"/>
        <v>6090.107</v>
      </c>
      <c r="I22" s="3">
        <f t="shared" si="8"/>
        <v>99430.318367346947</v>
      </c>
      <c r="J22" s="3">
        <f t="shared" si="9"/>
        <v>6.1249999999999992E-2</v>
      </c>
      <c r="K22" s="4">
        <f t="shared" si="10"/>
        <v>9344.5982912866402</v>
      </c>
      <c r="L22" s="4">
        <f t="shared" si="11"/>
        <v>4215.9727788312848</v>
      </c>
      <c r="M22">
        <f>VLOOKUP(B22,'CPI Indexes'!A$2:E$109,5,FALSE)</f>
        <v>1.6</v>
      </c>
      <c r="N22">
        <f>IF(B22&gt;G$4,VLOOKUP((B22-G$4),'CPI Indexes'!A$2:E$109,5,FALSE),VLOOKUP(0,'CPI Indexes'!A$2:E$109,5,FALSE))</f>
        <v>0.98</v>
      </c>
      <c r="O22">
        <f t="shared" si="12"/>
        <v>1.6326530612244898</v>
      </c>
      <c r="P22"/>
    </row>
    <row r="23" spans="2:16" x14ac:dyDescent="0.35">
      <c r="B23">
        <f t="shared" si="1"/>
        <v>27</v>
      </c>
      <c r="C23" s="7">
        <v>1994</v>
      </c>
      <c r="D23" s="8">
        <v>207433.61</v>
      </c>
      <c r="F23" s="15">
        <v>22.58</v>
      </c>
      <c r="H23" s="14">
        <f t="shared" si="7"/>
        <v>20743.361000000001</v>
      </c>
      <c r="I23" s="3">
        <f t="shared" si="8"/>
        <v>338667.11836734693</v>
      </c>
      <c r="J23" s="3">
        <f t="shared" si="9"/>
        <v>6.1250000000000006E-2</v>
      </c>
      <c r="K23" s="4">
        <f t="shared" si="10"/>
        <v>32439.264878174348</v>
      </c>
      <c r="L23" s="4">
        <f t="shared" si="11"/>
        <v>14127.313551979796</v>
      </c>
      <c r="M23">
        <f>VLOOKUP(B23,'CPI Indexes'!A$2:E$109,5,FALSE)</f>
        <v>1.6</v>
      </c>
      <c r="N23">
        <f>IF(B23&gt;G$4,VLOOKUP((B23-G$4),'CPI Indexes'!A$2:E$109,5,FALSE),VLOOKUP(0,'CPI Indexes'!A$2:E$109,5,FALSE))</f>
        <v>0.98</v>
      </c>
      <c r="O23">
        <f t="shared" si="12"/>
        <v>1.6326530612244898</v>
      </c>
      <c r="P23"/>
    </row>
    <row r="24" spans="2:16" x14ac:dyDescent="0.35">
      <c r="B24">
        <f t="shared" si="1"/>
        <v>26</v>
      </c>
      <c r="C24" s="7">
        <v>1995</v>
      </c>
      <c r="D24" s="8">
        <v>643316.05000000005</v>
      </c>
      <c r="F24" s="15">
        <v>23.56</v>
      </c>
      <c r="H24" s="14">
        <f t="shared" si="7"/>
        <v>64331.60500000001</v>
      </c>
      <c r="I24" s="3">
        <f t="shared" si="8"/>
        <v>1024054.1204081633</v>
      </c>
      <c r="J24" s="3">
        <f t="shared" si="9"/>
        <v>6.2820512820512833E-2</v>
      </c>
      <c r="K24" s="4">
        <f t="shared" si="10"/>
        <v>102575.68677891968</v>
      </c>
      <c r="L24" s="4">
        <f t="shared" si="11"/>
        <v>43088.826903213638</v>
      </c>
      <c r="M24">
        <f>VLOOKUP(B24,'CPI Indexes'!A$2:E$109,5,FALSE)</f>
        <v>1.56</v>
      </c>
      <c r="N24">
        <f>IF(B24&gt;G$4,VLOOKUP((B24-G$4),'CPI Indexes'!A$2:E$109,5,FALSE),VLOOKUP(0,'CPI Indexes'!A$2:E$109,5,FALSE))</f>
        <v>0.98</v>
      </c>
      <c r="O24">
        <f t="shared" si="12"/>
        <v>1.5918367346938775</v>
      </c>
      <c r="P24"/>
    </row>
    <row r="25" spans="2:16" x14ac:dyDescent="0.35">
      <c r="B25">
        <f t="shared" si="1"/>
        <v>25</v>
      </c>
      <c r="C25" s="7">
        <v>1996</v>
      </c>
      <c r="D25" s="8">
        <v>267511.09000000003</v>
      </c>
      <c r="F25" s="15">
        <v>24.54</v>
      </c>
      <c r="H25" s="14">
        <f t="shared" si="7"/>
        <v>26751.109000000004</v>
      </c>
      <c r="I25" s="3">
        <f t="shared" si="8"/>
        <v>420374.57</v>
      </c>
      <c r="J25" s="3">
        <f t="shared" si="9"/>
        <v>6.3636363636363644E-2</v>
      </c>
      <c r="K25" s="4">
        <f t="shared" si="10"/>
        <v>43490.059914704631</v>
      </c>
      <c r="L25" s="4">
        <f t="shared" si="11"/>
        <v>17621.460464891967</v>
      </c>
      <c r="M25">
        <f>VLOOKUP(B25,'CPI Indexes'!A$2:E$109,5,FALSE)</f>
        <v>1.54</v>
      </c>
      <c r="N25">
        <f>IF(B25&gt;G$4,VLOOKUP((B25-G$4),'CPI Indexes'!A$2:E$109,5,FALSE),VLOOKUP(0,'CPI Indexes'!A$2:E$109,5,FALSE))</f>
        <v>0.98</v>
      </c>
      <c r="O25">
        <f t="shared" si="12"/>
        <v>1.5714285714285714</v>
      </c>
      <c r="P25"/>
    </row>
    <row r="26" spans="2:16" x14ac:dyDescent="0.35">
      <c r="B26">
        <f t="shared" si="1"/>
        <v>24</v>
      </c>
      <c r="C26" s="7">
        <v>1997</v>
      </c>
      <c r="D26" s="8">
        <v>227989.35</v>
      </c>
      <c r="F26" s="16">
        <v>25.52</v>
      </c>
      <c r="H26" s="14">
        <f t="shared" si="7"/>
        <v>22798.935000000001</v>
      </c>
      <c r="I26" s="3">
        <f t="shared" si="8"/>
        <v>353616.13469387754</v>
      </c>
      <c r="J26" s="3">
        <f t="shared" si="9"/>
        <v>6.4473684210526322E-2</v>
      </c>
      <c r="K26" s="4">
        <f t="shared" si="10"/>
        <v>37791.222737157506</v>
      </c>
      <c r="L26" s="4">
        <f t="shared" si="11"/>
        <v>14769.79591407855</v>
      </c>
      <c r="M26">
        <f>VLOOKUP(B26,'CPI Indexes'!A$2:E$109,5,FALSE)</f>
        <v>1.52</v>
      </c>
      <c r="N26">
        <f>IF(B26&gt;G$4,VLOOKUP((B26-G$4),'CPI Indexes'!A$2:E$109,5,FALSE),VLOOKUP(0,'CPI Indexes'!A$2:E$109,5,FALSE))</f>
        <v>0.98</v>
      </c>
      <c r="O26">
        <f t="shared" si="12"/>
        <v>1.5510204081632653</v>
      </c>
      <c r="P26"/>
    </row>
    <row r="27" spans="2:16" x14ac:dyDescent="0.35">
      <c r="B27">
        <f t="shared" si="1"/>
        <v>23</v>
      </c>
      <c r="C27" s="7">
        <v>1998</v>
      </c>
      <c r="D27" s="8">
        <v>160773.04</v>
      </c>
      <c r="F27" s="16">
        <v>26.51</v>
      </c>
      <c r="H27" s="14">
        <f t="shared" si="7"/>
        <v>16077.304000000002</v>
      </c>
      <c r="I27" s="3">
        <f t="shared" si="8"/>
        <v>246081.18367346938</v>
      </c>
      <c r="J27" s="3">
        <f t="shared" si="9"/>
        <v>6.533333333333334E-2</v>
      </c>
      <c r="K27" s="4">
        <f t="shared" si="10"/>
        <v>27177.141599848135</v>
      </c>
      <c r="L27" s="4">
        <f t="shared" si="11"/>
        <v>10241.394685992836</v>
      </c>
      <c r="M27">
        <f>VLOOKUP(B27,'CPI Indexes'!A$2:E$109,5,FALSE)</f>
        <v>1.5</v>
      </c>
      <c r="N27">
        <f>IF(B27&gt;G$4,VLOOKUP((B27-G$4),'CPI Indexes'!A$2:E$109,5,FALSE),VLOOKUP(0,'CPI Indexes'!A$2:E$109,5,FALSE))</f>
        <v>0.98</v>
      </c>
      <c r="O27">
        <f t="shared" si="12"/>
        <v>1.5306122448979591</v>
      </c>
      <c r="P27"/>
    </row>
    <row r="28" spans="2:16" x14ac:dyDescent="0.35">
      <c r="B28">
        <f t="shared" si="1"/>
        <v>22</v>
      </c>
      <c r="C28" s="7">
        <v>1999</v>
      </c>
      <c r="D28" s="8">
        <v>610814.76</v>
      </c>
      <c r="F28" s="16">
        <v>27.51</v>
      </c>
      <c r="H28" s="14">
        <f t="shared" si="7"/>
        <v>61081.476000000002</v>
      </c>
      <c r="I28" s="3">
        <f t="shared" si="8"/>
        <v>916222.14</v>
      </c>
      <c r="J28" s="3">
        <f t="shared" si="9"/>
        <v>6.6666666666666666E-2</v>
      </c>
      <c r="K28" s="4">
        <f t="shared" si="10"/>
        <v>105317.42889400609</v>
      </c>
      <c r="L28" s="4">
        <f t="shared" si="11"/>
        <v>38253.173394754012</v>
      </c>
      <c r="M28">
        <f>VLOOKUP(B28,'CPI Indexes'!A$2:E$109,5,FALSE)</f>
        <v>1.47</v>
      </c>
      <c r="N28">
        <f>IF(B28&gt;G$4,VLOOKUP((B28-G$4),'CPI Indexes'!A$2:E$109,5,FALSE),VLOOKUP(0,'CPI Indexes'!A$2:E$109,5,FALSE))</f>
        <v>0.98</v>
      </c>
      <c r="O28">
        <f t="shared" si="12"/>
        <v>1.5</v>
      </c>
      <c r="P28"/>
    </row>
    <row r="29" spans="2:16" x14ac:dyDescent="0.35">
      <c r="B29">
        <f t="shared" si="1"/>
        <v>21</v>
      </c>
      <c r="C29" s="7">
        <v>2000</v>
      </c>
      <c r="D29" s="8">
        <v>463263.49</v>
      </c>
      <c r="F29" s="16">
        <v>28.5</v>
      </c>
      <c r="H29" s="14">
        <f t="shared" si="7"/>
        <v>46326.349000000002</v>
      </c>
      <c r="I29" s="3">
        <f t="shared" si="8"/>
        <v>680713.69959183678</v>
      </c>
      <c r="J29" s="3">
        <f t="shared" si="9"/>
        <v>6.805555555555555E-2</v>
      </c>
      <c r="K29" s="4">
        <f t="shared" si="10"/>
        <v>81457.855008343337</v>
      </c>
      <c r="L29" s="4">
        <f t="shared" si="11"/>
        <v>28528.042076427279</v>
      </c>
      <c r="M29">
        <f>VLOOKUP(B29,'CPI Indexes'!A$2:E$109,5,FALSE)</f>
        <v>1.44</v>
      </c>
      <c r="N29">
        <f>IF(B29&gt;G$4,VLOOKUP((B29-G$4),'CPI Indexes'!A$2:E$109,5,FALSE),VLOOKUP(0,'CPI Indexes'!A$2:E$109,5,FALSE))</f>
        <v>0.98</v>
      </c>
      <c r="O29">
        <f t="shared" si="12"/>
        <v>1.4693877551020409</v>
      </c>
      <c r="P29"/>
    </row>
    <row r="30" spans="2:16" x14ac:dyDescent="0.35">
      <c r="B30">
        <f t="shared" si="1"/>
        <v>20</v>
      </c>
      <c r="C30" s="7">
        <v>2001</v>
      </c>
      <c r="D30" s="8">
        <v>67133.960000000006</v>
      </c>
      <c r="F30" s="16">
        <v>29.5</v>
      </c>
      <c r="H30" s="14">
        <f t="shared" si="7"/>
        <v>6713.3960000000006</v>
      </c>
      <c r="I30" s="3">
        <f t="shared" si="8"/>
        <v>95905.657142857148</v>
      </c>
      <c r="J30" s="3">
        <f t="shared" si="9"/>
        <v>7.0000000000000007E-2</v>
      </c>
      <c r="K30" s="4">
        <f t="shared" si="10"/>
        <v>12040.57791692637</v>
      </c>
      <c r="L30" s="4">
        <f t="shared" si="11"/>
        <v>4064.4166670156455</v>
      </c>
      <c r="M30">
        <f>VLOOKUP(B30,'CPI Indexes'!A$2:E$109,5,FALSE)</f>
        <v>1.4</v>
      </c>
      <c r="N30">
        <f>IF(B30&gt;G$4,VLOOKUP((B30-G$4),'CPI Indexes'!A$2:E$109,5,FALSE),VLOOKUP(0,'CPI Indexes'!A$2:E$109,5,FALSE))</f>
        <v>0.98</v>
      </c>
      <c r="O30">
        <f t="shared" si="12"/>
        <v>1.4285714285714286</v>
      </c>
      <c r="P30"/>
    </row>
    <row r="31" spans="2:16" x14ac:dyDescent="0.35">
      <c r="B31">
        <f t="shared" si="1"/>
        <v>19</v>
      </c>
      <c r="C31" s="7">
        <v>2002</v>
      </c>
      <c r="D31" s="8">
        <v>20357.96</v>
      </c>
      <c r="F31" s="16">
        <v>30.5</v>
      </c>
      <c r="H31" s="14">
        <f t="shared" si="7"/>
        <v>2035.796</v>
      </c>
      <c r="I31" s="3">
        <f t="shared" si="8"/>
        <v>28459.597142857143</v>
      </c>
      <c r="J31" s="3">
        <f t="shared" si="9"/>
        <v>7.1532846715328474E-2</v>
      </c>
      <c r="K31" s="4">
        <f t="shared" si="10"/>
        <v>3724.2557370645759</v>
      </c>
      <c r="L31" s="4">
        <f t="shared" si="11"/>
        <v>1211.7200141048909</v>
      </c>
      <c r="M31">
        <f>VLOOKUP(B31,'CPI Indexes'!A$2:E$109,5,FALSE)</f>
        <v>1.37</v>
      </c>
      <c r="N31">
        <f>IF(B31&gt;G$4,VLOOKUP((B31-G$4),'CPI Indexes'!A$2:E$109,5,FALSE),VLOOKUP(0,'CPI Indexes'!A$2:E$109,5,FALSE))</f>
        <v>0.98</v>
      </c>
      <c r="O31">
        <f t="shared" si="12"/>
        <v>1.3979591836734695</v>
      </c>
      <c r="P31"/>
    </row>
    <row r="32" spans="2:16" x14ac:dyDescent="0.35">
      <c r="B32">
        <f t="shared" si="1"/>
        <v>17</v>
      </c>
      <c r="C32" s="7">
        <v>2004</v>
      </c>
      <c r="D32" s="9">
        <v>197385.39</v>
      </c>
      <c r="F32" s="16">
        <v>32.5</v>
      </c>
      <c r="H32" s="14">
        <f t="shared" si="7"/>
        <v>19738.539000000004</v>
      </c>
      <c r="I32" s="3">
        <f t="shared" si="8"/>
        <v>263851.89887755102</v>
      </c>
      <c r="J32" s="3">
        <f t="shared" si="9"/>
        <v>7.4809160305343528E-2</v>
      </c>
      <c r="K32" s="4">
        <f t="shared" si="10"/>
        <v>37568.217219873019</v>
      </c>
      <c r="L32" s="4">
        <f t="shared" si="11"/>
        <v>11355.523525126204</v>
      </c>
      <c r="M32">
        <f>VLOOKUP(B32,'CPI Indexes'!A$2:E$109,5,FALSE)</f>
        <v>1.31</v>
      </c>
      <c r="N32">
        <f>IF(B32&gt;G$4,VLOOKUP((B32-G$4),'CPI Indexes'!A$2:E$109,5,FALSE),VLOOKUP(0,'CPI Indexes'!A$2:E$109,5,FALSE))</f>
        <v>0.98</v>
      </c>
      <c r="O32">
        <f t="shared" si="12"/>
        <v>1.3367346938775511</v>
      </c>
      <c r="P32"/>
    </row>
    <row r="33" spans="2:16" x14ac:dyDescent="0.35">
      <c r="B33">
        <f t="shared" si="1"/>
        <v>16</v>
      </c>
      <c r="C33" s="7">
        <v>2005</v>
      </c>
      <c r="D33" s="8">
        <v>19215.939999999999</v>
      </c>
      <c r="F33" s="16">
        <v>33.5</v>
      </c>
      <c r="H33" s="14">
        <f t="shared" si="7"/>
        <v>1921.5940000000001</v>
      </c>
      <c r="I33" s="3">
        <f t="shared" si="8"/>
        <v>25098.3706122449</v>
      </c>
      <c r="J33" s="3">
        <f t="shared" si="9"/>
        <v>7.6562499999999992E-2</v>
      </c>
      <c r="K33" s="4">
        <f t="shared" si="10"/>
        <v>3730.5029524430743</v>
      </c>
      <c r="L33" s="4">
        <f t="shared" si="11"/>
        <v>1086.8406103249624</v>
      </c>
      <c r="M33">
        <f>VLOOKUP(B33,'CPI Indexes'!A$2:E$109,5,FALSE)</f>
        <v>1.28</v>
      </c>
      <c r="N33">
        <f>IF(B33&gt;G$4,VLOOKUP((B33-G$4),'CPI Indexes'!A$2:E$109,5,FALSE),VLOOKUP(0,'CPI Indexes'!A$2:E$109,5,FALSE))</f>
        <v>0.98</v>
      </c>
      <c r="O33">
        <f t="shared" si="12"/>
        <v>1.306122448979592</v>
      </c>
      <c r="P33"/>
    </row>
    <row r="34" spans="2:16" x14ac:dyDescent="0.35">
      <c r="B34">
        <f t="shared" si="1"/>
        <v>15</v>
      </c>
      <c r="C34" s="7">
        <v>2006</v>
      </c>
      <c r="D34" s="8">
        <v>218337.98</v>
      </c>
      <c r="F34" s="16">
        <v>34.5</v>
      </c>
      <c r="H34" s="14">
        <f t="shared" si="7"/>
        <v>21833.798000000003</v>
      </c>
      <c r="I34" s="3">
        <f t="shared" si="8"/>
        <v>280720.26</v>
      </c>
      <c r="J34" s="3">
        <f t="shared" si="9"/>
        <v>7.7777777777777779E-2</v>
      </c>
      <c r="K34" s="4">
        <f t="shared" si="10"/>
        <v>43234.975161291411</v>
      </c>
      <c r="L34" s="4">
        <f t="shared" si="11"/>
        <v>12140.751726519105</v>
      </c>
      <c r="M34">
        <f>VLOOKUP(B34,'CPI Indexes'!A$2:E$109,5,FALSE)</f>
        <v>1.26</v>
      </c>
      <c r="N34">
        <f>IF(B34&gt;G$4,VLOOKUP((B34-G$4),'CPI Indexes'!A$2:E$109,5,FALSE),VLOOKUP(0,'CPI Indexes'!A$2:E$109,5,FALSE))</f>
        <v>0.98</v>
      </c>
      <c r="O34">
        <f t="shared" si="12"/>
        <v>1.2857142857142858</v>
      </c>
      <c r="P34"/>
    </row>
    <row r="35" spans="2:16" x14ac:dyDescent="0.35">
      <c r="B35">
        <f t="shared" si="1"/>
        <v>14</v>
      </c>
      <c r="C35" s="7">
        <v>2007</v>
      </c>
      <c r="D35" s="8">
        <v>5416281.8600000003</v>
      </c>
      <c r="F35" s="16">
        <v>35.5</v>
      </c>
      <c r="H35" s="14">
        <f t="shared" si="7"/>
        <v>541628.1860000001</v>
      </c>
      <c r="I35" s="3">
        <f t="shared" si="8"/>
        <v>6797986.4161224496</v>
      </c>
      <c r="J35" s="3">
        <f t="shared" si="9"/>
        <v>7.9674796747967486E-2</v>
      </c>
      <c r="K35" s="4">
        <f t="shared" si="10"/>
        <v>1093974.8912091535</v>
      </c>
      <c r="L35" s="4">
        <f t="shared" si="11"/>
        <v>296094.00415172311</v>
      </c>
      <c r="M35">
        <f>VLOOKUP(B35,'CPI Indexes'!A$2:E$109,5,FALSE)</f>
        <v>1.23</v>
      </c>
      <c r="N35">
        <f>IF(B35&gt;G$4,VLOOKUP((B35-G$4),'CPI Indexes'!A$2:E$109,5,FALSE),VLOOKUP(0,'CPI Indexes'!A$2:E$109,5,FALSE))</f>
        <v>0.98</v>
      </c>
      <c r="O35">
        <f t="shared" si="12"/>
        <v>1.2551020408163265</v>
      </c>
      <c r="P35"/>
    </row>
    <row r="36" spans="2:16" x14ac:dyDescent="0.35">
      <c r="B36">
        <f t="shared" si="1"/>
        <v>13</v>
      </c>
      <c r="C36" s="7">
        <v>2008</v>
      </c>
      <c r="D36" s="8">
        <v>2175036.86</v>
      </c>
      <c r="F36" s="16">
        <v>36.5</v>
      </c>
      <c r="H36" s="14">
        <f t="shared" si="7"/>
        <v>217503.68599999999</v>
      </c>
      <c r="I36" s="3">
        <f t="shared" si="8"/>
        <v>2663310.4408163265</v>
      </c>
      <c r="J36" s="3">
        <f t="shared" si="9"/>
        <v>8.1666666666666665E-2</v>
      </c>
      <c r="K36" s="4">
        <f t="shared" si="10"/>
        <v>448097.88140166807</v>
      </c>
      <c r="L36" s="4">
        <f t="shared" si="11"/>
        <v>116897.99008134316</v>
      </c>
      <c r="M36">
        <f>VLOOKUP(B36,'CPI Indexes'!A$2:E$109,5,FALSE)</f>
        <v>1.2</v>
      </c>
      <c r="N36">
        <f>IF(B36&gt;G$4,VLOOKUP((B36-G$4),'CPI Indexes'!A$2:E$109,5,FALSE),VLOOKUP(0,'CPI Indexes'!A$2:E$109,5,FALSE))</f>
        <v>0.98</v>
      </c>
      <c r="O36">
        <f t="shared" si="12"/>
        <v>1.2244897959183674</v>
      </c>
      <c r="P36"/>
    </row>
    <row r="37" spans="2:16" x14ac:dyDescent="0.35">
      <c r="B37">
        <f t="shared" si="1"/>
        <v>12</v>
      </c>
      <c r="C37" s="7">
        <v>2009</v>
      </c>
      <c r="D37" s="8">
        <v>1492133.65</v>
      </c>
      <c r="F37" s="16">
        <v>37.5</v>
      </c>
      <c r="H37" s="14">
        <f t="shared" si="7"/>
        <v>149213.36499999999</v>
      </c>
      <c r="I37" s="3">
        <f t="shared" si="8"/>
        <v>1827102.4285714284</v>
      </c>
      <c r="J37" s="3">
        <f t="shared" si="9"/>
        <v>8.1666666666666665E-2</v>
      </c>
      <c r="K37" s="4">
        <f t="shared" si="10"/>
        <v>313555.31412915955</v>
      </c>
      <c r="L37" s="4">
        <f t="shared" si="11"/>
        <v>78842.468576296553</v>
      </c>
      <c r="M37">
        <f>VLOOKUP(B37,'CPI Indexes'!A$2:E$109,5,FALSE)</f>
        <v>1.2</v>
      </c>
      <c r="N37">
        <f>IF(B37&gt;G$4,VLOOKUP((B37-G$4),'CPI Indexes'!A$2:E$109,5,FALSE),VLOOKUP(0,'CPI Indexes'!A$2:E$109,5,FALSE))</f>
        <v>0.98</v>
      </c>
      <c r="O37">
        <f t="shared" si="12"/>
        <v>1.2244897959183674</v>
      </c>
      <c r="P37"/>
    </row>
    <row r="38" spans="2:16" x14ac:dyDescent="0.35">
      <c r="B38">
        <f>2021-C38</f>
        <v>11</v>
      </c>
      <c r="C38" s="7">
        <v>2010</v>
      </c>
      <c r="D38" s="8">
        <v>310888.09000000003</v>
      </c>
      <c r="F38" s="16">
        <v>38.5</v>
      </c>
      <c r="H38" s="14">
        <f t="shared" si="7"/>
        <v>31088.809000000005</v>
      </c>
      <c r="I38" s="3">
        <f t="shared" si="8"/>
        <v>374334.63897959189</v>
      </c>
      <c r="J38" s="3">
        <f t="shared" si="9"/>
        <v>8.3050847457627114E-2</v>
      </c>
      <c r="K38" s="4">
        <f t="shared" si="10"/>
        <v>66636.272811985546</v>
      </c>
      <c r="L38" s="4">
        <f t="shared" si="11"/>
        <v>16149.855477670304</v>
      </c>
      <c r="M38">
        <f>VLOOKUP(B38,'CPI Indexes'!A$2:E$109,5,FALSE)</f>
        <v>1.18</v>
      </c>
      <c r="N38">
        <f>IF(B38&gt;G$4,VLOOKUP((B38-G$4),'CPI Indexes'!A$2:E$109,5,FALSE),VLOOKUP(0,'CPI Indexes'!A$2:E$109,5,FALSE))</f>
        <v>0.98</v>
      </c>
      <c r="O38">
        <f t="shared" si="12"/>
        <v>1.2040816326530612</v>
      </c>
      <c r="P38"/>
    </row>
    <row r="39" spans="2:16" x14ac:dyDescent="0.35">
      <c r="B39">
        <f t="shared" ref="B39:B49" si="13">2021-C39</f>
        <v>10</v>
      </c>
      <c r="C39" s="7">
        <v>2011</v>
      </c>
      <c r="D39" s="8">
        <v>604639.05000000005</v>
      </c>
      <c r="F39" s="16">
        <v>39.5</v>
      </c>
      <c r="H39" s="14">
        <f t="shared" si="7"/>
        <v>60463.905000000006</v>
      </c>
      <c r="I39" s="3">
        <f t="shared" si="8"/>
        <v>703355.62959183671</v>
      </c>
      <c r="J39" s="3">
        <f t="shared" si="9"/>
        <v>8.5964912280701772E-2</v>
      </c>
      <c r="K39" s="4">
        <f t="shared" si="10"/>
        <v>132191.3314284615</v>
      </c>
      <c r="L39" s="4">
        <f t="shared" si="11"/>
        <v>30879.681632493426</v>
      </c>
      <c r="M39">
        <f>VLOOKUP(B39,'CPI Indexes'!A$2:E$109,5,FALSE)</f>
        <v>1.1399999999999999</v>
      </c>
      <c r="N39">
        <f>IF(B39&gt;G$4,VLOOKUP((B39-G$4),'CPI Indexes'!A$2:E$109,5,FALSE),VLOOKUP(0,'CPI Indexes'!A$2:E$109,5,FALSE))</f>
        <v>0.98</v>
      </c>
      <c r="O39">
        <f t="shared" si="12"/>
        <v>1.1632653061224489</v>
      </c>
      <c r="P39"/>
    </row>
    <row r="40" spans="2:16" x14ac:dyDescent="0.35">
      <c r="B40">
        <f t="shared" si="13"/>
        <v>9</v>
      </c>
      <c r="C40" s="7">
        <v>2012</v>
      </c>
      <c r="D40" s="8">
        <v>411058.05</v>
      </c>
      <c r="F40" s="16">
        <v>40.5</v>
      </c>
      <c r="H40" s="14">
        <f t="shared" si="7"/>
        <v>41105.805</v>
      </c>
      <c r="I40" s="3">
        <f t="shared" si="8"/>
        <v>473975.09846938768</v>
      </c>
      <c r="J40" s="3">
        <f t="shared" si="9"/>
        <v>8.6725663716814172E-2</v>
      </c>
      <c r="K40" s="4">
        <f t="shared" si="10"/>
        <v>91666.386983051823</v>
      </c>
      <c r="L40" s="4">
        <f t="shared" si="11"/>
        <v>20639.151833479016</v>
      </c>
      <c r="M40">
        <f>VLOOKUP(B40,'CPI Indexes'!A$2:E$109,5,FALSE)</f>
        <v>1.1299999999999999</v>
      </c>
      <c r="N40">
        <f>IF(B40&gt;G$4,VLOOKUP((B40-G$4),'CPI Indexes'!A$2:E$109,5,FALSE),VLOOKUP(0,'CPI Indexes'!A$2:E$109,5,FALSE))</f>
        <v>0.98</v>
      </c>
      <c r="O40">
        <f t="shared" si="12"/>
        <v>1.1530612244897958</v>
      </c>
      <c r="P40"/>
    </row>
    <row r="41" spans="2:16" x14ac:dyDescent="0.35">
      <c r="B41">
        <f t="shared" si="13"/>
        <v>8</v>
      </c>
      <c r="C41" s="7">
        <v>2013</v>
      </c>
      <c r="D41" s="8">
        <v>1273624.43</v>
      </c>
      <c r="F41" s="16">
        <v>41.5</v>
      </c>
      <c r="H41" s="14">
        <f t="shared" si="7"/>
        <v>127362.443</v>
      </c>
      <c r="I41" s="3">
        <f t="shared" si="8"/>
        <v>1455570.7771428572</v>
      </c>
      <c r="J41" s="3">
        <f t="shared" si="9"/>
        <v>8.7499999999999994E-2</v>
      </c>
      <c r="K41" s="4">
        <f t="shared" si="10"/>
        <v>289700.00920521514</v>
      </c>
      <c r="L41" s="4">
        <f t="shared" si="11"/>
        <v>62869.808219292907</v>
      </c>
      <c r="M41">
        <f>VLOOKUP(B41,'CPI Indexes'!A$2:E$109,5,FALSE)</f>
        <v>1.1200000000000001</v>
      </c>
      <c r="N41">
        <f>IF(B41&gt;G$4,VLOOKUP((B41-G$4),'CPI Indexes'!A$2:E$109,5,FALSE),VLOOKUP(0,'CPI Indexes'!A$2:E$109,5,FALSE))</f>
        <v>0.98</v>
      </c>
      <c r="O41">
        <f t="shared" si="12"/>
        <v>1.142857142857143</v>
      </c>
      <c r="P41"/>
    </row>
    <row r="42" spans="2:16" x14ac:dyDescent="0.35">
      <c r="B42">
        <f t="shared" si="13"/>
        <v>7</v>
      </c>
      <c r="C42" s="7">
        <v>2014</v>
      </c>
      <c r="D42" s="8">
        <v>20045894.809999999</v>
      </c>
      <c r="F42" s="16">
        <v>42.5</v>
      </c>
      <c r="H42" s="14">
        <f t="shared" si="7"/>
        <v>2004589.4809999999</v>
      </c>
      <c r="I42" s="3">
        <f t="shared" si="8"/>
        <v>22295944.227448978</v>
      </c>
      <c r="J42" s="3">
        <f t="shared" si="9"/>
        <v>8.990825688073395E-2</v>
      </c>
      <c r="K42" s="4">
        <f t="shared" si="10"/>
        <v>4650854.4353247443</v>
      </c>
      <c r="L42" s="4">
        <f t="shared" si="11"/>
        <v>972832.94180938415</v>
      </c>
      <c r="M42">
        <f>VLOOKUP(B42,'CPI Indexes'!A$2:E$109,5,FALSE)</f>
        <v>1.0900000000000001</v>
      </c>
      <c r="N42">
        <f>IF(B42&gt;G$4,VLOOKUP((B42-G$4),'CPI Indexes'!A$2:E$109,5,FALSE),VLOOKUP(0,'CPI Indexes'!A$2:E$109,5,FALSE))</f>
        <v>0.98</v>
      </c>
      <c r="O42">
        <f t="shared" si="12"/>
        <v>1.1122448979591837</v>
      </c>
      <c r="P42"/>
    </row>
    <row r="43" spans="2:16" x14ac:dyDescent="0.35">
      <c r="B43">
        <f t="shared" si="13"/>
        <v>6</v>
      </c>
      <c r="C43" s="7">
        <v>2015</v>
      </c>
      <c r="D43" s="8">
        <v>33721081.780000001</v>
      </c>
      <c r="F43" s="16">
        <v>43.5</v>
      </c>
      <c r="H43" s="14">
        <f t="shared" si="7"/>
        <v>3372108.1780000003</v>
      </c>
      <c r="I43" s="3">
        <f t="shared" si="8"/>
        <v>37162008.492244907</v>
      </c>
      <c r="J43" s="3">
        <f t="shared" si="9"/>
        <v>9.0740740740740733E-2</v>
      </c>
      <c r="K43" s="4">
        <f t="shared" si="10"/>
        <v>7980111.6952818464</v>
      </c>
      <c r="L43" s="4">
        <f t="shared" si="11"/>
        <v>1608890.1242050868</v>
      </c>
      <c r="M43">
        <f>VLOOKUP(B43,'CPI Indexes'!A$2:E$109,5,FALSE)</f>
        <v>1.08</v>
      </c>
      <c r="N43">
        <f>IF(B43&gt;G$4,VLOOKUP((B43-G$4),'CPI Indexes'!A$2:E$109,5,FALSE),VLOOKUP(0,'CPI Indexes'!A$2:E$109,5,FALSE))</f>
        <v>0.98</v>
      </c>
      <c r="O43">
        <f t="shared" si="12"/>
        <v>1.1020408163265307</v>
      </c>
      <c r="P43"/>
    </row>
    <row r="44" spans="2:16" x14ac:dyDescent="0.35">
      <c r="B44">
        <f t="shared" si="13"/>
        <v>5</v>
      </c>
      <c r="C44" s="7">
        <v>2016</v>
      </c>
      <c r="D44" s="8">
        <v>23462060.960000001</v>
      </c>
      <c r="F44" s="16">
        <v>44.5</v>
      </c>
      <c r="H44" s="14">
        <f t="shared" si="7"/>
        <v>2346206.0960000004</v>
      </c>
      <c r="I44" s="3">
        <f t="shared" si="8"/>
        <v>25616740.027755104</v>
      </c>
      <c r="J44" s="3">
        <f t="shared" si="9"/>
        <v>9.1588785046728974E-2</v>
      </c>
      <c r="K44" s="4">
        <f t="shared" si="10"/>
        <v>5663355.2164635779</v>
      </c>
      <c r="L44" s="4">
        <f t="shared" si="11"/>
        <v>1100533.109111872</v>
      </c>
      <c r="M44">
        <f>VLOOKUP(B44,'CPI Indexes'!A$2:E$109,5,FALSE)</f>
        <v>1.07</v>
      </c>
      <c r="N44">
        <f>IF(B44&gt;G$4,VLOOKUP((B44-G$4),'CPI Indexes'!A$2:E$109,5,FALSE),VLOOKUP(0,'CPI Indexes'!A$2:E$109,5,FALSE))</f>
        <v>0.98</v>
      </c>
      <c r="O44">
        <f t="shared" si="12"/>
        <v>1.0918367346938775</v>
      </c>
      <c r="P44"/>
    </row>
    <row r="45" spans="2:16" x14ac:dyDescent="0.35">
      <c r="B45">
        <f t="shared" si="13"/>
        <v>4</v>
      </c>
      <c r="C45" s="7">
        <v>2017</v>
      </c>
      <c r="D45" s="8">
        <v>34656347.5</v>
      </c>
      <c r="F45" s="16">
        <v>45.5</v>
      </c>
      <c r="H45" s="14">
        <f t="shared" si="7"/>
        <v>3465634.75</v>
      </c>
      <c r="I45" s="3">
        <f t="shared" si="8"/>
        <v>37131800.892857142</v>
      </c>
      <c r="J45" s="3">
        <f t="shared" si="9"/>
        <v>9.3333333333333338E-2</v>
      </c>
      <c r="K45" s="4">
        <f t="shared" si="10"/>
        <v>8532781.1084867902</v>
      </c>
      <c r="L45" s="4">
        <f t="shared" si="11"/>
        <v>1598202.5153008408</v>
      </c>
      <c r="M45">
        <f>VLOOKUP(B45,'CPI Indexes'!A$2:E$109,5,FALSE)</f>
        <v>1.05</v>
      </c>
      <c r="N45">
        <f>IF(B45&gt;G$4,VLOOKUP((B45-G$4),'CPI Indexes'!A$2:E$109,5,FALSE),VLOOKUP(0,'CPI Indexes'!A$2:E$109,5,FALSE))</f>
        <v>0.98</v>
      </c>
      <c r="O45">
        <f t="shared" si="12"/>
        <v>1.0714285714285714</v>
      </c>
      <c r="P45"/>
    </row>
    <row r="46" spans="2:16" x14ac:dyDescent="0.35">
      <c r="B46">
        <f t="shared" si="13"/>
        <v>3</v>
      </c>
      <c r="C46" s="7">
        <v>2018</v>
      </c>
      <c r="D46" s="8">
        <v>174855.13</v>
      </c>
      <c r="F46" s="16">
        <v>46.5</v>
      </c>
      <c r="H46" s="14">
        <f t="shared" si="7"/>
        <v>17485.513000000003</v>
      </c>
      <c r="I46" s="3">
        <f t="shared" si="8"/>
        <v>183776.31010204082</v>
      </c>
      <c r="J46" s="3">
        <f t="shared" si="9"/>
        <v>9.5145631067961173E-2</v>
      </c>
      <c r="K46" s="4">
        <f t="shared" si="10"/>
        <v>43912.318255284175</v>
      </c>
      <c r="L46" s="4">
        <f t="shared" si="11"/>
        <v>7927.5586728688395</v>
      </c>
      <c r="M46">
        <f>VLOOKUP(B46,'CPI Indexes'!A$2:E$109,5,FALSE)</f>
        <v>1.03</v>
      </c>
      <c r="N46">
        <f>IF(B46&gt;G$4,VLOOKUP((B46-G$4),'CPI Indexes'!A$2:E$109,5,FALSE),VLOOKUP(0,'CPI Indexes'!A$2:E$109,5,FALSE))</f>
        <v>0.98</v>
      </c>
      <c r="O46">
        <f t="shared" si="12"/>
        <v>1.0510204081632653</v>
      </c>
      <c r="P46"/>
    </row>
    <row r="47" spans="2:16" x14ac:dyDescent="0.35">
      <c r="B47">
        <f t="shared" si="13"/>
        <v>2</v>
      </c>
      <c r="C47" s="7">
        <v>2019</v>
      </c>
      <c r="D47" s="8">
        <v>189237.3</v>
      </c>
      <c r="F47" s="16">
        <v>47.5</v>
      </c>
      <c r="H47" s="14">
        <f t="shared" si="7"/>
        <v>18923.73</v>
      </c>
      <c r="I47" s="3">
        <f t="shared" si="8"/>
        <v>195030.27857142856</v>
      </c>
      <c r="J47" s="3">
        <f t="shared" si="9"/>
        <v>9.7029702970297033E-2</v>
      </c>
      <c r="K47" s="4">
        <f t="shared" si="10"/>
        <v>48474.674516201492</v>
      </c>
      <c r="L47" s="4">
        <f t="shared" si="11"/>
        <v>8434.8991796791943</v>
      </c>
      <c r="M47">
        <f>VLOOKUP(B47,'CPI Indexes'!A$2:E$109,5,FALSE)</f>
        <v>1.01</v>
      </c>
      <c r="N47">
        <f>IF(B47&gt;G$4,VLOOKUP((B47-G$4),'CPI Indexes'!A$2:E$109,5,FALSE),VLOOKUP(0,'CPI Indexes'!A$2:E$109,5,FALSE))</f>
        <v>0.98</v>
      </c>
      <c r="O47">
        <f t="shared" si="12"/>
        <v>1.0306122448979591</v>
      </c>
      <c r="P47"/>
    </row>
    <row r="48" spans="2:16" x14ac:dyDescent="0.35">
      <c r="B48">
        <f t="shared" si="13"/>
        <v>1</v>
      </c>
      <c r="C48" s="7">
        <v>2020</v>
      </c>
      <c r="D48" s="8">
        <v>286161.24</v>
      </c>
      <c r="F48" s="16">
        <v>48.5</v>
      </c>
      <c r="H48" s="14">
        <f t="shared" si="7"/>
        <v>28616.124</v>
      </c>
      <c r="I48" s="3">
        <f t="shared" si="8"/>
        <v>292001.26530612243</v>
      </c>
      <c r="J48" s="3">
        <f t="shared" si="9"/>
        <v>9.8000000000000004E-2</v>
      </c>
      <c r="K48" s="4">
        <f t="shared" si="10"/>
        <v>74768.581180959955</v>
      </c>
      <c r="L48" s="4">
        <f t="shared" si="11"/>
        <v>12539.956453617317</v>
      </c>
      <c r="M48">
        <f>VLOOKUP(B48,'CPI Indexes'!A$2:E$109,5,FALSE)</f>
        <v>1</v>
      </c>
      <c r="N48">
        <f>IF(B48&gt;G$4,VLOOKUP((B48-G$4),'CPI Indexes'!A$2:E$109,5,FALSE),VLOOKUP(0,'CPI Indexes'!A$2:E$109,5,FALSE))</f>
        <v>0.98</v>
      </c>
      <c r="O48">
        <f t="shared" si="12"/>
        <v>1.0204081632653061</v>
      </c>
      <c r="P48"/>
    </row>
    <row r="49" spans="2:17" x14ac:dyDescent="0.35">
      <c r="B49">
        <f t="shared" si="13"/>
        <v>0</v>
      </c>
      <c r="C49" s="7">
        <v>2021</v>
      </c>
      <c r="D49" s="8">
        <v>10254031.189999999</v>
      </c>
      <c r="F49" s="16">
        <v>49.5</v>
      </c>
      <c r="H49" s="14">
        <f t="shared" si="7"/>
        <v>1025403.1189999999</v>
      </c>
      <c r="I49" s="3">
        <f t="shared" si="8"/>
        <v>10254031.189999999</v>
      </c>
      <c r="J49" s="3">
        <f t="shared" si="9"/>
        <v>0.1</v>
      </c>
      <c r="K49" s="4">
        <f t="shared" si="10"/>
        <v>2732770.3455955205</v>
      </c>
      <c r="L49" s="4">
        <f t="shared" si="11"/>
        <v>441765.62562384532</v>
      </c>
      <c r="M49">
        <f>VLOOKUP(B49,'CPI Indexes'!A$2:E$109,5,FALSE)</f>
        <v>0.98</v>
      </c>
      <c r="N49">
        <f>IF(B49&gt;G$4,VLOOKUP((B49-G$4),'CPI Indexes'!A$2:E$109,5,FALSE),VLOOKUP(0,'CPI Indexes'!A$2:E$109,5,FALSE))</f>
        <v>0.98</v>
      </c>
      <c r="O49">
        <f t="shared" si="12"/>
        <v>1</v>
      </c>
      <c r="P49"/>
    </row>
    <row r="50" spans="2:17" x14ac:dyDescent="0.35">
      <c r="C50" s="7"/>
      <c r="D50" s="8"/>
      <c r="F50" s="16"/>
      <c r="H50" s="14"/>
      <c r="I50" s="3"/>
      <c r="J50" s="3"/>
      <c r="K50" s="4"/>
      <c r="L50" s="4"/>
      <c r="P50"/>
    </row>
    <row r="51" spans="2:17" x14ac:dyDescent="0.35">
      <c r="D51" s="1">
        <f>SUM(D9:D50)</f>
        <v>167282284.56</v>
      </c>
      <c r="H51" s="3"/>
      <c r="I51" s="3">
        <f>SUM(I9:I50)</f>
        <v>211155252.47640786</v>
      </c>
      <c r="J51" s="3"/>
      <c r="K51" s="11">
        <f>SUM(K9:K50)</f>
        <v>36957983.035921328</v>
      </c>
      <c r="L51" s="11">
        <f>SUM(L9:L50)</f>
        <v>8752960.9842990078</v>
      </c>
      <c r="P51"/>
    </row>
    <row r="52" spans="2:17" x14ac:dyDescent="0.35">
      <c r="H52" s="3"/>
      <c r="P52"/>
    </row>
    <row r="53" spans="2:17" x14ac:dyDescent="0.35">
      <c r="H53" s="3"/>
      <c r="I53" s="5">
        <f>I51/D51</f>
        <v>1.2622690623326089</v>
      </c>
      <c r="J53" s="6"/>
      <c r="K53" s="5">
        <f>K51/D51</f>
        <v>0.22093184064966195</v>
      </c>
      <c r="L53" s="5">
        <f>L51/D51</f>
        <v>5.2324494535221019E-2</v>
      </c>
      <c r="P53"/>
    </row>
    <row r="54" spans="2:17" x14ac:dyDescent="0.35">
      <c r="H54" s="3"/>
      <c r="P54"/>
    </row>
    <row r="55" spans="2:17" x14ac:dyDescent="0.35">
      <c r="D55" s="1"/>
      <c r="F55" s="2"/>
      <c r="H55" s="2"/>
      <c r="L55" s="2"/>
      <c r="N55" s="3"/>
      <c r="O55" s="4"/>
      <c r="P55" s="4"/>
      <c r="Q55" s="4"/>
    </row>
    <row r="56" spans="2:17" x14ac:dyDescent="0.35">
      <c r="D56" s="1"/>
      <c r="F56" s="2"/>
      <c r="H56" s="2"/>
      <c r="L56" s="2"/>
      <c r="N56" s="3"/>
      <c r="O56" s="4"/>
      <c r="P56" s="4"/>
      <c r="Q56" s="4"/>
    </row>
    <row r="57" spans="2:17" x14ac:dyDescent="0.35">
      <c r="D57" s="1"/>
      <c r="F57" s="2"/>
      <c r="H57" s="2"/>
      <c r="L57" s="2"/>
      <c r="N57" s="3"/>
      <c r="O57" s="4"/>
      <c r="P57" s="4"/>
      <c r="Q57" s="4"/>
    </row>
    <row r="58" spans="2:17" x14ac:dyDescent="0.35">
      <c r="D58" s="1"/>
      <c r="F58" s="2"/>
      <c r="H58" s="2"/>
      <c r="L58" s="2"/>
      <c r="N58" s="3"/>
      <c r="O58" s="4"/>
      <c r="P58" s="4"/>
      <c r="Q58" s="4"/>
    </row>
    <row r="59" spans="2:17" x14ac:dyDescent="0.35">
      <c r="D59" s="1"/>
      <c r="F59" s="2"/>
      <c r="H59" s="2"/>
      <c r="L59" s="2"/>
      <c r="N59" s="3"/>
      <c r="O59" s="4"/>
      <c r="P59" s="4"/>
      <c r="Q59" s="4"/>
    </row>
    <row r="60" spans="2:17" x14ac:dyDescent="0.35">
      <c r="D60" s="1"/>
      <c r="F60" s="2"/>
      <c r="H60" s="2"/>
      <c r="L60" s="2"/>
      <c r="N60" s="3"/>
      <c r="O60" s="4"/>
      <c r="P60" s="4"/>
      <c r="Q60" s="4"/>
    </row>
    <row r="61" spans="2:17" x14ac:dyDescent="0.35">
      <c r="D61" s="1"/>
      <c r="F61" s="2"/>
      <c r="H61" s="2"/>
      <c r="L61" s="2"/>
      <c r="N61" s="3"/>
      <c r="O61" s="4"/>
      <c r="P61" s="4"/>
      <c r="Q61" s="4"/>
    </row>
    <row r="62" spans="2:17" x14ac:dyDescent="0.35">
      <c r="D62" s="1"/>
      <c r="F62" s="2"/>
      <c r="H62" s="2"/>
      <c r="L62" s="2"/>
      <c r="N62" s="3"/>
      <c r="O62" s="4"/>
      <c r="P62" s="4"/>
      <c r="Q62" s="4"/>
    </row>
    <row r="63" spans="2:17" x14ac:dyDescent="0.35">
      <c r="D63" s="1"/>
      <c r="F63" s="2"/>
      <c r="H63" s="2"/>
      <c r="L63" s="2"/>
      <c r="N63" s="3"/>
      <c r="O63" s="4"/>
      <c r="P63" s="4"/>
      <c r="Q63" s="4"/>
    </row>
    <row r="64" spans="2:17" x14ac:dyDescent="0.35">
      <c r="D64" s="1"/>
      <c r="F64" s="2"/>
      <c r="H64" s="2"/>
      <c r="L64" s="2"/>
      <c r="N64" s="3"/>
      <c r="O64" s="4"/>
      <c r="P64" s="4"/>
      <c r="Q64" s="4"/>
    </row>
    <row r="65" spans="4:19" x14ac:dyDescent="0.35">
      <c r="D65" s="1"/>
      <c r="F65" s="2"/>
      <c r="H65" s="2"/>
      <c r="J65" s="2"/>
      <c r="N65" s="2"/>
      <c r="Q65" s="4"/>
      <c r="R65" s="4"/>
      <c r="S65" s="4"/>
    </row>
    <row r="66" spans="4:19" x14ac:dyDescent="0.35">
      <c r="D66" s="1"/>
      <c r="F66" s="2"/>
      <c r="H66" s="2"/>
      <c r="J66" s="2"/>
      <c r="N66" s="2"/>
      <c r="Q66" s="4"/>
      <c r="R66" s="4"/>
      <c r="S66" s="4"/>
    </row>
    <row r="68" spans="4:19" x14ac:dyDescent="0.35">
      <c r="D68" s="1"/>
      <c r="Q68" s="3"/>
      <c r="R68" s="3"/>
      <c r="S68" s="3"/>
    </row>
    <row r="70" spans="4:19" x14ac:dyDescent="0.35">
      <c r="Q70" s="5"/>
      <c r="R70" s="6"/>
      <c r="S70" s="5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88E5B-E6F0-4CF0-9F9F-430F602E54D2}">
  <dimension ref="B2:S87"/>
  <sheetViews>
    <sheetView tabSelected="1" view="pageLayout" zoomScaleNormal="100" workbookViewId="0">
      <selection activeCell="F7" sqref="F7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8" width="14.26953125" bestFit="1" customWidth="1"/>
    <col min="9" max="9" width="15.6328125" customWidth="1"/>
    <col min="10" max="10" width="14.26953125" bestFit="1" customWidth="1"/>
    <col min="11" max="11" width="19.54296875" bestFit="1" customWidth="1"/>
    <col min="12" max="12" width="20.1796875" bestFit="1" customWidth="1"/>
    <col min="13" max="13" width="4.1796875" customWidth="1"/>
    <col min="15" max="15" width="12" bestFit="1" customWidth="1"/>
    <col min="16" max="16" width="16.7265625" style="3" customWidth="1"/>
    <col min="17" max="18" width="19.26953125" customWidth="1"/>
    <col min="19" max="19" width="0" hidden="1" customWidth="1"/>
    <col min="20" max="20" width="13.26953125" bestFit="1" customWidth="1"/>
  </cols>
  <sheetData>
    <row r="2" spans="2:19" x14ac:dyDescent="0.35">
      <c r="B2" t="s">
        <v>26</v>
      </c>
    </row>
    <row r="3" spans="2:19" x14ac:dyDescent="0.35">
      <c r="B3" t="s">
        <v>1</v>
      </c>
      <c r="F3">
        <v>0.1</v>
      </c>
    </row>
    <row r="4" spans="2:19" x14ac:dyDescent="0.35">
      <c r="B4" t="s">
        <v>2</v>
      </c>
      <c r="F4" s="12">
        <v>31.776390225480664</v>
      </c>
      <c r="G4" s="13">
        <f>ROUND(F4,0)</f>
        <v>32</v>
      </c>
    </row>
    <row r="5" spans="2:19" x14ac:dyDescent="0.35">
      <c r="B5" t="s">
        <v>3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M8" t="s">
        <v>18</v>
      </c>
      <c r="N8" t="s">
        <v>19</v>
      </c>
      <c r="O8" t="s">
        <v>20</v>
      </c>
      <c r="P8"/>
    </row>
    <row r="9" spans="2:19" x14ac:dyDescent="0.35">
      <c r="B9">
        <f>2021-C9</f>
        <v>90</v>
      </c>
      <c r="C9" s="7">
        <v>1931</v>
      </c>
      <c r="D9" s="8">
        <v>583.35</v>
      </c>
      <c r="F9" s="15">
        <v>1.2</v>
      </c>
      <c r="H9" s="14">
        <f>D9*F$3</f>
        <v>58.335000000000008</v>
      </c>
      <c r="I9" s="3">
        <f>D9*O9</f>
        <v>1145.4498824911871</v>
      </c>
      <c r="J9" s="3">
        <f>H9/I9</f>
        <v>5.0927588270496704E-2</v>
      </c>
      <c r="K9" s="4">
        <f t="shared" ref="K9:K11" si="0">(I9*J9)*((1+(F$6/100))^F9)</f>
        <v>59.737825279157335</v>
      </c>
      <c r="L9" s="4">
        <f>K9/((1+(F$5/100))^F9)</f>
        <v>57.156244038194039</v>
      </c>
      <c r="M9">
        <f>VLOOKUP(B9,'CPI Indexes'!A$2:E$109,5,FALSE)</f>
        <v>16.71</v>
      </c>
      <c r="N9">
        <f>IF(B9&gt;G$4,VLOOKUP((B9-G$4),'CPI Indexes'!A$2:E$109,5,FALSE),VLOOKUP(0,'CPI Indexes'!A$2:E$109,5,FALSE))</f>
        <v>8.51</v>
      </c>
      <c r="O9">
        <f>M9/N9</f>
        <v>1.9635722679200942</v>
      </c>
      <c r="P9"/>
    </row>
    <row r="10" spans="2:19" x14ac:dyDescent="0.35">
      <c r="B10">
        <f t="shared" ref="B10:B65" si="1">2021-C10</f>
        <v>67</v>
      </c>
      <c r="C10" s="7">
        <v>1954</v>
      </c>
      <c r="D10" s="8">
        <v>826.6</v>
      </c>
      <c r="F10" s="15">
        <v>4.25</v>
      </c>
      <c r="H10" s="14">
        <f t="shared" ref="H10:H11" si="2">D10*F$3</f>
        <v>82.660000000000011</v>
      </c>
      <c r="I10" s="3">
        <f t="shared" ref="I10:I11" si="3">D10*O10</f>
        <v>3844.2832535885173</v>
      </c>
      <c r="J10" s="3">
        <f t="shared" ref="J10:J11" si="4">H10/I10</f>
        <v>2.1502057613168726E-2</v>
      </c>
      <c r="K10" s="4">
        <f t="shared" si="0"/>
        <v>89.917894902752849</v>
      </c>
      <c r="L10" s="4">
        <f t="shared" ref="L10:L11" si="5">K10/((1+(F$5/100))^F10)</f>
        <v>76.894748894321708</v>
      </c>
      <c r="M10">
        <f>VLOOKUP(B10,'CPI Indexes'!A$2:E$109,5,FALSE)</f>
        <v>9.7200000000000006</v>
      </c>
      <c r="N10">
        <f>IF(B10&gt;G$4,VLOOKUP((B10-G$4),'CPI Indexes'!A$2:E$109,5,FALSE),VLOOKUP(0,'CPI Indexes'!A$2:E$109,5,FALSE))</f>
        <v>2.09</v>
      </c>
      <c r="O10">
        <f t="shared" ref="O10:O11" si="6">M10/N10</f>
        <v>4.650717703349283</v>
      </c>
      <c r="P10"/>
    </row>
    <row r="11" spans="2:19" x14ac:dyDescent="0.35">
      <c r="B11">
        <f t="shared" si="1"/>
        <v>63</v>
      </c>
      <c r="C11" s="7">
        <v>1958</v>
      </c>
      <c r="D11" s="8">
        <v>322414.21999999997</v>
      </c>
      <c r="F11" s="15">
        <v>5.13</v>
      </c>
      <c r="H11" s="14">
        <f t="shared" si="2"/>
        <v>32241.421999999999</v>
      </c>
      <c r="I11" s="3">
        <f t="shared" si="3"/>
        <v>1659972.6412571426</v>
      </c>
      <c r="J11" s="3">
        <f t="shared" si="4"/>
        <v>1.942286348501665E-2</v>
      </c>
      <c r="K11" s="4">
        <f t="shared" si="0"/>
        <v>35688.892338524318</v>
      </c>
      <c r="L11" s="4">
        <f t="shared" si="5"/>
        <v>29547.047376279839</v>
      </c>
      <c r="M11">
        <f>VLOOKUP(B11,'CPI Indexes'!A$2:E$109,5,FALSE)</f>
        <v>9.01</v>
      </c>
      <c r="N11">
        <f>IF(B11&gt;G$4,VLOOKUP((B11-G$4),'CPI Indexes'!A$2:E$109,5,FALSE),VLOOKUP(0,'CPI Indexes'!A$2:E$109,5,FALSE))</f>
        <v>1.75</v>
      </c>
      <c r="O11">
        <f t="shared" si="6"/>
        <v>5.1485714285714286</v>
      </c>
      <c r="P11"/>
    </row>
    <row r="12" spans="2:19" x14ac:dyDescent="0.35">
      <c r="B12">
        <f t="shared" si="1"/>
        <v>62</v>
      </c>
      <c r="C12" s="7">
        <v>1959</v>
      </c>
      <c r="D12" s="8">
        <v>3884.4</v>
      </c>
      <c r="F12" s="15">
        <v>5.38</v>
      </c>
      <c r="H12" s="14">
        <f t="shared" ref="H12:H66" si="7">D12*F$3</f>
        <v>388.44000000000005</v>
      </c>
      <c r="I12" s="3">
        <f t="shared" ref="I12:I66" si="8">D12*O12</f>
        <v>21069.927272727273</v>
      </c>
      <c r="J12" s="3">
        <f t="shared" ref="J12:J66" si="9">H12/I12</f>
        <v>1.8435754189944135E-2</v>
      </c>
      <c r="K12" s="4">
        <f t="shared" ref="K12:K66" si="10">(I12*J12)*((1+(F$6/100))^F12)</f>
        <v>432.10855983096741</v>
      </c>
      <c r="L12" s="4">
        <f t="shared" ref="L12:L66" si="11">K12/((1+(F$5/100))^F12)</f>
        <v>354.46785937005183</v>
      </c>
      <c r="M12">
        <f>VLOOKUP(B12,'CPI Indexes'!A$2:E$109,5,FALSE)</f>
        <v>8.9499999999999993</v>
      </c>
      <c r="N12">
        <f>IF(B12&gt;G$4,VLOOKUP((B12-G$4),'CPI Indexes'!A$2:E$109,5,FALSE),VLOOKUP(0,'CPI Indexes'!A$2:E$109,5,FALSE))</f>
        <v>1.65</v>
      </c>
      <c r="O12">
        <f t="shared" ref="O12:O66" si="12">M12/N12</f>
        <v>5.4242424242424239</v>
      </c>
      <c r="P12"/>
    </row>
    <row r="13" spans="2:19" x14ac:dyDescent="0.35">
      <c r="B13">
        <f t="shared" si="1"/>
        <v>61</v>
      </c>
      <c r="C13" s="7">
        <v>1960</v>
      </c>
      <c r="D13" s="8">
        <v>170882.37</v>
      </c>
      <c r="F13" s="15">
        <v>5.64</v>
      </c>
      <c r="H13" s="14">
        <f t="shared" si="7"/>
        <v>17088.237000000001</v>
      </c>
      <c r="I13" s="3">
        <f t="shared" si="8"/>
        <v>926748.5587730062</v>
      </c>
      <c r="J13" s="3">
        <f t="shared" si="9"/>
        <v>1.8438914027149322E-2</v>
      </c>
      <c r="K13" s="4">
        <f t="shared" si="10"/>
        <v>19107.427809692792</v>
      </c>
      <c r="L13" s="4">
        <f t="shared" si="11"/>
        <v>15524.917931688964</v>
      </c>
      <c r="M13">
        <f>VLOOKUP(B13,'CPI Indexes'!A$2:E$109,5,FALSE)</f>
        <v>8.84</v>
      </c>
      <c r="N13">
        <f>IF(B13&gt;G$4,VLOOKUP((B13-G$4),'CPI Indexes'!A$2:E$109,5,FALSE),VLOOKUP(0,'CPI Indexes'!A$2:E$109,5,FALSE))</f>
        <v>1.63</v>
      </c>
      <c r="O13">
        <f t="shared" si="12"/>
        <v>5.4233128834355835</v>
      </c>
      <c r="P13"/>
    </row>
    <row r="14" spans="2:19" x14ac:dyDescent="0.35">
      <c r="B14">
        <f t="shared" si="1"/>
        <v>60</v>
      </c>
      <c r="C14" s="7">
        <v>1961</v>
      </c>
      <c r="D14" s="8">
        <v>68923.58</v>
      </c>
      <c r="F14" s="15">
        <v>5.91</v>
      </c>
      <c r="H14" s="14">
        <f t="shared" si="7"/>
        <v>6892.3580000000002</v>
      </c>
      <c r="I14" s="3">
        <f t="shared" si="8"/>
        <v>376064.283375</v>
      </c>
      <c r="J14" s="3">
        <f t="shared" si="9"/>
        <v>1.8327605956471937E-2</v>
      </c>
      <c r="K14" s="4">
        <f t="shared" si="10"/>
        <v>7748.0933126354685</v>
      </c>
      <c r="L14" s="4">
        <f t="shared" si="11"/>
        <v>6233.1149995263331</v>
      </c>
      <c r="M14">
        <f>VLOOKUP(B14,'CPI Indexes'!A$2:E$109,5,FALSE)</f>
        <v>8.73</v>
      </c>
      <c r="N14">
        <f>IF(B14&gt;G$4,VLOOKUP((B14-G$4),'CPI Indexes'!A$2:E$109,5,FALSE),VLOOKUP(0,'CPI Indexes'!A$2:E$109,5,FALSE))</f>
        <v>1.6</v>
      </c>
      <c r="O14">
        <f t="shared" si="12"/>
        <v>5.4562499999999998</v>
      </c>
      <c r="P14"/>
    </row>
    <row r="15" spans="2:19" x14ac:dyDescent="0.35">
      <c r="B15">
        <f t="shared" si="1"/>
        <v>59</v>
      </c>
      <c r="C15" s="7">
        <v>1962</v>
      </c>
      <c r="D15" s="8">
        <v>19415.52</v>
      </c>
      <c r="F15" s="15">
        <v>6.2</v>
      </c>
      <c r="H15" s="14">
        <f t="shared" si="7"/>
        <v>1941.5520000000001</v>
      </c>
      <c r="I15" s="3">
        <f t="shared" si="8"/>
        <v>104601.11399999999</v>
      </c>
      <c r="J15" s="3">
        <f t="shared" si="9"/>
        <v>1.8561484918793506E-2</v>
      </c>
      <c r="K15" s="4">
        <f t="shared" si="10"/>
        <v>2195.1797689822588</v>
      </c>
      <c r="L15" s="4">
        <f t="shared" si="11"/>
        <v>1747.2048966271575</v>
      </c>
      <c r="M15">
        <f>VLOOKUP(B15,'CPI Indexes'!A$2:E$109,5,FALSE)</f>
        <v>8.6199999999999992</v>
      </c>
      <c r="N15">
        <f>IF(B15&gt;G$4,VLOOKUP((B15-G$4),'CPI Indexes'!A$2:E$109,5,FALSE),VLOOKUP(0,'CPI Indexes'!A$2:E$109,5,FALSE))</f>
        <v>1.6</v>
      </c>
      <c r="O15">
        <f t="shared" si="12"/>
        <v>5.3874999999999993</v>
      </c>
      <c r="P15"/>
    </row>
    <row r="16" spans="2:19" x14ac:dyDescent="0.35">
      <c r="B16">
        <f t="shared" si="1"/>
        <v>58</v>
      </c>
      <c r="C16" s="7">
        <v>1963</v>
      </c>
      <c r="D16" s="8">
        <v>5480.23</v>
      </c>
      <c r="F16" s="15">
        <v>6.5</v>
      </c>
      <c r="H16" s="14">
        <f t="shared" si="7"/>
        <v>548.02300000000002</v>
      </c>
      <c r="I16" s="3">
        <f t="shared" si="8"/>
        <v>29895.357243589737</v>
      </c>
      <c r="J16" s="3">
        <f t="shared" si="9"/>
        <v>1.833137485311399E-2</v>
      </c>
      <c r="K16" s="4">
        <f t="shared" si="10"/>
        <v>623.30398319925359</v>
      </c>
      <c r="L16" s="4">
        <f t="shared" si="11"/>
        <v>490.65611665039592</v>
      </c>
      <c r="M16">
        <f>VLOOKUP(B16,'CPI Indexes'!A$2:E$109,5,FALSE)</f>
        <v>8.51</v>
      </c>
      <c r="N16">
        <f>IF(B16&gt;G$4,VLOOKUP((B16-G$4),'CPI Indexes'!A$2:E$109,5,FALSE),VLOOKUP(0,'CPI Indexes'!A$2:E$109,5,FALSE))</f>
        <v>1.56</v>
      </c>
      <c r="O16">
        <f t="shared" si="12"/>
        <v>5.4551282051282044</v>
      </c>
      <c r="P16"/>
    </row>
    <row r="17" spans="2:16" x14ac:dyDescent="0.35">
      <c r="B17">
        <f t="shared" si="1"/>
        <v>57</v>
      </c>
      <c r="C17" s="7">
        <v>1964</v>
      </c>
      <c r="D17" s="8">
        <v>82870.600000000006</v>
      </c>
      <c r="F17" s="15">
        <v>6.82</v>
      </c>
      <c r="H17" s="14">
        <f t="shared" si="7"/>
        <v>8287.0600000000013</v>
      </c>
      <c r="I17" s="3">
        <f t="shared" si="8"/>
        <v>449330.85064935061</v>
      </c>
      <c r="J17" s="3">
        <f t="shared" si="9"/>
        <v>1.8443113772455094E-2</v>
      </c>
      <c r="K17" s="4">
        <f t="shared" si="10"/>
        <v>9485.3564233036668</v>
      </c>
      <c r="L17" s="4">
        <f t="shared" si="11"/>
        <v>7379.2933615426555</v>
      </c>
      <c r="M17">
        <f>VLOOKUP(B17,'CPI Indexes'!A$2:E$109,5,FALSE)</f>
        <v>8.35</v>
      </c>
      <c r="N17">
        <f>IF(B17&gt;G$4,VLOOKUP((B17-G$4),'CPI Indexes'!A$2:E$109,5,FALSE),VLOOKUP(0,'CPI Indexes'!A$2:E$109,5,FALSE))</f>
        <v>1.54</v>
      </c>
      <c r="O17">
        <f t="shared" si="12"/>
        <v>5.4220779220779214</v>
      </c>
      <c r="P17"/>
    </row>
    <row r="18" spans="2:16" x14ac:dyDescent="0.35">
      <c r="B18">
        <f t="shared" si="1"/>
        <v>56</v>
      </c>
      <c r="C18" s="7">
        <v>1965</v>
      </c>
      <c r="D18" s="8">
        <v>113466.2</v>
      </c>
      <c r="F18" s="15">
        <v>7.16</v>
      </c>
      <c r="H18" s="14">
        <f t="shared" si="7"/>
        <v>11346.62</v>
      </c>
      <c r="I18" s="3">
        <f t="shared" si="8"/>
        <v>608387.84868421056</v>
      </c>
      <c r="J18" s="3">
        <f t="shared" si="9"/>
        <v>1.8650306748466256E-2</v>
      </c>
      <c r="K18" s="4">
        <f t="shared" si="10"/>
        <v>13075.061501150349</v>
      </c>
      <c r="L18" s="4">
        <f t="shared" si="11"/>
        <v>10045.438652982479</v>
      </c>
      <c r="M18">
        <f>VLOOKUP(B18,'CPI Indexes'!A$2:E$109,5,FALSE)</f>
        <v>8.15</v>
      </c>
      <c r="N18">
        <f>IF(B18&gt;G$4,VLOOKUP((B18-G$4),'CPI Indexes'!A$2:E$109,5,FALSE),VLOOKUP(0,'CPI Indexes'!A$2:E$109,5,FALSE))</f>
        <v>1.52</v>
      </c>
      <c r="O18">
        <f t="shared" si="12"/>
        <v>5.3618421052631584</v>
      </c>
      <c r="P18"/>
    </row>
    <row r="19" spans="2:16" x14ac:dyDescent="0.35">
      <c r="B19">
        <f t="shared" si="1"/>
        <v>55</v>
      </c>
      <c r="C19" s="7">
        <v>1966</v>
      </c>
      <c r="D19" s="8">
        <v>12889.72</v>
      </c>
      <c r="F19" s="15">
        <v>7.51</v>
      </c>
      <c r="H19" s="14">
        <f t="shared" si="7"/>
        <v>1288.972</v>
      </c>
      <c r="I19" s="3">
        <f t="shared" si="8"/>
        <v>67284.338399999993</v>
      </c>
      <c r="J19" s="3">
        <f t="shared" si="9"/>
        <v>1.9157088122605366E-2</v>
      </c>
      <c r="K19" s="4">
        <f t="shared" si="10"/>
        <v>1495.6527482434437</v>
      </c>
      <c r="L19" s="4">
        <f t="shared" si="11"/>
        <v>1134.3840249276384</v>
      </c>
      <c r="M19">
        <f>VLOOKUP(B19,'CPI Indexes'!A$2:E$109,5,FALSE)</f>
        <v>7.83</v>
      </c>
      <c r="N19">
        <f>IF(B19&gt;G$4,VLOOKUP((B19-G$4),'CPI Indexes'!A$2:E$109,5,FALSE),VLOOKUP(0,'CPI Indexes'!A$2:E$109,5,FALSE))</f>
        <v>1.5</v>
      </c>
      <c r="O19">
        <f t="shared" si="12"/>
        <v>5.22</v>
      </c>
      <c r="P19"/>
    </row>
    <row r="20" spans="2:16" x14ac:dyDescent="0.35">
      <c r="B20">
        <f t="shared" si="1"/>
        <v>53</v>
      </c>
      <c r="C20" s="7">
        <v>1968</v>
      </c>
      <c r="D20" s="8">
        <v>16260.15</v>
      </c>
      <c r="F20" s="15">
        <v>8.2799999999999994</v>
      </c>
      <c r="H20" s="14">
        <f t="shared" si="7"/>
        <v>1626.0150000000001</v>
      </c>
      <c r="I20" s="3">
        <f t="shared" si="8"/>
        <v>82317.009374999994</v>
      </c>
      <c r="J20" s="3">
        <f t="shared" si="9"/>
        <v>1.9753086419753089E-2</v>
      </c>
      <c r="K20" s="4">
        <f t="shared" si="10"/>
        <v>1915.7285424161389</v>
      </c>
      <c r="L20" s="4">
        <f t="shared" si="11"/>
        <v>1412.3829208815425</v>
      </c>
      <c r="M20">
        <f>VLOOKUP(B20,'CPI Indexes'!A$2:E$109,5,FALSE)</f>
        <v>7.29</v>
      </c>
      <c r="N20">
        <f>IF(B20&gt;G$4,VLOOKUP((B20-G$4),'CPI Indexes'!A$2:E$109,5,FALSE),VLOOKUP(0,'CPI Indexes'!A$2:E$109,5,FALSE))</f>
        <v>1.44</v>
      </c>
      <c r="O20">
        <f t="shared" si="12"/>
        <v>5.0625</v>
      </c>
      <c r="P20"/>
    </row>
    <row r="21" spans="2:16" x14ac:dyDescent="0.35">
      <c r="B21">
        <f t="shared" si="1"/>
        <v>52</v>
      </c>
      <c r="C21" s="7">
        <v>1969</v>
      </c>
      <c r="D21" s="8">
        <v>11439.49</v>
      </c>
      <c r="F21" s="15">
        <v>8.6999999999999993</v>
      </c>
      <c r="H21" s="14">
        <f t="shared" si="7"/>
        <v>1143.9490000000001</v>
      </c>
      <c r="I21" s="3">
        <f t="shared" si="8"/>
        <v>56788.896785714285</v>
      </c>
      <c r="J21" s="3">
        <f t="shared" si="9"/>
        <v>2.0143884892086333E-2</v>
      </c>
      <c r="K21" s="4">
        <f t="shared" si="10"/>
        <v>1359.0272262776537</v>
      </c>
      <c r="L21" s="4">
        <f t="shared" si="11"/>
        <v>986.57848548382219</v>
      </c>
      <c r="M21">
        <f>VLOOKUP(B21,'CPI Indexes'!A$2:E$109,5,FALSE)</f>
        <v>6.95</v>
      </c>
      <c r="N21">
        <f>IF(B21&gt;G$4,VLOOKUP((B21-G$4),'CPI Indexes'!A$2:E$109,5,FALSE),VLOOKUP(0,'CPI Indexes'!A$2:E$109,5,FALSE))</f>
        <v>1.4</v>
      </c>
      <c r="O21">
        <f t="shared" si="12"/>
        <v>4.9642857142857144</v>
      </c>
      <c r="P21"/>
    </row>
    <row r="22" spans="2:16" x14ac:dyDescent="0.35">
      <c r="B22">
        <f t="shared" si="1"/>
        <v>51</v>
      </c>
      <c r="C22" s="7">
        <v>1970</v>
      </c>
      <c r="D22" s="8">
        <v>3366.51</v>
      </c>
      <c r="F22" s="15">
        <v>9.14</v>
      </c>
      <c r="H22" s="14">
        <f t="shared" si="7"/>
        <v>336.65100000000007</v>
      </c>
      <c r="I22" s="3">
        <f t="shared" si="8"/>
        <v>16586.819343065694</v>
      </c>
      <c r="J22" s="3">
        <f t="shared" si="9"/>
        <v>2.0296296296296298E-2</v>
      </c>
      <c r="K22" s="4">
        <f t="shared" si="10"/>
        <v>403.44606017809889</v>
      </c>
      <c r="L22" s="4">
        <f t="shared" si="11"/>
        <v>288.17360238038418</v>
      </c>
      <c r="M22">
        <f>VLOOKUP(B22,'CPI Indexes'!A$2:E$109,5,FALSE)</f>
        <v>6.75</v>
      </c>
      <c r="N22">
        <f>IF(B22&gt;G$4,VLOOKUP((B22-G$4),'CPI Indexes'!A$2:E$109,5,FALSE),VLOOKUP(0,'CPI Indexes'!A$2:E$109,5,FALSE))</f>
        <v>1.37</v>
      </c>
      <c r="O22">
        <f t="shared" si="12"/>
        <v>4.9270072992700724</v>
      </c>
      <c r="P22"/>
    </row>
    <row r="23" spans="2:16" x14ac:dyDescent="0.35">
      <c r="B23">
        <f t="shared" si="1"/>
        <v>50</v>
      </c>
      <c r="C23" s="7">
        <v>1971</v>
      </c>
      <c r="D23" s="8">
        <v>12064.5</v>
      </c>
      <c r="F23" s="15">
        <v>9.61</v>
      </c>
      <c r="H23" s="14">
        <f t="shared" si="7"/>
        <v>1206.45</v>
      </c>
      <c r="I23" s="3">
        <f t="shared" si="8"/>
        <v>59506.105263157893</v>
      </c>
      <c r="J23" s="3">
        <f t="shared" si="9"/>
        <v>2.027439024390244E-2</v>
      </c>
      <c r="K23" s="4">
        <f t="shared" si="10"/>
        <v>1459.3416528993082</v>
      </c>
      <c r="L23" s="4">
        <f t="shared" si="11"/>
        <v>1024.4984027506434</v>
      </c>
      <c r="M23">
        <f>VLOOKUP(B23,'CPI Indexes'!A$2:E$109,5,FALSE)</f>
        <v>6.56</v>
      </c>
      <c r="N23">
        <f>IF(B23&gt;G$4,VLOOKUP((B23-G$4),'CPI Indexes'!A$2:E$109,5,FALSE),VLOOKUP(0,'CPI Indexes'!A$2:E$109,5,FALSE))</f>
        <v>1.33</v>
      </c>
      <c r="O23">
        <f t="shared" si="12"/>
        <v>4.9323308270676689</v>
      </c>
      <c r="P23"/>
    </row>
    <row r="24" spans="2:16" x14ac:dyDescent="0.35">
      <c r="B24">
        <f t="shared" si="1"/>
        <v>49</v>
      </c>
      <c r="C24" s="7">
        <v>1972</v>
      </c>
      <c r="D24" s="8">
        <v>4526.37</v>
      </c>
      <c r="F24" s="15">
        <v>10.1</v>
      </c>
      <c r="H24" s="14">
        <f t="shared" si="7"/>
        <v>452.637</v>
      </c>
      <c r="I24" s="3">
        <f t="shared" si="8"/>
        <v>21629.82916030534</v>
      </c>
      <c r="J24" s="3">
        <f t="shared" si="9"/>
        <v>2.0926517571884986E-2</v>
      </c>
      <c r="K24" s="4">
        <f t="shared" si="10"/>
        <v>552.85569352774723</v>
      </c>
      <c r="L24" s="4">
        <f t="shared" si="11"/>
        <v>381.18159424793839</v>
      </c>
      <c r="M24">
        <f>VLOOKUP(B24,'CPI Indexes'!A$2:E$109,5,FALSE)</f>
        <v>6.26</v>
      </c>
      <c r="N24">
        <f>IF(B24&gt;G$4,VLOOKUP((B24-G$4),'CPI Indexes'!A$2:E$109,5,FALSE),VLOOKUP(0,'CPI Indexes'!A$2:E$109,5,FALSE))</f>
        <v>1.31</v>
      </c>
      <c r="O24">
        <f t="shared" si="12"/>
        <v>4.778625954198473</v>
      </c>
      <c r="P24"/>
    </row>
    <row r="25" spans="2:16" x14ac:dyDescent="0.35">
      <c r="B25">
        <f t="shared" si="1"/>
        <v>48</v>
      </c>
      <c r="C25" s="7">
        <v>1973</v>
      </c>
      <c r="D25" s="8">
        <v>7696.36</v>
      </c>
      <c r="F25" s="15">
        <v>10.62</v>
      </c>
      <c r="H25" s="14">
        <f t="shared" si="7"/>
        <v>769.63599999999997</v>
      </c>
      <c r="I25" s="3">
        <f t="shared" si="8"/>
        <v>34934.259062500001</v>
      </c>
      <c r="J25" s="3">
        <f t="shared" si="9"/>
        <v>2.2030981067125643E-2</v>
      </c>
      <c r="K25" s="4">
        <f t="shared" si="10"/>
        <v>949.77164089098028</v>
      </c>
      <c r="L25" s="4">
        <f t="shared" si="11"/>
        <v>642.42956424553597</v>
      </c>
      <c r="M25">
        <f>VLOOKUP(B25,'CPI Indexes'!A$2:E$109,5,FALSE)</f>
        <v>5.81</v>
      </c>
      <c r="N25">
        <f>IF(B25&gt;G$4,VLOOKUP((B25-G$4),'CPI Indexes'!A$2:E$109,5,FALSE),VLOOKUP(0,'CPI Indexes'!A$2:E$109,5,FALSE))</f>
        <v>1.28</v>
      </c>
      <c r="O25">
        <f t="shared" si="12"/>
        <v>4.5390625</v>
      </c>
      <c r="P25"/>
    </row>
    <row r="26" spans="2:16" x14ac:dyDescent="0.35">
      <c r="B26">
        <f t="shared" si="1"/>
        <v>47</v>
      </c>
      <c r="C26" s="7">
        <v>1974</v>
      </c>
      <c r="D26" s="8">
        <v>96065.03</v>
      </c>
      <c r="F26" s="16">
        <v>11.16</v>
      </c>
      <c r="H26" s="14">
        <f t="shared" si="7"/>
        <v>9606.5030000000006</v>
      </c>
      <c r="I26" s="3">
        <f t="shared" si="8"/>
        <v>398746.1165873016</v>
      </c>
      <c r="J26" s="3">
        <f t="shared" si="9"/>
        <v>2.4091778202676866E-2</v>
      </c>
      <c r="K26" s="4">
        <f t="shared" si="10"/>
        <v>11982.384172344762</v>
      </c>
      <c r="L26" s="4">
        <f t="shared" si="11"/>
        <v>7945.4039782864456</v>
      </c>
      <c r="M26">
        <f>VLOOKUP(B26,'CPI Indexes'!A$2:E$109,5,FALSE)</f>
        <v>5.23</v>
      </c>
      <c r="N26">
        <f>IF(B26&gt;G$4,VLOOKUP((B26-G$4),'CPI Indexes'!A$2:E$109,5,FALSE),VLOOKUP(0,'CPI Indexes'!A$2:E$109,5,FALSE))</f>
        <v>1.26</v>
      </c>
      <c r="O26">
        <f t="shared" si="12"/>
        <v>4.1507936507936511</v>
      </c>
      <c r="P26"/>
    </row>
    <row r="27" spans="2:16" x14ac:dyDescent="0.35">
      <c r="B27">
        <f t="shared" si="1"/>
        <v>46</v>
      </c>
      <c r="C27" s="7">
        <v>1975</v>
      </c>
      <c r="D27" s="8">
        <v>55403.35</v>
      </c>
      <c r="F27" s="16">
        <v>11.73</v>
      </c>
      <c r="H27" s="14">
        <f t="shared" si="7"/>
        <v>5540.335</v>
      </c>
      <c r="I27" s="3">
        <f t="shared" si="8"/>
        <v>212604.72520325202</v>
      </c>
      <c r="J27" s="3">
        <f t="shared" si="9"/>
        <v>2.6059322033898307E-2</v>
      </c>
      <c r="K27" s="4">
        <f t="shared" si="10"/>
        <v>6989.0160882371501</v>
      </c>
      <c r="L27" s="4">
        <f t="shared" si="11"/>
        <v>4538.1156993375744</v>
      </c>
      <c r="M27">
        <f>VLOOKUP(B27,'CPI Indexes'!A$2:E$109,5,FALSE)</f>
        <v>4.72</v>
      </c>
      <c r="N27">
        <f>IF(B27&gt;G$4,VLOOKUP((B27-G$4),'CPI Indexes'!A$2:E$109,5,FALSE),VLOOKUP(0,'CPI Indexes'!A$2:E$109,5,FALSE))</f>
        <v>1.23</v>
      </c>
      <c r="O27">
        <f t="shared" si="12"/>
        <v>3.8373983739837398</v>
      </c>
      <c r="P27"/>
    </row>
    <row r="28" spans="2:16" x14ac:dyDescent="0.35">
      <c r="B28">
        <f t="shared" si="1"/>
        <v>45</v>
      </c>
      <c r="C28" s="7">
        <v>1976</v>
      </c>
      <c r="D28" s="8">
        <v>12794.87</v>
      </c>
      <c r="F28" s="16">
        <v>12.34</v>
      </c>
      <c r="H28" s="14">
        <f t="shared" si="7"/>
        <v>1279.4870000000001</v>
      </c>
      <c r="I28" s="3">
        <f t="shared" si="8"/>
        <v>47021.147250000009</v>
      </c>
      <c r="J28" s="3">
        <f t="shared" si="9"/>
        <v>2.7210884353741492E-2</v>
      </c>
      <c r="K28" s="4">
        <f t="shared" si="10"/>
        <v>1633.6612101030144</v>
      </c>
      <c r="L28" s="4">
        <f t="shared" si="11"/>
        <v>1037.2149712244227</v>
      </c>
      <c r="M28">
        <f>VLOOKUP(B28,'CPI Indexes'!A$2:E$109,5,FALSE)</f>
        <v>4.41</v>
      </c>
      <c r="N28">
        <f>IF(B28&gt;G$4,VLOOKUP((B28-G$4),'CPI Indexes'!A$2:E$109,5,FALSE),VLOOKUP(0,'CPI Indexes'!A$2:E$109,5,FALSE))</f>
        <v>1.2</v>
      </c>
      <c r="O28">
        <f t="shared" si="12"/>
        <v>3.6750000000000003</v>
      </c>
      <c r="P28"/>
    </row>
    <row r="29" spans="2:16" x14ac:dyDescent="0.35">
      <c r="B29">
        <f t="shared" si="1"/>
        <v>44</v>
      </c>
      <c r="C29" s="7">
        <v>1977</v>
      </c>
      <c r="D29" s="8">
        <v>88859.03</v>
      </c>
      <c r="F29" s="16">
        <v>12.97</v>
      </c>
      <c r="H29" s="14">
        <f t="shared" si="7"/>
        <v>8885.9030000000002</v>
      </c>
      <c r="I29" s="3">
        <f t="shared" si="8"/>
        <v>302120.70200000005</v>
      </c>
      <c r="J29" s="3">
        <f t="shared" si="9"/>
        <v>2.9411764705882349E-2</v>
      </c>
      <c r="K29" s="4">
        <f t="shared" si="10"/>
        <v>11488.03621174953</v>
      </c>
      <c r="L29" s="4">
        <f t="shared" si="11"/>
        <v>7126.5620202274094</v>
      </c>
      <c r="M29">
        <f>VLOOKUP(B29,'CPI Indexes'!A$2:E$109,5,FALSE)</f>
        <v>4.08</v>
      </c>
      <c r="N29">
        <f>IF(B29&gt;G$4,VLOOKUP((B29-G$4),'CPI Indexes'!A$2:E$109,5,FALSE),VLOOKUP(0,'CPI Indexes'!A$2:E$109,5,FALSE))</f>
        <v>1.2</v>
      </c>
      <c r="O29">
        <f t="shared" si="12"/>
        <v>3.4000000000000004</v>
      </c>
      <c r="P29"/>
    </row>
    <row r="30" spans="2:16" x14ac:dyDescent="0.35">
      <c r="B30">
        <f t="shared" si="1"/>
        <v>43</v>
      </c>
      <c r="C30" s="7">
        <v>1978</v>
      </c>
      <c r="D30" s="8">
        <v>80811.59</v>
      </c>
      <c r="F30" s="16">
        <v>13.63</v>
      </c>
      <c r="H30" s="14">
        <f t="shared" si="7"/>
        <v>8081.1589999999997</v>
      </c>
      <c r="I30" s="3">
        <f t="shared" si="8"/>
        <v>256131.64966101697</v>
      </c>
      <c r="J30" s="3">
        <f t="shared" si="9"/>
        <v>3.155080213903743E-2</v>
      </c>
      <c r="K30" s="4">
        <f t="shared" si="10"/>
        <v>10585.076300136279</v>
      </c>
      <c r="L30" s="4">
        <f t="shared" si="11"/>
        <v>6408.7911129615277</v>
      </c>
      <c r="M30">
        <f>VLOOKUP(B30,'CPI Indexes'!A$2:E$109,5,FALSE)</f>
        <v>3.74</v>
      </c>
      <c r="N30">
        <f>IF(B30&gt;G$4,VLOOKUP((B30-G$4),'CPI Indexes'!A$2:E$109,5,FALSE),VLOOKUP(0,'CPI Indexes'!A$2:E$109,5,FALSE))</f>
        <v>1.18</v>
      </c>
      <c r="O30">
        <f t="shared" si="12"/>
        <v>3.1694915254237293</v>
      </c>
      <c r="P30"/>
    </row>
    <row r="31" spans="2:16" x14ac:dyDescent="0.35">
      <c r="B31">
        <f t="shared" si="1"/>
        <v>42</v>
      </c>
      <c r="C31" s="7">
        <v>1979</v>
      </c>
      <c r="D31" s="8">
        <v>99637.42</v>
      </c>
      <c r="F31" s="16">
        <v>14.32</v>
      </c>
      <c r="H31" s="14">
        <f t="shared" si="7"/>
        <v>9963.7420000000002</v>
      </c>
      <c r="I31" s="3">
        <f t="shared" si="8"/>
        <v>299786.27245614037</v>
      </c>
      <c r="J31" s="3">
        <f t="shared" si="9"/>
        <v>3.3236151603498541E-2</v>
      </c>
      <c r="K31" s="4">
        <f t="shared" si="10"/>
        <v>13230.520592267219</v>
      </c>
      <c r="L31" s="4">
        <f t="shared" si="11"/>
        <v>7809.5725529151696</v>
      </c>
      <c r="M31">
        <f>VLOOKUP(B31,'CPI Indexes'!A$2:E$109,5,FALSE)</f>
        <v>3.43</v>
      </c>
      <c r="N31">
        <f>IF(B31&gt;G$4,VLOOKUP((B31-G$4),'CPI Indexes'!A$2:E$109,5,FALSE),VLOOKUP(0,'CPI Indexes'!A$2:E$109,5,FALSE))</f>
        <v>1.1399999999999999</v>
      </c>
      <c r="O31">
        <f t="shared" si="12"/>
        <v>3.0087719298245617</v>
      </c>
      <c r="P31"/>
    </row>
    <row r="32" spans="2:16" x14ac:dyDescent="0.35">
      <c r="B32">
        <f t="shared" si="1"/>
        <v>40</v>
      </c>
      <c r="C32" s="7">
        <v>1981</v>
      </c>
      <c r="D32" s="9">
        <v>238599.34</v>
      </c>
      <c r="F32" s="16">
        <v>15.79</v>
      </c>
      <c r="H32" s="14">
        <f t="shared" si="7"/>
        <v>23859.934000000001</v>
      </c>
      <c r="I32" s="3">
        <f t="shared" si="8"/>
        <v>590107.29625000001</v>
      </c>
      <c r="J32" s="3">
        <f t="shared" si="9"/>
        <v>4.043321299638989E-2</v>
      </c>
      <c r="K32" s="4">
        <f t="shared" si="10"/>
        <v>32618.647548817677</v>
      </c>
      <c r="L32" s="4">
        <f t="shared" si="11"/>
        <v>18239.535164684181</v>
      </c>
      <c r="M32">
        <f>VLOOKUP(B32,'CPI Indexes'!A$2:E$109,5,FALSE)</f>
        <v>2.77</v>
      </c>
      <c r="N32">
        <f>IF(B32&gt;G$4,VLOOKUP((B32-G$4),'CPI Indexes'!A$2:E$109,5,FALSE),VLOOKUP(0,'CPI Indexes'!A$2:E$109,5,FALSE))</f>
        <v>1.1200000000000001</v>
      </c>
      <c r="O32">
        <f t="shared" si="12"/>
        <v>2.4732142857142856</v>
      </c>
      <c r="P32"/>
    </row>
    <row r="33" spans="2:16" x14ac:dyDescent="0.35">
      <c r="B33">
        <f t="shared" si="1"/>
        <v>39</v>
      </c>
      <c r="C33" s="7">
        <v>1982</v>
      </c>
      <c r="D33" s="8">
        <v>146799.48000000001</v>
      </c>
      <c r="F33" s="16">
        <v>16.57</v>
      </c>
      <c r="H33" s="14">
        <f t="shared" si="7"/>
        <v>14679.948000000002</v>
      </c>
      <c r="I33" s="3">
        <f t="shared" si="8"/>
        <v>336696.05504587159</v>
      </c>
      <c r="J33" s="3">
        <f t="shared" si="9"/>
        <v>4.36E-2</v>
      </c>
      <c r="K33" s="4">
        <f t="shared" si="10"/>
        <v>20381.181818473218</v>
      </c>
      <c r="L33" s="4">
        <f t="shared" si="11"/>
        <v>11074.049414505023</v>
      </c>
      <c r="M33">
        <f>VLOOKUP(B33,'CPI Indexes'!A$2:E$109,5,FALSE)</f>
        <v>2.5</v>
      </c>
      <c r="N33">
        <f>IF(B33&gt;G$4,VLOOKUP((B33-G$4),'CPI Indexes'!A$2:E$109,5,FALSE),VLOOKUP(0,'CPI Indexes'!A$2:E$109,5,FALSE))</f>
        <v>1.0900000000000001</v>
      </c>
      <c r="O33">
        <f t="shared" si="12"/>
        <v>2.2935779816513762</v>
      </c>
      <c r="P33"/>
    </row>
    <row r="34" spans="2:16" x14ac:dyDescent="0.35">
      <c r="B34">
        <f t="shared" si="1"/>
        <v>38</v>
      </c>
      <c r="C34" s="7">
        <v>1983</v>
      </c>
      <c r="D34" s="8">
        <v>45243.4</v>
      </c>
      <c r="F34" s="16">
        <v>17.38</v>
      </c>
      <c r="H34" s="14">
        <f t="shared" si="7"/>
        <v>4524.34</v>
      </c>
      <c r="I34" s="3">
        <f t="shared" si="8"/>
        <v>98865.207407407404</v>
      </c>
      <c r="J34" s="3">
        <f t="shared" si="9"/>
        <v>4.576271186440678E-2</v>
      </c>
      <c r="K34" s="4">
        <f t="shared" si="10"/>
        <v>6383.0202104860191</v>
      </c>
      <c r="L34" s="4">
        <f t="shared" si="11"/>
        <v>3366.301014395021</v>
      </c>
      <c r="M34">
        <f>VLOOKUP(B34,'CPI Indexes'!A$2:E$109,5,FALSE)</f>
        <v>2.36</v>
      </c>
      <c r="N34">
        <f>IF(B34&gt;G$4,VLOOKUP((B34-G$4),'CPI Indexes'!A$2:E$109,5,FALSE),VLOOKUP(0,'CPI Indexes'!A$2:E$109,5,FALSE))</f>
        <v>1.08</v>
      </c>
      <c r="O34">
        <f t="shared" si="12"/>
        <v>2.1851851851851851</v>
      </c>
      <c r="P34"/>
    </row>
    <row r="35" spans="2:16" x14ac:dyDescent="0.35">
      <c r="B35">
        <f t="shared" si="1"/>
        <v>37</v>
      </c>
      <c r="C35" s="7">
        <v>1984</v>
      </c>
      <c r="D35" s="8">
        <v>229535.79</v>
      </c>
      <c r="F35" s="16">
        <v>18.21</v>
      </c>
      <c r="H35" s="14">
        <f t="shared" si="7"/>
        <v>22953.579000000002</v>
      </c>
      <c r="I35" s="3">
        <f t="shared" si="8"/>
        <v>484813.91158878495</v>
      </c>
      <c r="J35" s="3">
        <f t="shared" si="9"/>
        <v>4.7345132743362842E-2</v>
      </c>
      <c r="K35" s="4">
        <f t="shared" si="10"/>
        <v>32919.978250255532</v>
      </c>
      <c r="L35" s="4">
        <f t="shared" si="11"/>
        <v>16838.993936798986</v>
      </c>
      <c r="M35">
        <f>VLOOKUP(B35,'CPI Indexes'!A$2:E$109,5,FALSE)</f>
        <v>2.2599999999999998</v>
      </c>
      <c r="N35">
        <f>IF(B35&gt;G$4,VLOOKUP((B35-G$4),'CPI Indexes'!A$2:E$109,5,FALSE),VLOOKUP(0,'CPI Indexes'!A$2:E$109,5,FALSE))</f>
        <v>1.07</v>
      </c>
      <c r="O35">
        <f t="shared" si="12"/>
        <v>2.1121495327102799</v>
      </c>
      <c r="P35"/>
    </row>
    <row r="36" spans="2:16" x14ac:dyDescent="0.35">
      <c r="B36">
        <f t="shared" si="1"/>
        <v>36</v>
      </c>
      <c r="C36" s="7">
        <v>1985</v>
      </c>
      <c r="D36" s="8">
        <v>23764.54</v>
      </c>
      <c r="F36" s="16">
        <v>19.059999999999999</v>
      </c>
      <c r="H36" s="14">
        <f t="shared" si="7"/>
        <v>2376.4540000000002</v>
      </c>
      <c r="I36" s="3">
        <f t="shared" si="8"/>
        <v>49113.382666666665</v>
      </c>
      <c r="J36" s="3">
        <f t="shared" si="9"/>
        <v>4.8387096774193554E-2</v>
      </c>
      <c r="K36" s="4">
        <f t="shared" si="10"/>
        <v>3466.1606377809271</v>
      </c>
      <c r="L36" s="4">
        <f t="shared" si="11"/>
        <v>1718.3649173358551</v>
      </c>
      <c r="M36">
        <f>VLOOKUP(B36,'CPI Indexes'!A$2:E$109,5,FALSE)</f>
        <v>2.17</v>
      </c>
      <c r="N36">
        <f>IF(B36&gt;G$4,VLOOKUP((B36-G$4),'CPI Indexes'!A$2:E$109,5,FALSE),VLOOKUP(0,'CPI Indexes'!A$2:E$109,5,FALSE))</f>
        <v>1.05</v>
      </c>
      <c r="O36">
        <f t="shared" si="12"/>
        <v>2.0666666666666664</v>
      </c>
      <c r="P36"/>
    </row>
    <row r="37" spans="2:16" x14ac:dyDescent="0.35">
      <c r="B37">
        <f t="shared" si="1"/>
        <v>35</v>
      </c>
      <c r="C37" s="7">
        <v>1986</v>
      </c>
      <c r="D37" s="8">
        <v>627855.34</v>
      </c>
      <c r="F37" s="16">
        <v>19.940000000000001</v>
      </c>
      <c r="H37" s="14">
        <f t="shared" si="7"/>
        <v>62785.534</v>
      </c>
      <c r="I37" s="3">
        <f t="shared" si="8"/>
        <v>1273997.7287378639</v>
      </c>
      <c r="J37" s="3">
        <f t="shared" si="9"/>
        <v>4.9282296650717705E-2</v>
      </c>
      <c r="K37" s="4">
        <f t="shared" si="10"/>
        <v>93185.216224317657</v>
      </c>
      <c r="L37" s="4">
        <f t="shared" si="11"/>
        <v>44724.366315868974</v>
      </c>
      <c r="M37">
        <f>VLOOKUP(B37,'CPI Indexes'!A$2:E$109,5,FALSE)</f>
        <v>2.09</v>
      </c>
      <c r="N37">
        <f>IF(B37&gt;G$4,VLOOKUP((B37-G$4),'CPI Indexes'!A$2:E$109,5,FALSE),VLOOKUP(0,'CPI Indexes'!A$2:E$109,5,FALSE))</f>
        <v>1.03</v>
      </c>
      <c r="O37">
        <f t="shared" si="12"/>
        <v>2.029126213592233</v>
      </c>
      <c r="P37"/>
    </row>
    <row r="38" spans="2:16" x14ac:dyDescent="0.35">
      <c r="B38">
        <f t="shared" si="1"/>
        <v>34</v>
      </c>
      <c r="C38" s="7">
        <v>1987</v>
      </c>
      <c r="D38" s="8">
        <v>841421.49</v>
      </c>
      <c r="F38" s="16">
        <v>20.84</v>
      </c>
      <c r="H38" s="14">
        <f t="shared" si="7"/>
        <v>84142.149000000005</v>
      </c>
      <c r="I38" s="3">
        <f t="shared" si="8"/>
        <v>1666181.1683168316</v>
      </c>
      <c r="J38" s="3">
        <f t="shared" si="9"/>
        <v>5.0500000000000003E-2</v>
      </c>
      <c r="K38" s="4">
        <f t="shared" si="10"/>
        <v>127127.98964461837</v>
      </c>
      <c r="L38" s="4">
        <f t="shared" si="11"/>
        <v>59026.776006629087</v>
      </c>
      <c r="M38">
        <f>VLOOKUP(B38,'CPI Indexes'!A$2:E$109,5,FALSE)</f>
        <v>2</v>
      </c>
      <c r="N38">
        <f>IF(B38&gt;G$4,VLOOKUP((B38-G$4),'CPI Indexes'!A$2:E$109,5,FALSE),VLOOKUP(0,'CPI Indexes'!A$2:E$109,5,FALSE))</f>
        <v>1.01</v>
      </c>
      <c r="O38">
        <f t="shared" si="12"/>
        <v>1.9801980198019802</v>
      </c>
      <c r="P38"/>
    </row>
    <row r="39" spans="2:16" x14ac:dyDescent="0.35">
      <c r="B39">
        <f t="shared" si="1"/>
        <v>33</v>
      </c>
      <c r="C39" s="7">
        <v>1988</v>
      </c>
      <c r="D39" s="8">
        <v>22839.52</v>
      </c>
      <c r="F39" s="16">
        <v>21.76</v>
      </c>
      <c r="H39" s="14">
        <f t="shared" si="7"/>
        <v>2283.9520000000002</v>
      </c>
      <c r="I39" s="3">
        <f t="shared" si="8"/>
        <v>43851.878400000001</v>
      </c>
      <c r="J39" s="3">
        <f t="shared" si="9"/>
        <v>5.2083333333333336E-2</v>
      </c>
      <c r="K39" s="4">
        <f t="shared" si="10"/>
        <v>3514.2019062232207</v>
      </c>
      <c r="L39" s="4">
        <f t="shared" si="11"/>
        <v>1577.3407991498657</v>
      </c>
      <c r="M39">
        <f>VLOOKUP(B39,'CPI Indexes'!A$2:E$109,5,FALSE)</f>
        <v>1.92</v>
      </c>
      <c r="N39">
        <f>IF(B39&gt;G$4,VLOOKUP((B39-G$4),'CPI Indexes'!A$2:E$109,5,FALSE),VLOOKUP(0,'CPI Indexes'!A$2:E$109,5,FALSE))</f>
        <v>1</v>
      </c>
      <c r="O39">
        <f t="shared" si="12"/>
        <v>1.92</v>
      </c>
      <c r="P39"/>
    </row>
    <row r="40" spans="2:16" x14ac:dyDescent="0.35">
      <c r="B40">
        <f t="shared" si="1"/>
        <v>32</v>
      </c>
      <c r="C40" s="7">
        <v>1989</v>
      </c>
      <c r="D40" s="8">
        <v>791278.65</v>
      </c>
      <c r="F40" s="16">
        <v>22.69</v>
      </c>
      <c r="H40" s="14">
        <f t="shared" si="7"/>
        <v>79127.865000000005</v>
      </c>
      <c r="I40" s="3">
        <f t="shared" si="8"/>
        <v>1477591.7647959185</v>
      </c>
      <c r="J40" s="3">
        <f t="shared" si="9"/>
        <v>5.3551912568306013E-2</v>
      </c>
      <c r="K40" s="4">
        <f t="shared" si="10"/>
        <v>124013.03755987636</v>
      </c>
      <c r="L40" s="4">
        <f t="shared" si="11"/>
        <v>53789.466150366286</v>
      </c>
      <c r="M40">
        <f>VLOOKUP(B40,'CPI Indexes'!A$2:E$109,5,FALSE)</f>
        <v>1.83</v>
      </c>
      <c r="N40">
        <f>IF(B40&gt;G$4,VLOOKUP((B40-G$4),'CPI Indexes'!A$2:E$109,5,FALSE),VLOOKUP(0,'CPI Indexes'!A$2:E$109,5,FALSE))</f>
        <v>0.98</v>
      </c>
      <c r="O40">
        <f t="shared" si="12"/>
        <v>1.8673469387755104</v>
      </c>
      <c r="P40"/>
    </row>
    <row r="41" spans="2:16" x14ac:dyDescent="0.35">
      <c r="B41">
        <f t="shared" si="1"/>
        <v>31</v>
      </c>
      <c r="C41" s="7">
        <v>1990</v>
      </c>
      <c r="D41" s="8">
        <v>785719.08</v>
      </c>
      <c r="F41" s="16">
        <v>23.64</v>
      </c>
      <c r="H41" s="14">
        <f t="shared" si="7"/>
        <v>78571.907999999996</v>
      </c>
      <c r="I41" s="3">
        <f t="shared" si="8"/>
        <v>1403069.7857142857</v>
      </c>
      <c r="J41" s="3">
        <f t="shared" si="9"/>
        <v>5.6000000000000001E-2</v>
      </c>
      <c r="K41" s="4">
        <f t="shared" si="10"/>
        <v>125480.24555581421</v>
      </c>
      <c r="L41" s="4">
        <f t="shared" si="11"/>
        <v>52555.303524717594</v>
      </c>
      <c r="M41">
        <f>VLOOKUP(B41,'CPI Indexes'!A$2:E$109,5,FALSE)</f>
        <v>1.75</v>
      </c>
      <c r="N41">
        <f>IF(B41&gt;G$4,VLOOKUP((B41-G$4),'CPI Indexes'!A$2:E$109,5,FALSE),VLOOKUP(0,'CPI Indexes'!A$2:E$109,5,FALSE))</f>
        <v>0.98</v>
      </c>
      <c r="O41">
        <f t="shared" si="12"/>
        <v>1.7857142857142858</v>
      </c>
      <c r="P41"/>
    </row>
    <row r="42" spans="2:16" x14ac:dyDescent="0.35">
      <c r="B42">
        <f t="shared" si="1"/>
        <v>30</v>
      </c>
      <c r="C42" s="7">
        <v>1991</v>
      </c>
      <c r="D42" s="8">
        <v>996030.58</v>
      </c>
      <c r="F42" s="16">
        <v>24.6</v>
      </c>
      <c r="H42" s="14">
        <f t="shared" si="7"/>
        <v>99603.058000000005</v>
      </c>
      <c r="I42" s="3">
        <f t="shared" si="8"/>
        <v>1676990.2622448979</v>
      </c>
      <c r="J42" s="3">
        <f t="shared" si="9"/>
        <v>5.9393939393939402E-2</v>
      </c>
      <c r="K42" s="4">
        <f t="shared" si="10"/>
        <v>162120.1129419732</v>
      </c>
      <c r="L42" s="4">
        <f t="shared" si="11"/>
        <v>65543.481336529003</v>
      </c>
      <c r="M42">
        <f>VLOOKUP(B42,'CPI Indexes'!A$2:E$109,5,FALSE)</f>
        <v>1.65</v>
      </c>
      <c r="N42">
        <f>IF(B42&gt;G$4,VLOOKUP((B42-G$4),'CPI Indexes'!A$2:E$109,5,FALSE),VLOOKUP(0,'CPI Indexes'!A$2:E$109,5,FALSE))</f>
        <v>0.98</v>
      </c>
      <c r="O42">
        <f t="shared" si="12"/>
        <v>1.6836734693877551</v>
      </c>
      <c r="P42"/>
    </row>
    <row r="43" spans="2:16" x14ac:dyDescent="0.35">
      <c r="B43">
        <f t="shared" si="1"/>
        <v>29</v>
      </c>
      <c r="C43" s="7">
        <v>1992</v>
      </c>
      <c r="D43" s="8">
        <v>337836.22</v>
      </c>
      <c r="F43" s="16">
        <v>25.57</v>
      </c>
      <c r="H43" s="14">
        <f t="shared" si="7"/>
        <v>33783.621999999996</v>
      </c>
      <c r="I43" s="3">
        <f t="shared" si="8"/>
        <v>561911.26387755095</v>
      </c>
      <c r="J43" s="3">
        <f t="shared" si="9"/>
        <v>6.0122699386503067E-2</v>
      </c>
      <c r="K43" s="4">
        <f t="shared" si="10"/>
        <v>56054.773381215222</v>
      </c>
      <c r="L43" s="4">
        <f t="shared" si="11"/>
        <v>21867.379723487953</v>
      </c>
      <c r="M43">
        <f>VLOOKUP(B43,'CPI Indexes'!A$2:E$109,5,FALSE)</f>
        <v>1.63</v>
      </c>
      <c r="N43">
        <f>IF(B43&gt;G$4,VLOOKUP((B43-G$4),'CPI Indexes'!A$2:E$109,5,FALSE),VLOOKUP(0,'CPI Indexes'!A$2:E$109,5,FALSE))</f>
        <v>0.98</v>
      </c>
      <c r="O43">
        <f t="shared" si="12"/>
        <v>1.6632653061224489</v>
      </c>
      <c r="P43"/>
    </row>
    <row r="44" spans="2:16" x14ac:dyDescent="0.35">
      <c r="B44">
        <f t="shared" si="1"/>
        <v>28</v>
      </c>
      <c r="C44" s="7">
        <v>1993</v>
      </c>
      <c r="D44" s="8">
        <v>713832.36</v>
      </c>
      <c r="F44" s="16">
        <v>26.55</v>
      </c>
      <c r="H44" s="14">
        <f t="shared" si="7"/>
        <v>71383.236000000004</v>
      </c>
      <c r="I44" s="3">
        <f t="shared" si="8"/>
        <v>1165440.587755102</v>
      </c>
      <c r="J44" s="3">
        <f t="shared" si="9"/>
        <v>6.1250000000000006E-2</v>
      </c>
      <c r="K44" s="4">
        <f t="shared" si="10"/>
        <v>120762.13768068507</v>
      </c>
      <c r="L44" s="4">
        <f t="shared" si="11"/>
        <v>45440.865447333294</v>
      </c>
      <c r="M44">
        <f>VLOOKUP(B44,'CPI Indexes'!A$2:E$109,5,FALSE)</f>
        <v>1.6</v>
      </c>
      <c r="N44">
        <f>IF(B44&gt;G$4,VLOOKUP((B44-G$4),'CPI Indexes'!A$2:E$109,5,FALSE),VLOOKUP(0,'CPI Indexes'!A$2:E$109,5,FALSE))</f>
        <v>0.98</v>
      </c>
      <c r="O44">
        <f t="shared" si="12"/>
        <v>1.6326530612244898</v>
      </c>
      <c r="P44"/>
    </row>
    <row r="45" spans="2:16" x14ac:dyDescent="0.35">
      <c r="B45">
        <f t="shared" si="1"/>
        <v>27</v>
      </c>
      <c r="C45" s="7">
        <v>1994</v>
      </c>
      <c r="D45" s="8">
        <v>97420.36</v>
      </c>
      <c r="F45" s="16">
        <v>27.53</v>
      </c>
      <c r="H45" s="14">
        <f t="shared" si="7"/>
        <v>9742.0360000000001</v>
      </c>
      <c r="I45" s="3">
        <f t="shared" si="8"/>
        <v>159053.64897959185</v>
      </c>
      <c r="J45" s="3">
        <f t="shared" si="9"/>
        <v>6.1249999999999999E-2</v>
      </c>
      <c r="K45" s="4">
        <f t="shared" si="10"/>
        <v>16803.991713512431</v>
      </c>
      <c r="L45" s="4">
        <f t="shared" si="11"/>
        <v>6099.0180335401974</v>
      </c>
      <c r="M45">
        <f>VLOOKUP(B45,'CPI Indexes'!A$2:E$109,5,FALSE)</f>
        <v>1.6</v>
      </c>
      <c r="N45">
        <f>IF(B45&gt;G$4,VLOOKUP((B45-G$4),'CPI Indexes'!A$2:E$109,5,FALSE),VLOOKUP(0,'CPI Indexes'!A$2:E$109,5,FALSE))</f>
        <v>0.98</v>
      </c>
      <c r="O45">
        <f t="shared" si="12"/>
        <v>1.6326530612244898</v>
      </c>
      <c r="P45"/>
    </row>
    <row r="46" spans="2:16" x14ac:dyDescent="0.35">
      <c r="B46">
        <f t="shared" si="1"/>
        <v>26</v>
      </c>
      <c r="C46" s="7">
        <v>1995</v>
      </c>
      <c r="D46" s="8">
        <v>926577.87</v>
      </c>
      <c r="F46" s="16">
        <v>28.52</v>
      </c>
      <c r="H46" s="14">
        <f t="shared" si="7"/>
        <v>92657.787000000011</v>
      </c>
      <c r="I46" s="3">
        <f t="shared" si="8"/>
        <v>1474960.6910204082</v>
      </c>
      <c r="J46" s="3">
        <f t="shared" si="9"/>
        <v>6.2820512820512833E-2</v>
      </c>
      <c r="K46" s="4">
        <f t="shared" si="10"/>
        <v>162989.19775633371</v>
      </c>
      <c r="L46" s="4">
        <f t="shared" si="11"/>
        <v>57039.808209669063</v>
      </c>
      <c r="M46">
        <f>VLOOKUP(B46,'CPI Indexes'!A$2:E$109,5,FALSE)</f>
        <v>1.56</v>
      </c>
      <c r="N46">
        <f>IF(B46&gt;G$4,VLOOKUP((B46-G$4),'CPI Indexes'!A$2:E$109,5,FALSE),VLOOKUP(0,'CPI Indexes'!A$2:E$109,5,FALSE))</f>
        <v>0.98</v>
      </c>
      <c r="O46">
        <f t="shared" si="12"/>
        <v>1.5918367346938775</v>
      </c>
      <c r="P46"/>
    </row>
    <row r="47" spans="2:16" x14ac:dyDescent="0.35">
      <c r="B47">
        <f t="shared" si="1"/>
        <v>24</v>
      </c>
      <c r="C47" s="7">
        <v>1997</v>
      </c>
      <c r="D47" s="8">
        <v>47478.23</v>
      </c>
      <c r="F47" s="16">
        <v>30.51</v>
      </c>
      <c r="H47" s="14">
        <f t="shared" si="7"/>
        <v>4747.8230000000003</v>
      </c>
      <c r="I47" s="3">
        <f t="shared" si="8"/>
        <v>73639.703673469383</v>
      </c>
      <c r="J47" s="3">
        <f t="shared" si="9"/>
        <v>6.4473684210526322E-2</v>
      </c>
      <c r="K47" s="4">
        <f t="shared" si="10"/>
        <v>8687.3188250655658</v>
      </c>
      <c r="L47" s="4">
        <f t="shared" si="11"/>
        <v>2825.4567587175443</v>
      </c>
      <c r="M47">
        <f>VLOOKUP(B47,'CPI Indexes'!A$2:E$109,5,FALSE)</f>
        <v>1.52</v>
      </c>
      <c r="N47">
        <f>IF(B47&gt;G$4,VLOOKUP((B47-G$4),'CPI Indexes'!A$2:E$109,5,FALSE),VLOOKUP(0,'CPI Indexes'!A$2:E$109,5,FALSE))</f>
        <v>0.98</v>
      </c>
      <c r="O47">
        <f t="shared" si="12"/>
        <v>1.5510204081632653</v>
      </c>
      <c r="P47"/>
    </row>
    <row r="48" spans="2:16" x14ac:dyDescent="0.35">
      <c r="B48">
        <f t="shared" si="1"/>
        <v>23</v>
      </c>
      <c r="C48" s="7">
        <v>1998</v>
      </c>
      <c r="D48" s="8">
        <v>104058.13</v>
      </c>
      <c r="F48" s="16">
        <v>31.5</v>
      </c>
      <c r="H48" s="14">
        <f t="shared" si="7"/>
        <v>10405.813000000002</v>
      </c>
      <c r="I48" s="3">
        <f t="shared" si="8"/>
        <v>159272.64795918367</v>
      </c>
      <c r="J48" s="3">
        <f t="shared" si="9"/>
        <v>6.533333333333334E-2</v>
      </c>
      <c r="K48" s="4">
        <f t="shared" si="10"/>
        <v>19416.968566277057</v>
      </c>
      <c r="L48" s="4">
        <f t="shared" si="11"/>
        <v>6089.1420832520344</v>
      </c>
      <c r="M48">
        <f>VLOOKUP(B48,'CPI Indexes'!A$2:E$109,5,FALSE)</f>
        <v>1.5</v>
      </c>
      <c r="N48">
        <f>IF(B48&gt;G$4,VLOOKUP((B48-G$4),'CPI Indexes'!A$2:E$109,5,FALSE),VLOOKUP(0,'CPI Indexes'!A$2:E$109,5,FALSE))</f>
        <v>0.98</v>
      </c>
      <c r="O48">
        <f t="shared" si="12"/>
        <v>1.5306122448979591</v>
      </c>
      <c r="P48"/>
    </row>
    <row r="49" spans="2:16" x14ac:dyDescent="0.35">
      <c r="B49">
        <f t="shared" si="1"/>
        <v>22</v>
      </c>
      <c r="C49" s="7">
        <v>1999</v>
      </c>
      <c r="D49" s="8">
        <v>5385.29</v>
      </c>
      <c r="F49" s="16">
        <v>32.5</v>
      </c>
      <c r="H49" s="14">
        <f t="shared" si="7"/>
        <v>538.529</v>
      </c>
      <c r="I49" s="3">
        <f t="shared" si="8"/>
        <v>8077.9349999999995</v>
      </c>
      <c r="J49" s="3">
        <f t="shared" si="9"/>
        <v>6.6666666666666666E-2</v>
      </c>
      <c r="K49" s="4">
        <f t="shared" si="10"/>
        <v>1024.978315325212</v>
      </c>
      <c r="L49" s="4">
        <f t="shared" si="11"/>
        <v>309.81415232721571</v>
      </c>
      <c r="M49">
        <f>VLOOKUP(B49,'CPI Indexes'!A$2:E$109,5,FALSE)</f>
        <v>1.47</v>
      </c>
      <c r="N49">
        <f>IF(B49&gt;G$4,VLOOKUP((B49-G$4),'CPI Indexes'!A$2:E$109,5,FALSE),VLOOKUP(0,'CPI Indexes'!A$2:E$109,5,FALSE))</f>
        <v>0.98</v>
      </c>
      <c r="O49">
        <f t="shared" si="12"/>
        <v>1.5</v>
      </c>
      <c r="P49"/>
    </row>
    <row r="50" spans="2:16" x14ac:dyDescent="0.35">
      <c r="B50">
        <f t="shared" si="1"/>
        <v>21</v>
      </c>
      <c r="C50" s="7">
        <v>2000</v>
      </c>
      <c r="D50" s="8">
        <v>49451.57</v>
      </c>
      <c r="F50" s="16">
        <v>33.5</v>
      </c>
      <c r="H50" s="14">
        <f t="shared" si="7"/>
        <v>4945.1570000000002</v>
      </c>
      <c r="I50" s="3">
        <f t="shared" si="8"/>
        <v>72663.531428571427</v>
      </c>
      <c r="J50" s="3">
        <f t="shared" si="9"/>
        <v>6.8055555555555564E-2</v>
      </c>
      <c r="K50" s="4">
        <f t="shared" si="10"/>
        <v>9600.3228511301222</v>
      </c>
      <c r="L50" s="4">
        <f t="shared" si="11"/>
        <v>2796.9474571802161</v>
      </c>
      <c r="M50">
        <f>VLOOKUP(B50,'CPI Indexes'!A$2:E$109,5,FALSE)</f>
        <v>1.44</v>
      </c>
      <c r="N50">
        <f>IF(B50&gt;G$4,VLOOKUP((B50-G$4),'CPI Indexes'!A$2:E$109,5,FALSE),VLOOKUP(0,'CPI Indexes'!A$2:E$109,5,FALSE))</f>
        <v>0.98</v>
      </c>
      <c r="O50">
        <f t="shared" si="12"/>
        <v>1.4693877551020409</v>
      </c>
      <c r="P50"/>
    </row>
    <row r="51" spans="2:16" x14ac:dyDescent="0.35">
      <c r="B51">
        <f t="shared" si="1"/>
        <v>19</v>
      </c>
      <c r="C51" s="7">
        <v>2002</v>
      </c>
      <c r="D51" s="8">
        <v>289511.03000000003</v>
      </c>
      <c r="F51" s="16">
        <v>35.5</v>
      </c>
      <c r="H51" s="14">
        <f t="shared" si="7"/>
        <v>28951.103000000003</v>
      </c>
      <c r="I51" s="3">
        <f t="shared" si="8"/>
        <v>404724.60316326539</v>
      </c>
      <c r="J51" s="3">
        <f t="shared" si="9"/>
        <v>7.153284671532846E-2</v>
      </c>
      <c r="K51" s="4">
        <f t="shared" si="10"/>
        <v>58475.132154237617</v>
      </c>
      <c r="L51" s="4">
        <f t="shared" si="11"/>
        <v>15826.812993589225</v>
      </c>
      <c r="M51">
        <f>VLOOKUP(B51,'CPI Indexes'!A$2:E$109,5,FALSE)</f>
        <v>1.37</v>
      </c>
      <c r="N51">
        <f>IF(B51&gt;G$4,VLOOKUP((B51-G$4),'CPI Indexes'!A$2:E$109,5,FALSE),VLOOKUP(0,'CPI Indexes'!A$2:E$109,5,FALSE))</f>
        <v>0.98</v>
      </c>
      <c r="O51">
        <f t="shared" si="12"/>
        <v>1.3979591836734695</v>
      </c>
      <c r="P51"/>
    </row>
    <row r="52" spans="2:16" x14ac:dyDescent="0.35">
      <c r="B52">
        <f t="shared" si="1"/>
        <v>16</v>
      </c>
      <c r="C52" s="7">
        <v>2005</v>
      </c>
      <c r="D52" s="8">
        <v>125526.9</v>
      </c>
      <c r="F52" s="16">
        <v>38.5</v>
      </c>
      <c r="H52" s="14">
        <f t="shared" si="7"/>
        <v>12552.69</v>
      </c>
      <c r="I52" s="3">
        <f t="shared" si="8"/>
        <v>163953.50204081633</v>
      </c>
      <c r="J52" s="3">
        <f t="shared" si="9"/>
        <v>7.6562500000000006E-2</v>
      </c>
      <c r="K52" s="4">
        <f t="shared" si="10"/>
        <v>26905.645544809475</v>
      </c>
      <c r="L52" s="4">
        <f t="shared" si="11"/>
        <v>6520.8071932249713</v>
      </c>
      <c r="M52">
        <f>VLOOKUP(B52,'CPI Indexes'!A$2:E$109,5,FALSE)</f>
        <v>1.28</v>
      </c>
      <c r="N52">
        <f>IF(B52&gt;G$4,VLOOKUP((B52-G$4),'CPI Indexes'!A$2:E$109,5,FALSE),VLOOKUP(0,'CPI Indexes'!A$2:E$109,5,FALSE))</f>
        <v>0.98</v>
      </c>
      <c r="O52">
        <f t="shared" si="12"/>
        <v>1.306122448979592</v>
      </c>
      <c r="P52"/>
    </row>
    <row r="53" spans="2:16" x14ac:dyDescent="0.35">
      <c r="B53">
        <f t="shared" si="1"/>
        <v>15</v>
      </c>
      <c r="C53" s="7">
        <v>2006</v>
      </c>
      <c r="D53" s="8">
        <v>162810.09</v>
      </c>
      <c r="F53" s="16">
        <v>39.5</v>
      </c>
      <c r="H53" s="14">
        <f t="shared" si="7"/>
        <v>16281.009</v>
      </c>
      <c r="I53" s="3">
        <f t="shared" si="8"/>
        <v>209327.2585714286</v>
      </c>
      <c r="J53" s="3">
        <f t="shared" si="9"/>
        <v>7.7777777777777765E-2</v>
      </c>
      <c r="K53" s="4">
        <f t="shared" si="10"/>
        <v>35594.926538548316</v>
      </c>
      <c r="L53" s="4">
        <f t="shared" si="11"/>
        <v>8314.9173804728634</v>
      </c>
      <c r="M53">
        <f>VLOOKUP(B53,'CPI Indexes'!A$2:E$109,5,FALSE)</f>
        <v>1.26</v>
      </c>
      <c r="N53">
        <f>IF(B53&gt;G$4,VLOOKUP((B53-G$4),'CPI Indexes'!A$2:E$109,5,FALSE),VLOOKUP(0,'CPI Indexes'!A$2:E$109,5,FALSE))</f>
        <v>0.98</v>
      </c>
      <c r="O53">
        <f t="shared" si="12"/>
        <v>1.2857142857142858</v>
      </c>
      <c r="P53"/>
    </row>
    <row r="54" spans="2:16" x14ac:dyDescent="0.35">
      <c r="B54">
        <f t="shared" si="1"/>
        <v>14</v>
      </c>
      <c r="C54" s="7">
        <v>2007</v>
      </c>
      <c r="D54" s="8">
        <v>272875.71000000002</v>
      </c>
      <c r="F54" s="16">
        <v>40.5</v>
      </c>
      <c r="H54" s="14">
        <f t="shared" si="7"/>
        <v>27287.571000000004</v>
      </c>
      <c r="I54" s="3">
        <f t="shared" si="8"/>
        <v>342486.8605102041</v>
      </c>
      <c r="J54" s="3">
        <f t="shared" si="9"/>
        <v>7.9674796747967486E-2</v>
      </c>
      <c r="K54" s="4">
        <f t="shared" si="10"/>
        <v>60851.576635307414</v>
      </c>
      <c r="L54" s="4">
        <f t="shared" si="11"/>
        <v>13701.041033884117</v>
      </c>
      <c r="M54">
        <f>VLOOKUP(B54,'CPI Indexes'!A$2:E$109,5,FALSE)</f>
        <v>1.23</v>
      </c>
      <c r="N54">
        <f>IF(B54&gt;G$4,VLOOKUP((B54-G$4),'CPI Indexes'!A$2:E$109,5,FALSE),VLOOKUP(0,'CPI Indexes'!A$2:E$109,5,FALSE))</f>
        <v>0.98</v>
      </c>
      <c r="O54">
        <f t="shared" si="12"/>
        <v>1.2551020408163265</v>
      </c>
      <c r="P54"/>
    </row>
    <row r="55" spans="2:16" x14ac:dyDescent="0.35">
      <c r="B55">
        <f t="shared" si="1"/>
        <v>13</v>
      </c>
      <c r="C55" s="7">
        <v>2008</v>
      </c>
      <c r="D55" s="8">
        <v>432488.79</v>
      </c>
      <c r="F55" s="16">
        <v>41.5</v>
      </c>
      <c r="H55" s="14">
        <f t="shared" si="7"/>
        <v>43248.879000000001</v>
      </c>
      <c r="I55" s="3">
        <f t="shared" si="8"/>
        <v>529578.11020408163</v>
      </c>
      <c r="J55" s="3">
        <f t="shared" si="9"/>
        <v>8.1666666666666665E-2</v>
      </c>
      <c r="K55" s="4">
        <f t="shared" si="10"/>
        <v>98374.374339028946</v>
      </c>
      <c r="L55" s="4">
        <f t="shared" si="11"/>
        <v>21348.905253249613</v>
      </c>
      <c r="M55">
        <f>VLOOKUP(B55,'CPI Indexes'!A$2:E$109,5,FALSE)</f>
        <v>1.2</v>
      </c>
      <c r="N55">
        <f>IF(B55&gt;G$4,VLOOKUP((B55-G$4),'CPI Indexes'!A$2:E$109,5,FALSE),VLOOKUP(0,'CPI Indexes'!A$2:E$109,5,FALSE))</f>
        <v>0.98</v>
      </c>
      <c r="O55">
        <f t="shared" si="12"/>
        <v>1.2244897959183674</v>
      </c>
      <c r="P55"/>
    </row>
    <row r="56" spans="2:16" x14ac:dyDescent="0.35">
      <c r="B56">
        <f t="shared" si="1"/>
        <v>12</v>
      </c>
      <c r="C56" s="7">
        <v>2009</v>
      </c>
      <c r="D56" s="8">
        <v>8146.72</v>
      </c>
      <c r="F56" s="16">
        <v>42.5</v>
      </c>
      <c r="H56" s="14">
        <f t="shared" si="7"/>
        <v>814.67200000000003</v>
      </c>
      <c r="I56" s="3">
        <f t="shared" si="8"/>
        <v>9975.5755102040821</v>
      </c>
      <c r="J56" s="3">
        <f t="shared" si="9"/>
        <v>8.1666666666666665E-2</v>
      </c>
      <c r="K56" s="4">
        <f t="shared" si="10"/>
        <v>1890.1231002393356</v>
      </c>
      <c r="L56" s="4">
        <f t="shared" si="11"/>
        <v>395.3626245581076</v>
      </c>
      <c r="M56">
        <f>VLOOKUP(B56,'CPI Indexes'!A$2:E$109,5,FALSE)</f>
        <v>1.2</v>
      </c>
      <c r="N56">
        <f>IF(B56&gt;G$4,VLOOKUP((B56-G$4),'CPI Indexes'!A$2:E$109,5,FALSE),VLOOKUP(0,'CPI Indexes'!A$2:E$109,5,FALSE))</f>
        <v>0.98</v>
      </c>
      <c r="O56">
        <f t="shared" si="12"/>
        <v>1.2244897959183674</v>
      </c>
      <c r="P56"/>
    </row>
    <row r="57" spans="2:16" x14ac:dyDescent="0.35">
      <c r="B57">
        <f t="shared" si="1"/>
        <v>11</v>
      </c>
      <c r="C57" s="7">
        <v>2010</v>
      </c>
      <c r="D57" s="8">
        <v>20858.650000000001</v>
      </c>
      <c r="F57" s="16">
        <v>43.5</v>
      </c>
      <c r="H57" s="14">
        <f t="shared" si="7"/>
        <v>2085.8650000000002</v>
      </c>
      <c r="I57" s="3">
        <f t="shared" si="8"/>
        <v>25115.517346938777</v>
      </c>
      <c r="J57" s="3">
        <f t="shared" si="9"/>
        <v>8.3050847457627128E-2</v>
      </c>
      <c r="K57" s="4">
        <f t="shared" si="10"/>
        <v>4936.2104661634821</v>
      </c>
      <c r="L57" s="4">
        <f t="shared" si="11"/>
        <v>995.20164294238248</v>
      </c>
      <c r="M57">
        <f>VLOOKUP(B57,'CPI Indexes'!A$2:E$109,5,FALSE)</f>
        <v>1.18</v>
      </c>
      <c r="N57">
        <f>IF(B57&gt;G$4,VLOOKUP((B57-G$4),'CPI Indexes'!A$2:E$109,5,FALSE),VLOOKUP(0,'CPI Indexes'!A$2:E$109,5,FALSE))</f>
        <v>0.98</v>
      </c>
      <c r="O57">
        <f t="shared" si="12"/>
        <v>1.2040816326530612</v>
      </c>
      <c r="P57"/>
    </row>
    <row r="58" spans="2:16" x14ac:dyDescent="0.35">
      <c r="B58">
        <f t="shared" si="1"/>
        <v>10</v>
      </c>
      <c r="C58" s="7">
        <v>2011</v>
      </c>
      <c r="D58" s="8">
        <v>84169.67</v>
      </c>
      <c r="F58" s="16">
        <v>44.5</v>
      </c>
      <c r="H58" s="14">
        <f t="shared" si="7"/>
        <v>8416.9670000000006</v>
      </c>
      <c r="I58" s="3">
        <f t="shared" si="8"/>
        <v>97911.656938775501</v>
      </c>
      <c r="J58" s="3">
        <f t="shared" si="9"/>
        <v>8.5964912280701772E-2</v>
      </c>
      <c r="K58" s="4">
        <f t="shared" si="10"/>
        <v>20317.172497130781</v>
      </c>
      <c r="L58" s="4">
        <f t="shared" si="11"/>
        <v>3948.1403094104071</v>
      </c>
      <c r="M58">
        <f>VLOOKUP(B58,'CPI Indexes'!A$2:E$109,5,FALSE)</f>
        <v>1.1399999999999999</v>
      </c>
      <c r="N58">
        <f>IF(B58&gt;G$4,VLOOKUP((B58-G$4),'CPI Indexes'!A$2:E$109,5,FALSE),VLOOKUP(0,'CPI Indexes'!A$2:E$109,5,FALSE))</f>
        <v>0.98</v>
      </c>
      <c r="O58">
        <f t="shared" si="12"/>
        <v>1.1632653061224489</v>
      </c>
      <c r="P58"/>
    </row>
    <row r="59" spans="2:16" x14ac:dyDescent="0.35">
      <c r="B59">
        <f t="shared" si="1"/>
        <v>9</v>
      </c>
      <c r="C59" s="7">
        <v>2012</v>
      </c>
      <c r="D59" s="8">
        <v>203670.58</v>
      </c>
      <c r="F59" s="16">
        <v>45.5</v>
      </c>
      <c r="H59" s="14">
        <f t="shared" si="7"/>
        <v>20367.058000000001</v>
      </c>
      <c r="I59" s="3">
        <f t="shared" si="8"/>
        <v>234844.6483673469</v>
      </c>
      <c r="J59" s="3">
        <f t="shared" si="9"/>
        <v>8.6725663716814172E-2</v>
      </c>
      <c r="K59" s="4">
        <f t="shared" si="10"/>
        <v>50145.979098880736</v>
      </c>
      <c r="L59" s="4">
        <f t="shared" si="11"/>
        <v>9392.4160140874956</v>
      </c>
      <c r="M59">
        <f>VLOOKUP(B59,'CPI Indexes'!A$2:E$109,5,FALSE)</f>
        <v>1.1299999999999999</v>
      </c>
      <c r="N59">
        <f>IF(B59&gt;G$4,VLOOKUP((B59-G$4),'CPI Indexes'!A$2:E$109,5,FALSE),VLOOKUP(0,'CPI Indexes'!A$2:E$109,5,FALSE))</f>
        <v>0.98</v>
      </c>
      <c r="O59">
        <f t="shared" si="12"/>
        <v>1.1530612244897958</v>
      </c>
      <c r="P59"/>
    </row>
    <row r="60" spans="2:16" x14ac:dyDescent="0.35">
      <c r="B60">
        <f t="shared" si="1"/>
        <v>8</v>
      </c>
      <c r="C60" s="7">
        <v>2013</v>
      </c>
      <c r="D60" s="8">
        <v>3000</v>
      </c>
      <c r="F60" s="16">
        <v>46.5</v>
      </c>
      <c r="H60" s="14">
        <f t="shared" si="7"/>
        <v>300</v>
      </c>
      <c r="I60" s="3">
        <f t="shared" si="8"/>
        <v>3428.5714285714289</v>
      </c>
      <c r="J60" s="3">
        <f t="shared" si="9"/>
        <v>8.7499999999999994E-2</v>
      </c>
      <c r="K60" s="4">
        <f t="shared" si="10"/>
        <v>753.40628991469964</v>
      </c>
      <c r="L60" s="4">
        <f t="shared" si="11"/>
        <v>136.01360176625366</v>
      </c>
      <c r="M60">
        <f>VLOOKUP(B60,'CPI Indexes'!A$2:E$109,5,FALSE)</f>
        <v>1.1200000000000001</v>
      </c>
      <c r="N60">
        <f>IF(B60&gt;G$4,VLOOKUP((B60-G$4),'CPI Indexes'!A$2:E$109,5,FALSE),VLOOKUP(0,'CPI Indexes'!A$2:E$109,5,FALSE))</f>
        <v>0.98</v>
      </c>
      <c r="O60">
        <f t="shared" si="12"/>
        <v>1.142857142857143</v>
      </c>
      <c r="P60"/>
    </row>
    <row r="61" spans="2:16" x14ac:dyDescent="0.35">
      <c r="B61">
        <f t="shared" si="1"/>
        <v>7</v>
      </c>
      <c r="C61" s="7">
        <v>2014</v>
      </c>
      <c r="D61" s="8">
        <v>16610.27</v>
      </c>
      <c r="F61" s="16">
        <v>47.5</v>
      </c>
      <c r="H61" s="14">
        <f t="shared" si="7"/>
        <v>1661.027</v>
      </c>
      <c r="I61" s="3">
        <f t="shared" si="8"/>
        <v>18474.68806122449</v>
      </c>
      <c r="J61" s="3">
        <f t="shared" si="9"/>
        <v>8.990825688073395E-2</v>
      </c>
      <c r="K61" s="4">
        <f t="shared" si="10"/>
        <v>4254.8558443616885</v>
      </c>
      <c r="L61" s="4">
        <f t="shared" si="11"/>
        <v>740.37175967554981</v>
      </c>
      <c r="M61">
        <f>VLOOKUP(B61,'CPI Indexes'!A$2:E$109,5,FALSE)</f>
        <v>1.0900000000000001</v>
      </c>
      <c r="N61">
        <f>IF(B61&gt;G$4,VLOOKUP((B61-G$4),'CPI Indexes'!A$2:E$109,5,FALSE),VLOOKUP(0,'CPI Indexes'!A$2:E$109,5,FALSE))</f>
        <v>0.98</v>
      </c>
      <c r="O61">
        <f t="shared" si="12"/>
        <v>1.1122448979591837</v>
      </c>
      <c r="P61"/>
    </row>
    <row r="62" spans="2:16" x14ac:dyDescent="0.35">
      <c r="B62">
        <f t="shared" si="1"/>
        <v>5</v>
      </c>
      <c r="C62" s="7">
        <v>2016</v>
      </c>
      <c r="D62" s="8">
        <v>210132.56</v>
      </c>
      <c r="F62" s="16">
        <v>49.5</v>
      </c>
      <c r="H62" s="14">
        <f t="shared" si="7"/>
        <v>21013.256000000001</v>
      </c>
      <c r="I62" s="3">
        <f t="shared" si="8"/>
        <v>229430.4481632653</v>
      </c>
      <c r="J62" s="3">
        <f t="shared" si="9"/>
        <v>9.1588785046728974E-2</v>
      </c>
      <c r="K62" s="4">
        <f t="shared" si="10"/>
        <v>56001.782905837979</v>
      </c>
      <c r="L62" s="4">
        <f t="shared" si="11"/>
        <v>9052.9607441480985</v>
      </c>
      <c r="M62">
        <f>VLOOKUP(B62,'CPI Indexes'!A$2:E$109,5,FALSE)</f>
        <v>1.07</v>
      </c>
      <c r="N62">
        <f>IF(B62&gt;G$4,VLOOKUP((B62-G$4),'CPI Indexes'!A$2:E$109,5,FALSE),VLOOKUP(0,'CPI Indexes'!A$2:E$109,5,FALSE))</f>
        <v>0.98</v>
      </c>
      <c r="O62">
        <f t="shared" si="12"/>
        <v>1.0918367346938775</v>
      </c>
      <c r="P62"/>
    </row>
    <row r="63" spans="2:16" x14ac:dyDescent="0.35">
      <c r="B63">
        <f t="shared" si="1"/>
        <v>4</v>
      </c>
      <c r="C63" s="7">
        <v>2017</v>
      </c>
      <c r="D63" s="8">
        <v>54330.04</v>
      </c>
      <c r="F63" s="16">
        <v>50.5</v>
      </c>
      <c r="H63" s="14">
        <f t="shared" si="7"/>
        <v>5433.0040000000008</v>
      </c>
      <c r="I63" s="3">
        <f t="shared" si="8"/>
        <v>58210.757142857139</v>
      </c>
      <c r="J63" s="3">
        <f t="shared" si="9"/>
        <v>9.3333333333333351E-2</v>
      </c>
      <c r="K63" s="4">
        <f t="shared" si="10"/>
        <v>14768.918664734316</v>
      </c>
      <c r="L63" s="4">
        <f t="shared" si="11"/>
        <v>2301.1735675641316</v>
      </c>
      <c r="M63">
        <f>VLOOKUP(B63,'CPI Indexes'!A$2:E$109,5,FALSE)</f>
        <v>1.05</v>
      </c>
      <c r="N63">
        <f>IF(B63&gt;G$4,VLOOKUP((B63-G$4),'CPI Indexes'!A$2:E$109,5,FALSE),VLOOKUP(0,'CPI Indexes'!A$2:E$109,5,FALSE))</f>
        <v>0.98</v>
      </c>
      <c r="O63">
        <f t="shared" si="12"/>
        <v>1.0714285714285714</v>
      </c>
      <c r="P63"/>
    </row>
    <row r="64" spans="2:16" x14ac:dyDescent="0.35">
      <c r="B64">
        <f t="shared" si="1"/>
        <v>3</v>
      </c>
      <c r="C64" s="7">
        <v>2018</v>
      </c>
      <c r="D64" s="8">
        <v>48913</v>
      </c>
      <c r="F64" s="16">
        <v>51.5</v>
      </c>
      <c r="H64" s="14">
        <f t="shared" si="7"/>
        <v>4891.3</v>
      </c>
      <c r="I64" s="3">
        <f t="shared" si="8"/>
        <v>51408.561224489793</v>
      </c>
      <c r="J64" s="3">
        <f t="shared" si="9"/>
        <v>9.5145631067961173E-2</v>
      </c>
      <c r="K64" s="4">
        <f t="shared" si="10"/>
        <v>13562.2937332848</v>
      </c>
      <c r="L64" s="4">
        <f t="shared" si="11"/>
        <v>2036.7874898873474</v>
      </c>
      <c r="M64">
        <f>VLOOKUP(B64,'CPI Indexes'!A$2:E$109,5,FALSE)</f>
        <v>1.03</v>
      </c>
      <c r="N64">
        <f>IF(B64&gt;G$4,VLOOKUP((B64-G$4),'CPI Indexes'!A$2:E$109,5,FALSE),VLOOKUP(0,'CPI Indexes'!A$2:E$109,5,FALSE))</f>
        <v>0.98</v>
      </c>
      <c r="O64">
        <f t="shared" si="12"/>
        <v>1.0510204081632653</v>
      </c>
      <c r="P64"/>
    </row>
    <row r="65" spans="2:17" x14ac:dyDescent="0.35">
      <c r="B65">
        <f t="shared" si="1"/>
        <v>2</v>
      </c>
      <c r="C65" s="7">
        <v>2019</v>
      </c>
      <c r="D65" s="8">
        <v>212068.09</v>
      </c>
      <c r="F65" s="16">
        <v>52.5</v>
      </c>
      <c r="H65" s="14">
        <f t="shared" si="7"/>
        <v>21206.809000000001</v>
      </c>
      <c r="I65" s="3">
        <f t="shared" si="8"/>
        <v>218559.97030612244</v>
      </c>
      <c r="J65" s="3">
        <f t="shared" si="9"/>
        <v>9.7029702970297033E-2</v>
      </c>
      <c r="K65" s="4">
        <f t="shared" si="10"/>
        <v>59976.94524149839</v>
      </c>
      <c r="L65" s="4">
        <f t="shared" si="11"/>
        <v>8681.7806658072805</v>
      </c>
      <c r="M65">
        <f>VLOOKUP(B65,'CPI Indexes'!A$2:E$109,5,FALSE)</f>
        <v>1.01</v>
      </c>
      <c r="N65">
        <f>IF(B65&gt;G$4,VLOOKUP((B65-G$4),'CPI Indexes'!A$2:E$109,5,FALSE),VLOOKUP(0,'CPI Indexes'!A$2:E$109,5,FALSE))</f>
        <v>0.98</v>
      </c>
      <c r="O65">
        <f t="shared" si="12"/>
        <v>1.0306122448979591</v>
      </c>
      <c r="P65"/>
    </row>
    <row r="66" spans="2:17" x14ac:dyDescent="0.35">
      <c r="B66">
        <f>2021-C66</f>
        <v>0</v>
      </c>
      <c r="C66" s="7">
        <v>2021</v>
      </c>
      <c r="D66" s="8">
        <v>785483.1</v>
      </c>
      <c r="F66" s="16">
        <v>54.5</v>
      </c>
      <c r="H66" s="14">
        <f t="shared" si="7"/>
        <v>78548.31</v>
      </c>
      <c r="I66" s="3">
        <f t="shared" si="8"/>
        <v>785483.1</v>
      </c>
      <c r="J66" s="3">
        <f t="shared" si="9"/>
        <v>0.1</v>
      </c>
      <c r="K66" s="4">
        <f t="shared" si="10"/>
        <v>231124.61805378649</v>
      </c>
      <c r="L66" s="4">
        <f t="shared" si="11"/>
        <v>31080.962763470347</v>
      </c>
      <c r="M66">
        <f>VLOOKUP(B66,'CPI Indexes'!A$2:E$109,5,FALSE)</f>
        <v>0.98</v>
      </c>
      <c r="N66">
        <f>IF(B66&gt;G$4,VLOOKUP((B66-G$4),'CPI Indexes'!A$2:E$109,5,FALSE),VLOOKUP(0,'CPI Indexes'!A$2:E$109,5,FALSE))</f>
        <v>0.98</v>
      </c>
      <c r="O66">
        <f t="shared" si="12"/>
        <v>1</v>
      </c>
      <c r="P66"/>
    </row>
    <row r="67" spans="2:17" x14ac:dyDescent="0.35">
      <c r="H67" s="3"/>
      <c r="P67"/>
    </row>
    <row r="68" spans="2:17" x14ac:dyDescent="0.35">
      <c r="D68" s="1">
        <f>SUM(D9:D67)</f>
        <v>11252283.9</v>
      </c>
      <c r="H68" s="3"/>
      <c r="I68" s="3">
        <f>SUM(I9:I67)</f>
        <v>22195730.464780554</v>
      </c>
      <c r="J68" s="3"/>
      <c r="K68" s="11">
        <f>SUM(K9:K67)</f>
        <v>2017033.0400527176</v>
      </c>
      <c r="L68" s="11">
        <f>SUM(L9:L67)</f>
        <v>717587.54660169629</v>
      </c>
      <c r="P68"/>
    </row>
    <row r="69" spans="2:17" x14ac:dyDescent="0.35">
      <c r="H69" s="3"/>
      <c r="P69"/>
    </row>
    <row r="70" spans="2:17" x14ac:dyDescent="0.35">
      <c r="H70" s="3"/>
      <c r="I70" s="5">
        <f>I68/D68</f>
        <v>1.9725533644579083</v>
      </c>
      <c r="J70" s="6"/>
      <c r="K70" s="5">
        <f>K68/D68</f>
        <v>0.17925543453917986</v>
      </c>
      <c r="L70" s="4">
        <f>L68/D68</f>
        <v>6.377261300718659E-2</v>
      </c>
      <c r="P70"/>
    </row>
    <row r="71" spans="2:17" x14ac:dyDescent="0.35">
      <c r="H71" s="3"/>
      <c r="P71"/>
      <c r="Q71" s="4"/>
    </row>
    <row r="72" spans="2:17" x14ac:dyDescent="0.35">
      <c r="D72" s="1"/>
      <c r="F72" s="2"/>
      <c r="H72" s="2"/>
      <c r="L72" s="2"/>
      <c r="N72" s="3"/>
      <c r="O72" s="4"/>
      <c r="P72" s="4"/>
      <c r="Q72" s="4"/>
    </row>
    <row r="73" spans="2:17" x14ac:dyDescent="0.35">
      <c r="D73" s="1"/>
      <c r="F73" s="2"/>
      <c r="H73" s="2"/>
      <c r="L73" s="2"/>
      <c r="N73" s="3"/>
      <c r="O73" s="4"/>
      <c r="P73" s="4"/>
      <c r="Q73" s="4"/>
    </row>
    <row r="74" spans="2:17" x14ac:dyDescent="0.35">
      <c r="D74" s="1"/>
      <c r="F74" s="2"/>
      <c r="H74" s="2"/>
      <c r="L74" s="2"/>
      <c r="N74" s="3"/>
      <c r="O74" s="4"/>
      <c r="P74" s="4"/>
      <c r="Q74" s="4"/>
    </row>
    <row r="75" spans="2:17" x14ac:dyDescent="0.35">
      <c r="D75" s="1"/>
      <c r="F75" s="2"/>
      <c r="H75" s="2"/>
      <c r="L75" s="2"/>
      <c r="N75" s="3"/>
      <c r="O75" s="4"/>
      <c r="P75" s="4"/>
      <c r="Q75" s="4"/>
    </row>
    <row r="76" spans="2:17" x14ac:dyDescent="0.35">
      <c r="D76" s="1"/>
      <c r="F76" s="2"/>
      <c r="H76" s="2"/>
      <c r="L76" s="2"/>
      <c r="N76" s="3"/>
      <c r="O76" s="4"/>
      <c r="P76" s="4"/>
      <c r="Q76" s="4"/>
    </row>
    <row r="77" spans="2:17" x14ac:dyDescent="0.35">
      <c r="D77" s="1"/>
      <c r="F77" s="2"/>
      <c r="H77" s="2"/>
      <c r="L77" s="2"/>
      <c r="N77" s="3"/>
      <c r="O77" s="4"/>
      <c r="P77" s="4"/>
      <c r="Q77" s="4"/>
    </row>
    <row r="78" spans="2:17" x14ac:dyDescent="0.35">
      <c r="D78" s="1"/>
      <c r="F78" s="2"/>
      <c r="H78" s="2"/>
      <c r="L78" s="2"/>
      <c r="N78" s="3"/>
      <c r="O78" s="4"/>
      <c r="P78" s="4"/>
      <c r="Q78" s="4"/>
    </row>
    <row r="79" spans="2:17" x14ac:dyDescent="0.35">
      <c r="D79" s="1"/>
      <c r="F79" s="2"/>
      <c r="H79" s="2"/>
      <c r="L79" s="2"/>
      <c r="N79" s="3"/>
      <c r="O79" s="4"/>
      <c r="P79" s="4"/>
      <c r="Q79" s="4"/>
    </row>
    <row r="80" spans="2:17" x14ac:dyDescent="0.35">
      <c r="D80" s="1"/>
      <c r="F80" s="2"/>
      <c r="H80" s="2"/>
      <c r="L80" s="2"/>
      <c r="N80" s="3"/>
      <c r="O80" s="4"/>
      <c r="P80" s="4"/>
      <c r="Q80" s="4"/>
    </row>
    <row r="81" spans="4:19" x14ac:dyDescent="0.35">
      <c r="D81" s="1"/>
      <c r="F81" s="2"/>
      <c r="H81" s="2"/>
      <c r="L81" s="2"/>
      <c r="N81" s="3"/>
      <c r="O81" s="4"/>
      <c r="P81" s="4"/>
      <c r="Q81" s="4"/>
    </row>
    <row r="82" spans="4:19" x14ac:dyDescent="0.35">
      <c r="D82" s="1"/>
      <c r="F82" s="2"/>
      <c r="H82" s="2"/>
      <c r="J82" s="2"/>
      <c r="N82" s="2"/>
      <c r="Q82" s="4"/>
      <c r="R82" s="4"/>
      <c r="S82" s="4"/>
    </row>
    <row r="83" spans="4:19" x14ac:dyDescent="0.35">
      <c r="D83" s="1"/>
      <c r="F83" s="2"/>
      <c r="H83" s="2"/>
      <c r="J83" s="2"/>
      <c r="N83" s="2"/>
      <c r="R83" s="4"/>
      <c r="S83" s="4"/>
    </row>
    <row r="84" spans="4:19" x14ac:dyDescent="0.35">
      <c r="Q84" s="3"/>
    </row>
    <row r="85" spans="4:19" x14ac:dyDescent="0.35">
      <c r="D85" s="1"/>
      <c r="R85" s="3"/>
      <c r="S85" s="3"/>
    </row>
    <row r="86" spans="4:19" x14ac:dyDescent="0.35">
      <c r="Q86" s="5"/>
    </row>
    <row r="87" spans="4:19" x14ac:dyDescent="0.35">
      <c r="R87" s="6"/>
      <c r="S87" s="5"/>
    </row>
  </sheetData>
  <printOptions horizontalCentered="1"/>
  <pageMargins left="0.7" right="0.7" top="0.75" bottom="0.75" header="0.3" footer="0.3"/>
  <pageSetup scale="49" fitToWidth="0" orientation="landscape" r:id="rId1"/>
  <headerFooter>
    <oddHeader xml:space="preserve">&amp;RFiled: 2023-03-08
 EB-2022-0200
 Exhibit I.4.5-IGUA-14
Attachment 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599E-CA66-49FB-B9F2-871B7A901904}">
  <dimension ref="B2:S58"/>
  <sheetViews>
    <sheetView tabSelected="1" view="pageLayout" zoomScaleNormal="100" workbookViewId="0">
      <selection activeCell="F7" sqref="F7"/>
    </sheetView>
  </sheetViews>
  <sheetFormatPr defaultRowHeight="14.5" x14ac:dyDescent="0.35"/>
  <cols>
    <col min="4" max="4" width="15" bestFit="1" customWidth="1"/>
    <col min="5" max="5" width="2.26953125" customWidth="1"/>
    <col min="6" max="6" width="13.453125" bestFit="1" customWidth="1"/>
    <col min="7" max="7" width="3" bestFit="1" customWidth="1"/>
    <col min="8" max="10" width="14.26953125" bestFit="1" customWidth="1"/>
    <col min="11" max="11" width="19.54296875" bestFit="1" customWidth="1"/>
    <col min="12" max="12" width="20.1796875" customWidth="1"/>
    <col min="13" max="13" width="4.1796875" customWidth="1"/>
    <col min="15" max="15" width="12" bestFit="1" customWidth="1"/>
    <col min="16" max="16" width="16.7265625" style="3" customWidth="1"/>
    <col min="17" max="18" width="19.26953125" customWidth="1"/>
    <col min="19" max="19" width="0" hidden="1" customWidth="1"/>
    <col min="20" max="20" width="13.26953125" bestFit="1" customWidth="1"/>
  </cols>
  <sheetData>
    <row r="2" spans="2:19" x14ac:dyDescent="0.35">
      <c r="B2" t="s">
        <v>27</v>
      </c>
    </row>
    <row r="3" spans="2:19" x14ac:dyDescent="0.35">
      <c r="B3" t="s">
        <v>1</v>
      </c>
      <c r="F3">
        <v>0.1</v>
      </c>
    </row>
    <row r="4" spans="2:19" x14ac:dyDescent="0.35">
      <c r="B4" t="s">
        <v>2</v>
      </c>
      <c r="F4" s="12">
        <v>53</v>
      </c>
      <c r="G4" s="13">
        <f>ROUND(F4,0)</f>
        <v>53</v>
      </c>
    </row>
    <row r="5" spans="2:19" x14ac:dyDescent="0.35">
      <c r="B5" t="s">
        <v>3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M8" t="s">
        <v>18</v>
      </c>
      <c r="N8" t="s">
        <v>19</v>
      </c>
      <c r="O8" t="s">
        <v>20</v>
      </c>
      <c r="P8"/>
    </row>
    <row r="9" spans="2:19" x14ac:dyDescent="0.35">
      <c r="B9">
        <f>2021-C9</f>
        <v>90</v>
      </c>
      <c r="C9" s="7">
        <v>1931</v>
      </c>
      <c r="D9" s="8">
        <v>698.96</v>
      </c>
      <c r="F9" s="10"/>
      <c r="H9" s="14">
        <f>D9*F$3</f>
        <v>69.896000000000001</v>
      </c>
      <c r="I9" s="3">
        <f>D9*O9</f>
        <v>5167.9741592920363</v>
      </c>
      <c r="J9" s="3">
        <f>H9/I9</f>
        <v>1.352483542788749E-2</v>
      </c>
      <c r="K9" s="4">
        <f t="shared" ref="K9:K12" si="0">(I9*J9)*((1+(F$6/100))^F9)</f>
        <v>69.896000000000001</v>
      </c>
      <c r="L9" s="4">
        <f>K9/((1+(F$5/100))^F9)</f>
        <v>69.896000000000001</v>
      </c>
      <c r="M9">
        <f>VLOOKUP(B9,'CPI Indexes'!A$2:E$109,5,FALSE)</f>
        <v>16.71</v>
      </c>
      <c r="N9">
        <f>IF(B9&gt;G$4,VLOOKUP((B9-G$4),'CPI Indexes'!A$2:E$109,5,FALSE),VLOOKUP(0,'CPI Indexes'!A$2:E$109,5,FALSE))</f>
        <v>2.2599999999999998</v>
      </c>
      <c r="O9">
        <f>M9/N9</f>
        <v>7.393805309734514</v>
      </c>
      <c r="P9"/>
    </row>
    <row r="10" spans="2:19" x14ac:dyDescent="0.35">
      <c r="B10">
        <f t="shared" ref="B10:B36" si="1">2021-C10</f>
        <v>73</v>
      </c>
      <c r="C10" s="7">
        <v>1948</v>
      </c>
      <c r="D10" s="8">
        <v>681.35</v>
      </c>
      <c r="F10" s="10">
        <v>2</v>
      </c>
      <c r="H10" s="14">
        <f t="shared" ref="H10:H12" si="2">D10*F$3</f>
        <v>68.135000000000005</v>
      </c>
      <c r="I10" s="3">
        <f t="shared" ref="I10:I12" si="3">D10*O10</f>
        <v>5650.3382142857145</v>
      </c>
      <c r="J10" s="3">
        <f t="shared" ref="J10:J12" si="4">H10/I10</f>
        <v>1.2058570198105082E-2</v>
      </c>
      <c r="K10" s="4">
        <f t="shared" si="0"/>
        <v>70.887653999999998</v>
      </c>
      <c r="L10" s="4">
        <f t="shared" ref="L10:L12" si="5">K10/((1+(F$5/100))^F10)</f>
        <v>65.85585507330525</v>
      </c>
      <c r="M10">
        <f>VLOOKUP(B10,'CPI Indexes'!A$2:E$109,5,FALSE)</f>
        <v>11.61</v>
      </c>
      <c r="N10">
        <f>IF(B10&gt;G$4,VLOOKUP((B10-G$4),'CPI Indexes'!A$2:E$109,5,FALSE),VLOOKUP(0,'CPI Indexes'!A$2:E$109,5,FALSE))</f>
        <v>1.4</v>
      </c>
      <c r="O10">
        <f t="shared" ref="O10:O12" si="6">M10/N10</f>
        <v>8.2928571428571427</v>
      </c>
      <c r="P10"/>
    </row>
    <row r="11" spans="2:19" x14ac:dyDescent="0.35">
      <c r="B11">
        <f t="shared" si="1"/>
        <v>71</v>
      </c>
      <c r="C11" s="7">
        <v>1950</v>
      </c>
      <c r="D11" s="8">
        <v>589.52</v>
      </c>
      <c r="F11" s="10">
        <v>2.25</v>
      </c>
      <c r="H11" s="14">
        <f t="shared" si="2"/>
        <v>58.951999999999998</v>
      </c>
      <c r="I11" s="3">
        <f t="shared" si="3"/>
        <v>4857.9993984962402</v>
      </c>
      <c r="J11" s="3">
        <f t="shared" si="4"/>
        <v>1.2135036496350365E-2</v>
      </c>
      <c r="K11" s="4">
        <f t="shared" si="0"/>
        <v>61.638055561684489</v>
      </c>
      <c r="L11" s="4">
        <f t="shared" si="5"/>
        <v>56.738218163559509</v>
      </c>
      <c r="M11">
        <f>VLOOKUP(B11,'CPI Indexes'!A$2:E$109,5,FALSE)</f>
        <v>10.96</v>
      </c>
      <c r="N11">
        <f>IF(B11&gt;G$4,VLOOKUP((B11-G$4),'CPI Indexes'!A$2:E$109,5,FALSE),VLOOKUP(0,'CPI Indexes'!A$2:E$109,5,FALSE))</f>
        <v>1.33</v>
      </c>
      <c r="O11">
        <f t="shared" si="6"/>
        <v>8.2406015037593985</v>
      </c>
      <c r="P11"/>
    </row>
    <row r="12" spans="2:19" x14ac:dyDescent="0.35">
      <c r="B12">
        <f t="shared" si="1"/>
        <v>69</v>
      </c>
      <c r="C12" s="7">
        <v>1952</v>
      </c>
      <c r="D12" s="8">
        <v>892.48</v>
      </c>
      <c r="F12" s="10">
        <v>2.5099999999999998</v>
      </c>
      <c r="H12" s="14">
        <f t="shared" si="2"/>
        <v>89.248000000000005</v>
      </c>
      <c r="I12" s="3">
        <f t="shared" si="3"/>
        <v>6728.4625000000005</v>
      </c>
      <c r="J12" s="3">
        <f t="shared" si="4"/>
        <v>1.3264248704663213E-2</v>
      </c>
      <c r="K12" s="4">
        <f t="shared" si="0"/>
        <v>93.796130824766323</v>
      </c>
      <c r="L12" s="4">
        <f t="shared" si="5"/>
        <v>85.517457246301262</v>
      </c>
      <c r="M12">
        <f>VLOOKUP(B12,'CPI Indexes'!A$2:E$109,5,FALSE)</f>
        <v>9.65</v>
      </c>
      <c r="N12">
        <f>IF(B12&gt;G$4,VLOOKUP((B12-G$4),'CPI Indexes'!A$2:E$109,5,FALSE),VLOOKUP(0,'CPI Indexes'!A$2:E$109,5,FALSE))</f>
        <v>1.28</v>
      </c>
      <c r="O12">
        <f t="shared" si="6"/>
        <v>7.5390625</v>
      </c>
      <c r="P12"/>
    </row>
    <row r="13" spans="2:19" x14ac:dyDescent="0.35">
      <c r="B13">
        <f t="shared" si="1"/>
        <v>68</v>
      </c>
      <c r="C13" s="7">
        <v>1953</v>
      </c>
      <c r="D13" s="8">
        <v>5232.5</v>
      </c>
      <c r="F13" s="10">
        <v>2.66</v>
      </c>
      <c r="H13" s="14">
        <f t="shared" ref="H13:H37" si="7">D13*F$3</f>
        <v>523.25</v>
      </c>
      <c r="I13" s="3">
        <f t="shared" ref="I13:I37" si="8">D13*O13</f>
        <v>40655.694444444438</v>
      </c>
      <c r="J13" s="3">
        <f t="shared" ref="J13:J37" si="9">H13/I13</f>
        <v>1.2870275791624109E-2</v>
      </c>
      <c r="K13" s="4">
        <f t="shared" ref="K13:K37" si="10">(I13*J13)*((1+(F$6/100))^F13)</f>
        <v>551.55102230910722</v>
      </c>
      <c r="L13" s="4">
        <f t="shared" ref="L13:L37" si="11">K13/((1+(F$5/100))^F13)</f>
        <v>500.10055161193628</v>
      </c>
      <c r="M13">
        <f>VLOOKUP(B13,'CPI Indexes'!A$2:E$109,5,FALSE)</f>
        <v>9.7899999999999991</v>
      </c>
      <c r="N13">
        <f>IF(B13&gt;G$4,VLOOKUP((B13-G$4),'CPI Indexes'!A$2:E$109,5,FALSE),VLOOKUP(0,'CPI Indexes'!A$2:E$109,5,FALSE))</f>
        <v>1.26</v>
      </c>
      <c r="O13">
        <f t="shared" ref="O13:O37" si="12">M13/N13</f>
        <v>7.7698412698412689</v>
      </c>
      <c r="P13"/>
    </row>
    <row r="14" spans="2:19" x14ac:dyDescent="0.35">
      <c r="B14">
        <f t="shared" si="1"/>
        <v>67</v>
      </c>
      <c r="C14" s="7">
        <v>1954</v>
      </c>
      <c r="D14" s="8">
        <v>817.91</v>
      </c>
      <c r="F14" s="10">
        <v>2.8</v>
      </c>
      <c r="H14" s="14">
        <f t="shared" si="7"/>
        <v>81.790999999999997</v>
      </c>
      <c r="I14" s="3">
        <f t="shared" si="8"/>
        <v>6463.4839024390249</v>
      </c>
      <c r="J14" s="3">
        <f t="shared" si="9"/>
        <v>1.265432098765432E-2</v>
      </c>
      <c r="K14" s="4">
        <f t="shared" si="10"/>
        <v>86.45418059880285</v>
      </c>
      <c r="L14" s="4">
        <f t="shared" si="11"/>
        <v>77.986477384262315</v>
      </c>
      <c r="M14">
        <f>VLOOKUP(B14,'CPI Indexes'!A$2:E$109,5,FALSE)</f>
        <v>9.7200000000000006</v>
      </c>
      <c r="N14">
        <f>IF(B14&gt;G$4,VLOOKUP((B14-G$4),'CPI Indexes'!A$2:E$109,5,FALSE),VLOOKUP(0,'CPI Indexes'!A$2:E$109,5,FALSE))</f>
        <v>1.23</v>
      </c>
      <c r="O14">
        <f t="shared" si="12"/>
        <v>7.9024390243902447</v>
      </c>
      <c r="P14"/>
    </row>
    <row r="15" spans="2:19" x14ac:dyDescent="0.35">
      <c r="B15">
        <f t="shared" si="1"/>
        <v>66</v>
      </c>
      <c r="C15" s="7">
        <v>1955</v>
      </c>
      <c r="D15" s="8">
        <v>104.89</v>
      </c>
      <c r="F15" s="10">
        <v>2.96</v>
      </c>
      <c r="H15" s="14">
        <f t="shared" si="7"/>
        <v>10.489000000000001</v>
      </c>
      <c r="I15" s="3">
        <f t="shared" si="8"/>
        <v>849.60900000000015</v>
      </c>
      <c r="J15" s="3">
        <f t="shared" si="9"/>
        <v>1.2345679012345678E-2</v>
      </c>
      <c r="K15" s="4">
        <f t="shared" si="10"/>
        <v>11.122197272783479</v>
      </c>
      <c r="L15" s="4">
        <f t="shared" si="11"/>
        <v>9.9739181956719136</v>
      </c>
      <c r="M15">
        <f>VLOOKUP(B15,'CPI Indexes'!A$2:E$109,5,FALSE)</f>
        <v>9.7200000000000006</v>
      </c>
      <c r="N15">
        <f>IF(B15&gt;G$4,VLOOKUP((B15-G$4),'CPI Indexes'!A$2:E$109,5,FALSE),VLOOKUP(0,'CPI Indexes'!A$2:E$109,5,FALSE))</f>
        <v>1.2</v>
      </c>
      <c r="O15">
        <f t="shared" si="12"/>
        <v>8.1000000000000014</v>
      </c>
      <c r="P15"/>
    </row>
    <row r="16" spans="2:19" x14ac:dyDescent="0.35">
      <c r="B16">
        <f t="shared" si="1"/>
        <v>61</v>
      </c>
      <c r="C16" s="7">
        <v>1960</v>
      </c>
      <c r="D16" s="8">
        <v>6978.68</v>
      </c>
      <c r="F16" s="10">
        <v>3.84</v>
      </c>
      <c r="H16" s="14">
        <f t="shared" si="7"/>
        <v>697.86800000000005</v>
      </c>
      <c r="I16" s="3">
        <f t="shared" si="8"/>
        <v>55081.724285714285</v>
      </c>
      <c r="J16" s="3">
        <f t="shared" si="9"/>
        <v>1.2669683257918554E-2</v>
      </c>
      <c r="K16" s="4">
        <f t="shared" si="10"/>
        <v>753.00514613108646</v>
      </c>
      <c r="L16" s="4">
        <f t="shared" si="11"/>
        <v>653.73783368031968</v>
      </c>
      <c r="M16">
        <f>VLOOKUP(B16,'CPI Indexes'!A$2:E$109,5,FALSE)</f>
        <v>8.84</v>
      </c>
      <c r="N16">
        <f>IF(B16&gt;G$4,VLOOKUP((B16-G$4),'CPI Indexes'!A$2:E$109,5,FALSE),VLOOKUP(0,'CPI Indexes'!A$2:E$109,5,FALSE))</f>
        <v>1.1200000000000001</v>
      </c>
      <c r="O16">
        <f t="shared" si="12"/>
        <v>7.8928571428571423</v>
      </c>
      <c r="P16"/>
    </row>
    <row r="17" spans="2:16" x14ac:dyDescent="0.35">
      <c r="B17">
        <f t="shared" si="1"/>
        <v>60</v>
      </c>
      <c r="C17" s="7">
        <v>1961</v>
      </c>
      <c r="D17" s="8">
        <v>49895.81</v>
      </c>
      <c r="F17" s="10">
        <v>4.04</v>
      </c>
      <c r="H17" s="14">
        <f t="shared" si="7"/>
        <v>4989.5810000000001</v>
      </c>
      <c r="I17" s="3">
        <f t="shared" si="8"/>
        <v>399624.2397247706</v>
      </c>
      <c r="J17" s="3">
        <f t="shared" si="9"/>
        <v>1.2485681557846509E-2</v>
      </c>
      <c r="K17" s="4">
        <f t="shared" si="10"/>
        <v>5405.1627009884014</v>
      </c>
      <c r="L17" s="4">
        <f t="shared" si="11"/>
        <v>4658.1859962591934</v>
      </c>
      <c r="M17">
        <f>VLOOKUP(B17,'CPI Indexes'!A$2:E$109,5,FALSE)</f>
        <v>8.73</v>
      </c>
      <c r="N17">
        <f>IF(B17&gt;G$4,VLOOKUP((B17-G$4),'CPI Indexes'!A$2:E$109,5,FALSE),VLOOKUP(0,'CPI Indexes'!A$2:E$109,5,FALSE))</f>
        <v>1.0900000000000001</v>
      </c>
      <c r="O17">
        <f t="shared" si="12"/>
        <v>8.0091743119266052</v>
      </c>
      <c r="P17"/>
    </row>
    <row r="18" spans="2:16" x14ac:dyDescent="0.35">
      <c r="B18">
        <f t="shared" si="1"/>
        <v>59</v>
      </c>
      <c r="C18" s="7">
        <v>1962</v>
      </c>
      <c r="D18" s="8">
        <v>8662.2000000000007</v>
      </c>
      <c r="F18" s="10">
        <v>4.26</v>
      </c>
      <c r="H18" s="14">
        <f t="shared" si="7"/>
        <v>866.22000000000014</v>
      </c>
      <c r="I18" s="3">
        <f t="shared" si="8"/>
        <v>69137.188888888879</v>
      </c>
      <c r="J18" s="3">
        <f t="shared" si="9"/>
        <v>1.2529002320185618E-2</v>
      </c>
      <c r="K18" s="4">
        <f t="shared" si="10"/>
        <v>942.46436553031037</v>
      </c>
      <c r="L18" s="4">
        <f t="shared" si="11"/>
        <v>805.66706354892722</v>
      </c>
      <c r="M18">
        <f>VLOOKUP(B18,'CPI Indexes'!A$2:E$109,5,FALSE)</f>
        <v>8.6199999999999992</v>
      </c>
      <c r="N18">
        <f>IF(B18&gt;G$4,VLOOKUP((B18-G$4),'CPI Indexes'!A$2:E$109,5,FALSE),VLOOKUP(0,'CPI Indexes'!A$2:E$109,5,FALSE))</f>
        <v>1.08</v>
      </c>
      <c r="O18">
        <f t="shared" si="12"/>
        <v>7.9814814814814801</v>
      </c>
      <c r="P18"/>
    </row>
    <row r="19" spans="2:16" x14ac:dyDescent="0.35">
      <c r="B19">
        <f t="shared" si="1"/>
        <v>58</v>
      </c>
      <c r="C19" s="7">
        <v>1963</v>
      </c>
      <c r="D19" s="8">
        <v>6687.24</v>
      </c>
      <c r="F19" s="10">
        <v>4.4800000000000004</v>
      </c>
      <c r="H19" s="14">
        <f t="shared" si="7"/>
        <v>668.72400000000005</v>
      </c>
      <c r="I19" s="3">
        <f t="shared" si="8"/>
        <v>53185.432149532702</v>
      </c>
      <c r="J19" s="3">
        <f t="shared" si="9"/>
        <v>1.257344300822562E-2</v>
      </c>
      <c r="K19" s="4">
        <f t="shared" si="10"/>
        <v>730.76153515903422</v>
      </c>
      <c r="L19" s="4">
        <f t="shared" si="11"/>
        <v>619.65358600919092</v>
      </c>
      <c r="M19">
        <f>VLOOKUP(B19,'CPI Indexes'!A$2:E$109,5,FALSE)</f>
        <v>8.51</v>
      </c>
      <c r="N19">
        <f>IF(B19&gt;G$4,VLOOKUP((B19-G$4),'CPI Indexes'!A$2:E$109,5,FALSE),VLOOKUP(0,'CPI Indexes'!A$2:E$109,5,FALSE))</f>
        <v>1.07</v>
      </c>
      <c r="O19">
        <f t="shared" si="12"/>
        <v>7.9532710280373822</v>
      </c>
      <c r="P19"/>
    </row>
    <row r="20" spans="2:16" x14ac:dyDescent="0.35">
      <c r="B20">
        <f t="shared" si="1"/>
        <v>54</v>
      </c>
      <c r="C20" s="7">
        <v>1967</v>
      </c>
      <c r="D20" s="8">
        <v>16358.53</v>
      </c>
      <c r="F20" s="10">
        <v>5.52</v>
      </c>
      <c r="H20" s="14">
        <f t="shared" si="7"/>
        <v>1635.8530000000001</v>
      </c>
      <c r="I20" s="3">
        <f t="shared" si="8"/>
        <v>123834.0721</v>
      </c>
      <c r="J20" s="3">
        <f t="shared" si="9"/>
        <v>1.3210039630118891E-2</v>
      </c>
      <c r="K20" s="4">
        <f t="shared" si="10"/>
        <v>1824.8081961616995</v>
      </c>
      <c r="L20" s="4">
        <f t="shared" si="11"/>
        <v>1489.2337886393793</v>
      </c>
      <c r="M20">
        <f>VLOOKUP(B20,'CPI Indexes'!A$2:E$109,5,FALSE)</f>
        <v>7.57</v>
      </c>
      <c r="N20">
        <f>IF(B20&gt;G$4,VLOOKUP((B20-G$4),'CPI Indexes'!A$2:E$109,5,FALSE),VLOOKUP(0,'CPI Indexes'!A$2:E$109,5,FALSE))</f>
        <v>1</v>
      </c>
      <c r="O20">
        <f t="shared" si="12"/>
        <v>7.57</v>
      </c>
      <c r="P20"/>
    </row>
    <row r="21" spans="2:16" x14ac:dyDescent="0.35">
      <c r="B21">
        <f t="shared" si="1"/>
        <v>52</v>
      </c>
      <c r="C21" s="7">
        <v>1969</v>
      </c>
      <c r="D21" s="8">
        <v>1290.5999999999999</v>
      </c>
      <c r="F21" s="10">
        <v>6.13</v>
      </c>
      <c r="H21" s="14">
        <f t="shared" si="7"/>
        <v>129.06</v>
      </c>
      <c r="I21" s="3">
        <f t="shared" si="8"/>
        <v>9152.724489795919</v>
      </c>
      <c r="J21" s="3">
        <f t="shared" si="9"/>
        <v>1.4100719424460431E-2</v>
      </c>
      <c r="K21" s="4">
        <f t="shared" si="10"/>
        <v>145.71716514594632</v>
      </c>
      <c r="L21" s="4">
        <f t="shared" si="11"/>
        <v>116.27962638137278</v>
      </c>
      <c r="M21">
        <f>VLOOKUP(B21,'CPI Indexes'!A$2:E$109,5,FALSE)</f>
        <v>6.95</v>
      </c>
      <c r="N21">
        <f>IF(B21&gt;G$4,VLOOKUP((B21-G$4),'CPI Indexes'!A$2:E$109,5,FALSE),VLOOKUP(0,'CPI Indexes'!A$2:E$109,5,FALSE))</f>
        <v>0.98</v>
      </c>
      <c r="O21">
        <f t="shared" si="12"/>
        <v>7.091836734693878</v>
      </c>
      <c r="P21"/>
    </row>
    <row r="22" spans="2:16" x14ac:dyDescent="0.35">
      <c r="B22">
        <f t="shared" si="1"/>
        <v>51</v>
      </c>
      <c r="C22" s="7">
        <v>1970</v>
      </c>
      <c r="D22" s="8">
        <v>1257.77</v>
      </c>
      <c r="F22" s="10">
        <v>6.46</v>
      </c>
      <c r="H22" s="14">
        <f t="shared" si="7"/>
        <v>125.777</v>
      </c>
      <c r="I22" s="3">
        <f t="shared" si="8"/>
        <v>8663.2117346938776</v>
      </c>
      <c r="J22" s="3">
        <f t="shared" si="9"/>
        <v>1.4518518518518519E-2</v>
      </c>
      <c r="K22" s="4">
        <f t="shared" si="10"/>
        <v>142.94150205052802</v>
      </c>
      <c r="L22" s="4">
        <f t="shared" si="11"/>
        <v>112.68735380600833</v>
      </c>
      <c r="M22">
        <f>VLOOKUP(B22,'CPI Indexes'!A$2:E$109,5,FALSE)</f>
        <v>6.75</v>
      </c>
      <c r="N22">
        <f>IF(B22&gt;G$4,VLOOKUP((B22-G$4),'CPI Indexes'!A$2:E$109,5,FALSE),VLOOKUP(0,'CPI Indexes'!A$2:E$109,5,FALSE))</f>
        <v>0.98</v>
      </c>
      <c r="O22">
        <f t="shared" si="12"/>
        <v>6.8877551020408161</v>
      </c>
      <c r="P22"/>
    </row>
    <row r="23" spans="2:16" x14ac:dyDescent="0.35">
      <c r="B23">
        <f t="shared" si="1"/>
        <v>46</v>
      </c>
      <c r="C23" s="7">
        <v>1975</v>
      </c>
      <c r="D23" s="8">
        <v>5102.82</v>
      </c>
      <c r="F23" s="10">
        <v>8.4600000000000009</v>
      </c>
      <c r="H23" s="14">
        <f t="shared" si="7"/>
        <v>510.28199999999998</v>
      </c>
      <c r="I23" s="3">
        <f t="shared" si="8"/>
        <v>24576.847346938775</v>
      </c>
      <c r="J23" s="3">
        <f t="shared" si="9"/>
        <v>2.0762711864406778E-2</v>
      </c>
      <c r="K23" s="4">
        <f t="shared" si="10"/>
        <v>603.34775643830903</v>
      </c>
      <c r="L23" s="4">
        <f t="shared" si="11"/>
        <v>441.88405487855874</v>
      </c>
      <c r="M23">
        <f>VLOOKUP(B23,'CPI Indexes'!A$2:E$109,5,FALSE)</f>
        <v>4.72</v>
      </c>
      <c r="N23">
        <f>IF(B23&gt;G$4,VLOOKUP((B23-G$4),'CPI Indexes'!A$2:E$109,5,FALSE),VLOOKUP(0,'CPI Indexes'!A$2:E$109,5,FALSE))</f>
        <v>0.98</v>
      </c>
      <c r="O23">
        <f t="shared" si="12"/>
        <v>4.8163265306122449</v>
      </c>
      <c r="P23"/>
    </row>
    <row r="24" spans="2:16" x14ac:dyDescent="0.35">
      <c r="B24">
        <f t="shared" si="1"/>
        <v>40</v>
      </c>
      <c r="C24" s="7">
        <v>1981</v>
      </c>
      <c r="D24" s="8">
        <v>7801.4</v>
      </c>
      <c r="F24" s="10">
        <v>11.76</v>
      </c>
      <c r="H24" s="14">
        <f t="shared" si="7"/>
        <v>780.14</v>
      </c>
      <c r="I24" s="3">
        <f t="shared" si="8"/>
        <v>22050.895918367347</v>
      </c>
      <c r="J24" s="3">
        <f t="shared" si="9"/>
        <v>3.5379061371841151E-2</v>
      </c>
      <c r="K24" s="4">
        <f t="shared" si="10"/>
        <v>984.71502812017047</v>
      </c>
      <c r="L24" s="4">
        <f t="shared" si="11"/>
        <v>638.69048552916934</v>
      </c>
      <c r="M24">
        <f>VLOOKUP(B24,'CPI Indexes'!A$2:E$109,5,FALSE)</f>
        <v>2.77</v>
      </c>
      <c r="N24">
        <f>IF(B24&gt;G$4,VLOOKUP((B24-G$4),'CPI Indexes'!A$2:E$109,5,FALSE),VLOOKUP(0,'CPI Indexes'!A$2:E$109,5,FALSE))</f>
        <v>0.98</v>
      </c>
      <c r="O24">
        <f t="shared" si="12"/>
        <v>2.8265306122448979</v>
      </c>
      <c r="P24"/>
    </row>
    <row r="25" spans="2:16" x14ac:dyDescent="0.35">
      <c r="B25">
        <f t="shared" si="1"/>
        <v>34</v>
      </c>
      <c r="C25" s="7">
        <v>1987</v>
      </c>
      <c r="D25" s="8">
        <v>55785.33</v>
      </c>
      <c r="F25" s="10">
        <v>16.21</v>
      </c>
      <c r="H25" s="14">
        <f t="shared" si="7"/>
        <v>5578.5330000000004</v>
      </c>
      <c r="I25" s="3">
        <f t="shared" si="8"/>
        <v>113847.61224489796</v>
      </c>
      <c r="J25" s="3">
        <f t="shared" si="9"/>
        <v>4.9000000000000002E-2</v>
      </c>
      <c r="K25" s="4">
        <f t="shared" si="10"/>
        <v>7690.0433990667379</v>
      </c>
      <c r="L25" s="4">
        <f t="shared" si="11"/>
        <v>4234.1047929723891</v>
      </c>
      <c r="M25">
        <f>VLOOKUP(B25,'CPI Indexes'!A$2:E$109,5,FALSE)</f>
        <v>2</v>
      </c>
      <c r="N25">
        <f>IF(B25&gt;G$4,VLOOKUP((B25-G$4),'CPI Indexes'!A$2:E$109,5,FALSE),VLOOKUP(0,'CPI Indexes'!A$2:E$109,5,FALSE))</f>
        <v>0.98</v>
      </c>
      <c r="O25">
        <f t="shared" si="12"/>
        <v>2.0408163265306123</v>
      </c>
      <c r="P25"/>
    </row>
    <row r="26" spans="2:16" x14ac:dyDescent="0.35">
      <c r="B26">
        <f t="shared" si="1"/>
        <v>33</v>
      </c>
      <c r="C26" s="7">
        <v>1988</v>
      </c>
      <c r="D26" s="8">
        <v>17757.05</v>
      </c>
      <c r="F26" s="9">
        <v>17.059999999999999</v>
      </c>
      <c r="H26" s="14">
        <f t="shared" si="7"/>
        <v>1775.7049999999999</v>
      </c>
      <c r="I26" s="3">
        <f t="shared" si="8"/>
        <v>34789.32244897959</v>
      </c>
      <c r="J26" s="3">
        <f t="shared" si="9"/>
        <v>5.1041666666666666E-2</v>
      </c>
      <c r="K26" s="4">
        <f t="shared" si="10"/>
        <v>2489.3716988138663</v>
      </c>
      <c r="L26" s="4">
        <f t="shared" si="11"/>
        <v>1328.4116326484445</v>
      </c>
      <c r="M26">
        <f>VLOOKUP(B26,'CPI Indexes'!A$2:E$109,5,FALSE)</f>
        <v>1.92</v>
      </c>
      <c r="N26">
        <f>IF(B26&gt;G$4,VLOOKUP((B26-G$4),'CPI Indexes'!A$2:E$109,5,FALSE),VLOOKUP(0,'CPI Indexes'!A$2:E$109,5,FALSE))</f>
        <v>0.98</v>
      </c>
      <c r="O26">
        <f t="shared" si="12"/>
        <v>1.9591836734693877</v>
      </c>
      <c r="P26"/>
    </row>
    <row r="27" spans="2:16" x14ac:dyDescent="0.35">
      <c r="B27">
        <f t="shared" si="1"/>
        <v>32</v>
      </c>
      <c r="C27" s="7">
        <v>1989</v>
      </c>
      <c r="D27" s="8">
        <v>17076.29</v>
      </c>
      <c r="F27" s="9">
        <v>17.93</v>
      </c>
      <c r="H27" s="14">
        <f t="shared" si="7"/>
        <v>1707.6290000000001</v>
      </c>
      <c r="I27" s="3">
        <f t="shared" si="8"/>
        <v>31887.357857142862</v>
      </c>
      <c r="J27" s="3">
        <f t="shared" si="9"/>
        <v>5.3551912568306007E-2</v>
      </c>
      <c r="K27" s="4">
        <f t="shared" si="10"/>
        <v>2435.5362692817903</v>
      </c>
      <c r="L27" s="4">
        <f t="shared" si="11"/>
        <v>1258.7163451718682</v>
      </c>
      <c r="M27">
        <f>VLOOKUP(B27,'CPI Indexes'!A$2:E$109,5,FALSE)</f>
        <v>1.83</v>
      </c>
      <c r="N27">
        <f>IF(B27&gt;G$4,VLOOKUP((B27-G$4),'CPI Indexes'!A$2:E$109,5,FALSE),VLOOKUP(0,'CPI Indexes'!A$2:E$109,5,FALSE))</f>
        <v>0.98</v>
      </c>
      <c r="O27">
        <f t="shared" si="12"/>
        <v>1.8673469387755104</v>
      </c>
      <c r="P27"/>
    </row>
    <row r="28" spans="2:16" x14ac:dyDescent="0.35">
      <c r="B28">
        <f t="shared" si="1"/>
        <v>30</v>
      </c>
      <c r="C28" s="7">
        <v>1991</v>
      </c>
      <c r="D28" s="8">
        <v>29342.880000000001</v>
      </c>
      <c r="F28" s="9">
        <v>19.739999999999998</v>
      </c>
      <c r="H28" s="14">
        <f t="shared" si="7"/>
        <v>2934.2880000000005</v>
      </c>
      <c r="I28" s="3">
        <f t="shared" si="8"/>
        <v>49403.828571428574</v>
      </c>
      <c r="J28" s="3">
        <f t="shared" si="9"/>
        <v>5.9393939393939402E-2</v>
      </c>
      <c r="K28" s="4">
        <f t="shared" si="10"/>
        <v>4337.8060299490917</v>
      </c>
      <c r="L28" s="4">
        <f t="shared" si="11"/>
        <v>2097.3211085769499</v>
      </c>
      <c r="M28">
        <f>VLOOKUP(B28,'CPI Indexes'!A$2:E$109,5,FALSE)</f>
        <v>1.65</v>
      </c>
      <c r="N28">
        <f>IF(B28&gt;G$4,VLOOKUP((B28-G$4),'CPI Indexes'!A$2:E$109,5,FALSE),VLOOKUP(0,'CPI Indexes'!A$2:E$109,5,FALSE))</f>
        <v>0.98</v>
      </c>
      <c r="O28">
        <f t="shared" si="12"/>
        <v>1.6836734693877551</v>
      </c>
      <c r="P28"/>
    </row>
    <row r="29" spans="2:16" x14ac:dyDescent="0.35">
      <c r="B29">
        <f t="shared" si="1"/>
        <v>29</v>
      </c>
      <c r="C29" s="7">
        <v>1992</v>
      </c>
      <c r="D29" s="8">
        <v>45070.75</v>
      </c>
      <c r="F29" s="9">
        <v>20.67</v>
      </c>
      <c r="H29" s="14">
        <f t="shared" si="7"/>
        <v>4507.0749999999998</v>
      </c>
      <c r="I29" s="3">
        <f t="shared" si="8"/>
        <v>74964.614795918373</v>
      </c>
      <c r="J29" s="3">
        <f t="shared" si="9"/>
        <v>6.012269938650306E-2</v>
      </c>
      <c r="K29" s="4">
        <f t="shared" si="10"/>
        <v>6786.7263050938027</v>
      </c>
      <c r="L29" s="4">
        <f t="shared" si="11"/>
        <v>3170.9266573950249</v>
      </c>
      <c r="M29">
        <f>VLOOKUP(B29,'CPI Indexes'!A$2:E$109,5,FALSE)</f>
        <v>1.63</v>
      </c>
      <c r="N29">
        <f>IF(B29&gt;G$4,VLOOKUP((B29-G$4),'CPI Indexes'!A$2:E$109,5,FALSE),VLOOKUP(0,'CPI Indexes'!A$2:E$109,5,FALSE))</f>
        <v>0.98</v>
      </c>
      <c r="O29">
        <f t="shared" si="12"/>
        <v>1.6632653061224489</v>
      </c>
      <c r="P29"/>
    </row>
    <row r="30" spans="2:16" x14ac:dyDescent="0.35">
      <c r="B30">
        <f t="shared" si="1"/>
        <v>27</v>
      </c>
      <c r="C30" s="7">
        <v>1994</v>
      </c>
      <c r="D30" s="8">
        <v>14615.78</v>
      </c>
      <c r="F30" s="9">
        <v>22.58</v>
      </c>
      <c r="H30" s="14">
        <f t="shared" si="7"/>
        <v>1461.5780000000002</v>
      </c>
      <c r="I30" s="3">
        <f t="shared" si="8"/>
        <v>23862.497959183675</v>
      </c>
      <c r="J30" s="3">
        <f t="shared" si="9"/>
        <v>6.1250000000000006E-2</v>
      </c>
      <c r="K30" s="4">
        <f t="shared" si="10"/>
        <v>2285.671829271655</v>
      </c>
      <c r="L30" s="4">
        <f t="shared" si="11"/>
        <v>995.4110467766302</v>
      </c>
      <c r="M30">
        <f>VLOOKUP(B30,'CPI Indexes'!A$2:E$109,5,FALSE)</f>
        <v>1.6</v>
      </c>
      <c r="N30">
        <f>IF(B30&gt;G$4,VLOOKUP((B30-G$4),'CPI Indexes'!A$2:E$109,5,FALSE),VLOOKUP(0,'CPI Indexes'!A$2:E$109,5,FALSE))</f>
        <v>0.98</v>
      </c>
      <c r="O30">
        <f t="shared" si="12"/>
        <v>1.6326530612244898</v>
      </c>
      <c r="P30"/>
    </row>
    <row r="31" spans="2:16" x14ac:dyDescent="0.35">
      <c r="B31">
        <f t="shared" si="1"/>
        <v>26</v>
      </c>
      <c r="C31" s="7">
        <v>1995</v>
      </c>
      <c r="D31" s="8">
        <v>76532.460000000006</v>
      </c>
      <c r="F31" s="9">
        <v>23.56</v>
      </c>
      <c r="H31" s="14">
        <f t="shared" si="7"/>
        <v>7653.246000000001</v>
      </c>
      <c r="I31" s="3">
        <f t="shared" si="8"/>
        <v>121827.1812244898</v>
      </c>
      <c r="J31" s="3">
        <f t="shared" si="9"/>
        <v>6.2820512820512819E-2</v>
      </c>
      <c r="K31" s="4">
        <f t="shared" si="10"/>
        <v>12202.974953570951</v>
      </c>
      <c r="L31" s="4">
        <f t="shared" si="11"/>
        <v>5126.0868144314454</v>
      </c>
      <c r="M31">
        <f>VLOOKUP(B31,'CPI Indexes'!A$2:E$109,5,FALSE)</f>
        <v>1.56</v>
      </c>
      <c r="N31">
        <f>IF(B31&gt;G$4,VLOOKUP((B31-G$4),'CPI Indexes'!A$2:E$109,5,FALSE),VLOOKUP(0,'CPI Indexes'!A$2:E$109,5,FALSE))</f>
        <v>0.98</v>
      </c>
      <c r="O31">
        <f t="shared" si="12"/>
        <v>1.5918367346938775</v>
      </c>
      <c r="P31"/>
    </row>
    <row r="32" spans="2:16" x14ac:dyDescent="0.35">
      <c r="B32">
        <f t="shared" si="1"/>
        <v>25</v>
      </c>
      <c r="C32" s="7">
        <v>1996</v>
      </c>
      <c r="D32" s="9">
        <v>123181.55</v>
      </c>
      <c r="F32" s="9">
        <v>24.54</v>
      </c>
      <c r="H32" s="14">
        <f t="shared" si="7"/>
        <v>12318.155000000001</v>
      </c>
      <c r="I32" s="3">
        <f t="shared" si="8"/>
        <v>193571.00714285715</v>
      </c>
      <c r="J32" s="3">
        <f t="shared" si="9"/>
        <v>6.363636363636363E-2</v>
      </c>
      <c r="K32" s="4">
        <f t="shared" si="10"/>
        <v>20025.984679312482</v>
      </c>
      <c r="L32" s="4">
        <f t="shared" si="11"/>
        <v>8114.2012218226637</v>
      </c>
      <c r="M32">
        <f>VLOOKUP(B32,'CPI Indexes'!A$2:E$109,5,FALSE)</f>
        <v>1.54</v>
      </c>
      <c r="N32">
        <f>IF(B32&gt;G$4,VLOOKUP((B32-G$4),'CPI Indexes'!A$2:E$109,5,FALSE),VLOOKUP(0,'CPI Indexes'!A$2:E$109,5,FALSE))</f>
        <v>0.98</v>
      </c>
      <c r="O32">
        <f t="shared" si="12"/>
        <v>1.5714285714285714</v>
      </c>
      <c r="P32"/>
    </row>
    <row r="33" spans="2:17" x14ac:dyDescent="0.35">
      <c r="B33">
        <f t="shared" si="1"/>
        <v>7</v>
      </c>
      <c r="C33" s="7">
        <v>2014</v>
      </c>
      <c r="D33" s="8">
        <v>9027.77</v>
      </c>
      <c r="F33" s="9">
        <v>42.5</v>
      </c>
      <c r="H33" s="14">
        <f t="shared" si="7"/>
        <v>902.77700000000004</v>
      </c>
      <c r="I33" s="3">
        <f t="shared" si="8"/>
        <v>10041.091122448981</v>
      </c>
      <c r="J33" s="3">
        <f t="shared" si="9"/>
        <v>8.9908256880733936E-2</v>
      </c>
      <c r="K33" s="4">
        <f t="shared" si="10"/>
        <v>2094.5357911708843</v>
      </c>
      <c r="L33" s="4">
        <f t="shared" si="11"/>
        <v>438.12023011800414</v>
      </c>
      <c r="M33">
        <f>VLOOKUP(B33,'CPI Indexes'!A$2:E$109,5,FALSE)</f>
        <v>1.0900000000000001</v>
      </c>
      <c r="N33">
        <f>IF(B33&gt;G$4,VLOOKUP((B33-G$4),'CPI Indexes'!A$2:E$109,5,FALSE),VLOOKUP(0,'CPI Indexes'!A$2:E$109,5,FALSE))</f>
        <v>0.98</v>
      </c>
      <c r="O33">
        <f t="shared" si="12"/>
        <v>1.1122448979591837</v>
      </c>
      <c r="P33"/>
    </row>
    <row r="34" spans="2:17" x14ac:dyDescent="0.35">
      <c r="B34">
        <f t="shared" si="1"/>
        <v>5</v>
      </c>
      <c r="C34" s="7">
        <v>2016</v>
      </c>
      <c r="D34" s="8">
        <v>1316312.8500000001</v>
      </c>
      <c r="F34" s="9">
        <v>44.5</v>
      </c>
      <c r="H34" s="14">
        <f t="shared" si="7"/>
        <v>131631.285</v>
      </c>
      <c r="I34" s="3">
        <f t="shared" si="8"/>
        <v>1437198.7239795919</v>
      </c>
      <c r="J34" s="3">
        <f t="shared" si="9"/>
        <v>9.1588785046728974E-2</v>
      </c>
      <c r="K34" s="4">
        <f t="shared" si="10"/>
        <v>317736.24909827777</v>
      </c>
      <c r="L34" s="4">
        <f t="shared" si="11"/>
        <v>61744.186746602369</v>
      </c>
      <c r="M34">
        <f>VLOOKUP(B34,'CPI Indexes'!A$2:E$109,5,FALSE)</f>
        <v>1.07</v>
      </c>
      <c r="N34">
        <f>IF(B34&gt;G$4,VLOOKUP((B34-G$4),'CPI Indexes'!A$2:E$109,5,FALSE),VLOOKUP(0,'CPI Indexes'!A$2:E$109,5,FALSE))</f>
        <v>0.98</v>
      </c>
      <c r="O34">
        <f t="shared" si="12"/>
        <v>1.0918367346938775</v>
      </c>
      <c r="P34"/>
    </row>
    <row r="35" spans="2:17" x14ac:dyDescent="0.35">
      <c r="B35">
        <f t="shared" si="1"/>
        <v>4</v>
      </c>
      <c r="C35" s="7">
        <v>2017</v>
      </c>
      <c r="D35" s="8">
        <v>2606.59</v>
      </c>
      <c r="F35" s="9">
        <v>45.5</v>
      </c>
      <c r="H35" s="14">
        <f t="shared" si="7"/>
        <v>260.65900000000005</v>
      </c>
      <c r="I35" s="3">
        <f t="shared" si="8"/>
        <v>2792.7750000000001</v>
      </c>
      <c r="J35" s="3">
        <f t="shared" si="9"/>
        <v>9.3333333333333351E-2</v>
      </c>
      <c r="K35" s="4">
        <f t="shared" si="10"/>
        <v>641.7716670682214</v>
      </c>
      <c r="L35" s="4">
        <f t="shared" si="11"/>
        <v>120.2047819481848</v>
      </c>
      <c r="M35">
        <f>VLOOKUP(B35,'CPI Indexes'!A$2:E$109,5,FALSE)</f>
        <v>1.05</v>
      </c>
      <c r="N35">
        <f>IF(B35&gt;G$4,VLOOKUP((B35-G$4),'CPI Indexes'!A$2:E$109,5,FALSE),VLOOKUP(0,'CPI Indexes'!A$2:E$109,5,FALSE))</f>
        <v>0.98</v>
      </c>
      <c r="O35">
        <f t="shared" si="12"/>
        <v>1.0714285714285714</v>
      </c>
      <c r="P35"/>
    </row>
    <row r="36" spans="2:17" x14ac:dyDescent="0.35">
      <c r="B36">
        <f t="shared" si="1"/>
        <v>2</v>
      </c>
      <c r="C36" s="7">
        <v>2019</v>
      </c>
      <c r="D36" s="8">
        <v>927988.75</v>
      </c>
      <c r="F36" s="9">
        <v>47.5</v>
      </c>
      <c r="H36" s="14">
        <f t="shared" si="7"/>
        <v>92798.875</v>
      </c>
      <c r="I36" s="3">
        <f t="shared" si="8"/>
        <v>956396.56887755101</v>
      </c>
      <c r="J36" s="3">
        <f t="shared" si="9"/>
        <v>9.7029702970297033E-2</v>
      </c>
      <c r="K36" s="4">
        <f t="shared" si="10"/>
        <v>237711.8708148271</v>
      </c>
      <c r="L36" s="4">
        <f t="shared" si="11"/>
        <v>41363.365182902737</v>
      </c>
      <c r="M36">
        <f>VLOOKUP(B36,'CPI Indexes'!A$2:E$109,5,FALSE)</f>
        <v>1.01</v>
      </c>
      <c r="N36">
        <f>IF(B36&gt;G$4,VLOOKUP((B36-G$4),'CPI Indexes'!A$2:E$109,5,FALSE),VLOOKUP(0,'CPI Indexes'!A$2:E$109,5,FALSE))</f>
        <v>0.98</v>
      </c>
      <c r="O36">
        <f t="shared" si="12"/>
        <v>1.0306122448979591</v>
      </c>
      <c r="P36"/>
    </row>
    <row r="37" spans="2:17" x14ac:dyDescent="0.35">
      <c r="B37">
        <f>2021-C37</f>
        <v>0</v>
      </c>
      <c r="C37" s="7">
        <v>2021</v>
      </c>
      <c r="D37" s="8">
        <v>171866.85</v>
      </c>
      <c r="F37" s="9">
        <v>49.5</v>
      </c>
      <c r="H37" s="14">
        <f t="shared" si="7"/>
        <v>17186.685000000001</v>
      </c>
      <c r="I37" s="3">
        <f t="shared" si="8"/>
        <v>171866.85</v>
      </c>
      <c r="J37" s="3">
        <f t="shared" si="9"/>
        <v>0.1</v>
      </c>
      <c r="K37" s="4">
        <f t="shared" si="10"/>
        <v>45803.706110134575</v>
      </c>
      <c r="L37" s="4">
        <f t="shared" si="11"/>
        <v>7404.3920003182266</v>
      </c>
      <c r="M37">
        <f>VLOOKUP(B37,'CPI Indexes'!A$2:E$109,5,FALSE)</f>
        <v>0.98</v>
      </c>
      <c r="N37">
        <f>IF(B37&gt;G$4,VLOOKUP((B37-G$4),'CPI Indexes'!A$2:E$109,5,FALSE),VLOOKUP(0,'CPI Indexes'!A$2:E$109,5,FALSE))</f>
        <v>0.98</v>
      </c>
      <c r="O37">
        <f t="shared" si="12"/>
        <v>1</v>
      </c>
      <c r="P37"/>
    </row>
    <row r="38" spans="2:17" x14ac:dyDescent="0.35">
      <c r="H38" s="3"/>
      <c r="P38"/>
    </row>
    <row r="39" spans="2:17" x14ac:dyDescent="0.35">
      <c r="D39" s="1">
        <f>SUM(D9:D38)</f>
        <v>2920217.56</v>
      </c>
      <c r="H39" s="3"/>
      <c r="I39" s="3">
        <f>SUM(I9:I38)</f>
        <v>4058129.3294821498</v>
      </c>
      <c r="J39" s="3"/>
      <c r="K39" s="11">
        <f>SUM(K9:K38)</f>
        <v>674720.51728213159</v>
      </c>
      <c r="L39" s="11">
        <f>SUM(L9:L38)</f>
        <v>147797.53682809207</v>
      </c>
      <c r="P39"/>
    </row>
    <row r="40" spans="2:17" x14ac:dyDescent="0.35">
      <c r="H40" s="3"/>
      <c r="P40"/>
    </row>
    <row r="41" spans="2:17" x14ac:dyDescent="0.35">
      <c r="H41" s="3"/>
      <c r="I41" s="5">
        <f>I39/D39</f>
        <v>1.3896667786225316</v>
      </c>
      <c r="J41" s="6"/>
      <c r="K41" s="5">
        <f>K39/D39</f>
        <v>0.23105145538612937</v>
      </c>
      <c r="L41" s="4">
        <f>L39/D39</f>
        <v>5.0611823876605982E-2</v>
      </c>
      <c r="P41"/>
    </row>
    <row r="42" spans="2:17" x14ac:dyDescent="0.35">
      <c r="H42" s="3"/>
      <c r="P42"/>
      <c r="Q42" s="4"/>
    </row>
    <row r="43" spans="2:17" x14ac:dyDescent="0.35">
      <c r="D43" s="1"/>
      <c r="F43" s="2"/>
      <c r="H43" s="2"/>
      <c r="L43" s="2"/>
      <c r="N43" s="3"/>
      <c r="O43" s="4"/>
      <c r="P43" s="4"/>
      <c r="Q43" s="4"/>
    </row>
    <row r="44" spans="2:17" x14ac:dyDescent="0.35">
      <c r="D44" s="1"/>
      <c r="F44" s="2"/>
      <c r="H44" s="2"/>
      <c r="L44" s="2"/>
      <c r="N44" s="3"/>
      <c r="O44" s="4"/>
      <c r="P44" s="4"/>
      <c r="Q44" s="4"/>
    </row>
    <row r="45" spans="2:17" x14ac:dyDescent="0.35">
      <c r="D45" s="1"/>
      <c r="F45" s="2"/>
      <c r="H45" s="2"/>
      <c r="L45" s="2"/>
      <c r="N45" s="3"/>
      <c r="O45" s="4"/>
      <c r="P45" s="4"/>
      <c r="Q45" s="4"/>
    </row>
    <row r="46" spans="2:17" x14ac:dyDescent="0.35">
      <c r="D46" s="1"/>
      <c r="F46" s="2"/>
      <c r="H46" s="2"/>
      <c r="L46" s="2"/>
      <c r="N46" s="3"/>
      <c r="O46" s="4"/>
      <c r="P46" s="4"/>
      <c r="Q46" s="4"/>
    </row>
    <row r="47" spans="2:17" x14ac:dyDescent="0.35">
      <c r="D47" s="1"/>
      <c r="F47" s="2"/>
      <c r="H47" s="2"/>
      <c r="L47" s="2"/>
      <c r="N47" s="3"/>
      <c r="O47" s="4"/>
      <c r="P47" s="4"/>
      <c r="Q47" s="4"/>
    </row>
    <row r="48" spans="2:17" x14ac:dyDescent="0.35">
      <c r="D48" s="1"/>
      <c r="F48" s="2"/>
      <c r="H48" s="2"/>
      <c r="L48" s="2"/>
      <c r="N48" s="3"/>
      <c r="O48" s="4"/>
      <c r="P48" s="4"/>
      <c r="Q48" s="4"/>
    </row>
    <row r="49" spans="4:19" x14ac:dyDescent="0.35">
      <c r="D49" s="1"/>
      <c r="F49" s="2"/>
      <c r="H49" s="2"/>
      <c r="L49" s="2"/>
      <c r="N49" s="3"/>
      <c r="O49" s="4"/>
      <c r="P49" s="4"/>
      <c r="Q49" s="4"/>
    </row>
    <row r="50" spans="4:19" x14ac:dyDescent="0.35">
      <c r="D50" s="1"/>
      <c r="F50" s="2"/>
      <c r="H50" s="2"/>
      <c r="L50" s="2"/>
      <c r="N50" s="3"/>
      <c r="O50" s="4"/>
      <c r="P50" s="4"/>
      <c r="Q50" s="4"/>
    </row>
    <row r="51" spans="4:19" x14ac:dyDescent="0.35">
      <c r="D51" s="1"/>
      <c r="F51" s="2"/>
      <c r="H51" s="2"/>
      <c r="L51" s="2"/>
      <c r="N51" s="3"/>
      <c r="O51" s="4"/>
      <c r="P51" s="4"/>
      <c r="Q51" s="4"/>
    </row>
    <row r="52" spans="4:19" x14ac:dyDescent="0.35">
      <c r="D52" s="1"/>
      <c r="F52" s="2"/>
      <c r="H52" s="2"/>
      <c r="L52" s="2"/>
      <c r="N52" s="3"/>
      <c r="O52" s="4"/>
      <c r="P52" s="4"/>
      <c r="Q52" s="4"/>
    </row>
    <row r="53" spans="4:19" x14ac:dyDescent="0.35">
      <c r="D53" s="1"/>
      <c r="F53" s="2"/>
      <c r="H53" s="2"/>
      <c r="J53" s="2"/>
      <c r="N53" s="2"/>
      <c r="Q53" s="4"/>
      <c r="R53" s="4"/>
      <c r="S53" s="4"/>
    </row>
    <row r="54" spans="4:19" x14ac:dyDescent="0.35">
      <c r="D54" s="1"/>
      <c r="F54" s="2"/>
      <c r="H54" s="2"/>
      <c r="J54" s="2"/>
      <c r="N54" s="2"/>
      <c r="R54" s="4"/>
      <c r="S54" s="4"/>
    </row>
    <row r="55" spans="4:19" x14ac:dyDescent="0.35">
      <c r="Q55" s="3"/>
    </row>
    <row r="56" spans="4:19" x14ac:dyDescent="0.35">
      <c r="D56" s="1"/>
      <c r="R56" s="3"/>
      <c r="S56" s="3"/>
    </row>
    <row r="57" spans="4:19" x14ac:dyDescent="0.35">
      <c r="Q57" s="5"/>
    </row>
    <row r="58" spans="4:19" x14ac:dyDescent="0.35">
      <c r="R58" s="6"/>
      <c r="S58" s="5"/>
    </row>
  </sheetData>
  <printOptions horizontalCentered="1"/>
  <pageMargins left="0.7" right="0.7" top="0.75" bottom="0.75" header="0.3" footer="0.3"/>
  <pageSetup scale="49" orientation="landscape" r:id="rId1"/>
  <headerFooter>
    <oddHeader xml:space="preserve">&amp;RFiled: 2023-03-08
 EB-2022-0200
 Exhibit I.4.5-IGUA-14
Attachment 1
</oddHeader>
  </headerFooter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7EFD4-87FF-4E0D-B5D9-699DE4FA4FE8}">
  <dimension ref="B2:S122"/>
  <sheetViews>
    <sheetView tabSelected="1" view="pageLayout" topLeftCell="A49" zoomScaleNormal="100" workbookViewId="0">
      <selection activeCell="F7" sqref="F7"/>
    </sheetView>
  </sheetViews>
  <sheetFormatPr defaultRowHeight="14.5" x14ac:dyDescent="0.35"/>
  <cols>
    <col min="4" max="4" width="17.453125" customWidth="1"/>
    <col min="5" max="5" width="2.26953125" customWidth="1"/>
    <col min="6" max="6" width="13.453125" bestFit="1" customWidth="1"/>
    <col min="7" max="7" width="3" bestFit="1" customWidth="1"/>
    <col min="8" max="8" width="17.1796875" customWidth="1"/>
    <col min="9" max="9" width="18.453125" customWidth="1"/>
    <col min="10" max="10" width="17.26953125" customWidth="1"/>
    <col min="11" max="11" width="19.54296875" bestFit="1" customWidth="1"/>
    <col min="12" max="12" width="20.1796875" bestFit="1" customWidth="1"/>
    <col min="13" max="13" width="6" bestFit="1" customWidth="1"/>
    <col min="15" max="15" width="12" bestFit="1" customWidth="1"/>
    <col min="16" max="16" width="16.7265625" style="3" customWidth="1"/>
    <col min="17" max="18" width="19.26953125" customWidth="1"/>
    <col min="19" max="19" width="0" hidden="1" customWidth="1"/>
    <col min="20" max="20" width="13.26953125" bestFit="1" customWidth="1"/>
  </cols>
  <sheetData>
    <row r="2" spans="2:19" x14ac:dyDescent="0.35">
      <c r="B2" t="s">
        <v>28</v>
      </c>
    </row>
    <row r="3" spans="2:19" x14ac:dyDescent="0.35">
      <c r="B3" t="s">
        <v>1</v>
      </c>
      <c r="F3">
        <v>0.25</v>
      </c>
    </row>
    <row r="4" spans="2:19" x14ac:dyDescent="0.35">
      <c r="B4" t="s">
        <v>2</v>
      </c>
      <c r="F4" s="12">
        <v>26.968946123250753</v>
      </c>
      <c r="G4" s="13">
        <f>ROUND(F4,0)</f>
        <v>27</v>
      </c>
    </row>
    <row r="5" spans="2:19" x14ac:dyDescent="0.35">
      <c r="B5" t="s">
        <v>3</v>
      </c>
      <c r="F5">
        <v>3.75</v>
      </c>
      <c r="S5" t="s">
        <v>4</v>
      </c>
    </row>
    <row r="6" spans="2:19" x14ac:dyDescent="0.35">
      <c r="B6" t="s">
        <v>5</v>
      </c>
      <c r="F6">
        <v>2</v>
      </c>
    </row>
    <row r="7" spans="2:19" x14ac:dyDescent="0.35">
      <c r="H7" t="s">
        <v>6</v>
      </c>
      <c r="I7" t="s">
        <v>7</v>
      </c>
      <c r="J7" t="s">
        <v>8</v>
      </c>
      <c r="K7" t="s">
        <v>9</v>
      </c>
      <c r="L7" t="s">
        <v>10</v>
      </c>
    </row>
    <row r="8" spans="2:19" x14ac:dyDescent="0.35">
      <c r="B8" t="s">
        <v>11</v>
      </c>
      <c r="C8" t="s">
        <v>12</v>
      </c>
      <c r="D8" t="s">
        <v>13</v>
      </c>
      <c r="F8" t="s">
        <v>14</v>
      </c>
      <c r="H8" t="s">
        <v>15</v>
      </c>
      <c r="I8" s="3" t="s">
        <v>13</v>
      </c>
      <c r="J8" s="3" t="s">
        <v>16</v>
      </c>
      <c r="K8" t="s">
        <v>15</v>
      </c>
      <c r="L8" t="s">
        <v>17</v>
      </c>
      <c r="M8" t="s">
        <v>18</v>
      </c>
      <c r="N8" t="s">
        <v>19</v>
      </c>
      <c r="O8" t="s">
        <v>20</v>
      </c>
      <c r="P8"/>
    </row>
    <row r="9" spans="2:19" x14ac:dyDescent="0.35">
      <c r="B9">
        <f>2021-C9</f>
        <v>121</v>
      </c>
      <c r="C9" s="7">
        <v>1900</v>
      </c>
      <c r="D9" s="8">
        <v>504.57</v>
      </c>
      <c r="F9" s="10"/>
      <c r="H9" s="14">
        <f>D9*F$3</f>
        <v>126.1425</v>
      </c>
      <c r="I9" s="3">
        <f>D9*O9</f>
        <v>765.40419269102983</v>
      </c>
      <c r="J9" s="3">
        <f>H9/I9</f>
        <v>0.16480508103372757</v>
      </c>
      <c r="K9" s="4">
        <f t="shared" ref="K9:K13" si="0">(I9*J9)*((1+(F$6/100))^F9)</f>
        <v>126.1425</v>
      </c>
      <c r="L9" s="4">
        <f>K9/((1+(F$5/100))^F9)</f>
        <v>126.1425</v>
      </c>
      <c r="M9">
        <f>VLOOKUP(107,'CPI Indexes'!A$2:E$109,5,FALSE)</f>
        <v>22.83</v>
      </c>
      <c r="N9">
        <f>IF(B9&gt;G$4,VLOOKUP((B9-G$4),'CPI Indexes'!A$2:E$109,5,FALSE),VLOOKUP(0,'CPI Indexes'!A$2:E$109,5,FALSE))</f>
        <v>15.05</v>
      </c>
      <c r="O9">
        <f>M9/N9</f>
        <v>1.5169435215946843</v>
      </c>
      <c r="P9"/>
    </row>
    <row r="10" spans="2:19" x14ac:dyDescent="0.35">
      <c r="B10">
        <f t="shared" ref="B10:B73" si="1">2021-C10</f>
        <v>111</v>
      </c>
      <c r="C10" s="7">
        <v>1910</v>
      </c>
      <c r="D10" s="8">
        <v>13248.18</v>
      </c>
      <c r="F10" s="10"/>
      <c r="H10" s="14">
        <f t="shared" ref="H10:H13" si="2">D10*F$3</f>
        <v>3312.0450000000001</v>
      </c>
      <c r="I10" s="3">
        <f t="shared" ref="I10:I13" si="3">D10*O10</f>
        <v>17001.458650927485</v>
      </c>
      <c r="J10" s="3">
        <f t="shared" ref="J10:J13" si="4">H10/I10</f>
        <v>0.19480946123521686</v>
      </c>
      <c r="K10" s="4">
        <f t="shared" si="0"/>
        <v>3312.0450000000001</v>
      </c>
      <c r="L10" s="4">
        <f t="shared" ref="L10:L13" si="5">K10/((1+(F$5/100))^F10)</f>
        <v>3312.0450000000001</v>
      </c>
      <c r="M10">
        <f>VLOOKUP(107,'CPI Indexes'!A$2:E$109,5,FALSE)</f>
        <v>22.83</v>
      </c>
      <c r="N10">
        <f>IF(B10&gt;G$4,VLOOKUP((B10-G$4),'CPI Indexes'!A$2:E$109,5,FALSE),VLOOKUP(0,'CPI Indexes'!A$2:E$109,5,FALSE))</f>
        <v>17.79</v>
      </c>
      <c r="O10">
        <f t="shared" ref="O10:O13" si="6">M10/N10</f>
        <v>1.2833052276559864</v>
      </c>
      <c r="P10"/>
    </row>
    <row r="11" spans="2:19" x14ac:dyDescent="0.35">
      <c r="B11">
        <f t="shared" si="1"/>
        <v>100</v>
      </c>
      <c r="C11" s="7">
        <v>1921</v>
      </c>
      <c r="D11" s="8">
        <v>33733.67</v>
      </c>
      <c r="F11" s="10"/>
      <c r="H11" s="14">
        <f t="shared" si="2"/>
        <v>8433.4174999999996</v>
      </c>
      <c r="I11" s="3">
        <f t="shared" si="3"/>
        <v>39806.311714039621</v>
      </c>
      <c r="J11" s="3">
        <f t="shared" si="4"/>
        <v>0.21186131386861312</v>
      </c>
      <c r="K11" s="4">
        <f t="shared" si="0"/>
        <v>8433.4174999999996</v>
      </c>
      <c r="L11" s="4">
        <f t="shared" si="5"/>
        <v>8433.4174999999996</v>
      </c>
      <c r="M11">
        <f>VLOOKUP(B11,'CPI Indexes'!A$2:E$109,5,FALSE)</f>
        <v>13.7</v>
      </c>
      <c r="N11">
        <f>IF(B11&gt;G$4,VLOOKUP((B11-G$4),'CPI Indexes'!A$2:E$109,5,FALSE),VLOOKUP(0,'CPI Indexes'!A$2:E$109,5,FALSE))</f>
        <v>11.61</v>
      </c>
      <c r="O11">
        <f t="shared" si="6"/>
        <v>1.1800172265288544</v>
      </c>
      <c r="P11"/>
    </row>
    <row r="12" spans="2:19" x14ac:dyDescent="0.35">
      <c r="B12">
        <f t="shared" si="1"/>
        <v>95</v>
      </c>
      <c r="C12" s="7">
        <v>1926</v>
      </c>
      <c r="D12" s="8">
        <v>7918.72</v>
      </c>
      <c r="F12" s="10"/>
      <c r="H12" s="14">
        <f t="shared" si="2"/>
        <v>1979.68</v>
      </c>
      <c r="I12" s="3">
        <f t="shared" si="3"/>
        <v>12043.895893769155</v>
      </c>
      <c r="J12" s="3">
        <f t="shared" si="4"/>
        <v>0.16437206178643382</v>
      </c>
      <c r="K12" s="4">
        <f t="shared" si="0"/>
        <v>1979.68</v>
      </c>
      <c r="L12" s="4">
        <f t="shared" si="5"/>
        <v>1979.68</v>
      </c>
      <c r="M12">
        <f>VLOOKUP(B12,'CPI Indexes'!A$2:E$109,5,FALSE)</f>
        <v>14.89</v>
      </c>
      <c r="N12">
        <f>IF(B12&gt;G$4,VLOOKUP((B12-G$4),'CPI Indexes'!A$2:E$109,5,FALSE),VLOOKUP(0,'CPI Indexes'!A$2:E$109,5,FALSE))</f>
        <v>9.7899999999999991</v>
      </c>
      <c r="O12">
        <f t="shared" si="6"/>
        <v>1.5209397344228808</v>
      </c>
      <c r="P12"/>
    </row>
    <row r="13" spans="2:19" x14ac:dyDescent="0.35">
      <c r="B13">
        <f t="shared" si="1"/>
        <v>94</v>
      </c>
      <c r="C13" s="7">
        <v>1927</v>
      </c>
      <c r="D13" s="8">
        <v>69978.990000000005</v>
      </c>
      <c r="F13" s="10"/>
      <c r="H13" s="14">
        <f t="shared" si="2"/>
        <v>17494.747500000001</v>
      </c>
      <c r="I13" s="3">
        <f t="shared" si="3"/>
        <v>108352.24274691359</v>
      </c>
      <c r="J13" s="3">
        <f t="shared" si="4"/>
        <v>0.16146179401993355</v>
      </c>
      <c r="K13" s="4">
        <f t="shared" si="0"/>
        <v>17494.747500000001</v>
      </c>
      <c r="L13" s="4">
        <f t="shared" si="5"/>
        <v>17494.747500000001</v>
      </c>
      <c r="M13">
        <f>VLOOKUP(B13,'CPI Indexes'!A$2:E$109,5,FALSE)</f>
        <v>15.05</v>
      </c>
      <c r="N13">
        <f>IF(B13&gt;G$4,VLOOKUP((B13-G$4),'CPI Indexes'!A$2:E$109,5,FALSE),VLOOKUP(0,'CPI Indexes'!A$2:E$109,5,FALSE))</f>
        <v>9.7200000000000006</v>
      </c>
      <c r="O13">
        <f t="shared" si="6"/>
        <v>1.5483539094650205</v>
      </c>
      <c r="P13"/>
    </row>
    <row r="14" spans="2:19" x14ac:dyDescent="0.35">
      <c r="B14">
        <f t="shared" si="1"/>
        <v>93</v>
      </c>
      <c r="C14" s="7">
        <v>1928</v>
      </c>
      <c r="D14" s="8">
        <v>40173.58</v>
      </c>
      <c r="F14" s="10"/>
      <c r="H14" s="14">
        <f t="shared" ref="H14:H77" si="7">D14*F$3</f>
        <v>10043.395</v>
      </c>
      <c r="I14" s="3">
        <f t="shared" ref="I14:I77" si="8">D14*O14</f>
        <v>62202.91965020576</v>
      </c>
      <c r="J14" s="3">
        <f t="shared" ref="J14:J77" si="9">H14/I14</f>
        <v>0.16146179401993357</v>
      </c>
      <c r="K14" s="4">
        <f t="shared" ref="K14:K77" si="10">(I14*J14)*((1+(F$6/100))^F14)</f>
        <v>10043.395</v>
      </c>
      <c r="L14" s="4">
        <f t="shared" ref="L14:L77" si="11">K14/((1+(F$5/100))^F14)</f>
        <v>10043.395</v>
      </c>
      <c r="M14">
        <f>VLOOKUP(B14,'CPI Indexes'!A$2:E$109,5,FALSE)</f>
        <v>15.05</v>
      </c>
      <c r="N14">
        <f>IF(B14&gt;G$4,VLOOKUP((B14-G$4),'CPI Indexes'!A$2:E$109,5,FALSE),VLOOKUP(0,'CPI Indexes'!A$2:E$109,5,FALSE))</f>
        <v>9.7200000000000006</v>
      </c>
      <c r="O14">
        <f t="shared" ref="O14:O77" si="12">M14/N14</f>
        <v>1.5483539094650205</v>
      </c>
      <c r="P14"/>
    </row>
    <row r="15" spans="2:19" x14ac:dyDescent="0.35">
      <c r="B15">
        <f t="shared" si="1"/>
        <v>91</v>
      </c>
      <c r="C15" s="7">
        <v>1930</v>
      </c>
      <c r="D15" s="8">
        <v>61570.86</v>
      </c>
      <c r="F15" s="15">
        <v>0.5</v>
      </c>
      <c r="H15" s="14">
        <f t="shared" si="7"/>
        <v>15392.715</v>
      </c>
      <c r="I15" s="3">
        <f t="shared" si="8"/>
        <v>100069.27030237582</v>
      </c>
      <c r="J15" s="3">
        <f t="shared" si="9"/>
        <v>0.15382059800664449</v>
      </c>
      <c r="K15" s="4">
        <f t="shared" si="10"/>
        <v>15545.880115730004</v>
      </c>
      <c r="L15" s="4">
        <f t="shared" si="11"/>
        <v>15262.344829959053</v>
      </c>
      <c r="M15">
        <f>VLOOKUP(B15,'CPI Indexes'!A$2:E$109,5,FALSE)</f>
        <v>15.05</v>
      </c>
      <c r="N15">
        <f>IF(B15&gt;G$4,VLOOKUP((B15-G$4),'CPI Indexes'!A$2:E$109,5,FALSE),VLOOKUP(0,'CPI Indexes'!A$2:E$109,5,FALSE))</f>
        <v>9.26</v>
      </c>
      <c r="O15">
        <f t="shared" si="12"/>
        <v>1.6252699784017279</v>
      </c>
      <c r="P15"/>
    </row>
    <row r="16" spans="2:19" x14ac:dyDescent="0.35">
      <c r="B16">
        <f t="shared" si="1"/>
        <v>90</v>
      </c>
      <c r="C16" s="7">
        <v>1931</v>
      </c>
      <c r="D16" s="8">
        <v>156074.82999999999</v>
      </c>
      <c r="F16" s="15">
        <v>0.51</v>
      </c>
      <c r="H16" s="14">
        <f t="shared" si="7"/>
        <v>39018.707499999997</v>
      </c>
      <c r="I16" s="3">
        <f t="shared" si="8"/>
        <v>289457.31512763596</v>
      </c>
      <c r="J16" s="3">
        <f t="shared" si="9"/>
        <v>0.1347995212447636</v>
      </c>
      <c r="K16" s="4">
        <f t="shared" si="10"/>
        <v>39414.767295180354</v>
      </c>
      <c r="L16" s="4">
        <f t="shared" si="11"/>
        <v>38681.653746563396</v>
      </c>
      <c r="M16">
        <f>VLOOKUP(B16,'CPI Indexes'!A$2:E$109,5,FALSE)</f>
        <v>16.71</v>
      </c>
      <c r="N16">
        <f>IF(B16&gt;G$4,VLOOKUP((B16-G$4),'CPI Indexes'!A$2:E$109,5,FALSE),VLOOKUP(0,'CPI Indexes'!A$2:E$109,5,FALSE))</f>
        <v>9.01</v>
      </c>
      <c r="O16">
        <f t="shared" si="12"/>
        <v>1.8546059933407326</v>
      </c>
      <c r="P16"/>
    </row>
    <row r="17" spans="2:16" x14ac:dyDescent="0.35">
      <c r="B17">
        <f t="shared" si="1"/>
        <v>86</v>
      </c>
      <c r="C17" s="7">
        <v>1935</v>
      </c>
      <c r="D17" s="8">
        <v>124.68</v>
      </c>
      <c r="F17" s="15">
        <v>1.1000000000000001</v>
      </c>
      <c r="H17" s="14">
        <f t="shared" si="7"/>
        <v>31.17</v>
      </c>
      <c r="I17" s="3">
        <f t="shared" si="8"/>
        <v>271.48997679814391</v>
      </c>
      <c r="J17" s="3">
        <f t="shared" si="9"/>
        <v>0.11481086840703247</v>
      </c>
      <c r="K17" s="4">
        <f t="shared" si="10"/>
        <v>31.856421664199583</v>
      </c>
      <c r="L17" s="4">
        <f t="shared" si="11"/>
        <v>30.592155300714758</v>
      </c>
      <c r="M17">
        <f>VLOOKUP(B17,'CPI Indexes'!A$2:E$109,5,FALSE)</f>
        <v>18.77</v>
      </c>
      <c r="N17">
        <f>IF(B17&gt;G$4,VLOOKUP((B17-G$4),'CPI Indexes'!A$2:E$109,5,FALSE),VLOOKUP(0,'CPI Indexes'!A$2:E$109,5,FALSE))</f>
        <v>8.6199999999999992</v>
      </c>
      <c r="O17">
        <f t="shared" si="12"/>
        <v>2.1774941995359631</v>
      </c>
      <c r="P17"/>
    </row>
    <row r="18" spans="2:16" x14ac:dyDescent="0.35">
      <c r="B18">
        <f t="shared" si="1"/>
        <v>85</v>
      </c>
      <c r="C18" s="7">
        <v>1936</v>
      </c>
      <c r="D18" s="8">
        <v>751729.53</v>
      </c>
      <c r="F18" s="15">
        <v>1.3</v>
      </c>
      <c r="H18" s="14">
        <f t="shared" si="7"/>
        <v>187932.38250000001</v>
      </c>
      <c r="I18" s="3">
        <f t="shared" si="8"/>
        <v>1635077.9788836667</v>
      </c>
      <c r="J18" s="3">
        <f t="shared" si="9"/>
        <v>0.11493787142085357</v>
      </c>
      <c r="K18" s="4">
        <f t="shared" si="10"/>
        <v>192833.21533870723</v>
      </c>
      <c r="L18" s="4">
        <f t="shared" si="11"/>
        <v>183821.92333276753</v>
      </c>
      <c r="M18">
        <f>VLOOKUP(B18,'CPI Indexes'!A$2:E$109,5,FALSE)</f>
        <v>18.510000000000002</v>
      </c>
      <c r="N18">
        <f>IF(B18&gt;G$4,VLOOKUP((B18-G$4),'CPI Indexes'!A$2:E$109,5,FALSE),VLOOKUP(0,'CPI Indexes'!A$2:E$109,5,FALSE))</f>
        <v>8.51</v>
      </c>
      <c r="O18">
        <f t="shared" si="12"/>
        <v>2.1750881316098711</v>
      </c>
      <c r="P18"/>
    </row>
    <row r="19" spans="2:16" x14ac:dyDescent="0.35">
      <c r="B19">
        <f t="shared" si="1"/>
        <v>84</v>
      </c>
      <c r="C19" s="7">
        <v>1937</v>
      </c>
      <c r="D19" s="8">
        <v>408311.87</v>
      </c>
      <c r="F19" s="15">
        <v>1.51</v>
      </c>
      <c r="H19" s="14">
        <f t="shared" si="7"/>
        <v>102077.9675</v>
      </c>
      <c r="I19" s="3">
        <f t="shared" si="8"/>
        <v>869924.3314131737</v>
      </c>
      <c r="J19" s="3">
        <f t="shared" si="9"/>
        <v>0.11734120292299044</v>
      </c>
      <c r="K19" s="4">
        <f t="shared" si="10"/>
        <v>105176.3931872175</v>
      </c>
      <c r="L19" s="4">
        <f t="shared" si="11"/>
        <v>99489.267730893582</v>
      </c>
      <c r="M19">
        <f>VLOOKUP(B19,'CPI Indexes'!A$2:E$109,5,FALSE)</f>
        <v>17.79</v>
      </c>
      <c r="N19">
        <f>IF(B19&gt;G$4,VLOOKUP((B19-G$4),'CPI Indexes'!A$2:E$109,5,FALSE),VLOOKUP(0,'CPI Indexes'!A$2:E$109,5,FALSE))</f>
        <v>8.35</v>
      </c>
      <c r="O19">
        <f t="shared" si="12"/>
        <v>2.1305389221556887</v>
      </c>
      <c r="P19"/>
    </row>
    <row r="20" spans="2:16" x14ac:dyDescent="0.35">
      <c r="B20">
        <f t="shared" si="1"/>
        <v>83</v>
      </c>
      <c r="C20" s="7">
        <v>1938</v>
      </c>
      <c r="D20" s="8">
        <v>150740.66</v>
      </c>
      <c r="F20" s="15">
        <v>1.72</v>
      </c>
      <c r="H20" s="14">
        <f t="shared" si="7"/>
        <v>37685.165000000001</v>
      </c>
      <c r="I20" s="3">
        <f t="shared" si="8"/>
        <v>329040.04188957054</v>
      </c>
      <c r="J20" s="3">
        <f t="shared" si="9"/>
        <v>0.11453063518830804</v>
      </c>
      <c r="K20" s="4">
        <f t="shared" si="10"/>
        <v>38990.851224961312</v>
      </c>
      <c r="L20" s="4">
        <f t="shared" si="11"/>
        <v>36598.490663840457</v>
      </c>
      <c r="M20">
        <f>VLOOKUP(B20,'CPI Indexes'!A$2:E$109,5,FALSE)</f>
        <v>17.79</v>
      </c>
      <c r="N20">
        <f>IF(B20&gt;G$4,VLOOKUP((B20-G$4),'CPI Indexes'!A$2:E$109,5,FALSE),VLOOKUP(0,'CPI Indexes'!A$2:E$109,5,FALSE))</f>
        <v>8.15</v>
      </c>
      <c r="O20">
        <f t="shared" si="12"/>
        <v>2.1828220858895704</v>
      </c>
      <c r="P20"/>
    </row>
    <row r="21" spans="2:16" x14ac:dyDescent="0.35">
      <c r="B21">
        <f t="shared" si="1"/>
        <v>82</v>
      </c>
      <c r="C21" s="7">
        <v>1939</v>
      </c>
      <c r="D21" s="8">
        <v>139371.43</v>
      </c>
      <c r="F21" s="15">
        <v>1.94</v>
      </c>
      <c r="H21" s="14">
        <f t="shared" si="7"/>
        <v>34842.857499999998</v>
      </c>
      <c r="I21" s="3">
        <f t="shared" si="8"/>
        <v>316656.16088122607</v>
      </c>
      <c r="J21" s="3">
        <f t="shared" si="9"/>
        <v>0.11003372681281617</v>
      </c>
      <c r="K21" s="4">
        <f t="shared" si="10"/>
        <v>36207.463201553568</v>
      </c>
      <c r="L21" s="4">
        <f t="shared" si="11"/>
        <v>33711.740366391678</v>
      </c>
      <c r="M21">
        <f>VLOOKUP(B21,'CPI Indexes'!A$2:E$109,5,FALSE)</f>
        <v>17.79</v>
      </c>
      <c r="N21">
        <f>IF(B21&gt;G$4,VLOOKUP((B21-G$4),'CPI Indexes'!A$2:E$109,5,FALSE),VLOOKUP(0,'CPI Indexes'!A$2:E$109,5,FALSE))</f>
        <v>7.83</v>
      </c>
      <c r="O21">
        <f t="shared" si="12"/>
        <v>2.2720306513409962</v>
      </c>
      <c r="P21"/>
    </row>
    <row r="22" spans="2:16" x14ac:dyDescent="0.35">
      <c r="B22">
        <f t="shared" si="1"/>
        <v>81</v>
      </c>
      <c r="C22" s="7">
        <v>1940</v>
      </c>
      <c r="D22" s="8">
        <v>166120.78</v>
      </c>
      <c r="F22" s="15">
        <v>2.1800000000000002</v>
      </c>
      <c r="H22" s="14">
        <f t="shared" si="7"/>
        <v>41530.195</v>
      </c>
      <c r="I22" s="3">
        <f t="shared" si="8"/>
        <v>375911.35553500656</v>
      </c>
      <c r="J22" s="3">
        <f t="shared" si="9"/>
        <v>0.1104786923525978</v>
      </c>
      <c r="K22" s="4">
        <f t="shared" si="10"/>
        <v>43362.303492104489</v>
      </c>
      <c r="L22" s="4">
        <f t="shared" si="11"/>
        <v>40018.266770337541</v>
      </c>
      <c r="M22">
        <f>VLOOKUP(B22,'CPI Indexes'!A$2:E$109,5,FALSE)</f>
        <v>17.13</v>
      </c>
      <c r="N22">
        <f>IF(B22&gt;G$4,VLOOKUP((B22-G$4),'CPI Indexes'!A$2:E$109,5,FALSE),VLOOKUP(0,'CPI Indexes'!A$2:E$109,5,FALSE))</f>
        <v>7.57</v>
      </c>
      <c r="O22">
        <f t="shared" si="12"/>
        <v>2.2628797886393657</v>
      </c>
      <c r="P22"/>
    </row>
    <row r="23" spans="2:16" x14ac:dyDescent="0.35">
      <c r="B23">
        <f t="shared" si="1"/>
        <v>80</v>
      </c>
      <c r="C23" s="7">
        <v>1941</v>
      </c>
      <c r="D23" s="8">
        <v>259663.51</v>
      </c>
      <c r="F23" s="15">
        <v>2.41</v>
      </c>
      <c r="H23" s="14">
        <f t="shared" si="7"/>
        <v>64915.877500000002</v>
      </c>
      <c r="I23" s="3">
        <f t="shared" si="8"/>
        <v>574180.4912482854</v>
      </c>
      <c r="J23" s="3">
        <f t="shared" si="9"/>
        <v>0.11305831265508684</v>
      </c>
      <c r="K23" s="4">
        <f t="shared" si="10"/>
        <v>68089.061160222234</v>
      </c>
      <c r="L23" s="4">
        <f t="shared" si="11"/>
        <v>62308.315746060602</v>
      </c>
      <c r="M23">
        <f>VLOOKUP(B23,'CPI Indexes'!A$2:E$109,5,FALSE)</f>
        <v>16.12</v>
      </c>
      <c r="N23">
        <f>IF(B23&gt;G$4,VLOOKUP((B23-G$4),'CPI Indexes'!A$2:E$109,5,FALSE),VLOOKUP(0,'CPI Indexes'!A$2:E$109,5,FALSE))</f>
        <v>7.29</v>
      </c>
      <c r="O23">
        <f t="shared" si="12"/>
        <v>2.2112482853223594</v>
      </c>
      <c r="P23"/>
    </row>
    <row r="24" spans="2:16" x14ac:dyDescent="0.35">
      <c r="B24">
        <f t="shared" si="1"/>
        <v>79</v>
      </c>
      <c r="C24" s="7">
        <v>1942</v>
      </c>
      <c r="D24" s="8">
        <v>231275.7</v>
      </c>
      <c r="F24" s="15">
        <v>2.65</v>
      </c>
      <c r="H24" s="14">
        <f t="shared" si="7"/>
        <v>57818.925000000003</v>
      </c>
      <c r="I24" s="3">
        <f t="shared" si="8"/>
        <v>518124.12215827341</v>
      </c>
      <c r="J24" s="3">
        <f t="shared" si="9"/>
        <v>0.11159280667951188</v>
      </c>
      <c r="K24" s="4">
        <f t="shared" si="10"/>
        <v>60934.109398349836</v>
      </c>
      <c r="L24" s="4">
        <f t="shared" si="11"/>
        <v>55270.321227257082</v>
      </c>
      <c r="M24">
        <f>VLOOKUP(B24,'CPI Indexes'!A$2:E$109,5,FALSE)</f>
        <v>15.57</v>
      </c>
      <c r="N24">
        <f>IF(B24&gt;G$4,VLOOKUP((B24-G$4),'CPI Indexes'!A$2:E$109,5,FALSE),VLOOKUP(0,'CPI Indexes'!A$2:E$109,5,FALSE))</f>
        <v>6.95</v>
      </c>
      <c r="O24">
        <f t="shared" si="12"/>
        <v>2.2402877697841728</v>
      </c>
      <c r="P24"/>
    </row>
    <row r="25" spans="2:16" x14ac:dyDescent="0.35">
      <c r="B25">
        <f t="shared" si="1"/>
        <v>78</v>
      </c>
      <c r="C25" s="7">
        <v>1943</v>
      </c>
      <c r="D25" s="8">
        <v>63399.040000000001</v>
      </c>
      <c r="F25" s="15">
        <v>2.91</v>
      </c>
      <c r="H25" s="14">
        <f t="shared" si="7"/>
        <v>15849.76</v>
      </c>
      <c r="I25" s="3">
        <f t="shared" si="8"/>
        <v>142953.09463703705</v>
      </c>
      <c r="J25" s="3">
        <f t="shared" si="9"/>
        <v>0.11087385019710906</v>
      </c>
      <c r="K25" s="4">
        <f t="shared" si="10"/>
        <v>16789.941782375121</v>
      </c>
      <c r="L25" s="4">
        <f t="shared" si="11"/>
        <v>15084.252847691507</v>
      </c>
      <c r="M25">
        <f>VLOOKUP(B25,'CPI Indexes'!A$2:E$109,5,FALSE)</f>
        <v>15.22</v>
      </c>
      <c r="N25">
        <f>IF(B25&gt;G$4,VLOOKUP((B25-G$4),'CPI Indexes'!A$2:E$109,5,FALSE),VLOOKUP(0,'CPI Indexes'!A$2:E$109,5,FALSE))</f>
        <v>6.75</v>
      </c>
      <c r="O25">
        <f t="shared" si="12"/>
        <v>2.2548148148148148</v>
      </c>
      <c r="P25"/>
    </row>
    <row r="26" spans="2:16" x14ac:dyDescent="0.35">
      <c r="B26">
        <f t="shared" si="1"/>
        <v>76</v>
      </c>
      <c r="C26" s="7">
        <v>1945</v>
      </c>
      <c r="D26" s="8">
        <v>67400.639999999999</v>
      </c>
      <c r="F26" s="16">
        <v>3.41</v>
      </c>
      <c r="H26" s="14">
        <f t="shared" si="7"/>
        <v>16850.16</v>
      </c>
      <c r="I26" s="3">
        <f t="shared" si="8"/>
        <v>160318.77469648563</v>
      </c>
      <c r="J26" s="3">
        <f t="shared" si="9"/>
        <v>0.1051040967092008</v>
      </c>
      <c r="K26" s="4">
        <f t="shared" si="10"/>
        <v>18027.297039857789</v>
      </c>
      <c r="L26" s="4">
        <f t="shared" si="11"/>
        <v>15900.514433862327</v>
      </c>
      <c r="M26">
        <f>VLOOKUP(B26,'CPI Indexes'!A$2:E$109,5,FALSE)</f>
        <v>14.89</v>
      </c>
      <c r="N26">
        <f>IF(B26&gt;G$4,VLOOKUP((B26-G$4),'CPI Indexes'!A$2:E$109,5,FALSE),VLOOKUP(0,'CPI Indexes'!A$2:E$109,5,FALSE))</f>
        <v>6.26</v>
      </c>
      <c r="O26">
        <f t="shared" si="12"/>
        <v>2.3785942492012779</v>
      </c>
      <c r="P26"/>
    </row>
    <row r="27" spans="2:16" x14ac:dyDescent="0.35">
      <c r="B27">
        <f t="shared" si="1"/>
        <v>75</v>
      </c>
      <c r="C27" s="7">
        <v>1946</v>
      </c>
      <c r="D27" s="8">
        <v>307753.15999999997</v>
      </c>
      <c r="F27" s="16">
        <v>3.67</v>
      </c>
      <c r="H27" s="14">
        <f t="shared" si="7"/>
        <v>76938.289999999994</v>
      </c>
      <c r="I27" s="3">
        <f t="shared" si="8"/>
        <v>771766.53032702231</v>
      </c>
      <c r="J27" s="3">
        <f t="shared" si="9"/>
        <v>9.9691146190803021E-2</v>
      </c>
      <c r="K27" s="4">
        <f t="shared" si="10"/>
        <v>82738.026931880857</v>
      </c>
      <c r="L27" s="4">
        <f t="shared" si="11"/>
        <v>72281.77572885649</v>
      </c>
      <c r="M27">
        <f>VLOOKUP(B27,'CPI Indexes'!A$2:E$109,5,FALSE)</f>
        <v>14.57</v>
      </c>
      <c r="N27">
        <f>IF(B27&gt;G$4,VLOOKUP((B27-G$4),'CPI Indexes'!A$2:E$109,5,FALSE),VLOOKUP(0,'CPI Indexes'!A$2:E$109,5,FALSE))</f>
        <v>5.81</v>
      </c>
      <c r="O27">
        <f t="shared" si="12"/>
        <v>2.5077452667814115</v>
      </c>
      <c r="P27"/>
    </row>
    <row r="28" spans="2:16" x14ac:dyDescent="0.35">
      <c r="B28">
        <f t="shared" si="1"/>
        <v>74</v>
      </c>
      <c r="C28" s="7">
        <v>1947</v>
      </c>
      <c r="D28" s="8">
        <v>639932.51</v>
      </c>
      <c r="F28" s="16">
        <v>3.94</v>
      </c>
      <c r="H28" s="14">
        <f t="shared" si="7"/>
        <v>159983.1275</v>
      </c>
      <c r="I28" s="3">
        <f t="shared" si="8"/>
        <v>1627361.8323135755</v>
      </c>
      <c r="J28" s="3">
        <f t="shared" si="9"/>
        <v>9.8308270676691734E-2</v>
      </c>
      <c r="K28" s="4">
        <f t="shared" si="10"/>
        <v>172965.25014285816</v>
      </c>
      <c r="L28" s="4">
        <f t="shared" si="11"/>
        <v>149611.75729430577</v>
      </c>
      <c r="M28">
        <f>VLOOKUP(B28,'CPI Indexes'!A$2:E$109,5,FALSE)</f>
        <v>13.3</v>
      </c>
      <c r="N28">
        <f>IF(B28&gt;G$4,VLOOKUP((B28-G$4),'CPI Indexes'!A$2:E$109,5,FALSE),VLOOKUP(0,'CPI Indexes'!A$2:E$109,5,FALSE))</f>
        <v>5.23</v>
      </c>
      <c r="O28">
        <f t="shared" si="12"/>
        <v>2.5430210325047802</v>
      </c>
      <c r="P28"/>
    </row>
    <row r="29" spans="2:16" x14ac:dyDescent="0.35">
      <c r="B29">
        <f t="shared" si="1"/>
        <v>73</v>
      </c>
      <c r="C29" s="7">
        <v>1948</v>
      </c>
      <c r="D29" s="8">
        <v>1858.42</v>
      </c>
      <c r="F29" s="16">
        <v>4.2</v>
      </c>
      <c r="H29" s="14">
        <f t="shared" si="7"/>
        <v>464.60500000000002</v>
      </c>
      <c r="I29" s="3">
        <f t="shared" si="8"/>
        <v>4571.2407203389839</v>
      </c>
      <c r="J29" s="3">
        <f t="shared" si="9"/>
        <v>0.10163652024117138</v>
      </c>
      <c r="K29" s="4">
        <f t="shared" si="10"/>
        <v>504.89910481473152</v>
      </c>
      <c r="L29" s="4">
        <f t="shared" si="11"/>
        <v>432.56816883386176</v>
      </c>
      <c r="M29">
        <f>VLOOKUP(B29,'CPI Indexes'!A$2:E$109,5,FALSE)</f>
        <v>11.61</v>
      </c>
      <c r="N29">
        <f>IF(B29&gt;G$4,VLOOKUP((B29-G$4),'CPI Indexes'!A$2:E$109,5,FALSE),VLOOKUP(0,'CPI Indexes'!A$2:E$109,5,FALSE))</f>
        <v>4.72</v>
      </c>
      <c r="O29">
        <f t="shared" si="12"/>
        <v>2.4597457627118646</v>
      </c>
      <c r="P29"/>
    </row>
    <row r="30" spans="2:16" x14ac:dyDescent="0.35">
      <c r="B30">
        <f t="shared" si="1"/>
        <v>71</v>
      </c>
      <c r="C30" s="7">
        <v>1950</v>
      </c>
      <c r="D30" s="8">
        <v>49994.63</v>
      </c>
      <c r="F30" s="16">
        <v>4.75</v>
      </c>
      <c r="H30" s="14">
        <f t="shared" si="7"/>
        <v>12498.657499999999</v>
      </c>
      <c r="I30" s="3">
        <f t="shared" si="8"/>
        <v>134299.30019607843</v>
      </c>
      <c r="J30" s="3">
        <f t="shared" si="9"/>
        <v>9.3065693430656932E-2</v>
      </c>
      <c r="K30" s="4">
        <f t="shared" si="10"/>
        <v>13731.379912609758</v>
      </c>
      <c r="L30" s="4">
        <f t="shared" si="11"/>
        <v>11528.443688601497</v>
      </c>
      <c r="M30">
        <f>VLOOKUP(B30,'CPI Indexes'!A$2:E$109,5,FALSE)</f>
        <v>10.96</v>
      </c>
      <c r="N30">
        <f>IF(B30&gt;G$4,VLOOKUP((B30-G$4),'CPI Indexes'!A$2:E$109,5,FALSE),VLOOKUP(0,'CPI Indexes'!A$2:E$109,5,FALSE))</f>
        <v>4.08</v>
      </c>
      <c r="O30">
        <f t="shared" si="12"/>
        <v>2.6862745098039218</v>
      </c>
      <c r="P30"/>
    </row>
    <row r="31" spans="2:16" x14ac:dyDescent="0.35">
      <c r="B31">
        <f t="shared" si="1"/>
        <v>70</v>
      </c>
      <c r="C31" s="7">
        <v>1951</v>
      </c>
      <c r="D31" s="8">
        <v>1184149.93</v>
      </c>
      <c r="F31" s="16">
        <v>5.03</v>
      </c>
      <c r="H31" s="14">
        <f t="shared" si="7"/>
        <v>296037.48249999998</v>
      </c>
      <c r="I31" s="3">
        <f t="shared" si="8"/>
        <v>3144013.0494385022</v>
      </c>
      <c r="J31" s="3">
        <f t="shared" si="9"/>
        <v>9.4159113796576044E-2</v>
      </c>
      <c r="K31" s="4">
        <f t="shared" si="10"/>
        <v>327043.53339169535</v>
      </c>
      <c r="L31" s="4">
        <f t="shared" si="11"/>
        <v>271759.91385614546</v>
      </c>
      <c r="M31">
        <f>VLOOKUP(B31,'CPI Indexes'!A$2:E$109,5,FALSE)</f>
        <v>9.93</v>
      </c>
      <c r="N31">
        <f>IF(B31&gt;G$4,VLOOKUP((B31-G$4),'CPI Indexes'!A$2:E$109,5,FALSE),VLOOKUP(0,'CPI Indexes'!A$2:E$109,5,FALSE))</f>
        <v>3.74</v>
      </c>
      <c r="O31">
        <f t="shared" si="12"/>
        <v>2.655080213903743</v>
      </c>
      <c r="P31"/>
    </row>
    <row r="32" spans="2:16" x14ac:dyDescent="0.35">
      <c r="B32">
        <f t="shared" si="1"/>
        <v>69</v>
      </c>
      <c r="C32" s="7">
        <v>1952</v>
      </c>
      <c r="D32" s="9">
        <v>11672.21</v>
      </c>
      <c r="F32" s="16">
        <v>5.32</v>
      </c>
      <c r="H32" s="14">
        <f t="shared" si="7"/>
        <v>2918.0524999999998</v>
      </c>
      <c r="I32" s="3">
        <f t="shared" si="8"/>
        <v>32838.724927113697</v>
      </c>
      <c r="J32" s="3">
        <f t="shared" si="9"/>
        <v>8.8860103626943007E-2</v>
      </c>
      <c r="K32" s="4">
        <f t="shared" si="10"/>
        <v>3242.2463871495274</v>
      </c>
      <c r="L32" s="4">
        <f t="shared" si="11"/>
        <v>2665.565104662543</v>
      </c>
      <c r="M32">
        <f>VLOOKUP(B32,'CPI Indexes'!A$2:E$109,5,FALSE)</f>
        <v>9.65</v>
      </c>
      <c r="N32">
        <f>IF(B32&gt;G$4,VLOOKUP((B32-G$4),'CPI Indexes'!A$2:E$109,5,FALSE),VLOOKUP(0,'CPI Indexes'!A$2:E$109,5,FALSE))</f>
        <v>3.43</v>
      </c>
      <c r="O32">
        <f t="shared" si="12"/>
        <v>2.8134110787172011</v>
      </c>
      <c r="P32"/>
    </row>
    <row r="33" spans="2:16" x14ac:dyDescent="0.35">
      <c r="B33">
        <f t="shared" si="1"/>
        <v>68</v>
      </c>
      <c r="C33" s="7">
        <v>1953</v>
      </c>
      <c r="D33" s="8">
        <v>1068946</v>
      </c>
      <c r="F33" s="16">
        <v>5.62</v>
      </c>
      <c r="H33" s="14">
        <f t="shared" si="7"/>
        <v>267236.5</v>
      </c>
      <c r="I33" s="3">
        <f t="shared" si="8"/>
        <v>3364945.7684887457</v>
      </c>
      <c r="J33" s="3">
        <f t="shared" si="9"/>
        <v>7.9417773237997966E-2</v>
      </c>
      <c r="K33" s="4">
        <f t="shared" si="10"/>
        <v>298695.541730322</v>
      </c>
      <c r="L33" s="4">
        <f t="shared" si="11"/>
        <v>242870.95929478863</v>
      </c>
      <c r="M33">
        <f>VLOOKUP(B33,'CPI Indexes'!A$2:E$109,5,FALSE)</f>
        <v>9.7899999999999991</v>
      </c>
      <c r="N33">
        <f>IF(B33&gt;G$4,VLOOKUP((B33-G$4),'CPI Indexes'!A$2:E$109,5,FALSE),VLOOKUP(0,'CPI Indexes'!A$2:E$109,5,FALSE))</f>
        <v>3.11</v>
      </c>
      <c r="O33">
        <f t="shared" si="12"/>
        <v>3.147909967845659</v>
      </c>
      <c r="P33"/>
    </row>
    <row r="34" spans="2:16" x14ac:dyDescent="0.35">
      <c r="B34">
        <f t="shared" si="1"/>
        <v>67</v>
      </c>
      <c r="C34" s="7">
        <v>1954</v>
      </c>
      <c r="D34" s="8">
        <v>167992.6</v>
      </c>
      <c r="F34" s="16">
        <v>5.93</v>
      </c>
      <c r="H34" s="14">
        <f t="shared" si="7"/>
        <v>41998.15</v>
      </c>
      <c r="I34" s="3">
        <f t="shared" si="8"/>
        <v>589490.27870036103</v>
      </c>
      <c r="J34" s="3">
        <f t="shared" si="9"/>
        <v>7.1244855967078191E-2</v>
      </c>
      <c r="K34" s="4">
        <f t="shared" si="10"/>
        <v>47231.221650567648</v>
      </c>
      <c r="L34" s="4">
        <f t="shared" si="11"/>
        <v>37968.174245022019</v>
      </c>
      <c r="M34">
        <f>VLOOKUP(B34,'CPI Indexes'!A$2:E$109,5,FALSE)</f>
        <v>9.7200000000000006</v>
      </c>
      <c r="N34">
        <f>IF(B34&gt;G$4,VLOOKUP((B34-G$4),'CPI Indexes'!A$2:E$109,5,FALSE),VLOOKUP(0,'CPI Indexes'!A$2:E$109,5,FALSE))</f>
        <v>2.77</v>
      </c>
      <c r="O34">
        <f t="shared" si="12"/>
        <v>3.5090252707581229</v>
      </c>
      <c r="P34"/>
    </row>
    <row r="35" spans="2:16" x14ac:dyDescent="0.35">
      <c r="B35">
        <f t="shared" si="1"/>
        <v>66</v>
      </c>
      <c r="C35" s="7">
        <v>1955</v>
      </c>
      <c r="D35" s="8">
        <v>670889.44999999995</v>
      </c>
      <c r="F35" s="16">
        <v>6.25</v>
      </c>
      <c r="H35" s="14">
        <f t="shared" si="7"/>
        <v>167722.36249999999</v>
      </c>
      <c r="I35" s="3">
        <f t="shared" si="8"/>
        <v>2608418.1816000002</v>
      </c>
      <c r="J35" s="3">
        <f t="shared" si="9"/>
        <v>6.430041152263373E-2</v>
      </c>
      <c r="K35" s="4">
        <f t="shared" si="10"/>
        <v>189820.03304363316</v>
      </c>
      <c r="L35" s="4">
        <f t="shared" si="11"/>
        <v>150805.22398197517</v>
      </c>
      <c r="M35">
        <f>VLOOKUP(B35,'CPI Indexes'!A$2:E$109,5,FALSE)</f>
        <v>9.7200000000000006</v>
      </c>
      <c r="N35">
        <f>IF(B35&gt;G$4,VLOOKUP((B35-G$4),'CPI Indexes'!A$2:E$109,5,FALSE),VLOOKUP(0,'CPI Indexes'!A$2:E$109,5,FALSE))</f>
        <v>2.5</v>
      </c>
      <c r="O35">
        <f t="shared" si="12"/>
        <v>3.8880000000000003</v>
      </c>
      <c r="P35"/>
    </row>
    <row r="36" spans="2:16" x14ac:dyDescent="0.35">
      <c r="B36">
        <f t="shared" si="1"/>
        <v>65</v>
      </c>
      <c r="C36" s="7">
        <v>1956</v>
      </c>
      <c r="D36" s="8">
        <v>121386.63</v>
      </c>
      <c r="F36" s="16">
        <v>6.59</v>
      </c>
      <c r="H36" s="14">
        <f t="shared" si="7"/>
        <v>30346.657500000001</v>
      </c>
      <c r="I36" s="3">
        <f t="shared" si="8"/>
        <v>492747.42177966109</v>
      </c>
      <c r="J36" s="3">
        <f t="shared" si="9"/>
        <v>6.1586638830897697E-2</v>
      </c>
      <c r="K36" s="4">
        <f t="shared" si="10"/>
        <v>34576.895314311005</v>
      </c>
      <c r="L36" s="4">
        <f t="shared" si="11"/>
        <v>27128.412506746678</v>
      </c>
      <c r="M36">
        <f>VLOOKUP(B36,'CPI Indexes'!A$2:E$109,5,FALSE)</f>
        <v>9.58</v>
      </c>
      <c r="N36">
        <f>IF(B36&gt;G$4,VLOOKUP((B36-G$4),'CPI Indexes'!A$2:E$109,5,FALSE),VLOOKUP(0,'CPI Indexes'!A$2:E$109,5,FALSE))</f>
        <v>2.36</v>
      </c>
      <c r="O36">
        <f t="shared" si="12"/>
        <v>4.0593220338983054</v>
      </c>
      <c r="P36"/>
    </row>
    <row r="37" spans="2:16" x14ac:dyDescent="0.35">
      <c r="B37">
        <f t="shared" si="1"/>
        <v>64</v>
      </c>
      <c r="C37" s="7">
        <v>1957</v>
      </c>
      <c r="D37" s="8">
        <v>17289437.66</v>
      </c>
      <c r="F37" s="16">
        <v>6.94</v>
      </c>
      <c r="H37" s="14">
        <f t="shared" si="7"/>
        <v>4322359.415</v>
      </c>
      <c r="I37" s="3">
        <f t="shared" si="8"/>
        <v>70840793.244070798</v>
      </c>
      <c r="J37" s="3">
        <f t="shared" si="9"/>
        <v>6.1015118790496758E-2</v>
      </c>
      <c r="K37" s="4">
        <f t="shared" si="10"/>
        <v>4959136.5726045631</v>
      </c>
      <c r="L37" s="4">
        <f t="shared" si="11"/>
        <v>3841038.1207473325</v>
      </c>
      <c r="M37">
        <f>VLOOKUP(B37,'CPI Indexes'!A$2:E$109,5,FALSE)</f>
        <v>9.26</v>
      </c>
      <c r="N37">
        <f>IF(B37&gt;G$4,VLOOKUP((B37-G$4),'CPI Indexes'!A$2:E$109,5,FALSE),VLOOKUP(0,'CPI Indexes'!A$2:E$109,5,FALSE))</f>
        <v>2.2599999999999998</v>
      </c>
      <c r="O37">
        <f t="shared" si="12"/>
        <v>4.0973451327433628</v>
      </c>
      <c r="P37"/>
    </row>
    <row r="38" spans="2:16" x14ac:dyDescent="0.35">
      <c r="B38">
        <f t="shared" si="1"/>
        <v>63</v>
      </c>
      <c r="C38" s="7">
        <v>1958</v>
      </c>
      <c r="D38" s="8">
        <v>19410275.93</v>
      </c>
      <c r="F38" s="16">
        <v>7.31</v>
      </c>
      <c r="H38" s="14">
        <f t="shared" si="7"/>
        <v>4852568.9824999999</v>
      </c>
      <c r="I38" s="3">
        <f t="shared" si="8"/>
        <v>80592896.833778799</v>
      </c>
      <c r="J38" s="3">
        <f t="shared" si="9"/>
        <v>6.0210876803551611E-2</v>
      </c>
      <c r="K38" s="4">
        <f t="shared" si="10"/>
        <v>5608399.9074520208</v>
      </c>
      <c r="L38" s="4">
        <f t="shared" si="11"/>
        <v>4285148.9568435699</v>
      </c>
      <c r="M38">
        <f>VLOOKUP(B38,'CPI Indexes'!A$2:E$109,5,FALSE)</f>
        <v>9.01</v>
      </c>
      <c r="N38">
        <f>IF(B38&gt;G$4,VLOOKUP((B38-G$4),'CPI Indexes'!A$2:E$109,5,FALSE),VLOOKUP(0,'CPI Indexes'!A$2:E$109,5,FALSE))</f>
        <v>2.17</v>
      </c>
      <c r="O38">
        <f t="shared" si="12"/>
        <v>4.1520737327188941</v>
      </c>
      <c r="P38"/>
    </row>
    <row r="39" spans="2:16" x14ac:dyDescent="0.35">
      <c r="B39">
        <f t="shared" si="1"/>
        <v>62</v>
      </c>
      <c r="C39" s="7">
        <v>1959</v>
      </c>
      <c r="D39" s="8">
        <v>3170065.01</v>
      </c>
      <c r="F39" s="16">
        <v>7.7</v>
      </c>
      <c r="H39" s="14">
        <f t="shared" si="7"/>
        <v>792516.25249999994</v>
      </c>
      <c r="I39" s="3">
        <f t="shared" si="8"/>
        <v>13575158.774880381</v>
      </c>
      <c r="J39" s="3">
        <f t="shared" si="9"/>
        <v>5.8379888268156425E-2</v>
      </c>
      <c r="K39" s="4">
        <f t="shared" si="10"/>
        <v>923059.08229509171</v>
      </c>
      <c r="L39" s="4">
        <f t="shared" si="11"/>
        <v>695218.12869707937</v>
      </c>
      <c r="M39">
        <f>VLOOKUP(B39,'CPI Indexes'!A$2:E$109,5,FALSE)</f>
        <v>8.9499999999999993</v>
      </c>
      <c r="N39">
        <f>IF(B39&gt;G$4,VLOOKUP((B39-G$4),'CPI Indexes'!A$2:E$109,5,FALSE),VLOOKUP(0,'CPI Indexes'!A$2:E$109,5,FALSE))</f>
        <v>2.09</v>
      </c>
      <c r="O39">
        <f t="shared" si="12"/>
        <v>4.2822966507177034</v>
      </c>
      <c r="P39"/>
    </row>
    <row r="40" spans="2:16" x14ac:dyDescent="0.35">
      <c r="B40">
        <f t="shared" si="1"/>
        <v>61</v>
      </c>
      <c r="C40" s="7">
        <v>1960</v>
      </c>
      <c r="D40" s="8">
        <v>973648.73</v>
      </c>
      <c r="F40" s="16">
        <v>8.1199999999999992</v>
      </c>
      <c r="H40" s="14">
        <f t="shared" si="7"/>
        <v>243412.1825</v>
      </c>
      <c r="I40" s="3">
        <f t="shared" si="8"/>
        <v>4303527.3865999999</v>
      </c>
      <c r="J40" s="3">
        <f t="shared" si="9"/>
        <v>5.6561085972850679E-2</v>
      </c>
      <c r="K40" s="4">
        <f t="shared" si="10"/>
        <v>285874.68895637017</v>
      </c>
      <c r="L40" s="4">
        <f t="shared" si="11"/>
        <v>212008.01966080128</v>
      </c>
      <c r="M40">
        <f>VLOOKUP(B40,'CPI Indexes'!A$2:E$109,5,FALSE)</f>
        <v>8.84</v>
      </c>
      <c r="N40">
        <f>IF(B40&gt;G$4,VLOOKUP((B40-G$4),'CPI Indexes'!A$2:E$109,5,FALSE),VLOOKUP(0,'CPI Indexes'!A$2:E$109,5,FALSE))</f>
        <v>2</v>
      </c>
      <c r="O40">
        <f t="shared" si="12"/>
        <v>4.42</v>
      </c>
      <c r="P40"/>
    </row>
    <row r="41" spans="2:16" x14ac:dyDescent="0.35">
      <c r="B41">
        <f t="shared" si="1"/>
        <v>60</v>
      </c>
      <c r="C41" s="7">
        <v>1961</v>
      </c>
      <c r="D41" s="8">
        <v>842536</v>
      </c>
      <c r="F41" s="16">
        <v>8.56</v>
      </c>
      <c r="H41" s="14">
        <f t="shared" si="7"/>
        <v>210634</v>
      </c>
      <c r="I41" s="3">
        <f t="shared" si="8"/>
        <v>3830905.875</v>
      </c>
      <c r="J41" s="3">
        <f t="shared" si="9"/>
        <v>5.4982817869415807E-2</v>
      </c>
      <c r="K41" s="4">
        <f t="shared" si="10"/>
        <v>249543.31811463452</v>
      </c>
      <c r="L41" s="4">
        <f t="shared" si="11"/>
        <v>182090.69914411812</v>
      </c>
      <c r="M41">
        <f>VLOOKUP(B41,'CPI Indexes'!A$2:E$109,5,FALSE)</f>
        <v>8.73</v>
      </c>
      <c r="N41">
        <f>IF(B41&gt;G$4,VLOOKUP((B41-G$4),'CPI Indexes'!A$2:E$109,5,FALSE),VLOOKUP(0,'CPI Indexes'!A$2:E$109,5,FALSE))</f>
        <v>1.92</v>
      </c>
      <c r="O41">
        <f t="shared" si="12"/>
        <v>4.546875</v>
      </c>
      <c r="P41"/>
    </row>
    <row r="42" spans="2:16" x14ac:dyDescent="0.35">
      <c r="B42">
        <f t="shared" si="1"/>
        <v>59</v>
      </c>
      <c r="C42" s="7">
        <v>1962</v>
      </c>
      <c r="D42" s="8">
        <v>2095941.04</v>
      </c>
      <c r="F42" s="16">
        <v>9.02</v>
      </c>
      <c r="H42" s="14">
        <f t="shared" si="7"/>
        <v>523985.26</v>
      </c>
      <c r="I42" s="3">
        <f t="shared" si="8"/>
        <v>9872684.0244808737</v>
      </c>
      <c r="J42" s="3">
        <f t="shared" si="9"/>
        <v>5.3074245939675177E-2</v>
      </c>
      <c r="K42" s="4">
        <f t="shared" si="10"/>
        <v>626458.95183047443</v>
      </c>
      <c r="L42" s="4">
        <f t="shared" si="11"/>
        <v>449448.47267245041</v>
      </c>
      <c r="M42">
        <f>VLOOKUP(B42,'CPI Indexes'!A$2:E$109,5,FALSE)</f>
        <v>8.6199999999999992</v>
      </c>
      <c r="N42">
        <f>IF(B42&gt;G$4,VLOOKUP((B42-G$4),'CPI Indexes'!A$2:E$109,5,FALSE),VLOOKUP(0,'CPI Indexes'!A$2:E$109,5,FALSE))</f>
        <v>1.83</v>
      </c>
      <c r="O42">
        <f t="shared" si="12"/>
        <v>4.7103825136612016</v>
      </c>
      <c r="P42"/>
    </row>
    <row r="43" spans="2:16" x14ac:dyDescent="0.35">
      <c r="B43">
        <f t="shared" si="1"/>
        <v>58</v>
      </c>
      <c r="C43" s="7">
        <v>1963</v>
      </c>
      <c r="D43" s="8">
        <v>2446850.59</v>
      </c>
      <c r="F43" s="16">
        <v>9.51</v>
      </c>
      <c r="H43" s="14">
        <f t="shared" si="7"/>
        <v>611712.64749999996</v>
      </c>
      <c r="I43" s="3">
        <f t="shared" si="8"/>
        <v>11898684.869085714</v>
      </c>
      <c r="J43" s="3">
        <f t="shared" si="9"/>
        <v>5.141010575793184E-2</v>
      </c>
      <c r="K43" s="4">
        <f t="shared" si="10"/>
        <v>738473.80264609423</v>
      </c>
      <c r="L43" s="4">
        <f t="shared" si="11"/>
        <v>520341.19633812906</v>
      </c>
      <c r="M43">
        <f>VLOOKUP(B43,'CPI Indexes'!A$2:E$109,5,FALSE)</f>
        <v>8.51</v>
      </c>
      <c r="N43">
        <f>IF(B43&gt;G$4,VLOOKUP((B43-G$4),'CPI Indexes'!A$2:E$109,5,FALSE),VLOOKUP(0,'CPI Indexes'!A$2:E$109,5,FALSE))</f>
        <v>1.75</v>
      </c>
      <c r="O43">
        <f t="shared" si="12"/>
        <v>4.862857142857143</v>
      </c>
      <c r="P43"/>
    </row>
    <row r="44" spans="2:16" x14ac:dyDescent="0.35">
      <c r="B44">
        <f t="shared" si="1"/>
        <v>57</v>
      </c>
      <c r="C44" s="7">
        <v>1964</v>
      </c>
      <c r="D44" s="8">
        <v>10668880.18</v>
      </c>
      <c r="F44" s="16">
        <v>10.029999999999999</v>
      </c>
      <c r="H44" s="14">
        <f t="shared" si="7"/>
        <v>2667220.0449999999</v>
      </c>
      <c r="I44" s="3">
        <f t="shared" si="8"/>
        <v>53990999.698787875</v>
      </c>
      <c r="J44" s="3">
        <f t="shared" si="9"/>
        <v>4.940119760479042E-2</v>
      </c>
      <c r="K44" s="4">
        <f t="shared" si="10"/>
        <v>3253258.4697303837</v>
      </c>
      <c r="L44" s="4">
        <f t="shared" si="11"/>
        <v>2248836.4513368839</v>
      </c>
      <c r="M44">
        <f>VLOOKUP(B44,'CPI Indexes'!A$2:E$109,5,FALSE)</f>
        <v>8.35</v>
      </c>
      <c r="N44">
        <f>IF(B44&gt;G$4,VLOOKUP((B44-G$4),'CPI Indexes'!A$2:E$109,5,FALSE),VLOOKUP(0,'CPI Indexes'!A$2:E$109,5,FALSE))</f>
        <v>1.65</v>
      </c>
      <c r="O44">
        <f t="shared" si="12"/>
        <v>5.0606060606060606</v>
      </c>
      <c r="P44"/>
    </row>
    <row r="45" spans="2:16" x14ac:dyDescent="0.35">
      <c r="B45">
        <f t="shared" si="1"/>
        <v>56</v>
      </c>
      <c r="C45" s="7">
        <v>1965</v>
      </c>
      <c r="D45" s="8">
        <v>5558167.0899999999</v>
      </c>
      <c r="F45" s="16">
        <v>10.58</v>
      </c>
      <c r="H45" s="14">
        <f t="shared" si="7"/>
        <v>1389541.7725</v>
      </c>
      <c r="I45" s="3">
        <f t="shared" si="8"/>
        <v>27790835.450000003</v>
      </c>
      <c r="J45" s="3">
        <f t="shared" si="9"/>
        <v>4.9999999999999996E-2</v>
      </c>
      <c r="K45" s="4">
        <f t="shared" si="10"/>
        <v>1713410.5014035648</v>
      </c>
      <c r="L45" s="4">
        <f t="shared" si="11"/>
        <v>1160666.0180842089</v>
      </c>
      <c r="M45">
        <f>VLOOKUP(B45,'CPI Indexes'!A$2:E$109,5,FALSE)</f>
        <v>8.15</v>
      </c>
      <c r="N45">
        <f>IF(B45&gt;G$4,VLOOKUP((B45-G$4),'CPI Indexes'!A$2:E$109,5,FALSE),VLOOKUP(0,'CPI Indexes'!A$2:E$109,5,FALSE))</f>
        <v>1.63</v>
      </c>
      <c r="O45">
        <f t="shared" si="12"/>
        <v>5.0000000000000009</v>
      </c>
      <c r="P45"/>
    </row>
    <row r="46" spans="2:16" x14ac:dyDescent="0.35">
      <c r="B46">
        <f t="shared" si="1"/>
        <v>55</v>
      </c>
      <c r="C46" s="7">
        <v>1966</v>
      </c>
      <c r="D46" s="8">
        <v>6082507.7000000002</v>
      </c>
      <c r="F46" s="16">
        <v>11.15</v>
      </c>
      <c r="H46" s="14">
        <f t="shared" si="7"/>
        <v>1520626.925</v>
      </c>
      <c r="I46" s="3">
        <f t="shared" si="8"/>
        <v>29766272.056875002</v>
      </c>
      <c r="J46" s="3">
        <f t="shared" si="9"/>
        <v>5.1085568326947633E-2</v>
      </c>
      <c r="K46" s="4">
        <f t="shared" si="10"/>
        <v>1896332.9497690287</v>
      </c>
      <c r="L46" s="4">
        <f t="shared" si="11"/>
        <v>1257903.1833125807</v>
      </c>
      <c r="M46">
        <f>VLOOKUP(B46,'CPI Indexes'!A$2:E$109,5,FALSE)</f>
        <v>7.83</v>
      </c>
      <c r="N46">
        <f>IF(B46&gt;G$4,VLOOKUP((B46-G$4),'CPI Indexes'!A$2:E$109,5,FALSE),VLOOKUP(0,'CPI Indexes'!A$2:E$109,5,FALSE))</f>
        <v>1.6</v>
      </c>
      <c r="O46">
        <f t="shared" si="12"/>
        <v>4.8937499999999998</v>
      </c>
      <c r="P46"/>
    </row>
    <row r="47" spans="2:16" x14ac:dyDescent="0.35">
      <c r="B47">
        <f t="shared" si="1"/>
        <v>54</v>
      </c>
      <c r="C47" s="7">
        <v>1967</v>
      </c>
      <c r="D47" s="8">
        <v>9103641.6999999993</v>
      </c>
      <c r="F47" s="16">
        <v>11.75</v>
      </c>
      <c r="H47" s="14">
        <f t="shared" si="7"/>
        <v>2275910.4249999998</v>
      </c>
      <c r="I47" s="3">
        <f t="shared" si="8"/>
        <v>43071604.793124996</v>
      </c>
      <c r="J47" s="3">
        <f t="shared" si="9"/>
        <v>5.2840158520475564E-2</v>
      </c>
      <c r="K47" s="4">
        <f t="shared" si="10"/>
        <v>2872150.4355858457</v>
      </c>
      <c r="L47" s="4">
        <f t="shared" si="11"/>
        <v>1863575.2976619354</v>
      </c>
      <c r="M47">
        <f>VLOOKUP(B47,'CPI Indexes'!A$2:E$109,5,FALSE)</f>
        <v>7.57</v>
      </c>
      <c r="N47">
        <f>IF(B47&gt;G$4,VLOOKUP((B47-G$4),'CPI Indexes'!A$2:E$109,5,FALSE),VLOOKUP(0,'CPI Indexes'!A$2:E$109,5,FALSE))</f>
        <v>1.6</v>
      </c>
      <c r="O47">
        <f t="shared" si="12"/>
        <v>4.7312500000000002</v>
      </c>
      <c r="P47"/>
    </row>
    <row r="48" spans="2:16" x14ac:dyDescent="0.35">
      <c r="B48">
        <f t="shared" si="1"/>
        <v>53</v>
      </c>
      <c r="C48" s="7">
        <v>1968</v>
      </c>
      <c r="D48" s="8">
        <v>3358225.53</v>
      </c>
      <c r="F48" s="16">
        <v>12.37</v>
      </c>
      <c r="H48" s="14">
        <f t="shared" si="7"/>
        <v>839556.38249999995</v>
      </c>
      <c r="I48" s="3">
        <f t="shared" si="8"/>
        <v>15693246.22673077</v>
      </c>
      <c r="J48" s="3">
        <f t="shared" si="9"/>
        <v>5.3497942386831268E-2</v>
      </c>
      <c r="K48" s="4">
        <f t="shared" si="10"/>
        <v>1072590.6141136538</v>
      </c>
      <c r="L48" s="4">
        <f t="shared" si="11"/>
        <v>680238.37512062828</v>
      </c>
      <c r="M48">
        <f>VLOOKUP(B48,'CPI Indexes'!A$2:E$109,5,FALSE)</f>
        <v>7.29</v>
      </c>
      <c r="N48">
        <f>IF(B48&gt;G$4,VLOOKUP((B48-G$4),'CPI Indexes'!A$2:E$109,5,FALSE),VLOOKUP(0,'CPI Indexes'!A$2:E$109,5,FALSE))</f>
        <v>1.56</v>
      </c>
      <c r="O48">
        <f t="shared" si="12"/>
        <v>4.6730769230769234</v>
      </c>
      <c r="P48"/>
    </row>
    <row r="49" spans="2:16" x14ac:dyDescent="0.35">
      <c r="B49">
        <f t="shared" si="1"/>
        <v>52</v>
      </c>
      <c r="C49" s="7">
        <v>1969</v>
      </c>
      <c r="D49" s="8">
        <v>1939472.95</v>
      </c>
      <c r="F49" s="16">
        <v>13.01</v>
      </c>
      <c r="H49" s="14">
        <f t="shared" si="7"/>
        <v>484868.23749999999</v>
      </c>
      <c r="I49" s="3">
        <f t="shared" si="8"/>
        <v>8752816.2353896108</v>
      </c>
      <c r="J49" s="3">
        <f t="shared" si="9"/>
        <v>5.5395683453237407E-2</v>
      </c>
      <c r="K49" s="4">
        <f t="shared" si="10"/>
        <v>627352.98700046819</v>
      </c>
      <c r="L49" s="4">
        <f t="shared" si="11"/>
        <v>388603.5100930577</v>
      </c>
      <c r="M49">
        <f>VLOOKUP(B49,'CPI Indexes'!A$2:E$109,5,FALSE)</f>
        <v>6.95</v>
      </c>
      <c r="N49">
        <f>IF(B49&gt;G$4,VLOOKUP((B49-G$4),'CPI Indexes'!A$2:E$109,5,FALSE),VLOOKUP(0,'CPI Indexes'!A$2:E$109,5,FALSE))</f>
        <v>1.54</v>
      </c>
      <c r="O49">
        <f t="shared" si="12"/>
        <v>4.5129870129870131</v>
      </c>
      <c r="P49"/>
    </row>
    <row r="50" spans="2:16" x14ac:dyDescent="0.35">
      <c r="B50">
        <f t="shared" si="1"/>
        <v>51</v>
      </c>
      <c r="C50" s="7">
        <v>1970</v>
      </c>
      <c r="D50" s="8">
        <v>6615568.9199999999</v>
      </c>
      <c r="F50" s="16">
        <v>13.67</v>
      </c>
      <c r="H50" s="14">
        <f t="shared" si="7"/>
        <v>1653892.23</v>
      </c>
      <c r="I50" s="3">
        <f t="shared" si="8"/>
        <v>29378348.822368421</v>
      </c>
      <c r="J50" s="3">
        <f t="shared" si="9"/>
        <v>5.6296296296296296E-2</v>
      </c>
      <c r="K50" s="4">
        <f t="shared" si="10"/>
        <v>2168061.2877230356</v>
      </c>
      <c r="L50" s="4">
        <f t="shared" si="11"/>
        <v>1310732.7602967026</v>
      </c>
      <c r="M50">
        <f>VLOOKUP(B50,'CPI Indexes'!A$2:E$109,5,FALSE)</f>
        <v>6.75</v>
      </c>
      <c r="N50">
        <f>IF(B50&gt;G$4,VLOOKUP((B50-G$4),'CPI Indexes'!A$2:E$109,5,FALSE),VLOOKUP(0,'CPI Indexes'!A$2:E$109,5,FALSE))</f>
        <v>1.52</v>
      </c>
      <c r="O50">
        <f t="shared" si="12"/>
        <v>4.4407894736842106</v>
      </c>
      <c r="P50"/>
    </row>
    <row r="51" spans="2:16" x14ac:dyDescent="0.35">
      <c r="B51">
        <f t="shared" si="1"/>
        <v>50</v>
      </c>
      <c r="C51" s="7">
        <v>1971</v>
      </c>
      <c r="D51" s="8">
        <v>9268739.4399999995</v>
      </c>
      <c r="F51" s="16">
        <v>14.34</v>
      </c>
      <c r="H51" s="14">
        <f t="shared" si="7"/>
        <v>2317184.86</v>
      </c>
      <c r="I51" s="3">
        <f t="shared" si="8"/>
        <v>40535287.150933325</v>
      </c>
      <c r="J51" s="3">
        <f t="shared" si="9"/>
        <v>5.7164634146341473E-2</v>
      </c>
      <c r="K51" s="4">
        <f t="shared" si="10"/>
        <v>3078131.3302329383</v>
      </c>
      <c r="L51" s="4">
        <f t="shared" si="11"/>
        <v>1815589.7159599091</v>
      </c>
      <c r="M51">
        <f>VLOOKUP(B51,'CPI Indexes'!A$2:E$109,5,FALSE)</f>
        <v>6.56</v>
      </c>
      <c r="N51">
        <f>IF(B51&gt;G$4,VLOOKUP((B51-G$4),'CPI Indexes'!A$2:E$109,5,FALSE),VLOOKUP(0,'CPI Indexes'!A$2:E$109,5,FALSE))</f>
        <v>1.5</v>
      </c>
      <c r="O51">
        <f t="shared" si="12"/>
        <v>4.3733333333333331</v>
      </c>
      <c r="P51"/>
    </row>
    <row r="52" spans="2:16" x14ac:dyDescent="0.35">
      <c r="B52">
        <f t="shared" si="1"/>
        <v>49</v>
      </c>
      <c r="C52" s="7">
        <v>1972</v>
      </c>
      <c r="D52" s="8">
        <v>12962889.199999999</v>
      </c>
      <c r="F52" s="16">
        <v>15.02</v>
      </c>
      <c r="H52" s="14">
        <f t="shared" si="7"/>
        <v>3240722.3</v>
      </c>
      <c r="I52" s="3">
        <f t="shared" si="8"/>
        <v>55202507.749659859</v>
      </c>
      <c r="J52" s="3">
        <f t="shared" si="9"/>
        <v>5.8706070287539935E-2</v>
      </c>
      <c r="K52" s="4">
        <f t="shared" si="10"/>
        <v>4363313.2960462198</v>
      </c>
      <c r="L52" s="4">
        <f t="shared" si="11"/>
        <v>2510007.7047054721</v>
      </c>
      <c r="M52">
        <f>VLOOKUP(B52,'CPI Indexes'!A$2:E$109,5,FALSE)</f>
        <v>6.26</v>
      </c>
      <c r="N52">
        <f>IF(B52&gt;G$4,VLOOKUP((B52-G$4),'CPI Indexes'!A$2:E$109,5,FALSE),VLOOKUP(0,'CPI Indexes'!A$2:E$109,5,FALSE))</f>
        <v>1.47</v>
      </c>
      <c r="O52">
        <f t="shared" si="12"/>
        <v>4.2585034013605441</v>
      </c>
      <c r="P52"/>
    </row>
    <row r="53" spans="2:16" x14ac:dyDescent="0.35">
      <c r="B53">
        <f t="shared" si="1"/>
        <v>48</v>
      </c>
      <c r="C53" s="7">
        <v>1973</v>
      </c>
      <c r="D53" s="8">
        <v>2587292.63</v>
      </c>
      <c r="F53" s="16">
        <v>15.72</v>
      </c>
      <c r="H53" s="14">
        <f t="shared" si="7"/>
        <v>646823.15749999997</v>
      </c>
      <c r="I53" s="3">
        <f t="shared" si="8"/>
        <v>10439007.069652777</v>
      </c>
      <c r="J53" s="3">
        <f t="shared" si="9"/>
        <v>6.1962134251290879E-2</v>
      </c>
      <c r="K53" s="4">
        <f t="shared" si="10"/>
        <v>883039.76303774677</v>
      </c>
      <c r="L53" s="4">
        <f t="shared" si="11"/>
        <v>495047.9239058728</v>
      </c>
      <c r="M53">
        <f>VLOOKUP(B53,'CPI Indexes'!A$2:E$109,5,FALSE)</f>
        <v>5.81</v>
      </c>
      <c r="N53">
        <f>IF(B53&gt;G$4,VLOOKUP((B53-G$4),'CPI Indexes'!A$2:E$109,5,FALSE),VLOOKUP(0,'CPI Indexes'!A$2:E$109,5,FALSE))</f>
        <v>1.44</v>
      </c>
      <c r="O53">
        <f t="shared" si="12"/>
        <v>4.0347222222222223</v>
      </c>
      <c r="P53"/>
    </row>
    <row r="54" spans="2:16" x14ac:dyDescent="0.35">
      <c r="B54">
        <f t="shared" si="1"/>
        <v>47</v>
      </c>
      <c r="C54" s="7">
        <v>1974</v>
      </c>
      <c r="D54" s="8">
        <v>4701695.38</v>
      </c>
      <c r="F54" s="16">
        <v>16.420000000000002</v>
      </c>
      <c r="H54" s="14">
        <f t="shared" si="7"/>
        <v>1175423.845</v>
      </c>
      <c r="I54" s="3">
        <f t="shared" si="8"/>
        <v>17564190.598142859</v>
      </c>
      <c r="J54" s="3">
        <f t="shared" si="9"/>
        <v>6.6921606118546834E-2</v>
      </c>
      <c r="K54" s="4">
        <f t="shared" si="10"/>
        <v>1627081.5369807438</v>
      </c>
      <c r="L54" s="4">
        <f t="shared" si="11"/>
        <v>888964.9267064475</v>
      </c>
      <c r="M54">
        <f>VLOOKUP(B54,'CPI Indexes'!A$2:E$109,5,FALSE)</f>
        <v>5.23</v>
      </c>
      <c r="N54">
        <f>IF(B54&gt;G$4,VLOOKUP((B54-G$4),'CPI Indexes'!A$2:E$109,5,FALSE),VLOOKUP(0,'CPI Indexes'!A$2:E$109,5,FALSE))</f>
        <v>1.4</v>
      </c>
      <c r="O54">
        <f t="shared" si="12"/>
        <v>3.7357142857142862</v>
      </c>
      <c r="P54"/>
    </row>
    <row r="55" spans="2:16" x14ac:dyDescent="0.35">
      <c r="B55">
        <f t="shared" si="1"/>
        <v>46</v>
      </c>
      <c r="C55" s="7">
        <v>1975</v>
      </c>
      <c r="D55" s="8">
        <v>26894698.079999998</v>
      </c>
      <c r="F55" s="16">
        <v>17.14</v>
      </c>
      <c r="H55" s="14">
        <f t="shared" si="7"/>
        <v>6723674.5199999996</v>
      </c>
      <c r="I55" s="3">
        <f t="shared" si="8"/>
        <v>92659105.793868586</v>
      </c>
      <c r="J55" s="3">
        <f t="shared" si="9"/>
        <v>7.2563559322033913E-2</v>
      </c>
      <c r="K55" s="4">
        <f t="shared" si="10"/>
        <v>9440904.9652011711</v>
      </c>
      <c r="L55" s="4">
        <f t="shared" si="11"/>
        <v>5023165.6433347296</v>
      </c>
      <c r="M55">
        <f>VLOOKUP(B55,'CPI Indexes'!A$2:E$109,5,FALSE)</f>
        <v>4.72</v>
      </c>
      <c r="N55">
        <f>IF(B55&gt;G$4,VLOOKUP((B55-G$4),'CPI Indexes'!A$2:E$109,5,FALSE),VLOOKUP(0,'CPI Indexes'!A$2:E$109,5,FALSE))</f>
        <v>1.37</v>
      </c>
      <c r="O55">
        <f t="shared" si="12"/>
        <v>3.4452554744525541</v>
      </c>
      <c r="P55"/>
    </row>
    <row r="56" spans="2:16" x14ac:dyDescent="0.35">
      <c r="B56">
        <f t="shared" si="1"/>
        <v>45</v>
      </c>
      <c r="C56" s="7">
        <v>1976</v>
      </c>
      <c r="D56" s="8">
        <v>8941190.0399999991</v>
      </c>
      <c r="F56" s="16">
        <v>17.87</v>
      </c>
      <c r="H56" s="14">
        <f t="shared" si="7"/>
        <v>2235297.5099999998</v>
      </c>
      <c r="I56" s="3">
        <f t="shared" si="8"/>
        <v>29647103.816842102</v>
      </c>
      <c r="J56" s="3">
        <f t="shared" si="9"/>
        <v>7.5396825396825393E-2</v>
      </c>
      <c r="K56" s="4">
        <f t="shared" si="10"/>
        <v>3184347.1230026768</v>
      </c>
      <c r="L56" s="4">
        <f t="shared" si="11"/>
        <v>1649350.5153829388</v>
      </c>
      <c r="M56">
        <f>VLOOKUP(B56,'CPI Indexes'!A$2:E$109,5,FALSE)</f>
        <v>4.41</v>
      </c>
      <c r="N56">
        <f>IF(B56&gt;G$4,VLOOKUP((B56-G$4),'CPI Indexes'!A$2:E$109,5,FALSE),VLOOKUP(0,'CPI Indexes'!A$2:E$109,5,FALSE))</f>
        <v>1.33</v>
      </c>
      <c r="O56">
        <f t="shared" si="12"/>
        <v>3.3157894736842106</v>
      </c>
      <c r="P56"/>
    </row>
    <row r="57" spans="2:16" x14ac:dyDescent="0.35">
      <c r="B57">
        <f t="shared" si="1"/>
        <v>44</v>
      </c>
      <c r="C57" s="7">
        <v>1977</v>
      </c>
      <c r="D57" s="8">
        <v>1105639.75</v>
      </c>
      <c r="F57" s="16">
        <v>18.61</v>
      </c>
      <c r="H57" s="14">
        <f t="shared" si="7"/>
        <v>276409.9375</v>
      </c>
      <c r="I57" s="3">
        <f t="shared" si="8"/>
        <v>3443519.2213740456</v>
      </c>
      <c r="J57" s="3">
        <f t="shared" si="9"/>
        <v>8.0269607843137261E-2</v>
      </c>
      <c r="K57" s="4">
        <f t="shared" si="10"/>
        <v>399579.17809907754</v>
      </c>
      <c r="L57" s="4">
        <f t="shared" si="11"/>
        <v>201402.19898972983</v>
      </c>
      <c r="M57">
        <f>VLOOKUP(B57,'CPI Indexes'!A$2:E$109,5,FALSE)</f>
        <v>4.08</v>
      </c>
      <c r="N57">
        <f>IF(B57&gt;G$4,VLOOKUP((B57-G$4),'CPI Indexes'!A$2:E$109,5,FALSE),VLOOKUP(0,'CPI Indexes'!A$2:E$109,5,FALSE))</f>
        <v>1.31</v>
      </c>
      <c r="O57">
        <f t="shared" si="12"/>
        <v>3.114503816793893</v>
      </c>
      <c r="P57"/>
    </row>
    <row r="58" spans="2:16" x14ac:dyDescent="0.35">
      <c r="B58">
        <f t="shared" si="1"/>
        <v>43</v>
      </c>
      <c r="C58" s="7">
        <v>1978</v>
      </c>
      <c r="D58" s="8">
        <v>3650138.28</v>
      </c>
      <c r="F58" s="16">
        <v>19.37</v>
      </c>
      <c r="H58" s="14">
        <f t="shared" si="7"/>
        <v>912534.57</v>
      </c>
      <c r="I58" s="3">
        <f t="shared" si="8"/>
        <v>10665247.786875</v>
      </c>
      <c r="J58" s="3">
        <f t="shared" si="9"/>
        <v>8.5561497326203204E-2</v>
      </c>
      <c r="K58" s="4">
        <f t="shared" si="10"/>
        <v>1339166.7355721246</v>
      </c>
      <c r="L58" s="4">
        <f t="shared" si="11"/>
        <v>656364.45151659625</v>
      </c>
      <c r="M58">
        <f>VLOOKUP(B58,'CPI Indexes'!A$2:E$109,5,FALSE)</f>
        <v>3.74</v>
      </c>
      <c r="N58">
        <f>IF(B58&gt;G$4,VLOOKUP((B58-G$4),'CPI Indexes'!A$2:E$109,5,FALSE),VLOOKUP(0,'CPI Indexes'!A$2:E$109,5,FALSE))</f>
        <v>1.28</v>
      </c>
      <c r="O58">
        <f t="shared" si="12"/>
        <v>2.921875</v>
      </c>
      <c r="P58"/>
    </row>
    <row r="59" spans="2:16" x14ac:dyDescent="0.35">
      <c r="B59">
        <f t="shared" si="1"/>
        <v>42</v>
      </c>
      <c r="C59" s="7">
        <v>1979</v>
      </c>
      <c r="D59" s="8">
        <v>11045642.380000001</v>
      </c>
      <c r="F59" s="16">
        <v>20.13</v>
      </c>
      <c r="H59" s="14">
        <f t="shared" si="7"/>
        <v>2761410.5950000002</v>
      </c>
      <c r="I59" s="3">
        <f t="shared" si="8"/>
        <v>30068693.14555556</v>
      </c>
      <c r="J59" s="3">
        <f t="shared" si="9"/>
        <v>9.1836734693877542E-2</v>
      </c>
      <c r="K59" s="4">
        <f t="shared" si="10"/>
        <v>4113887.8150361334</v>
      </c>
      <c r="L59" s="4">
        <f t="shared" si="11"/>
        <v>1960703.3145407296</v>
      </c>
      <c r="M59">
        <f>VLOOKUP(B59,'CPI Indexes'!A$2:E$109,5,FALSE)</f>
        <v>3.43</v>
      </c>
      <c r="N59">
        <f>IF(B59&gt;G$4,VLOOKUP((B59-G$4),'CPI Indexes'!A$2:E$109,5,FALSE),VLOOKUP(0,'CPI Indexes'!A$2:E$109,5,FALSE))</f>
        <v>1.26</v>
      </c>
      <c r="O59">
        <f t="shared" si="12"/>
        <v>2.7222222222222223</v>
      </c>
      <c r="P59"/>
    </row>
    <row r="60" spans="2:16" x14ac:dyDescent="0.35">
      <c r="B60">
        <f t="shared" si="1"/>
        <v>41</v>
      </c>
      <c r="C60" s="7">
        <v>1980</v>
      </c>
      <c r="D60" s="8">
        <v>2363387.5499999998</v>
      </c>
      <c r="F60" s="16">
        <v>20.91</v>
      </c>
      <c r="H60" s="14">
        <f t="shared" si="7"/>
        <v>590846.88749999995</v>
      </c>
      <c r="I60" s="3">
        <f t="shared" si="8"/>
        <v>5975719.7402439015</v>
      </c>
      <c r="J60" s="3">
        <f t="shared" si="9"/>
        <v>9.8874598070739561E-2</v>
      </c>
      <c r="K60" s="4">
        <f t="shared" si="10"/>
        <v>893932.12278962124</v>
      </c>
      <c r="L60" s="4">
        <f t="shared" si="11"/>
        <v>413993.24985891982</v>
      </c>
      <c r="M60">
        <f>VLOOKUP(B60,'CPI Indexes'!A$2:E$109,5,FALSE)</f>
        <v>3.11</v>
      </c>
      <c r="N60">
        <f>IF(B60&gt;G$4,VLOOKUP((B60-G$4),'CPI Indexes'!A$2:E$109,5,FALSE),VLOOKUP(0,'CPI Indexes'!A$2:E$109,5,FALSE))</f>
        <v>1.23</v>
      </c>
      <c r="O60">
        <f t="shared" si="12"/>
        <v>2.5284552845528454</v>
      </c>
      <c r="P60"/>
    </row>
    <row r="61" spans="2:16" x14ac:dyDescent="0.35">
      <c r="B61">
        <f t="shared" si="1"/>
        <v>40</v>
      </c>
      <c r="C61" s="7">
        <v>1981</v>
      </c>
      <c r="D61" s="8">
        <v>19253434.140000001</v>
      </c>
      <c r="F61" s="16">
        <v>21.71</v>
      </c>
      <c r="H61" s="14">
        <f t="shared" si="7"/>
        <v>4813358.5350000001</v>
      </c>
      <c r="I61" s="3">
        <f t="shared" si="8"/>
        <v>44443343.806500003</v>
      </c>
      <c r="J61" s="3">
        <f t="shared" si="9"/>
        <v>0.10830324909747292</v>
      </c>
      <c r="K61" s="4">
        <f t="shared" si="10"/>
        <v>7398742.9871976646</v>
      </c>
      <c r="L61" s="4">
        <f t="shared" si="11"/>
        <v>3327025.8364369557</v>
      </c>
      <c r="M61">
        <f>VLOOKUP(B61,'CPI Indexes'!A$2:E$109,5,FALSE)</f>
        <v>2.77</v>
      </c>
      <c r="N61">
        <f>IF(B61&gt;G$4,VLOOKUP((B61-G$4),'CPI Indexes'!A$2:E$109,5,FALSE),VLOOKUP(0,'CPI Indexes'!A$2:E$109,5,FALSE))</f>
        <v>1.2</v>
      </c>
      <c r="O61">
        <f t="shared" si="12"/>
        <v>2.3083333333333336</v>
      </c>
      <c r="P61"/>
    </row>
    <row r="62" spans="2:16" x14ac:dyDescent="0.35">
      <c r="B62">
        <f t="shared" si="1"/>
        <v>39</v>
      </c>
      <c r="C62" s="7">
        <v>1982</v>
      </c>
      <c r="D62" s="8">
        <v>31736353.719999999</v>
      </c>
      <c r="F62" s="16">
        <v>22.51</v>
      </c>
      <c r="H62" s="14">
        <f t="shared" si="7"/>
        <v>7934088.4299999997</v>
      </c>
      <c r="I62" s="3">
        <f t="shared" si="8"/>
        <v>66117403.583333336</v>
      </c>
      <c r="J62" s="3">
        <f t="shared" si="9"/>
        <v>0.12</v>
      </c>
      <c r="K62" s="4">
        <f t="shared" si="10"/>
        <v>12390444.964212039</v>
      </c>
      <c r="L62" s="4">
        <f t="shared" si="11"/>
        <v>5409967.433620221</v>
      </c>
      <c r="M62">
        <f>VLOOKUP(B62,'CPI Indexes'!A$2:E$109,5,FALSE)</f>
        <v>2.5</v>
      </c>
      <c r="N62">
        <f>IF(B62&gt;G$4,VLOOKUP((B62-G$4),'CPI Indexes'!A$2:E$109,5,FALSE),VLOOKUP(0,'CPI Indexes'!A$2:E$109,5,FALSE))</f>
        <v>1.2</v>
      </c>
      <c r="O62">
        <f t="shared" si="12"/>
        <v>2.0833333333333335</v>
      </c>
      <c r="P62"/>
    </row>
    <row r="63" spans="2:16" x14ac:dyDescent="0.35">
      <c r="B63">
        <f t="shared" si="1"/>
        <v>38</v>
      </c>
      <c r="C63" s="7">
        <v>1983</v>
      </c>
      <c r="D63" s="8">
        <v>585609.64</v>
      </c>
      <c r="F63" s="16">
        <v>23.33</v>
      </c>
      <c r="H63" s="14">
        <f t="shared" si="7"/>
        <v>146402.41</v>
      </c>
      <c r="I63" s="3">
        <f t="shared" si="8"/>
        <v>1171219.28</v>
      </c>
      <c r="J63" s="3">
        <f t="shared" si="9"/>
        <v>0.125</v>
      </c>
      <c r="K63" s="4">
        <f t="shared" si="10"/>
        <v>232375.44428251332</v>
      </c>
      <c r="L63" s="4">
        <f t="shared" si="11"/>
        <v>98443.656078735992</v>
      </c>
      <c r="M63">
        <f>VLOOKUP(B63,'CPI Indexes'!A$2:E$109,5,FALSE)</f>
        <v>2.36</v>
      </c>
      <c r="N63">
        <f>IF(B63&gt;G$4,VLOOKUP((B63-G$4),'CPI Indexes'!A$2:E$109,5,FALSE),VLOOKUP(0,'CPI Indexes'!A$2:E$109,5,FALSE))</f>
        <v>1.18</v>
      </c>
      <c r="O63">
        <f t="shared" si="12"/>
        <v>2</v>
      </c>
      <c r="P63"/>
    </row>
    <row r="64" spans="2:16" x14ac:dyDescent="0.35">
      <c r="B64">
        <f t="shared" si="1"/>
        <v>37</v>
      </c>
      <c r="C64" s="7">
        <v>1984</v>
      </c>
      <c r="D64" s="8">
        <v>18409411</v>
      </c>
      <c r="F64" s="16">
        <v>24.16</v>
      </c>
      <c r="H64" s="14">
        <f t="shared" si="7"/>
        <v>4602352.75</v>
      </c>
      <c r="I64" s="3">
        <f t="shared" si="8"/>
        <v>36495849.877192982</v>
      </c>
      <c r="J64" s="3">
        <f t="shared" si="9"/>
        <v>0.12610619469026549</v>
      </c>
      <c r="K64" s="4">
        <f t="shared" si="10"/>
        <v>7426087.3291766979</v>
      </c>
      <c r="L64" s="4">
        <f t="shared" si="11"/>
        <v>3051317.6843023496</v>
      </c>
      <c r="M64">
        <f>VLOOKUP(B64,'CPI Indexes'!A$2:E$109,5,FALSE)</f>
        <v>2.2599999999999998</v>
      </c>
      <c r="N64">
        <f>IF(B64&gt;G$4,VLOOKUP((B64-G$4),'CPI Indexes'!A$2:E$109,5,FALSE),VLOOKUP(0,'CPI Indexes'!A$2:E$109,5,FALSE))</f>
        <v>1.1399999999999999</v>
      </c>
      <c r="O64">
        <f t="shared" si="12"/>
        <v>1.9824561403508771</v>
      </c>
      <c r="P64"/>
    </row>
    <row r="65" spans="2:16" x14ac:dyDescent="0.35">
      <c r="B65">
        <f t="shared" si="1"/>
        <v>36</v>
      </c>
      <c r="C65" s="7">
        <v>1985</v>
      </c>
      <c r="D65" s="8">
        <v>40319036.479999997</v>
      </c>
      <c r="F65" s="16">
        <v>25</v>
      </c>
      <c r="H65" s="14">
        <f t="shared" si="7"/>
        <v>10079759.119999999</v>
      </c>
      <c r="I65" s="3">
        <f t="shared" si="8"/>
        <v>77426822.266902655</v>
      </c>
      <c r="J65" s="3">
        <f t="shared" si="9"/>
        <v>0.13018433179723501</v>
      </c>
      <c r="K65" s="4">
        <f t="shared" si="10"/>
        <v>16536913.235032525</v>
      </c>
      <c r="L65" s="4">
        <f t="shared" si="11"/>
        <v>6587973.0390174938</v>
      </c>
      <c r="M65">
        <f>VLOOKUP(B65,'CPI Indexes'!A$2:E$109,5,FALSE)</f>
        <v>2.17</v>
      </c>
      <c r="N65">
        <f>IF(B65&gt;G$4,VLOOKUP((B65-G$4),'CPI Indexes'!A$2:E$109,5,FALSE),VLOOKUP(0,'CPI Indexes'!A$2:E$109,5,FALSE))</f>
        <v>1.1299999999999999</v>
      </c>
      <c r="O65">
        <f t="shared" si="12"/>
        <v>1.9203539823008851</v>
      </c>
      <c r="P65"/>
    </row>
    <row r="66" spans="2:16" x14ac:dyDescent="0.35">
      <c r="B66">
        <f t="shared" si="1"/>
        <v>35</v>
      </c>
      <c r="C66" s="7">
        <v>1986</v>
      </c>
      <c r="D66" s="8">
        <v>10355630.6</v>
      </c>
      <c r="F66" s="16">
        <v>25.85</v>
      </c>
      <c r="H66" s="14">
        <f t="shared" si="7"/>
        <v>2588907.65</v>
      </c>
      <c r="I66" s="3">
        <f t="shared" si="8"/>
        <v>19324346.387499996</v>
      </c>
      <c r="J66" s="3">
        <f t="shared" si="9"/>
        <v>0.13397129186602874</v>
      </c>
      <c r="K66" s="4">
        <f t="shared" si="10"/>
        <v>4319475.3390934747</v>
      </c>
      <c r="L66" s="4">
        <f t="shared" si="11"/>
        <v>1667778.8986335092</v>
      </c>
      <c r="M66">
        <f>VLOOKUP(B66,'CPI Indexes'!A$2:E$109,5,FALSE)</f>
        <v>2.09</v>
      </c>
      <c r="N66">
        <f>IF(B66&gt;G$4,VLOOKUP((B66-G$4),'CPI Indexes'!A$2:E$109,5,FALSE),VLOOKUP(0,'CPI Indexes'!A$2:E$109,5,FALSE))</f>
        <v>1.1200000000000001</v>
      </c>
      <c r="O66">
        <f t="shared" si="12"/>
        <v>1.8660714285714282</v>
      </c>
      <c r="P66"/>
    </row>
    <row r="67" spans="2:16" x14ac:dyDescent="0.35">
      <c r="B67">
        <f t="shared" si="1"/>
        <v>34</v>
      </c>
      <c r="C67" s="7">
        <v>1987</v>
      </c>
      <c r="D67" s="8">
        <v>6381187.0199999996</v>
      </c>
      <c r="F67" s="16">
        <v>26.71</v>
      </c>
      <c r="H67" s="14">
        <f t="shared" si="7"/>
        <v>1595296.7549999999</v>
      </c>
      <c r="I67" s="3">
        <f t="shared" si="8"/>
        <v>11708600.036697246</v>
      </c>
      <c r="J67" s="3">
        <f t="shared" si="9"/>
        <v>0.13625000000000001</v>
      </c>
      <c r="K67" s="4">
        <f t="shared" si="10"/>
        <v>2707397.7867934252</v>
      </c>
      <c r="L67" s="4">
        <f t="shared" si="11"/>
        <v>1012767.5431037734</v>
      </c>
      <c r="M67">
        <f>VLOOKUP(B67,'CPI Indexes'!A$2:E$109,5,FALSE)</f>
        <v>2</v>
      </c>
      <c r="N67">
        <f>IF(B67&gt;G$4,VLOOKUP((B67-G$4),'CPI Indexes'!A$2:E$109,5,FALSE),VLOOKUP(0,'CPI Indexes'!A$2:E$109,5,FALSE))</f>
        <v>1.0900000000000001</v>
      </c>
      <c r="O67">
        <f t="shared" si="12"/>
        <v>1.8348623853211008</v>
      </c>
      <c r="P67"/>
    </row>
    <row r="68" spans="2:16" x14ac:dyDescent="0.35">
      <c r="B68">
        <f t="shared" si="1"/>
        <v>33</v>
      </c>
      <c r="C68" s="7">
        <v>1988</v>
      </c>
      <c r="D68" s="8">
        <v>33840488.100000001</v>
      </c>
      <c r="F68" s="16">
        <v>27.59</v>
      </c>
      <c r="H68" s="14">
        <f t="shared" si="7"/>
        <v>8460122.0250000004</v>
      </c>
      <c r="I68" s="3">
        <f t="shared" si="8"/>
        <v>60160867.733333334</v>
      </c>
      <c r="J68" s="3">
        <f t="shared" si="9"/>
        <v>0.140625</v>
      </c>
      <c r="K68" s="4">
        <f t="shared" si="10"/>
        <v>14610173.255348111</v>
      </c>
      <c r="L68" s="4">
        <f t="shared" si="11"/>
        <v>5291070.3813333549</v>
      </c>
      <c r="M68">
        <f>VLOOKUP(B68,'CPI Indexes'!A$2:E$109,5,FALSE)</f>
        <v>1.92</v>
      </c>
      <c r="N68">
        <f>IF(B68&gt;G$4,VLOOKUP((B68-G$4),'CPI Indexes'!A$2:E$109,5,FALSE),VLOOKUP(0,'CPI Indexes'!A$2:E$109,5,FALSE))</f>
        <v>1.08</v>
      </c>
      <c r="O68">
        <f t="shared" si="12"/>
        <v>1.7777777777777777</v>
      </c>
      <c r="P68"/>
    </row>
    <row r="69" spans="2:16" x14ac:dyDescent="0.35">
      <c r="B69">
        <f t="shared" si="1"/>
        <v>32</v>
      </c>
      <c r="C69" s="7">
        <v>1989</v>
      </c>
      <c r="D69" s="8">
        <v>64565346.350000001</v>
      </c>
      <c r="F69" s="16">
        <v>28.47</v>
      </c>
      <c r="H69" s="14">
        <f t="shared" si="7"/>
        <v>16141336.5875</v>
      </c>
      <c r="I69" s="3">
        <f t="shared" si="8"/>
        <v>110424844.69205607</v>
      </c>
      <c r="J69" s="3">
        <f t="shared" si="9"/>
        <v>0.14617486338797814</v>
      </c>
      <c r="K69" s="4">
        <f t="shared" si="10"/>
        <v>28365234.859471768</v>
      </c>
      <c r="L69" s="4">
        <f t="shared" si="11"/>
        <v>9945005.405490838</v>
      </c>
      <c r="M69">
        <f>VLOOKUP(B69,'CPI Indexes'!A$2:E$109,5,FALSE)</f>
        <v>1.83</v>
      </c>
      <c r="N69">
        <f>IF(B69&gt;G$4,VLOOKUP((B69-G$4),'CPI Indexes'!A$2:E$109,5,FALSE),VLOOKUP(0,'CPI Indexes'!A$2:E$109,5,FALSE))</f>
        <v>1.07</v>
      </c>
      <c r="O69">
        <f t="shared" si="12"/>
        <v>1.7102803738317756</v>
      </c>
      <c r="P69"/>
    </row>
    <row r="70" spans="2:16" x14ac:dyDescent="0.35">
      <c r="B70">
        <f t="shared" si="1"/>
        <v>31</v>
      </c>
      <c r="C70" s="7">
        <v>1990</v>
      </c>
      <c r="D70" s="8">
        <v>35227934.039999999</v>
      </c>
      <c r="F70" s="16">
        <v>29.36</v>
      </c>
      <c r="H70" s="14">
        <f t="shared" si="7"/>
        <v>8806983.5099999998</v>
      </c>
      <c r="I70" s="3">
        <f t="shared" si="8"/>
        <v>58713223.399999991</v>
      </c>
      <c r="J70" s="3">
        <f t="shared" si="9"/>
        <v>0.15000000000000002</v>
      </c>
      <c r="K70" s="4">
        <f t="shared" si="10"/>
        <v>15751728.808441304</v>
      </c>
      <c r="L70" s="4">
        <f t="shared" si="11"/>
        <v>5344627.6241665417</v>
      </c>
      <c r="M70">
        <f>VLOOKUP(B70,'CPI Indexes'!A$2:E$109,5,FALSE)</f>
        <v>1.75</v>
      </c>
      <c r="N70">
        <f>IF(B70&gt;G$4,VLOOKUP((B70-G$4),'CPI Indexes'!A$2:E$109,5,FALSE),VLOOKUP(0,'CPI Indexes'!A$2:E$109,5,FALSE))</f>
        <v>1.05</v>
      </c>
      <c r="O70">
        <f t="shared" si="12"/>
        <v>1.6666666666666665</v>
      </c>
      <c r="P70"/>
    </row>
    <row r="71" spans="2:16" x14ac:dyDescent="0.35">
      <c r="B71">
        <f t="shared" si="1"/>
        <v>30</v>
      </c>
      <c r="C71" s="7">
        <v>1991</v>
      </c>
      <c r="D71" s="8">
        <v>33945460.289999999</v>
      </c>
      <c r="F71" s="16">
        <v>30.27</v>
      </c>
      <c r="H71" s="14">
        <f t="shared" si="7"/>
        <v>8486365.0724999998</v>
      </c>
      <c r="I71" s="3">
        <f t="shared" si="8"/>
        <v>54378649.979126208</v>
      </c>
      <c r="J71" s="3">
        <f t="shared" si="9"/>
        <v>0.15606060606060607</v>
      </c>
      <c r="K71" s="4">
        <f t="shared" si="10"/>
        <v>15454284.74507715</v>
      </c>
      <c r="L71" s="4">
        <f t="shared" si="11"/>
        <v>5070945.6971622473</v>
      </c>
      <c r="M71">
        <f>VLOOKUP(B71,'CPI Indexes'!A$2:E$109,5,FALSE)</f>
        <v>1.65</v>
      </c>
      <c r="N71">
        <f>IF(B71&gt;G$4,VLOOKUP((B71-G$4),'CPI Indexes'!A$2:E$109,5,FALSE),VLOOKUP(0,'CPI Indexes'!A$2:E$109,5,FALSE))</f>
        <v>1.03</v>
      </c>
      <c r="O71">
        <f t="shared" si="12"/>
        <v>1.6019417475728155</v>
      </c>
      <c r="P71"/>
    </row>
    <row r="72" spans="2:16" x14ac:dyDescent="0.35">
      <c r="B72">
        <f t="shared" si="1"/>
        <v>29</v>
      </c>
      <c r="C72" s="7">
        <v>1992</v>
      </c>
      <c r="D72" s="8">
        <v>69166629.120000005</v>
      </c>
      <c r="F72" s="16">
        <v>31.18</v>
      </c>
      <c r="H72" s="14">
        <f t="shared" si="7"/>
        <v>17291657.280000001</v>
      </c>
      <c r="I72" s="3">
        <f t="shared" si="8"/>
        <v>111625351.94613862</v>
      </c>
      <c r="J72" s="3">
        <f t="shared" si="9"/>
        <v>0.15490797546012269</v>
      </c>
      <c r="K72" s="4">
        <f t="shared" si="10"/>
        <v>32061953.121114295</v>
      </c>
      <c r="L72" s="4">
        <f t="shared" si="11"/>
        <v>10173745.02003915</v>
      </c>
      <c r="M72">
        <f>VLOOKUP(B72,'CPI Indexes'!A$2:E$109,5,FALSE)</f>
        <v>1.63</v>
      </c>
      <c r="N72">
        <f>IF(B72&gt;G$4,VLOOKUP((B72-G$4),'CPI Indexes'!A$2:E$109,5,FALSE),VLOOKUP(0,'CPI Indexes'!A$2:E$109,5,FALSE))</f>
        <v>1.01</v>
      </c>
      <c r="O72">
        <f t="shared" si="12"/>
        <v>1.6138613861386137</v>
      </c>
      <c r="P72"/>
    </row>
    <row r="73" spans="2:16" x14ac:dyDescent="0.35">
      <c r="B73">
        <f t="shared" si="1"/>
        <v>28</v>
      </c>
      <c r="C73" s="7">
        <v>1993</v>
      </c>
      <c r="D73" s="8">
        <v>35102013.979999997</v>
      </c>
      <c r="F73" s="16">
        <v>32.1</v>
      </c>
      <c r="H73" s="14">
        <f t="shared" si="7"/>
        <v>8775503.4949999992</v>
      </c>
      <c r="I73" s="3">
        <f t="shared" si="8"/>
        <v>56163222.368000001</v>
      </c>
      <c r="J73" s="3">
        <f t="shared" si="9"/>
        <v>0.15624999999999997</v>
      </c>
      <c r="K73" s="4">
        <f t="shared" si="10"/>
        <v>16570574.174073771</v>
      </c>
      <c r="L73" s="4">
        <f t="shared" si="11"/>
        <v>5082991.3922357094</v>
      </c>
      <c r="M73">
        <f>VLOOKUP(B73,'CPI Indexes'!A$2:E$109,5,FALSE)</f>
        <v>1.6</v>
      </c>
      <c r="N73">
        <f>IF(B73&gt;G$4,VLOOKUP((B73-G$4),'CPI Indexes'!A$2:E$109,5,FALSE),VLOOKUP(0,'CPI Indexes'!A$2:E$109,5,FALSE))</f>
        <v>1</v>
      </c>
      <c r="O73">
        <f t="shared" si="12"/>
        <v>1.6</v>
      </c>
      <c r="P73"/>
    </row>
    <row r="74" spans="2:16" x14ac:dyDescent="0.35">
      <c r="B74">
        <f t="shared" ref="B74:B101" si="13">2021-C74</f>
        <v>27</v>
      </c>
      <c r="C74" s="7">
        <v>1994</v>
      </c>
      <c r="D74" s="8">
        <v>34556578.009999998</v>
      </c>
      <c r="F74" s="16">
        <v>33.03</v>
      </c>
      <c r="H74" s="14">
        <f t="shared" si="7"/>
        <v>8639144.5024999995</v>
      </c>
      <c r="I74" s="3">
        <f t="shared" si="8"/>
        <v>56418902.873469383</v>
      </c>
      <c r="J74" s="3">
        <f t="shared" si="9"/>
        <v>0.15312500000000001</v>
      </c>
      <c r="K74" s="4">
        <f t="shared" si="10"/>
        <v>16616303.32815134</v>
      </c>
      <c r="L74" s="4">
        <f t="shared" si="11"/>
        <v>4925465.6055265227</v>
      </c>
      <c r="M74">
        <f>VLOOKUP(B74,'CPI Indexes'!A$2:E$109,5,FALSE)</f>
        <v>1.6</v>
      </c>
      <c r="N74">
        <f>IF(B74&gt;G$4,VLOOKUP((B74-G$4),'CPI Indexes'!A$2:E$109,5,FALSE),VLOOKUP(0,'CPI Indexes'!A$2:E$109,5,FALSE))</f>
        <v>0.98</v>
      </c>
      <c r="O74">
        <f t="shared" si="12"/>
        <v>1.6326530612244898</v>
      </c>
      <c r="P74"/>
    </row>
    <row r="75" spans="2:16" x14ac:dyDescent="0.35">
      <c r="B75">
        <f t="shared" si="13"/>
        <v>26</v>
      </c>
      <c r="C75" s="7">
        <v>1995</v>
      </c>
      <c r="D75" s="8">
        <v>30037510.100000001</v>
      </c>
      <c r="F75" s="16">
        <v>33.96</v>
      </c>
      <c r="H75" s="14">
        <f t="shared" si="7"/>
        <v>7509377.5250000004</v>
      </c>
      <c r="I75" s="3">
        <f t="shared" si="8"/>
        <v>47814811.995918371</v>
      </c>
      <c r="J75" s="3">
        <f t="shared" si="9"/>
        <v>0.15705128205128205</v>
      </c>
      <c r="K75" s="4">
        <f t="shared" si="10"/>
        <v>14711798.621539699</v>
      </c>
      <c r="L75" s="4">
        <f t="shared" si="11"/>
        <v>4214147.3094250569</v>
      </c>
      <c r="M75">
        <f>VLOOKUP(B75,'CPI Indexes'!A$2:E$109,5,FALSE)</f>
        <v>1.56</v>
      </c>
      <c r="N75">
        <f>IF(B75&gt;G$4,VLOOKUP((B75-G$4),'CPI Indexes'!A$2:E$109,5,FALSE),VLOOKUP(0,'CPI Indexes'!A$2:E$109,5,FALSE))</f>
        <v>0.98</v>
      </c>
      <c r="O75">
        <f t="shared" si="12"/>
        <v>1.5918367346938775</v>
      </c>
      <c r="P75"/>
    </row>
    <row r="76" spans="2:16" x14ac:dyDescent="0.35">
      <c r="B76">
        <f t="shared" si="13"/>
        <v>25</v>
      </c>
      <c r="C76" s="7">
        <v>1996</v>
      </c>
      <c r="D76" s="8">
        <v>51558774.259999998</v>
      </c>
      <c r="F76" s="16">
        <v>34.9</v>
      </c>
      <c r="H76" s="14">
        <f t="shared" si="7"/>
        <v>12889693.564999999</v>
      </c>
      <c r="I76" s="3">
        <f t="shared" si="8"/>
        <v>81020930.979999989</v>
      </c>
      <c r="J76" s="3">
        <f t="shared" si="9"/>
        <v>0.15909090909090912</v>
      </c>
      <c r="K76" s="4">
        <f t="shared" si="10"/>
        <v>25726966.867332321</v>
      </c>
      <c r="L76" s="4">
        <f t="shared" si="11"/>
        <v>7118749.4734198162</v>
      </c>
      <c r="M76">
        <f>VLOOKUP(B76,'CPI Indexes'!A$2:E$109,5,FALSE)</f>
        <v>1.54</v>
      </c>
      <c r="N76">
        <f>IF(B76&gt;G$4,VLOOKUP((B76-G$4),'CPI Indexes'!A$2:E$109,5,FALSE),VLOOKUP(0,'CPI Indexes'!A$2:E$109,5,FALSE))</f>
        <v>0.98</v>
      </c>
      <c r="O76">
        <f t="shared" si="12"/>
        <v>1.5714285714285714</v>
      </c>
      <c r="P76"/>
    </row>
    <row r="77" spans="2:16" x14ac:dyDescent="0.35">
      <c r="B77">
        <f t="shared" si="13"/>
        <v>24</v>
      </c>
      <c r="C77" s="7">
        <v>1997</v>
      </c>
      <c r="D77" s="8">
        <v>19704937.399999999</v>
      </c>
      <c r="F77" s="16">
        <v>35.85</v>
      </c>
      <c r="H77" s="14">
        <f t="shared" si="7"/>
        <v>4926234.3499999996</v>
      </c>
      <c r="I77" s="3">
        <f t="shared" si="8"/>
        <v>30562760.048979588</v>
      </c>
      <c r="J77" s="3">
        <f t="shared" si="9"/>
        <v>0.16118421052631579</v>
      </c>
      <c r="K77" s="4">
        <f t="shared" si="10"/>
        <v>10019158.010436935</v>
      </c>
      <c r="L77" s="4">
        <f t="shared" si="11"/>
        <v>2677057.1819833866</v>
      </c>
      <c r="M77">
        <f>VLOOKUP(B77,'CPI Indexes'!A$2:E$109,5,FALSE)</f>
        <v>1.52</v>
      </c>
      <c r="N77">
        <f>IF(B77&gt;G$4,VLOOKUP((B77-G$4),'CPI Indexes'!A$2:E$109,5,FALSE),VLOOKUP(0,'CPI Indexes'!A$2:E$109,5,FALSE))</f>
        <v>0.98</v>
      </c>
      <c r="O77">
        <f t="shared" si="12"/>
        <v>1.5510204081632653</v>
      </c>
      <c r="P77"/>
    </row>
    <row r="78" spans="2:16" x14ac:dyDescent="0.35">
      <c r="B78">
        <f t="shared" si="13"/>
        <v>23</v>
      </c>
      <c r="C78" s="7">
        <v>1998</v>
      </c>
      <c r="D78" s="8">
        <v>34226277.630000003</v>
      </c>
      <c r="F78" s="16">
        <v>36.799999999999997</v>
      </c>
      <c r="H78" s="14">
        <f t="shared" ref="H78:H101" si="14">D78*F$3</f>
        <v>8556569.4075000007</v>
      </c>
      <c r="I78" s="3">
        <f t="shared" ref="I78:I101" si="15">D78*O78</f>
        <v>52387159.637755103</v>
      </c>
      <c r="J78" s="3">
        <f t="shared" ref="J78:J101" si="16">H78/I78</f>
        <v>0.16333333333333333</v>
      </c>
      <c r="K78" s="4">
        <f t="shared" ref="K78:K101" si="17">(I78*J78)*((1+(F$6/100))^F78)</f>
        <v>17733154.520024315</v>
      </c>
      <c r="L78" s="4">
        <f t="shared" ref="L78:L101" si="18">K78/((1+(F$5/100))^F78)</f>
        <v>4575343.6618721047</v>
      </c>
      <c r="M78">
        <f>VLOOKUP(B78,'CPI Indexes'!A$2:E$109,5,FALSE)</f>
        <v>1.5</v>
      </c>
      <c r="N78">
        <f>IF(B78&gt;G$4,VLOOKUP((B78-G$4),'CPI Indexes'!A$2:E$109,5,FALSE),VLOOKUP(0,'CPI Indexes'!A$2:E$109,5,FALSE))</f>
        <v>0.98</v>
      </c>
      <c r="O78">
        <f t="shared" ref="O78:O101" si="19">M78/N78</f>
        <v>1.5306122448979591</v>
      </c>
      <c r="P78"/>
    </row>
    <row r="79" spans="2:16" x14ac:dyDescent="0.35">
      <c r="B79">
        <f t="shared" si="13"/>
        <v>22</v>
      </c>
      <c r="C79" s="7">
        <v>1999</v>
      </c>
      <c r="D79" s="8">
        <v>53916470.450000003</v>
      </c>
      <c r="F79" s="16">
        <v>37.76</v>
      </c>
      <c r="H79" s="14">
        <f t="shared" si="14"/>
        <v>13479117.612500001</v>
      </c>
      <c r="I79" s="3">
        <f t="shared" si="15"/>
        <v>80874705.675000012</v>
      </c>
      <c r="J79" s="3">
        <f t="shared" si="16"/>
        <v>0.16666666666666666</v>
      </c>
      <c r="K79" s="4">
        <f t="shared" si="17"/>
        <v>28471080.449658096</v>
      </c>
      <c r="L79" s="4">
        <f t="shared" si="18"/>
        <v>7090764.9485658044</v>
      </c>
      <c r="M79">
        <f>VLOOKUP(B79,'CPI Indexes'!A$2:E$109,5,FALSE)</f>
        <v>1.47</v>
      </c>
      <c r="N79">
        <f>IF(B79&gt;G$4,VLOOKUP((B79-G$4),'CPI Indexes'!A$2:E$109,5,FALSE),VLOOKUP(0,'CPI Indexes'!A$2:E$109,5,FALSE))</f>
        <v>0.98</v>
      </c>
      <c r="O79">
        <f t="shared" si="19"/>
        <v>1.5</v>
      </c>
      <c r="P79"/>
    </row>
    <row r="80" spans="2:16" x14ac:dyDescent="0.35">
      <c r="B80">
        <f t="shared" si="13"/>
        <v>21</v>
      </c>
      <c r="C80" s="7">
        <v>2000</v>
      </c>
      <c r="D80" s="8">
        <v>17677659.48</v>
      </c>
      <c r="F80" s="16">
        <v>38.72</v>
      </c>
      <c r="H80" s="14">
        <f t="shared" si="14"/>
        <v>4419414.87</v>
      </c>
      <c r="I80" s="3">
        <f t="shared" si="15"/>
        <v>25975336.378775511</v>
      </c>
      <c r="J80" s="3">
        <f t="shared" si="16"/>
        <v>0.1701388888888889</v>
      </c>
      <c r="K80" s="4">
        <f t="shared" si="17"/>
        <v>9514006.049681833</v>
      </c>
      <c r="L80" s="4">
        <f t="shared" si="18"/>
        <v>2287199.1595545257</v>
      </c>
      <c r="M80">
        <f>VLOOKUP(B80,'CPI Indexes'!A$2:E$109,5,FALSE)</f>
        <v>1.44</v>
      </c>
      <c r="N80">
        <f>IF(B80&gt;G$4,VLOOKUP((B80-G$4),'CPI Indexes'!A$2:E$109,5,FALSE),VLOOKUP(0,'CPI Indexes'!A$2:E$109,5,FALSE))</f>
        <v>0.98</v>
      </c>
      <c r="O80">
        <f t="shared" si="19"/>
        <v>1.4693877551020409</v>
      </c>
      <c r="P80"/>
    </row>
    <row r="81" spans="2:16" x14ac:dyDescent="0.35">
      <c r="B81">
        <f t="shared" si="13"/>
        <v>20</v>
      </c>
      <c r="C81" s="7">
        <v>2001</v>
      </c>
      <c r="D81" s="8">
        <v>46466250.25</v>
      </c>
      <c r="F81" s="16">
        <v>39.69</v>
      </c>
      <c r="H81" s="14">
        <f t="shared" si="14"/>
        <v>11616562.5625</v>
      </c>
      <c r="I81" s="3">
        <f t="shared" si="15"/>
        <v>66380357.5</v>
      </c>
      <c r="J81" s="3">
        <f t="shared" si="16"/>
        <v>0.17499999999999999</v>
      </c>
      <c r="K81" s="4">
        <f t="shared" si="17"/>
        <v>25492853.660062782</v>
      </c>
      <c r="L81" s="4">
        <f t="shared" si="18"/>
        <v>5913581.0055273185</v>
      </c>
      <c r="M81">
        <f>VLOOKUP(B81,'CPI Indexes'!A$2:E$109,5,FALSE)</f>
        <v>1.4</v>
      </c>
      <c r="N81">
        <f>IF(B81&gt;G$4,VLOOKUP((B81-G$4),'CPI Indexes'!A$2:E$109,5,FALSE),VLOOKUP(0,'CPI Indexes'!A$2:E$109,5,FALSE))</f>
        <v>0.98</v>
      </c>
      <c r="O81">
        <f t="shared" si="19"/>
        <v>1.4285714285714286</v>
      </c>
      <c r="P81"/>
    </row>
    <row r="82" spans="2:16" x14ac:dyDescent="0.35">
      <c r="B82">
        <f t="shared" si="13"/>
        <v>19</v>
      </c>
      <c r="C82" s="7">
        <v>2002</v>
      </c>
      <c r="D82" s="8">
        <v>51922238.740000002</v>
      </c>
      <c r="F82" s="16">
        <v>40.659999999999997</v>
      </c>
      <c r="H82" s="14">
        <f t="shared" si="14"/>
        <v>12980559.685000001</v>
      </c>
      <c r="I82" s="3">
        <f t="shared" si="15"/>
        <v>72585170.483469397</v>
      </c>
      <c r="J82" s="3">
        <f t="shared" si="16"/>
        <v>0.17883211678832114</v>
      </c>
      <c r="K82" s="4">
        <f t="shared" si="17"/>
        <v>29038648.663222659</v>
      </c>
      <c r="L82" s="4">
        <f t="shared" si="18"/>
        <v>6499800.6556426622</v>
      </c>
      <c r="M82">
        <f>VLOOKUP(B82,'CPI Indexes'!A$2:E$109,5,FALSE)</f>
        <v>1.37</v>
      </c>
      <c r="N82">
        <f>IF(B82&gt;G$4,VLOOKUP((B82-G$4),'CPI Indexes'!A$2:E$109,5,FALSE),VLOOKUP(0,'CPI Indexes'!A$2:E$109,5,FALSE))</f>
        <v>0.98</v>
      </c>
      <c r="O82">
        <f t="shared" si="19"/>
        <v>1.3979591836734695</v>
      </c>
      <c r="P82"/>
    </row>
    <row r="83" spans="2:16" x14ac:dyDescent="0.35">
      <c r="B83">
        <f t="shared" si="13"/>
        <v>18</v>
      </c>
      <c r="C83" s="7">
        <v>2003</v>
      </c>
      <c r="D83" s="8">
        <v>7521099.3399999999</v>
      </c>
      <c r="F83" s="16">
        <v>41.64</v>
      </c>
      <c r="H83" s="14">
        <f t="shared" si="14"/>
        <v>1880274.835</v>
      </c>
      <c r="I83" s="3">
        <f t="shared" si="15"/>
        <v>10207206.247142857</v>
      </c>
      <c r="J83" s="3">
        <f t="shared" si="16"/>
        <v>0.18421052631578946</v>
      </c>
      <c r="K83" s="4">
        <f t="shared" si="17"/>
        <v>4288767.3283412531</v>
      </c>
      <c r="L83" s="4">
        <f t="shared" si="18"/>
        <v>925950.51505449228</v>
      </c>
      <c r="M83">
        <f>VLOOKUP(B83,'CPI Indexes'!A$2:E$109,5,FALSE)</f>
        <v>1.33</v>
      </c>
      <c r="N83">
        <f>IF(B83&gt;G$4,VLOOKUP((B83-G$4),'CPI Indexes'!A$2:E$109,5,FALSE),VLOOKUP(0,'CPI Indexes'!A$2:E$109,5,FALSE))</f>
        <v>0.98</v>
      </c>
      <c r="O83">
        <f t="shared" si="19"/>
        <v>1.3571428571428572</v>
      </c>
      <c r="P83"/>
    </row>
    <row r="84" spans="2:16" x14ac:dyDescent="0.35">
      <c r="B84">
        <f t="shared" si="13"/>
        <v>17</v>
      </c>
      <c r="C84" s="7">
        <v>2004</v>
      </c>
      <c r="D84" s="8">
        <v>4659850.83</v>
      </c>
      <c r="F84" s="16">
        <v>42.62</v>
      </c>
      <c r="H84" s="14">
        <f t="shared" si="14"/>
        <v>1164962.7075</v>
      </c>
      <c r="I84" s="3">
        <f t="shared" si="15"/>
        <v>6228984.2727551023</v>
      </c>
      <c r="J84" s="3">
        <f t="shared" si="16"/>
        <v>0.18702290076335878</v>
      </c>
      <c r="K84" s="4">
        <f t="shared" si="17"/>
        <v>2709264.1079627755</v>
      </c>
      <c r="L84" s="4">
        <f t="shared" si="18"/>
        <v>564206.76878351578</v>
      </c>
      <c r="M84">
        <f>VLOOKUP(B84,'CPI Indexes'!A$2:E$109,5,FALSE)</f>
        <v>1.31</v>
      </c>
      <c r="N84">
        <f>IF(B84&gt;G$4,VLOOKUP((B84-G$4),'CPI Indexes'!A$2:E$109,5,FALSE),VLOOKUP(0,'CPI Indexes'!A$2:E$109,5,FALSE))</f>
        <v>0.98</v>
      </c>
      <c r="O84">
        <f t="shared" si="19"/>
        <v>1.3367346938775511</v>
      </c>
      <c r="P84"/>
    </row>
    <row r="85" spans="2:16" x14ac:dyDescent="0.35">
      <c r="B85">
        <f t="shared" si="13"/>
        <v>16</v>
      </c>
      <c r="C85" s="7">
        <v>2005</v>
      </c>
      <c r="D85" s="8">
        <v>11997470.67</v>
      </c>
      <c r="F85" s="16">
        <v>43.6</v>
      </c>
      <c r="H85" s="14">
        <f t="shared" si="14"/>
        <v>2999367.6675</v>
      </c>
      <c r="I85" s="3">
        <f t="shared" si="15"/>
        <v>15670165.773061225</v>
      </c>
      <c r="J85" s="3">
        <f t="shared" si="16"/>
        <v>0.19140625</v>
      </c>
      <c r="K85" s="4">
        <f t="shared" si="17"/>
        <v>7112089.1911075311</v>
      </c>
      <c r="L85" s="4">
        <f t="shared" si="18"/>
        <v>1428616.9535477669</v>
      </c>
      <c r="M85">
        <f>VLOOKUP(B85,'CPI Indexes'!A$2:E$109,5,FALSE)</f>
        <v>1.28</v>
      </c>
      <c r="N85">
        <f>IF(B85&gt;G$4,VLOOKUP((B85-G$4),'CPI Indexes'!A$2:E$109,5,FALSE),VLOOKUP(0,'CPI Indexes'!A$2:E$109,5,FALSE))</f>
        <v>0.98</v>
      </c>
      <c r="O85">
        <f t="shared" si="19"/>
        <v>1.306122448979592</v>
      </c>
      <c r="P85"/>
    </row>
    <row r="86" spans="2:16" x14ac:dyDescent="0.35">
      <c r="B86">
        <f t="shared" si="13"/>
        <v>15</v>
      </c>
      <c r="C86" s="7">
        <v>2006</v>
      </c>
      <c r="D86" s="8">
        <v>125125575.59999999</v>
      </c>
      <c r="F86" s="16">
        <v>44.58</v>
      </c>
      <c r="H86" s="14">
        <f t="shared" si="14"/>
        <v>31281393.899999999</v>
      </c>
      <c r="I86" s="3">
        <f t="shared" si="15"/>
        <v>160875740.05714285</v>
      </c>
      <c r="J86" s="3">
        <f t="shared" si="16"/>
        <v>0.19444444444444445</v>
      </c>
      <c r="K86" s="4">
        <f t="shared" si="17"/>
        <v>75627849.99826695</v>
      </c>
      <c r="L86" s="4">
        <f t="shared" si="18"/>
        <v>14653184.439963758</v>
      </c>
      <c r="M86">
        <f>VLOOKUP(B86,'CPI Indexes'!A$2:E$109,5,FALSE)</f>
        <v>1.26</v>
      </c>
      <c r="N86">
        <f>IF(B86&gt;G$4,VLOOKUP((B86-G$4),'CPI Indexes'!A$2:E$109,5,FALSE),VLOOKUP(0,'CPI Indexes'!A$2:E$109,5,FALSE))</f>
        <v>0.98</v>
      </c>
      <c r="O86">
        <f t="shared" si="19"/>
        <v>1.2857142857142858</v>
      </c>
      <c r="P86"/>
    </row>
    <row r="87" spans="2:16" x14ac:dyDescent="0.35">
      <c r="B87">
        <f t="shared" si="13"/>
        <v>14</v>
      </c>
      <c r="C87" s="7">
        <v>2007</v>
      </c>
      <c r="D87" s="8">
        <v>80961603.560000002</v>
      </c>
      <c r="F87" s="16">
        <v>45.57</v>
      </c>
      <c r="H87" s="14">
        <f t="shared" si="14"/>
        <v>20240400.890000001</v>
      </c>
      <c r="I87" s="3">
        <f t="shared" si="15"/>
        <v>101615073.85591836</v>
      </c>
      <c r="J87" s="3">
        <f t="shared" si="16"/>
        <v>0.1991869918699187</v>
      </c>
      <c r="K87" s="4">
        <f t="shared" si="17"/>
        <v>49903262.27775269</v>
      </c>
      <c r="L87" s="4">
        <f t="shared" si="18"/>
        <v>9322898.9057721701</v>
      </c>
      <c r="M87">
        <f>VLOOKUP(B87,'CPI Indexes'!A$2:E$109,5,FALSE)</f>
        <v>1.23</v>
      </c>
      <c r="N87">
        <f>IF(B87&gt;G$4,VLOOKUP((B87-G$4),'CPI Indexes'!A$2:E$109,5,FALSE),VLOOKUP(0,'CPI Indexes'!A$2:E$109,5,FALSE))</f>
        <v>0.98</v>
      </c>
      <c r="O87">
        <f t="shared" si="19"/>
        <v>1.2551020408163265</v>
      </c>
      <c r="P87"/>
    </row>
    <row r="88" spans="2:16" x14ac:dyDescent="0.35">
      <c r="B88">
        <f t="shared" si="13"/>
        <v>13</v>
      </c>
      <c r="C88" s="7">
        <v>2008</v>
      </c>
      <c r="D88" s="8">
        <v>11216023.810000001</v>
      </c>
      <c r="F88" s="16">
        <v>46.56</v>
      </c>
      <c r="H88" s="14">
        <f t="shared" si="14"/>
        <v>2804005.9525000001</v>
      </c>
      <c r="I88" s="3">
        <f t="shared" si="15"/>
        <v>13733906.706122451</v>
      </c>
      <c r="J88" s="3">
        <f t="shared" si="16"/>
        <v>0.20416666666666666</v>
      </c>
      <c r="K88" s="4">
        <f t="shared" si="17"/>
        <v>7050224.2084846338</v>
      </c>
      <c r="L88" s="4">
        <f t="shared" si="18"/>
        <v>1269979.5911068157</v>
      </c>
      <c r="M88">
        <f>VLOOKUP(B88,'CPI Indexes'!A$2:E$109,5,FALSE)</f>
        <v>1.2</v>
      </c>
      <c r="N88">
        <f>IF(B88&gt;G$4,VLOOKUP((B88-G$4),'CPI Indexes'!A$2:E$109,5,FALSE),VLOOKUP(0,'CPI Indexes'!A$2:E$109,5,FALSE))</f>
        <v>0.98</v>
      </c>
      <c r="O88">
        <f t="shared" si="19"/>
        <v>1.2244897959183674</v>
      </c>
      <c r="P88"/>
    </row>
    <row r="89" spans="2:16" x14ac:dyDescent="0.35">
      <c r="B89">
        <f t="shared" si="13"/>
        <v>12</v>
      </c>
      <c r="C89" s="7">
        <v>2009</v>
      </c>
      <c r="D89" s="8">
        <v>45004705.670000002</v>
      </c>
      <c r="F89" s="16">
        <v>47.55</v>
      </c>
      <c r="H89" s="14">
        <f t="shared" si="14"/>
        <v>11251176.4175</v>
      </c>
      <c r="I89" s="3">
        <f t="shared" si="15"/>
        <v>55107802.861224495</v>
      </c>
      <c r="J89" s="3">
        <f t="shared" si="16"/>
        <v>0.20416666666666666</v>
      </c>
      <c r="K89" s="4">
        <f t="shared" si="17"/>
        <v>28849354.592531409</v>
      </c>
      <c r="L89" s="4">
        <f t="shared" si="18"/>
        <v>5010737.9495835872</v>
      </c>
      <c r="M89">
        <f>VLOOKUP(B89,'CPI Indexes'!A$2:E$109,5,FALSE)</f>
        <v>1.2</v>
      </c>
      <c r="N89">
        <f>IF(B89&gt;G$4,VLOOKUP((B89-G$4),'CPI Indexes'!A$2:E$109,5,FALSE),VLOOKUP(0,'CPI Indexes'!A$2:E$109,5,FALSE))</f>
        <v>0.98</v>
      </c>
      <c r="O89">
        <f t="shared" si="19"/>
        <v>1.2244897959183674</v>
      </c>
      <c r="P89"/>
    </row>
    <row r="90" spans="2:16" x14ac:dyDescent="0.35">
      <c r="B90">
        <f t="shared" si="13"/>
        <v>11</v>
      </c>
      <c r="C90" s="7">
        <v>2010</v>
      </c>
      <c r="D90" s="8">
        <v>8923405.4100000001</v>
      </c>
      <c r="F90" s="16">
        <v>48.54</v>
      </c>
      <c r="H90" s="14">
        <f t="shared" si="14"/>
        <v>2230851.3525</v>
      </c>
      <c r="I90" s="3">
        <f t="shared" si="15"/>
        <v>10744508.55489796</v>
      </c>
      <c r="J90" s="3">
        <f t="shared" si="16"/>
        <v>0.20762711864406777</v>
      </c>
      <c r="K90" s="4">
        <f t="shared" si="17"/>
        <v>5833416.2940278072</v>
      </c>
      <c r="L90" s="4">
        <f t="shared" si="18"/>
        <v>976923.00132281764</v>
      </c>
      <c r="M90">
        <f>VLOOKUP(B90,'CPI Indexes'!A$2:E$109,5,FALSE)</f>
        <v>1.18</v>
      </c>
      <c r="N90">
        <f>IF(B90&gt;G$4,VLOOKUP((B90-G$4),'CPI Indexes'!A$2:E$109,5,FALSE),VLOOKUP(0,'CPI Indexes'!A$2:E$109,5,FALSE))</f>
        <v>0.98</v>
      </c>
      <c r="O90">
        <f t="shared" si="19"/>
        <v>1.2040816326530612</v>
      </c>
      <c r="P90"/>
    </row>
    <row r="91" spans="2:16" x14ac:dyDescent="0.35">
      <c r="B91">
        <f t="shared" si="13"/>
        <v>10</v>
      </c>
      <c r="C91" s="7">
        <v>2011</v>
      </c>
      <c r="D91" s="8">
        <v>15874783.26</v>
      </c>
      <c r="F91" s="16">
        <v>49.53</v>
      </c>
      <c r="H91" s="14">
        <f t="shared" si="14"/>
        <v>3968695.8149999999</v>
      </c>
      <c r="I91" s="3">
        <f t="shared" si="15"/>
        <v>18466584.608571429</v>
      </c>
      <c r="J91" s="3">
        <f t="shared" si="16"/>
        <v>0.21491228070175439</v>
      </c>
      <c r="K91" s="4">
        <f t="shared" si="17"/>
        <v>10583134.622124381</v>
      </c>
      <c r="L91" s="4">
        <f t="shared" si="18"/>
        <v>1708926.8012190056</v>
      </c>
      <c r="M91">
        <f>VLOOKUP(B91,'CPI Indexes'!A$2:E$109,5,FALSE)</f>
        <v>1.1399999999999999</v>
      </c>
      <c r="N91">
        <f>IF(B91&gt;G$4,VLOOKUP((B91-G$4),'CPI Indexes'!A$2:E$109,5,FALSE),VLOOKUP(0,'CPI Indexes'!A$2:E$109,5,FALSE))</f>
        <v>0.98</v>
      </c>
      <c r="O91">
        <f t="shared" si="19"/>
        <v>1.1632653061224489</v>
      </c>
      <c r="P91"/>
    </row>
    <row r="92" spans="2:16" x14ac:dyDescent="0.35">
      <c r="B92">
        <f t="shared" si="13"/>
        <v>9</v>
      </c>
      <c r="C92" s="7">
        <v>2012</v>
      </c>
      <c r="D92" s="8">
        <v>41321828.469999999</v>
      </c>
      <c r="F92" s="16">
        <v>50.52</v>
      </c>
      <c r="H92" s="14">
        <f t="shared" si="14"/>
        <v>10330457.1175</v>
      </c>
      <c r="I92" s="3">
        <f t="shared" si="15"/>
        <v>47646598.133775502</v>
      </c>
      <c r="J92" s="3">
        <f t="shared" si="16"/>
        <v>0.21681415929203543</v>
      </c>
      <c r="K92" s="4">
        <f t="shared" si="17"/>
        <v>28093135.678878151</v>
      </c>
      <c r="L92" s="4">
        <f t="shared" si="18"/>
        <v>4374023.7079899777</v>
      </c>
      <c r="M92">
        <f>VLOOKUP(B92,'CPI Indexes'!A$2:E$109,5,FALSE)</f>
        <v>1.1299999999999999</v>
      </c>
      <c r="N92">
        <f>IF(B92&gt;G$4,VLOOKUP((B92-G$4),'CPI Indexes'!A$2:E$109,5,FALSE),VLOOKUP(0,'CPI Indexes'!A$2:E$109,5,FALSE))</f>
        <v>0.98</v>
      </c>
      <c r="O92">
        <f t="shared" si="19"/>
        <v>1.1530612244897958</v>
      </c>
      <c r="P92"/>
    </row>
    <row r="93" spans="2:16" x14ac:dyDescent="0.35">
      <c r="B93">
        <f t="shared" si="13"/>
        <v>8</v>
      </c>
      <c r="C93" s="7">
        <v>2013</v>
      </c>
      <c r="D93" s="8">
        <v>69160220.030000001</v>
      </c>
      <c r="F93" s="16">
        <v>51.52</v>
      </c>
      <c r="H93" s="14">
        <f t="shared" si="14"/>
        <v>17290055.0075</v>
      </c>
      <c r="I93" s="3">
        <f t="shared" si="15"/>
        <v>79040251.462857157</v>
      </c>
      <c r="J93" s="3">
        <f t="shared" si="16"/>
        <v>0.21874999999999997</v>
      </c>
      <c r="K93" s="4">
        <f t="shared" si="17"/>
        <v>47959784.62618921</v>
      </c>
      <c r="L93" s="4">
        <f t="shared" si="18"/>
        <v>7197307.1143785017</v>
      </c>
      <c r="M93">
        <f>VLOOKUP(B93,'CPI Indexes'!A$2:E$109,5,FALSE)</f>
        <v>1.1200000000000001</v>
      </c>
      <c r="N93">
        <f>IF(B93&gt;G$4,VLOOKUP((B93-G$4),'CPI Indexes'!A$2:E$109,5,FALSE),VLOOKUP(0,'CPI Indexes'!A$2:E$109,5,FALSE))</f>
        <v>0.98</v>
      </c>
      <c r="O93">
        <f t="shared" si="19"/>
        <v>1.142857142857143</v>
      </c>
      <c r="P93"/>
    </row>
    <row r="94" spans="2:16" x14ac:dyDescent="0.35">
      <c r="B94">
        <f t="shared" si="13"/>
        <v>7</v>
      </c>
      <c r="C94" s="7">
        <v>2014</v>
      </c>
      <c r="D94" s="8">
        <v>41414560.890000001</v>
      </c>
      <c r="F94" s="16">
        <v>52.51</v>
      </c>
      <c r="H94" s="14">
        <f t="shared" si="14"/>
        <v>10353640.2225</v>
      </c>
      <c r="I94" s="3">
        <f t="shared" si="15"/>
        <v>46063134.051122449</v>
      </c>
      <c r="J94" s="3">
        <f t="shared" si="16"/>
        <v>0.22477064220183487</v>
      </c>
      <c r="K94" s="4">
        <f t="shared" si="17"/>
        <v>29287890.278524328</v>
      </c>
      <c r="L94" s="4">
        <f t="shared" si="18"/>
        <v>4237919.2287124209</v>
      </c>
      <c r="M94">
        <f>VLOOKUP(B94,'CPI Indexes'!A$2:E$109,5,FALSE)</f>
        <v>1.0900000000000001</v>
      </c>
      <c r="N94">
        <f>IF(B94&gt;G$4,VLOOKUP((B94-G$4),'CPI Indexes'!A$2:E$109,5,FALSE),VLOOKUP(0,'CPI Indexes'!A$2:E$109,5,FALSE))</f>
        <v>0.98</v>
      </c>
      <c r="O94">
        <f t="shared" si="19"/>
        <v>1.1122448979591837</v>
      </c>
      <c r="P94"/>
    </row>
    <row r="95" spans="2:16" x14ac:dyDescent="0.35">
      <c r="B95">
        <f t="shared" si="13"/>
        <v>6</v>
      </c>
      <c r="C95" s="7">
        <v>2015</v>
      </c>
      <c r="D95" s="8">
        <v>156789681.68000001</v>
      </c>
      <c r="F95" s="16">
        <v>53.51</v>
      </c>
      <c r="H95" s="14">
        <f t="shared" si="14"/>
        <v>39197420.420000002</v>
      </c>
      <c r="I95" s="3">
        <f t="shared" si="15"/>
        <v>172788628.79020411</v>
      </c>
      <c r="J95" s="3">
        <f t="shared" si="16"/>
        <v>0.22685185185185183</v>
      </c>
      <c r="K95" s="4">
        <f t="shared" si="17"/>
        <v>113097414.8480358</v>
      </c>
      <c r="L95" s="4">
        <f t="shared" si="18"/>
        <v>15773539.545758892</v>
      </c>
      <c r="M95">
        <f>VLOOKUP(B95,'CPI Indexes'!A$2:E$109,5,FALSE)</f>
        <v>1.08</v>
      </c>
      <c r="N95">
        <f>IF(B95&gt;G$4,VLOOKUP((B95-G$4),'CPI Indexes'!A$2:E$109,5,FALSE),VLOOKUP(0,'CPI Indexes'!A$2:E$109,5,FALSE))</f>
        <v>0.98</v>
      </c>
      <c r="O95">
        <f t="shared" si="19"/>
        <v>1.1020408163265307</v>
      </c>
      <c r="P95"/>
    </row>
    <row r="96" spans="2:16" x14ac:dyDescent="0.35">
      <c r="B96">
        <f t="shared" si="13"/>
        <v>5</v>
      </c>
      <c r="C96" s="7">
        <v>2016</v>
      </c>
      <c r="D96" s="8">
        <v>671012315.57000005</v>
      </c>
      <c r="F96" s="16">
        <v>54.51</v>
      </c>
      <c r="H96" s="14">
        <f t="shared" si="14"/>
        <v>167753078.89250001</v>
      </c>
      <c r="I96" s="3">
        <f t="shared" si="15"/>
        <v>732635895.57132661</v>
      </c>
      <c r="J96" s="3">
        <f t="shared" si="16"/>
        <v>0.22897196261682243</v>
      </c>
      <c r="K96" s="4">
        <f t="shared" si="17"/>
        <v>493703109.5234291</v>
      </c>
      <c r="L96" s="4">
        <f t="shared" si="18"/>
        <v>66367313.501283288</v>
      </c>
      <c r="M96">
        <f>VLOOKUP(B96,'CPI Indexes'!A$2:E$109,5,FALSE)</f>
        <v>1.07</v>
      </c>
      <c r="N96">
        <f>IF(B96&gt;G$4,VLOOKUP((B96-G$4),'CPI Indexes'!A$2:E$109,5,FALSE),VLOOKUP(0,'CPI Indexes'!A$2:E$109,5,FALSE))</f>
        <v>0.98</v>
      </c>
      <c r="O96">
        <f t="shared" si="19"/>
        <v>1.0918367346938775</v>
      </c>
      <c r="P96"/>
    </row>
    <row r="97" spans="2:17" x14ac:dyDescent="0.35">
      <c r="B97">
        <f t="shared" si="13"/>
        <v>4</v>
      </c>
      <c r="C97" s="7">
        <v>2017</v>
      </c>
      <c r="D97" s="8">
        <v>200758114.34999999</v>
      </c>
      <c r="F97" s="16">
        <v>55.51</v>
      </c>
      <c r="H97" s="14">
        <f t="shared" si="14"/>
        <v>50189528.587499999</v>
      </c>
      <c r="I97" s="3">
        <f t="shared" si="15"/>
        <v>215097979.66071427</v>
      </c>
      <c r="J97" s="3">
        <f t="shared" si="16"/>
        <v>0.23333333333333334</v>
      </c>
      <c r="K97" s="4">
        <f t="shared" si="17"/>
        <v>150663707.76981929</v>
      </c>
      <c r="L97" s="4">
        <f t="shared" si="18"/>
        <v>19521308.337653898</v>
      </c>
      <c r="M97">
        <f>VLOOKUP(B97,'CPI Indexes'!A$2:E$109,5,FALSE)</f>
        <v>1.05</v>
      </c>
      <c r="N97">
        <f>IF(B97&gt;G$4,VLOOKUP((B97-G$4),'CPI Indexes'!A$2:E$109,5,FALSE),VLOOKUP(0,'CPI Indexes'!A$2:E$109,5,FALSE))</f>
        <v>0.98</v>
      </c>
      <c r="O97">
        <f t="shared" si="19"/>
        <v>1.0714285714285714</v>
      </c>
      <c r="P97"/>
    </row>
    <row r="98" spans="2:17" x14ac:dyDescent="0.35">
      <c r="B98">
        <f t="shared" si="13"/>
        <v>3</v>
      </c>
      <c r="C98" s="7">
        <v>2018</v>
      </c>
      <c r="D98" s="8">
        <v>15795859.130000001</v>
      </c>
      <c r="F98" s="16">
        <v>56.5</v>
      </c>
      <c r="H98" s="14">
        <f t="shared" si="14"/>
        <v>3948964.7825000002</v>
      </c>
      <c r="I98" s="3">
        <f t="shared" si="15"/>
        <v>16601770.31010204</v>
      </c>
      <c r="J98" s="3">
        <f t="shared" si="16"/>
        <v>0.23786407766990295</v>
      </c>
      <c r="K98" s="4">
        <f t="shared" si="17"/>
        <v>12089072.02887648</v>
      </c>
      <c r="L98" s="4">
        <f t="shared" si="18"/>
        <v>1510306.2200243822</v>
      </c>
      <c r="M98">
        <f>VLOOKUP(B98,'CPI Indexes'!A$2:E$109,5,FALSE)</f>
        <v>1.03</v>
      </c>
      <c r="N98">
        <f>IF(B98&gt;G$4,VLOOKUP((B98-G$4),'CPI Indexes'!A$2:E$109,5,FALSE),VLOOKUP(0,'CPI Indexes'!A$2:E$109,5,FALSE))</f>
        <v>0.98</v>
      </c>
      <c r="O98">
        <f t="shared" si="19"/>
        <v>1.0510204081632653</v>
      </c>
      <c r="P98"/>
    </row>
    <row r="99" spans="2:17" x14ac:dyDescent="0.35">
      <c r="B99">
        <f t="shared" si="13"/>
        <v>2</v>
      </c>
      <c r="C99" s="7">
        <v>2019</v>
      </c>
      <c r="D99" s="8">
        <v>99205781.519999996</v>
      </c>
      <c r="F99" s="16">
        <v>57.5</v>
      </c>
      <c r="H99" s="14">
        <f t="shared" si="14"/>
        <v>24801445.379999999</v>
      </c>
      <c r="I99" s="3">
        <f t="shared" si="15"/>
        <v>102242693.19918366</v>
      </c>
      <c r="J99" s="3">
        <f t="shared" si="16"/>
        <v>0.2425742574257426</v>
      </c>
      <c r="K99" s="4">
        <f t="shared" si="17"/>
        <v>77443837.981719732</v>
      </c>
      <c r="L99" s="4">
        <f t="shared" si="18"/>
        <v>9325471.6925159525</v>
      </c>
      <c r="M99">
        <f>VLOOKUP(B99,'CPI Indexes'!A$2:E$109,5,FALSE)</f>
        <v>1.01</v>
      </c>
      <c r="N99">
        <f>IF(B99&gt;G$4,VLOOKUP((B99-G$4),'CPI Indexes'!A$2:E$109,5,FALSE),VLOOKUP(0,'CPI Indexes'!A$2:E$109,5,FALSE))</f>
        <v>0.98</v>
      </c>
      <c r="O99">
        <f t="shared" si="19"/>
        <v>1.0306122448979591</v>
      </c>
      <c r="P99"/>
    </row>
    <row r="100" spans="2:17" x14ac:dyDescent="0.35">
      <c r="B100">
        <f t="shared" si="13"/>
        <v>1</v>
      </c>
      <c r="C100" s="7">
        <v>2020</v>
      </c>
      <c r="D100" s="8">
        <v>73822444.829999998</v>
      </c>
      <c r="F100" s="16">
        <v>58.5</v>
      </c>
      <c r="H100" s="14">
        <f t="shared" si="14"/>
        <v>18455611.2075</v>
      </c>
      <c r="I100" s="3">
        <f t="shared" si="15"/>
        <v>75329025.336734697</v>
      </c>
      <c r="J100" s="3">
        <f t="shared" si="16"/>
        <v>0.245</v>
      </c>
      <c r="K100" s="4">
        <f t="shared" si="17"/>
        <v>58781204.448149212</v>
      </c>
      <c r="L100" s="4">
        <f t="shared" si="18"/>
        <v>6822355.0253480682</v>
      </c>
      <c r="M100">
        <f>VLOOKUP(B100,'CPI Indexes'!A$2:E$109,5,FALSE)</f>
        <v>1</v>
      </c>
      <c r="N100">
        <f>IF(B100&gt;G$4,VLOOKUP((B100-G$4),'CPI Indexes'!A$2:E$109,5,FALSE),VLOOKUP(0,'CPI Indexes'!A$2:E$109,5,FALSE))</f>
        <v>0.98</v>
      </c>
      <c r="O100">
        <f t="shared" si="19"/>
        <v>1.0204081632653061</v>
      </c>
      <c r="P100"/>
    </row>
    <row r="101" spans="2:17" x14ac:dyDescent="0.35">
      <c r="B101">
        <f t="shared" si="13"/>
        <v>0</v>
      </c>
      <c r="C101" s="7">
        <v>2021</v>
      </c>
      <c r="D101" s="8">
        <v>189897248.28</v>
      </c>
      <c r="F101" s="16">
        <v>59.5</v>
      </c>
      <c r="H101" s="14">
        <f t="shared" si="14"/>
        <v>47474312.07</v>
      </c>
      <c r="I101" s="3">
        <f t="shared" si="15"/>
        <v>189897248.28</v>
      </c>
      <c r="J101" s="3">
        <f t="shared" si="16"/>
        <v>0.25</v>
      </c>
      <c r="K101" s="4">
        <f t="shared" si="17"/>
        <v>154230014.74703917</v>
      </c>
      <c r="L101" s="4">
        <f t="shared" si="18"/>
        <v>17253477.020149667</v>
      </c>
      <c r="M101">
        <f>VLOOKUP(B101,'CPI Indexes'!A$2:E$109,5,FALSE)</f>
        <v>0.98</v>
      </c>
      <c r="N101">
        <f>IF(B101&gt;G$4,VLOOKUP((B101-G$4),'CPI Indexes'!A$2:E$109,5,FALSE),VLOOKUP(0,'CPI Indexes'!A$2:E$109,5,FALSE))</f>
        <v>0.98</v>
      </c>
      <c r="O101">
        <f t="shared" si="19"/>
        <v>1</v>
      </c>
      <c r="P101"/>
    </row>
    <row r="102" spans="2:17" x14ac:dyDescent="0.35">
      <c r="H102" s="3"/>
      <c r="P102"/>
    </row>
    <row r="103" spans="2:17" x14ac:dyDescent="0.35">
      <c r="D103" s="1">
        <f>SUM(D9:D102)</f>
        <v>2789340252.2400007</v>
      </c>
      <c r="H103" s="3">
        <f>SUM(H9:H102)</f>
        <v>697335063.06000018</v>
      </c>
      <c r="I103" s="3">
        <f>SUM(I9:I102)</f>
        <v>4010048844.0154166</v>
      </c>
      <c r="J103" s="3"/>
      <c r="K103" s="11">
        <f>SUM(K9:K102)</f>
        <v>1766620719.8006761</v>
      </c>
      <c r="L103" s="11">
        <f>SUM(L9:L102)</f>
        <v>331925273.67343879</v>
      </c>
      <c r="P103"/>
    </row>
    <row r="104" spans="2:17" x14ac:dyDescent="0.35">
      <c r="H104" s="3"/>
      <c r="P104"/>
    </row>
    <row r="105" spans="2:17" x14ac:dyDescent="0.35">
      <c r="H105" s="3">
        <f>H103/D103</f>
        <v>0.25</v>
      </c>
      <c r="I105" s="5">
        <f>I103/D103</f>
        <v>1.4376334478359594</v>
      </c>
      <c r="J105" s="6"/>
      <c r="K105" s="5">
        <f>K103/D103</f>
        <v>0.63334715740827174</v>
      </c>
      <c r="L105" s="4">
        <f>L103/D103</f>
        <v>0.11899777139303234</v>
      </c>
      <c r="P105"/>
    </row>
    <row r="106" spans="2:17" x14ac:dyDescent="0.35">
      <c r="H106" s="3"/>
      <c r="P106"/>
      <c r="Q106" s="4"/>
    </row>
    <row r="107" spans="2:17" x14ac:dyDescent="0.35">
      <c r="D107" s="1"/>
      <c r="F107" s="2"/>
      <c r="H107" s="2"/>
      <c r="L107" s="2"/>
      <c r="N107" s="3"/>
      <c r="O107" s="4"/>
      <c r="P107" s="4"/>
      <c r="Q107" s="4"/>
    </row>
    <row r="108" spans="2:17" x14ac:dyDescent="0.35">
      <c r="D108" s="1"/>
      <c r="F108" s="2"/>
      <c r="H108" s="2"/>
      <c r="L108" s="2"/>
      <c r="N108" s="3"/>
      <c r="O108" s="4"/>
      <c r="P108" s="4"/>
      <c r="Q108" s="4"/>
    </row>
    <row r="109" spans="2:17" x14ac:dyDescent="0.35">
      <c r="D109" s="1"/>
      <c r="F109" s="2"/>
      <c r="H109" s="2"/>
      <c r="L109" s="2"/>
      <c r="N109" s="3"/>
      <c r="O109" s="4"/>
      <c r="P109" s="4"/>
      <c r="Q109" s="4"/>
    </row>
    <row r="110" spans="2:17" x14ac:dyDescent="0.35">
      <c r="D110" s="1"/>
      <c r="F110" s="2"/>
      <c r="H110" s="2"/>
      <c r="L110" s="2"/>
      <c r="N110" s="3"/>
      <c r="O110" s="4"/>
      <c r="P110" s="4"/>
      <c r="Q110" s="4"/>
    </row>
    <row r="111" spans="2:17" x14ac:dyDescent="0.35">
      <c r="D111" s="1"/>
      <c r="F111" s="2"/>
      <c r="H111" s="2"/>
      <c r="L111" s="2"/>
      <c r="N111" s="3"/>
      <c r="O111" s="4"/>
      <c r="P111" s="4"/>
      <c r="Q111" s="4"/>
    </row>
    <row r="112" spans="2:17" x14ac:dyDescent="0.35">
      <c r="D112" s="1"/>
      <c r="F112" s="2"/>
      <c r="H112" s="2"/>
      <c r="L112" s="2"/>
      <c r="N112" s="3"/>
      <c r="O112" s="4"/>
      <c r="P112" s="4"/>
      <c r="Q112" s="4"/>
    </row>
    <row r="113" spans="4:19" x14ac:dyDescent="0.35">
      <c r="D113" s="1"/>
      <c r="F113" s="2"/>
      <c r="H113" s="2"/>
      <c r="L113" s="2"/>
      <c r="N113" s="3"/>
      <c r="O113" s="4"/>
      <c r="P113" s="4"/>
      <c r="Q113" s="4"/>
    </row>
    <row r="114" spans="4:19" x14ac:dyDescent="0.35">
      <c r="D114" s="1"/>
      <c r="F114" s="2"/>
      <c r="H114" s="2"/>
      <c r="L114" s="2"/>
      <c r="N114" s="3"/>
      <c r="O114" s="4"/>
      <c r="P114" s="4"/>
      <c r="Q114" s="4"/>
    </row>
    <row r="115" spans="4:19" x14ac:dyDescent="0.35">
      <c r="D115" s="1"/>
      <c r="F115" s="2"/>
      <c r="H115" s="2"/>
      <c r="L115" s="2"/>
      <c r="N115" s="3"/>
      <c r="O115" s="4"/>
      <c r="P115" s="4"/>
      <c r="Q115" s="4"/>
    </row>
    <row r="116" spans="4:19" x14ac:dyDescent="0.35">
      <c r="D116" s="1"/>
      <c r="F116" s="2"/>
      <c r="H116" s="2"/>
      <c r="L116" s="2"/>
      <c r="N116" s="3"/>
      <c r="O116" s="4"/>
      <c r="P116" s="4"/>
      <c r="Q116" s="4"/>
    </row>
    <row r="117" spans="4:19" x14ac:dyDescent="0.35">
      <c r="D117" s="1"/>
      <c r="F117" s="2"/>
      <c r="H117" s="2"/>
      <c r="J117" s="2"/>
      <c r="N117" s="2"/>
      <c r="Q117" s="4"/>
      <c r="R117" s="4"/>
      <c r="S117" s="4"/>
    </row>
    <row r="118" spans="4:19" x14ac:dyDescent="0.35">
      <c r="D118" s="1"/>
      <c r="F118" s="2"/>
      <c r="H118" s="2"/>
      <c r="J118" s="2"/>
      <c r="N118" s="2"/>
      <c r="R118" s="4"/>
      <c r="S118" s="4"/>
    </row>
    <row r="119" spans="4:19" x14ac:dyDescent="0.35">
      <c r="Q119" s="3"/>
    </row>
    <row r="120" spans="4:19" x14ac:dyDescent="0.35">
      <c r="D120" s="1"/>
      <c r="R120" s="3"/>
      <c r="S120" s="3"/>
    </row>
    <row r="121" spans="4:19" x14ac:dyDescent="0.35">
      <c r="Q121" s="5"/>
    </row>
    <row r="122" spans="4:19" x14ac:dyDescent="0.35">
      <c r="R122" s="6"/>
      <c r="S122" s="5"/>
    </row>
  </sheetData>
  <printOptions horizontalCentered="1"/>
  <pageMargins left="0.7" right="0.7" top="0.75" bottom="0.75" header="0.3" footer="0.3"/>
  <pageSetup scale="49" fitToWidth="0" orientation="portrait" r:id="rId1"/>
  <headerFooter>
    <oddHeader xml:space="preserve">&amp;RFiled: 2023-03-08
 EB-2022-0200
 Exhibit I.4.5-IGUA-14
Attachment 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04.05.12.14</Int_x002f_Exhibit_x002f_Tab>
    <Witnesses xmlns="0f3dc55c-bcca-45e2-bb95-d6030d9207f1">
      <Value>Robert Rutitis</Value>
    </Witnesses>
    <_dlc_DocId xmlns="bc9be6ef-036f-4d38-ab45-2a4da0c93cb0">C6U45NHNYSXQ-1954422155-3503</_dlc_DocId>
    <TeamsPlannerStatus xmlns="0f3dc55c-bcca-45e2-bb95-d6030d9207f1">Draft Response</TeamsPlannerStatus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  <Area xmlns="0f3dc55c-bcca-45e2-bb95-d6030d9207f1">
      <Value>Finance</Value>
    </Area>
    <Exhibit xmlns="0f3dc55c-bcca-45e2-bb95-d6030d9207f1">4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https://enbridge.sharepoint.com/teams/EB-2022-02002024Rebasing/_layouts/15/DocIdRedir.aspx?ID=C6U45NHNYSXQ-1954422155-3503</Url>
      <Description>C6U45NHNYSXQ-1954422155-3503</Description>
    </_dlc_DocIdUrl>
    <_ip_UnifiedCompliancePolicyProperties xmlns="http://schemas.microsoft.com/sharepoint/v3" xsi:nil="true"/>
    <Intervenor xmlns="0f3dc55c-bcca-45e2-bb95-d6030d9207f1">IGUA</Intervenor>
    <Category xmlns="0f3dc55c-bcca-45e2-bb95-d6030d9207f1" xsi:nil="true"/>
    <SharedWithUsers xmlns="bc9be6ef-036f-4d38-ab45-2a4da0c93cb0">
      <UserInfo>
        <DisplayName>Javier Sola</DisplayName>
        <AccountId>909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A3A7CE3-2A8D-42AC-A0A7-CB424F2E1F55}"/>
</file>

<file path=customXml/itemProps2.xml><?xml version="1.0" encoding="utf-8"?>
<ds:datastoreItem xmlns:ds="http://schemas.openxmlformats.org/officeDocument/2006/customXml" ds:itemID="{C45D0E18-464F-4498-88FB-349C295CFD4E}"/>
</file>

<file path=customXml/itemProps3.xml><?xml version="1.0" encoding="utf-8"?>
<ds:datastoreItem xmlns:ds="http://schemas.openxmlformats.org/officeDocument/2006/customXml" ds:itemID="{2DA9B579-A2CA-4755-8E7B-4F8F9D1D3369}"/>
</file>

<file path=customXml/itemProps4.xml><?xml version="1.0" encoding="utf-8"?>
<ds:datastoreItem xmlns:ds="http://schemas.openxmlformats.org/officeDocument/2006/customXml" ds:itemID="{09D19F92-19B5-4013-BD8F-9DE321C2CA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452</vt:lpstr>
      <vt:lpstr>453</vt:lpstr>
      <vt:lpstr>455</vt:lpstr>
      <vt:lpstr>456</vt:lpstr>
      <vt:lpstr>457</vt:lpstr>
      <vt:lpstr>462</vt:lpstr>
      <vt:lpstr>463</vt:lpstr>
      <vt:lpstr>464</vt:lpstr>
      <vt:lpstr>465</vt:lpstr>
      <vt:lpstr>466</vt:lpstr>
      <vt:lpstr>467</vt:lpstr>
      <vt:lpstr> 473</vt:lpstr>
      <vt:lpstr>473.01</vt:lpstr>
      <vt:lpstr>473.02</vt:lpstr>
      <vt:lpstr>475.10</vt:lpstr>
      <vt:lpstr>475.20</vt:lpstr>
      <vt:lpstr>475.21</vt:lpstr>
      <vt:lpstr>475.30</vt:lpstr>
      <vt:lpstr>477</vt:lpstr>
      <vt:lpstr>CPI Indexes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2023-03-08T22:23:04Z</dcterms:created>
  <dcterms:modified xsi:type="dcterms:W3CDTF">2023-03-08T22:23:13Z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2023-03-08T22:23:09Z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2d3f9ba8-748c-47a3-b36b-75d0550a84c2</vt:lpwstr>
  </property>
  <property fmtid="{D5CDD505-2E9C-101B-9397-08002B2CF9AE}" pid="8" name="MSIP_Label_b1a6f161-e42b-4c47-8f69-f6a81e023e2d_ContentBits">
    <vt:lpwstr>0</vt:lpwstr>
  </property>
  <property fmtid="{D5CDD505-2E9C-101B-9397-08002B2CF9AE}" pid="9" name="Order">
    <vt:r8>100</vt:r8>
  </property>
  <property fmtid="{D5CDD505-2E9C-101B-9397-08002B2CF9AE}" pid="10" name="MediaServiceImageTags">
    <vt:lpwstr/>
  </property>
  <property fmtid="{D5CDD505-2E9C-101B-9397-08002B2CF9AE}" pid="11" name="ContentTypeId">
    <vt:lpwstr>0x010100F3E2251B1EE19E40ADD262C998ACD182</vt:lpwstr>
  </property>
  <property fmtid="{D5CDD505-2E9C-101B-9397-08002B2CF9AE}" pid="12" name="{A44787D4-0540-4523-9961-78E4036D8C6D}">
    <vt:lpwstr>{1BEB04DE-640E-412C-845E-C402AD859F9E}</vt:lpwstr>
  </property>
  <property fmtid="{D5CDD505-2E9C-101B-9397-08002B2CF9AE}" pid="13" name="_dlc_DocIdItemGuid">
    <vt:lpwstr>4b190d7c-1427-460a-97ba-21aa548eb216</vt:lpwstr>
  </property>
</Properties>
</file>