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DDA6C8E2-44FF-4DBF-8787-E3109DDB999E}" xr6:coauthVersionLast="47" xr6:coauthVersionMax="47" xr10:uidLastSave="{1C00B700-5852-44B5-AED6-55CE0962D459}"/>
  <bookViews>
    <workbookView xWindow="-28920" yWindow="-120" windowWidth="29040" windowHeight="15840" activeTab="2" xr2:uid="{B8422D28-EFC7-4BDF-B28B-16959BB3A338}"/>
  </bookViews>
  <sheets>
    <sheet name="Page 1" sheetId="1" r:id="rId1"/>
    <sheet name="Page 2" sheetId="2" r:id="rId2"/>
    <sheet name="Pages 3-4" sheetId="3" r:id="rId3"/>
  </sheets>
  <definedNames>
    <definedName name="_xlnm.Print_Area" localSheetId="0">'Page 1'!$A$1:$M$71</definedName>
    <definedName name="_xlnm.Print_Area" localSheetId="1">'Page 2'!$A$1:$P$73</definedName>
    <definedName name="_xlnm.Print_Area" localSheetId="2">'Pages 3-4'!$A$1:$W$147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4" i="3" l="1"/>
  <c r="S134" i="3"/>
  <c r="G134" i="3"/>
  <c r="S122" i="3"/>
  <c r="G122" i="3"/>
  <c r="S105" i="3"/>
  <c r="G105" i="3"/>
  <c r="G97" i="3"/>
  <c r="S97" i="3"/>
  <c r="A87" i="3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100" i="3" s="1"/>
  <c r="A101" i="3" s="1"/>
  <c r="A102" i="3" s="1"/>
  <c r="A103" i="3" s="1"/>
  <c r="A104" i="3" s="1"/>
  <c r="A105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6" i="3" s="1"/>
  <c r="E97" i="3"/>
  <c r="Q61" i="3"/>
  <c r="S49" i="3"/>
  <c r="G49" i="3"/>
  <c r="S32" i="3"/>
  <c r="E24" i="3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7" i="3" s="1"/>
  <c r="A28" i="3" s="1"/>
  <c r="A29" i="3" s="1"/>
  <c r="A30" i="3" s="1"/>
  <c r="A31" i="3" s="1"/>
  <c r="A32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3" i="3" s="1"/>
  <c r="S24" i="3"/>
  <c r="I24" i="3"/>
  <c r="G24" i="3"/>
  <c r="I32" i="3" l="1"/>
  <c r="I49" i="3"/>
  <c r="G61" i="3"/>
  <c r="I97" i="3"/>
  <c r="E122" i="3"/>
  <c r="G136" i="3"/>
  <c r="M127" i="3" s="1"/>
  <c r="Q21" i="3"/>
  <c r="I122" i="3"/>
  <c r="E32" i="3"/>
  <c r="S61" i="3"/>
  <c r="S63" i="3" s="1"/>
  <c r="E49" i="3"/>
  <c r="Q16" i="3" s="1"/>
  <c r="E105" i="3"/>
  <c r="G32" i="3"/>
  <c r="G63" i="3" s="1"/>
  <c r="M57" i="3" s="1"/>
  <c r="E61" i="3"/>
  <c r="I105" i="3"/>
  <c r="E134" i="3"/>
  <c r="I61" i="3"/>
  <c r="E136" i="3" l="1"/>
  <c r="Q39" i="3"/>
  <c r="Q89" i="3"/>
  <c r="K128" i="3"/>
  <c r="K90" i="3"/>
  <c r="Q119" i="3"/>
  <c r="I63" i="3"/>
  <c r="O35" i="3" s="1"/>
  <c r="M91" i="3"/>
  <c r="Q17" i="3"/>
  <c r="Q31" i="3"/>
  <c r="Q14" i="3"/>
  <c r="M89" i="3"/>
  <c r="Q43" i="3"/>
  <c r="M101" i="3"/>
  <c r="Q47" i="3"/>
  <c r="O59" i="3"/>
  <c r="Q95" i="3"/>
  <c r="Q87" i="3"/>
  <c r="K93" i="3"/>
  <c r="K131" i="3"/>
  <c r="K121" i="3"/>
  <c r="K113" i="3"/>
  <c r="K103" i="3"/>
  <c r="Q127" i="3"/>
  <c r="K95" i="3"/>
  <c r="K87" i="3"/>
  <c r="K127" i="3"/>
  <c r="Q126" i="3"/>
  <c r="K117" i="3"/>
  <c r="Q116" i="3"/>
  <c r="K109" i="3"/>
  <c r="Q108" i="3"/>
  <c r="Q96" i="3"/>
  <c r="K89" i="3"/>
  <c r="Q88" i="3"/>
  <c r="Q131" i="3"/>
  <c r="K129" i="3"/>
  <c r="Q128" i="3"/>
  <c r="K101" i="3"/>
  <c r="Q110" i="3"/>
  <c r="Q90" i="3"/>
  <c r="Q118" i="3"/>
  <c r="K111" i="3"/>
  <c r="K91" i="3"/>
  <c r="K119" i="3"/>
  <c r="Q100" i="3"/>
  <c r="K86" i="3"/>
  <c r="Q114" i="3"/>
  <c r="M31" i="3"/>
  <c r="M120" i="3"/>
  <c r="M95" i="3"/>
  <c r="Q120" i="3"/>
  <c r="M113" i="3"/>
  <c r="Q30" i="3"/>
  <c r="M102" i="3"/>
  <c r="Q29" i="3"/>
  <c r="Q35" i="3"/>
  <c r="M60" i="3"/>
  <c r="M42" i="3"/>
  <c r="M52" i="3"/>
  <c r="M46" i="3"/>
  <c r="M21" i="3"/>
  <c r="M48" i="3"/>
  <c r="M44" i="3"/>
  <c r="M40" i="3"/>
  <c r="M56" i="3"/>
  <c r="M36" i="3"/>
  <c r="M30" i="3"/>
  <c r="M15" i="3"/>
  <c r="M47" i="3"/>
  <c r="M28" i="3"/>
  <c r="M29" i="3"/>
  <c r="M19" i="3"/>
  <c r="M43" i="3"/>
  <c r="M20" i="3"/>
  <c r="M23" i="3"/>
  <c r="M18" i="3"/>
  <c r="M54" i="3"/>
  <c r="M16" i="3"/>
  <c r="M38" i="3"/>
  <c r="M35" i="3"/>
  <c r="M22" i="3"/>
  <c r="M39" i="3"/>
  <c r="M14" i="3"/>
  <c r="K126" i="3"/>
  <c r="Q113" i="3"/>
  <c r="Q36" i="3"/>
  <c r="Q41" i="3"/>
  <c r="Q44" i="3"/>
  <c r="Q117" i="3"/>
  <c r="K92" i="3"/>
  <c r="Q48" i="3"/>
  <c r="M27" i="3"/>
  <c r="Q46" i="3"/>
  <c r="E63" i="3"/>
  <c r="M45" i="3"/>
  <c r="M128" i="3"/>
  <c r="M118" i="3"/>
  <c r="M110" i="3"/>
  <c r="M100" i="3"/>
  <c r="M90" i="3"/>
  <c r="M86" i="3"/>
  <c r="M112" i="3"/>
  <c r="M132" i="3"/>
  <c r="M114" i="3"/>
  <c r="M104" i="3"/>
  <c r="M94" i="3"/>
  <c r="M126" i="3"/>
  <c r="M88" i="3"/>
  <c r="M108" i="3"/>
  <c r="M116" i="3"/>
  <c r="M96" i="3"/>
  <c r="M117" i="3"/>
  <c r="M129" i="3"/>
  <c r="M115" i="3"/>
  <c r="Q92" i="3"/>
  <c r="Q93" i="3"/>
  <c r="M41" i="3"/>
  <c r="Q13" i="3"/>
  <c r="Q15" i="3"/>
  <c r="Q27" i="3"/>
  <c r="Q101" i="3"/>
  <c r="K125" i="3"/>
  <c r="K115" i="3"/>
  <c r="M109" i="3"/>
  <c r="M17" i="3"/>
  <c r="Q86" i="3"/>
  <c r="K114" i="3"/>
  <c r="Q133" i="3"/>
  <c r="M103" i="3"/>
  <c r="M133" i="3"/>
  <c r="Q109" i="3"/>
  <c r="M53" i="3"/>
  <c r="Q45" i="3"/>
  <c r="M119" i="3"/>
  <c r="K112" i="3"/>
  <c r="M58" i="3"/>
  <c r="Q104" i="3"/>
  <c r="Q20" i="3"/>
  <c r="I136" i="3"/>
  <c r="M131" i="3"/>
  <c r="Q18" i="3"/>
  <c r="Q19" i="3"/>
  <c r="Q22" i="3"/>
  <c r="K120" i="3"/>
  <c r="K88" i="3"/>
  <c r="K133" i="3"/>
  <c r="M13" i="3"/>
  <c r="Q129" i="3"/>
  <c r="Q103" i="3"/>
  <c r="K108" i="3"/>
  <c r="Q111" i="3"/>
  <c r="Q112" i="3"/>
  <c r="Q132" i="3"/>
  <c r="M121" i="3"/>
  <c r="K102" i="3"/>
  <c r="K116" i="3"/>
  <c r="Q23" i="3"/>
  <c r="Q42" i="3"/>
  <c r="K94" i="3"/>
  <c r="M87" i="3"/>
  <c r="Q115" i="3"/>
  <c r="M55" i="3"/>
  <c r="K132" i="3"/>
  <c r="M125" i="3"/>
  <c r="K100" i="3"/>
  <c r="Q121" i="3"/>
  <c r="K110" i="3"/>
  <c r="K130" i="3"/>
  <c r="K104" i="3"/>
  <c r="Q125" i="3"/>
  <c r="Q94" i="3"/>
  <c r="M130" i="3"/>
  <c r="M111" i="3"/>
  <c r="M92" i="3"/>
  <c r="Q37" i="3"/>
  <c r="Q40" i="3"/>
  <c r="Q91" i="3"/>
  <c r="Q130" i="3"/>
  <c r="M93" i="3"/>
  <c r="M37" i="3"/>
  <c r="K118" i="3"/>
  <c r="M59" i="3"/>
  <c r="Q102" i="3"/>
  <c r="K96" i="3"/>
  <c r="Q28" i="3"/>
  <c r="Q38" i="3"/>
  <c r="O46" i="3" l="1"/>
  <c r="O48" i="3"/>
  <c r="O13" i="3"/>
  <c r="O27" i="3"/>
  <c r="O18" i="3"/>
  <c r="Q32" i="3"/>
  <c r="O52" i="3"/>
  <c r="O21" i="3"/>
  <c r="O15" i="3"/>
  <c r="O45" i="3"/>
  <c r="O53" i="3"/>
  <c r="M49" i="3"/>
  <c r="O57" i="3"/>
  <c r="O44" i="3"/>
  <c r="O39" i="3"/>
  <c r="O23" i="3"/>
  <c r="O55" i="3"/>
  <c r="O30" i="3"/>
  <c r="O36" i="3"/>
  <c r="O37" i="3"/>
  <c r="O17" i="3"/>
  <c r="O40" i="3"/>
  <c r="O41" i="3"/>
  <c r="O60" i="3"/>
  <c r="O22" i="3"/>
  <c r="O31" i="3"/>
  <c r="O28" i="3"/>
  <c r="O14" i="3"/>
  <c r="O42" i="3"/>
  <c r="O20" i="3"/>
  <c r="O16" i="3"/>
  <c r="O58" i="3"/>
  <c r="O29" i="3"/>
  <c r="O38" i="3"/>
  <c r="O43" i="3"/>
  <c r="O47" i="3"/>
  <c r="O54" i="3"/>
  <c r="O56" i="3"/>
  <c r="O19" i="3"/>
  <c r="K105" i="3"/>
  <c r="K122" i="3"/>
  <c r="Q97" i="3"/>
  <c r="Q122" i="3"/>
  <c r="M134" i="3"/>
  <c r="Q24" i="3"/>
  <c r="K47" i="3"/>
  <c r="K39" i="3"/>
  <c r="U39" i="3" s="1"/>
  <c r="K53" i="3"/>
  <c r="K57" i="3"/>
  <c r="K55" i="3"/>
  <c r="K59" i="3"/>
  <c r="U59" i="3" s="1"/>
  <c r="K42" i="3"/>
  <c r="K54" i="3"/>
  <c r="U54" i="3" s="1"/>
  <c r="K37" i="3"/>
  <c r="K40" i="3"/>
  <c r="K38" i="3"/>
  <c r="K14" i="3"/>
  <c r="K27" i="3"/>
  <c r="K43" i="3"/>
  <c r="U43" i="3" s="1"/>
  <c r="K17" i="3"/>
  <c r="K13" i="3"/>
  <c r="K22" i="3"/>
  <c r="K29" i="3"/>
  <c r="K21" i="3"/>
  <c r="U21" i="3" s="1"/>
  <c r="K20" i="3"/>
  <c r="K35" i="3"/>
  <c r="K45" i="3"/>
  <c r="K15" i="3"/>
  <c r="U15" i="3" s="1"/>
  <c r="K44" i="3"/>
  <c r="K16" i="3"/>
  <c r="K18" i="3"/>
  <c r="K48" i="3"/>
  <c r="U48" i="3" s="1"/>
  <c r="K30" i="3"/>
  <c r="K46" i="3"/>
  <c r="U46" i="3" s="1"/>
  <c r="K28" i="3"/>
  <c r="U28" i="3" s="1"/>
  <c r="K19" i="3"/>
  <c r="K52" i="3"/>
  <c r="K31" i="3"/>
  <c r="K41" i="3"/>
  <c r="U41" i="3" s="1"/>
  <c r="K58" i="3"/>
  <c r="U58" i="3" s="1"/>
  <c r="K23" i="3"/>
  <c r="K60" i="3"/>
  <c r="K56" i="3"/>
  <c r="K36" i="3"/>
  <c r="U36" i="3" s="1"/>
  <c r="K97" i="3"/>
  <c r="U109" i="3"/>
  <c r="M122" i="3"/>
  <c r="M97" i="3"/>
  <c r="Q105" i="3"/>
  <c r="Q134" i="3"/>
  <c r="M24" i="3"/>
  <c r="O133" i="3"/>
  <c r="U133" i="3" s="1"/>
  <c r="O125" i="3"/>
  <c r="O115" i="3"/>
  <c r="U115" i="3" s="1"/>
  <c r="O95" i="3"/>
  <c r="U95" i="3" s="1"/>
  <c r="O87" i="3"/>
  <c r="U87" i="3" s="1"/>
  <c r="O109" i="3"/>
  <c r="O89" i="3"/>
  <c r="O129" i="3"/>
  <c r="U129" i="3" s="1"/>
  <c r="O119" i="3"/>
  <c r="U119" i="3" s="1"/>
  <c r="O111" i="3"/>
  <c r="U111" i="3" s="1"/>
  <c r="O101" i="3"/>
  <c r="U101" i="3" s="1"/>
  <c r="O91" i="3"/>
  <c r="U91" i="3" s="1"/>
  <c r="O131" i="3"/>
  <c r="U131" i="3" s="1"/>
  <c r="O103" i="3"/>
  <c r="U103" i="3" s="1"/>
  <c r="O121" i="3"/>
  <c r="O113" i="3"/>
  <c r="U113" i="3" s="1"/>
  <c r="O93" i="3"/>
  <c r="U93" i="3" s="1"/>
  <c r="O110" i="3"/>
  <c r="U110" i="3" s="1"/>
  <c r="O132" i="3"/>
  <c r="U132" i="3" s="1"/>
  <c r="O88" i="3"/>
  <c r="U88" i="3" s="1"/>
  <c r="O117" i="3"/>
  <c r="U117" i="3" s="1"/>
  <c r="O86" i="3"/>
  <c r="U86" i="3" s="1"/>
  <c r="O102" i="3"/>
  <c r="U102" i="3" s="1"/>
  <c r="O90" i="3"/>
  <c r="U90" i="3" s="1"/>
  <c r="O114" i="3"/>
  <c r="U114" i="3" s="1"/>
  <c r="O126" i="3"/>
  <c r="U126" i="3" s="1"/>
  <c r="O127" i="3"/>
  <c r="U127" i="3" s="1"/>
  <c r="O108" i="3"/>
  <c r="U108" i="3" s="1"/>
  <c r="O96" i="3"/>
  <c r="U96" i="3" s="1"/>
  <c r="O120" i="3"/>
  <c r="U120" i="3" s="1"/>
  <c r="O112" i="3"/>
  <c r="O128" i="3"/>
  <c r="U128" i="3" s="1"/>
  <c r="O130" i="3"/>
  <c r="U130" i="3" s="1"/>
  <c r="O100" i="3"/>
  <c r="O94" i="3"/>
  <c r="U94" i="3" s="1"/>
  <c r="O116" i="3"/>
  <c r="U116" i="3" s="1"/>
  <c r="W116" i="3" s="1"/>
  <c r="O104" i="3"/>
  <c r="U104" i="3" s="1"/>
  <c r="O118" i="3"/>
  <c r="U118" i="3" s="1"/>
  <c r="O92" i="3"/>
  <c r="U92" i="3" s="1"/>
  <c r="M32" i="3"/>
  <c r="U121" i="3"/>
  <c r="Q49" i="3"/>
  <c r="K134" i="3"/>
  <c r="M105" i="3"/>
  <c r="M61" i="3"/>
  <c r="U112" i="3"/>
  <c r="U89" i="3"/>
  <c r="U16" i="3" l="1"/>
  <c r="U19" i="3"/>
  <c r="O61" i="3"/>
  <c r="W114" i="3"/>
  <c r="W112" i="3"/>
  <c r="W94" i="3"/>
  <c r="W127" i="3"/>
  <c r="W132" i="3"/>
  <c r="W101" i="3"/>
  <c r="U55" i="3"/>
  <c r="W128" i="3" s="1"/>
  <c r="W121" i="3"/>
  <c r="U18" i="3"/>
  <c r="W91" i="3" s="1"/>
  <c r="U40" i="3"/>
  <c r="W113" i="3" s="1"/>
  <c r="U17" i="3"/>
  <c r="W90" i="3" s="1"/>
  <c r="U42" i="3"/>
  <c r="W115" i="3" s="1"/>
  <c r="O24" i="3"/>
  <c r="O49" i="3"/>
  <c r="U44" i="3"/>
  <c r="W117" i="3" s="1"/>
  <c r="U56" i="3"/>
  <c r="W129" i="3" s="1"/>
  <c r="O32" i="3"/>
  <c r="W131" i="3"/>
  <c r="U60" i="3"/>
  <c r="W133" i="3" s="1"/>
  <c r="W89" i="3"/>
  <c r="U23" i="3"/>
  <c r="W96" i="3" s="1"/>
  <c r="U20" i="3"/>
  <c r="W93" i="3" s="1"/>
  <c r="U57" i="3"/>
  <c r="W130" i="3" s="1"/>
  <c r="U45" i="3"/>
  <c r="W118" i="3" s="1"/>
  <c r="O105" i="3"/>
  <c r="U14" i="3"/>
  <c r="W87" i="3" s="1"/>
  <c r="W92" i="3"/>
  <c r="W119" i="3"/>
  <c r="W109" i="3"/>
  <c r="U38" i="3"/>
  <c r="W111" i="3" s="1"/>
  <c r="U53" i="3"/>
  <c r="W126" i="3" s="1"/>
  <c r="U29" i="3"/>
  <c r="W102" i="3" s="1"/>
  <c r="U30" i="3"/>
  <c r="W103" i="3" s="1"/>
  <c r="W88" i="3"/>
  <c r="U31" i="3"/>
  <c r="W104" i="3" s="1"/>
  <c r="U22" i="3"/>
  <c r="W95" i="3" s="1"/>
  <c r="U37" i="3"/>
  <c r="W110" i="3" s="1"/>
  <c r="U47" i="3"/>
  <c r="W120" i="3" s="1"/>
  <c r="U122" i="3"/>
  <c r="U100" i="3"/>
  <c r="K32" i="3"/>
  <c r="U27" i="3"/>
  <c r="O97" i="3"/>
  <c r="O134" i="3"/>
  <c r="U35" i="3"/>
  <c r="K49" i="3"/>
  <c r="K61" i="3"/>
  <c r="U52" i="3"/>
  <c r="U125" i="3"/>
  <c r="O122" i="3"/>
  <c r="U97" i="3"/>
  <c r="K24" i="3"/>
  <c r="U13" i="3"/>
  <c r="U24" i="3" l="1"/>
  <c r="U49" i="3"/>
  <c r="U32" i="3"/>
  <c r="U61" i="3"/>
  <c r="U134" i="3"/>
  <c r="W125" i="3"/>
  <c r="W134" i="3" s="1"/>
  <c r="W100" i="3"/>
  <c r="W105" i="3" s="1"/>
  <c r="U105" i="3"/>
  <c r="U136" i="3" s="1"/>
  <c r="W108" i="3"/>
  <c r="W122" i="3" s="1"/>
  <c r="W86" i="3"/>
  <c r="W97" i="3" s="1"/>
  <c r="U63" i="3" l="1"/>
  <c r="F50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8" i="2" s="1"/>
  <c r="A29" i="2" s="1"/>
  <c r="A30" i="2" s="1"/>
  <c r="A31" i="2" s="1"/>
  <c r="A32" i="2" s="1"/>
  <c r="A33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4" i="2" s="1"/>
  <c r="E50" i="2" l="1"/>
  <c r="E62" i="2"/>
  <c r="E25" i="2"/>
  <c r="F62" i="2"/>
  <c r="F25" i="2"/>
  <c r="E33" i="2"/>
  <c r="F33" i="2"/>
  <c r="F64" i="2" l="1"/>
  <c r="I47" i="2" s="1"/>
  <c r="I16" i="2"/>
  <c r="M36" i="2"/>
  <c r="M24" i="2"/>
  <c r="I38" i="2"/>
  <c r="I28" i="2"/>
  <c r="M40" i="2"/>
  <c r="I23" i="2"/>
  <c r="I21" i="2"/>
  <c r="I19" i="2"/>
  <c r="I17" i="2"/>
  <c r="I15" i="2"/>
  <c r="I29" i="2"/>
  <c r="I40" i="2"/>
  <c r="M15" i="2"/>
  <c r="M58" i="2"/>
  <c r="M55" i="2"/>
  <c r="I42" i="2"/>
  <c r="M41" i="2"/>
  <c r="I32" i="2"/>
  <c r="M17" i="2"/>
  <c r="I31" i="2"/>
  <c r="M43" i="2"/>
  <c r="M49" i="2"/>
  <c r="I43" i="2"/>
  <c r="I58" i="2"/>
  <c r="I55" i="2"/>
  <c r="I41" i="2"/>
  <c r="M23" i="2"/>
  <c r="M21" i="2"/>
  <c r="M19" i="2"/>
  <c r="M53" i="2"/>
  <c r="M57" i="2"/>
  <c r="I39" i="2"/>
  <c r="I14" i="2"/>
  <c r="I54" i="2"/>
  <c r="M44" i="2"/>
  <c r="M39" i="2"/>
  <c r="M61" i="2"/>
  <c r="I37" i="2"/>
  <c r="I57" i="2"/>
  <c r="M28" i="2"/>
  <c r="M22" i="2"/>
  <c r="M48" i="2"/>
  <c r="M54" i="2"/>
  <c r="I60" i="2"/>
  <c r="M42" i="2"/>
  <c r="M32" i="2"/>
  <c r="M29" i="2"/>
  <c r="I36" i="2"/>
  <c r="I61" i="2"/>
  <c r="I48" i="2"/>
  <c r="I24" i="2"/>
  <c r="M30" i="2"/>
  <c r="M59" i="2"/>
  <c r="I59" i="2"/>
  <c r="E64" i="2"/>
  <c r="I22" i="2"/>
  <c r="M47" i="2"/>
  <c r="I53" i="2"/>
  <c r="M18" i="2"/>
  <c r="M14" i="2"/>
  <c r="I45" i="2"/>
  <c r="I56" i="2"/>
  <c r="M45" i="2"/>
  <c r="I20" i="2"/>
  <c r="M20" i="2"/>
  <c r="M46" i="2"/>
  <c r="I30" i="2"/>
  <c r="I33" i="2" s="1"/>
  <c r="I46" i="2"/>
  <c r="M60" i="2"/>
  <c r="I18" i="2"/>
  <c r="M38" i="2"/>
  <c r="M31" i="2"/>
  <c r="M56" i="2"/>
  <c r="M37" i="2"/>
  <c r="I49" i="2"/>
  <c r="M16" i="2"/>
  <c r="I44" i="2" l="1"/>
  <c r="M50" i="2"/>
  <c r="I62" i="2"/>
  <c r="L53" i="2"/>
  <c r="L49" i="2"/>
  <c r="N49" i="2" s="1"/>
  <c r="L36" i="2"/>
  <c r="L21" i="2"/>
  <c r="N21" i="2" s="1"/>
  <c r="L15" i="2"/>
  <c r="N15" i="2" s="1"/>
  <c r="L38" i="2"/>
  <c r="N38" i="2" s="1"/>
  <c r="L23" i="2"/>
  <c r="N23" i="2" s="1"/>
  <c r="H38" i="2"/>
  <c r="J38" i="2" s="1"/>
  <c r="H36" i="2"/>
  <c r="H53" i="2"/>
  <c r="H49" i="2"/>
  <c r="J49" i="2" s="1"/>
  <c r="L48" i="2"/>
  <c r="N48" i="2" s="1"/>
  <c r="H40" i="2"/>
  <c r="J40" i="2" s="1"/>
  <c r="L39" i="2"/>
  <c r="N39" i="2" s="1"/>
  <c r="L37" i="2"/>
  <c r="N37" i="2" s="1"/>
  <c r="H55" i="2"/>
  <c r="J55" i="2" s="1"/>
  <c r="L47" i="2"/>
  <c r="N47" i="2" s="1"/>
  <c r="L19" i="2"/>
  <c r="N19" i="2" s="1"/>
  <c r="L58" i="2"/>
  <c r="N58" i="2" s="1"/>
  <c r="L55" i="2"/>
  <c r="N55" i="2" s="1"/>
  <c r="P55" i="2" s="1"/>
  <c r="H18" i="2"/>
  <c r="J18" i="2" s="1"/>
  <c r="L29" i="2"/>
  <c r="N29" i="2" s="1"/>
  <c r="H22" i="2"/>
  <c r="J22" i="2" s="1"/>
  <c r="H20" i="2"/>
  <c r="J20" i="2" s="1"/>
  <c r="H41" i="2"/>
  <c r="J41" i="2" s="1"/>
  <c r="H48" i="2"/>
  <c r="J48" i="2" s="1"/>
  <c r="H39" i="2"/>
  <c r="J39" i="2" s="1"/>
  <c r="H37" i="2"/>
  <c r="J37" i="2" s="1"/>
  <c r="H24" i="2"/>
  <c r="J24" i="2" s="1"/>
  <c r="H16" i="2"/>
  <c r="J16" i="2" s="1"/>
  <c r="H58" i="2"/>
  <c r="J58" i="2" s="1"/>
  <c r="L17" i="2"/>
  <c r="N17" i="2" s="1"/>
  <c r="L61" i="2"/>
  <c r="N61" i="2" s="1"/>
  <c r="L20" i="2"/>
  <c r="N20" i="2" s="1"/>
  <c r="P20" i="2" s="1"/>
  <c r="H44" i="2"/>
  <c r="J44" i="2" s="1"/>
  <c r="L22" i="2"/>
  <c r="N22" i="2" s="1"/>
  <c r="L59" i="2"/>
  <c r="N59" i="2" s="1"/>
  <c r="P59" i="2" s="1"/>
  <c r="L18" i="2"/>
  <c r="N18" i="2" s="1"/>
  <c r="H60" i="2"/>
  <c r="J60" i="2" s="1"/>
  <c r="L45" i="2"/>
  <c r="N45" i="2" s="1"/>
  <c r="H61" i="2"/>
  <c r="J61" i="2" s="1"/>
  <c r="L56" i="2"/>
  <c r="N56" i="2" s="1"/>
  <c r="H23" i="2"/>
  <c r="J23" i="2" s="1"/>
  <c r="L30" i="2"/>
  <c r="N30" i="2" s="1"/>
  <c r="L42" i="2"/>
  <c r="N42" i="2" s="1"/>
  <c r="H46" i="2"/>
  <c r="J46" i="2" s="1"/>
  <c r="H47" i="2"/>
  <c r="J47" i="2" s="1"/>
  <c r="L43" i="2"/>
  <c r="N43" i="2" s="1"/>
  <c r="H19" i="2"/>
  <c r="J19" i="2" s="1"/>
  <c r="L28" i="2"/>
  <c r="H21" i="2"/>
  <c r="J21" i="2" s="1"/>
  <c r="H57" i="2"/>
  <c r="J57" i="2" s="1"/>
  <c r="L14" i="2"/>
  <c r="H45" i="2"/>
  <c r="J45" i="2" s="1"/>
  <c r="L54" i="2"/>
  <c r="N54" i="2" s="1"/>
  <c r="H28" i="2"/>
  <c r="H17" i="2"/>
  <c r="J17" i="2" s="1"/>
  <c r="L32" i="2"/>
  <c r="N32" i="2" s="1"/>
  <c r="L16" i="2"/>
  <c r="N16" i="2" s="1"/>
  <c r="H54" i="2"/>
  <c r="J54" i="2" s="1"/>
  <c r="L57" i="2"/>
  <c r="N57" i="2" s="1"/>
  <c r="P57" i="2" s="1"/>
  <c r="L31" i="2"/>
  <c r="N31" i="2" s="1"/>
  <c r="H30" i="2"/>
  <c r="J30" i="2" s="1"/>
  <c r="H59" i="2"/>
  <c r="J59" i="2" s="1"/>
  <c r="L40" i="2"/>
  <c r="N40" i="2" s="1"/>
  <c r="L41" i="2"/>
  <c r="N41" i="2" s="1"/>
  <c r="P41" i="2" s="1"/>
  <c r="H29" i="2"/>
  <c r="J29" i="2" s="1"/>
  <c r="L60" i="2"/>
  <c r="N60" i="2" s="1"/>
  <c r="H56" i="2"/>
  <c r="J56" i="2" s="1"/>
  <c r="H32" i="2"/>
  <c r="J32" i="2" s="1"/>
  <c r="H14" i="2"/>
  <c r="L46" i="2"/>
  <c r="N46" i="2" s="1"/>
  <c r="H43" i="2"/>
  <c r="J43" i="2" s="1"/>
  <c r="H15" i="2"/>
  <c r="J15" i="2" s="1"/>
  <c r="L44" i="2"/>
  <c r="N44" i="2" s="1"/>
  <c r="P44" i="2" s="1"/>
  <c r="H31" i="2"/>
  <c r="J31" i="2" s="1"/>
  <c r="L24" i="2"/>
  <c r="N24" i="2" s="1"/>
  <c r="P24" i="2" s="1"/>
  <c r="H42" i="2"/>
  <c r="J42" i="2" s="1"/>
  <c r="M33" i="2"/>
  <c r="I50" i="2"/>
  <c r="M62" i="2"/>
  <c r="I25" i="2"/>
  <c r="M25" i="2"/>
  <c r="P48" i="2" l="1"/>
  <c r="P31" i="2"/>
  <c r="P18" i="2"/>
  <c r="P29" i="2"/>
  <c r="P39" i="2"/>
  <c r="P38" i="2"/>
  <c r="P15" i="2"/>
  <c r="P21" i="2"/>
  <c r="P54" i="2"/>
  <c r="P37" i="2"/>
  <c r="P23" i="2"/>
  <c r="P42" i="2"/>
  <c r="P30" i="2"/>
  <c r="P16" i="2"/>
  <c r="P58" i="2"/>
  <c r="L50" i="2"/>
  <c r="N36" i="2"/>
  <c r="P22" i="2"/>
  <c r="P32" i="2"/>
  <c r="P56" i="2"/>
  <c r="P19" i="2"/>
  <c r="J53" i="2"/>
  <c r="J62" i="2" s="1"/>
  <c r="H62" i="2"/>
  <c r="P49" i="2"/>
  <c r="N14" i="2"/>
  <c r="L25" i="2"/>
  <c r="P40" i="2"/>
  <c r="P61" i="2"/>
  <c r="P47" i="2"/>
  <c r="J36" i="2"/>
  <c r="J50" i="2" s="1"/>
  <c r="H50" i="2"/>
  <c r="L62" i="2"/>
  <c r="N53" i="2"/>
  <c r="H25" i="2"/>
  <c r="J14" i="2"/>
  <c r="J25" i="2" s="1"/>
  <c r="P60" i="2"/>
  <c r="L33" i="2"/>
  <c r="N28" i="2"/>
  <c r="P46" i="2"/>
  <c r="H33" i="2"/>
  <c r="J28" i="2"/>
  <c r="J33" i="2" s="1"/>
  <c r="P43" i="2"/>
  <c r="P45" i="2"/>
  <c r="P17" i="2"/>
  <c r="J64" i="2" l="1"/>
  <c r="N50" i="2"/>
  <c r="P36" i="2"/>
  <c r="P53" i="2"/>
  <c r="P62" i="2" s="1"/>
  <c r="N62" i="2"/>
  <c r="P14" i="2"/>
  <c r="N25" i="2"/>
  <c r="N33" i="2"/>
  <c r="P28" i="2"/>
  <c r="P25" i="2" l="1"/>
  <c r="N64" i="2"/>
  <c r="P50" i="2"/>
  <c r="P33" i="2"/>
  <c r="I61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7" i="1" s="1"/>
  <c r="A28" i="1" s="1"/>
  <c r="A29" i="1" s="1"/>
  <c r="A30" i="1" s="1"/>
  <c r="A31" i="1" s="1"/>
  <c r="A32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3" i="1" s="1"/>
  <c r="I49" i="1" l="1"/>
  <c r="E49" i="1"/>
  <c r="E24" i="1"/>
  <c r="E32" i="1"/>
  <c r="E61" i="1"/>
  <c r="K60" i="1"/>
  <c r="I24" i="1"/>
  <c r="I63" i="1" s="1"/>
  <c r="K44" i="1" s="1"/>
  <c r="I32" i="1"/>
  <c r="K29" i="1" l="1"/>
  <c r="K27" i="1"/>
  <c r="K59" i="1"/>
  <c r="K56" i="1"/>
  <c r="E63" i="1"/>
  <c r="G29" i="1" s="1"/>
  <c r="M29" i="1" s="1"/>
  <c r="K14" i="1"/>
  <c r="K57" i="1"/>
  <c r="K19" i="1"/>
  <c r="K21" i="1"/>
  <c r="K23" i="1"/>
  <c r="K52" i="1"/>
  <c r="K54" i="1"/>
  <c r="K46" i="1"/>
  <c r="K53" i="1"/>
  <c r="K58" i="1"/>
  <c r="K22" i="1"/>
  <c r="K28" i="1"/>
  <c r="K47" i="1"/>
  <c r="K17" i="1"/>
  <c r="K43" i="1"/>
  <c r="G16" i="1"/>
  <c r="G23" i="1"/>
  <c r="K48" i="1"/>
  <c r="K36" i="1"/>
  <c r="K37" i="1"/>
  <c r="K38" i="1"/>
  <c r="K35" i="1"/>
  <c r="K20" i="1"/>
  <c r="K45" i="1"/>
  <c r="K55" i="1"/>
  <c r="K41" i="1"/>
  <c r="K40" i="1"/>
  <c r="K18" i="1"/>
  <c r="K42" i="1"/>
  <c r="G39" i="1"/>
  <c r="K31" i="1"/>
  <c r="K30" i="1"/>
  <c r="K16" i="1"/>
  <c r="K13" i="1"/>
  <c r="G41" i="1"/>
  <c r="K39" i="1"/>
  <c r="K15" i="1"/>
  <c r="G40" i="1" l="1"/>
  <c r="G43" i="1"/>
  <c r="G18" i="1"/>
  <c r="M18" i="1" s="1"/>
  <c r="G27" i="1"/>
  <c r="M27" i="1" s="1"/>
  <c r="G14" i="1"/>
  <c r="G31" i="1"/>
  <c r="G21" i="1"/>
  <c r="G15" i="1"/>
  <c r="M15" i="1" s="1"/>
  <c r="G57" i="1"/>
  <c r="G13" i="1"/>
  <c r="M13" i="1" s="1"/>
  <c r="G47" i="1"/>
  <c r="G55" i="1"/>
  <c r="M55" i="1" s="1"/>
  <c r="G28" i="1"/>
  <c r="M28" i="1" s="1"/>
  <c r="G59" i="1"/>
  <c r="M59" i="1" s="1"/>
  <c r="M31" i="1"/>
  <c r="G20" i="1"/>
  <c r="M20" i="1" s="1"/>
  <c r="G30" i="1"/>
  <c r="G60" i="1"/>
  <c r="M60" i="1" s="1"/>
  <c r="G44" i="1"/>
  <c r="M44" i="1" s="1"/>
  <c r="G56" i="1"/>
  <c r="M56" i="1" s="1"/>
  <c r="G36" i="1"/>
  <c r="M36" i="1" s="1"/>
  <c r="G48" i="1"/>
  <c r="M48" i="1" s="1"/>
  <c r="G35" i="1"/>
  <c r="G37" i="1"/>
  <c r="M37" i="1" s="1"/>
  <c r="G42" i="1"/>
  <c r="G46" i="1"/>
  <c r="G52" i="1"/>
  <c r="M52" i="1" s="1"/>
  <c r="M22" i="1"/>
  <c r="M16" i="1"/>
  <c r="G38" i="1"/>
  <c r="G19" i="1"/>
  <c r="M19" i="1" s="1"/>
  <c r="G53" i="1"/>
  <c r="M53" i="1" s="1"/>
  <c r="G58" i="1"/>
  <c r="M58" i="1" s="1"/>
  <c r="G54" i="1"/>
  <c r="M54" i="1" s="1"/>
  <c r="G45" i="1"/>
  <c r="M45" i="1" s="1"/>
  <c r="G22" i="1"/>
  <c r="G17" i="1"/>
  <c r="M17" i="1" s="1"/>
  <c r="M21" i="1"/>
  <c r="M57" i="1"/>
  <c r="M42" i="1"/>
  <c r="M41" i="1"/>
  <c r="K49" i="1"/>
  <c r="K61" i="1"/>
  <c r="K32" i="1"/>
  <c r="M38" i="1"/>
  <c r="M43" i="1"/>
  <c r="M39" i="1"/>
  <c r="M23" i="1"/>
  <c r="M14" i="1"/>
  <c r="K24" i="1"/>
  <c r="M30" i="1"/>
  <c r="M40" i="1"/>
  <c r="M47" i="1"/>
  <c r="M46" i="1"/>
  <c r="G61" i="1" l="1"/>
  <c r="G49" i="1"/>
  <c r="G24" i="1"/>
  <c r="G32" i="1"/>
  <c r="M35" i="1"/>
  <c r="M49" i="1" s="1"/>
  <c r="M61" i="1"/>
  <c r="M24" i="1"/>
  <c r="M32" i="1"/>
  <c r="M63" i="1" l="1"/>
</calcChain>
</file>

<file path=xl/sharedStrings.xml><?xml version="1.0" encoding="utf-8"?>
<sst xmlns="http://schemas.openxmlformats.org/spreadsheetml/2006/main" count="387" uniqueCount="136">
  <si>
    <t>Rate Class Impacts of Parkway Station Proposed Cost Allocation Methodology</t>
  </si>
  <si>
    <t>Current Approved Cost</t>
  </si>
  <si>
    <t>Proposed Cost</t>
  </si>
  <si>
    <t>Allocation Methodology</t>
  </si>
  <si>
    <t>Line
No.</t>
  </si>
  <si>
    <t>Allocation</t>
  </si>
  <si>
    <t>PKWY_DEMAND</t>
  </si>
  <si>
    <t>Particulars</t>
  </si>
  <si>
    <t>Allocator (1)</t>
  </si>
  <si>
    <t>($000s) (2)</t>
  </si>
  <si>
    <t>Allocator (3)</t>
  </si>
  <si>
    <t>($000s) (4)</t>
  </si>
  <si>
    <t>Variance</t>
  </si>
  <si>
    <t>(a)</t>
  </si>
  <si>
    <t>(b)</t>
  </si>
  <si>
    <t>(c)</t>
  </si>
  <si>
    <t>(d)</t>
  </si>
  <si>
    <t>(e) = (d - b)</t>
  </si>
  <si>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</si>
  <si>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</si>
  <si>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</si>
  <si>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</si>
  <si>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</si>
  <si>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</si>
  <si>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</si>
  <si>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</si>
  <si>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</si>
  <si>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</si>
  <si>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</si>
  <si>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</si>
  <si>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Total EGD Rate Zone</t>
  </si>
  <si>
    <t>Union North Rate Zone</t>
  </si>
  <si>
    <t>Rate 01</t>
  </si>
  <si>
    <t>Rate 10</t>
  </si>
  <si>
    <t>Rate 20</t>
  </si>
  <si>
    <t>Rate 25</t>
  </si>
  <si>
    <t>Total Union North Rate Zone</t>
  </si>
  <si>
    <t>Union South Rate Zone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</si>
  <si>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</si>
  <si>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</si>
  <si>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</si>
  <si>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</si>
  <si>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</si>
  <si>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</si>
  <si>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</si>
  <si>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</si>
  <si>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</si>
  <si>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</si>
  <si>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</si>
  <si>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</si>
  <si>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</si>
  <si>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</si>
  <si>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Total Union South Rate Zone</t>
  </si>
  <si>
    <t>Ex-Franchise</t>
  </si>
  <si>
    <t>Rate 331</t>
  </si>
  <si>
    <t>Rate 332</t>
  </si>
  <si>
    <t>Rate 401</t>
  </si>
  <si>
    <t>Rate M12</t>
  </si>
  <si>
    <t>Rate M13</t>
  </si>
  <si>
    <t>Rate M16</t>
  </si>
  <si>
    <t>Rate M17</t>
  </si>
  <si>
    <t>Rate C1 (F)</t>
  </si>
  <si>
    <t>Rate C1 (I)</t>
  </si>
  <si>
    <t>Total Ex-Franchise</t>
  </si>
  <si>
    <t>Total</t>
  </si>
  <si>
    <t>Notes:</t>
  </si>
  <si>
    <t>(1)</t>
  </si>
  <si>
    <t>Dawn Parkway demand transmission allocation, adjusted to include distance credit for volumes obligated at Parkway.</t>
  </si>
  <si>
    <t>(2)</t>
  </si>
  <si>
    <t>Allocated using column (a).</t>
  </si>
  <si>
    <t>(3)</t>
  </si>
  <si>
    <t>Exhibit 7, Tab 2, Schedule 1, Attachment 12, pages 14-16, line 43, updated March 8, 2023.</t>
  </si>
  <si>
    <t>(4)</t>
  </si>
  <si>
    <t>Allocated using column (c).</t>
  </si>
  <si>
    <t>Rate Class Impacts of Dawn Station Proposed Cost Allocation Methodology</t>
  </si>
  <si>
    <t>Allocator</t>
  </si>
  <si>
    <t>Current Approved Cost Allocation Methodology</t>
  </si>
  <si>
    <t>Proposed Cost Allocation Methodology</t>
  </si>
  <si>
    <t>Dawn Station</t>
  </si>
  <si>
    <t>Dawn Parkway</t>
  </si>
  <si>
    <t>DAWN_DEMAND</t>
  </si>
  <si>
    <t>DPTRANS</t>
  </si>
  <si>
    <t>Allocator (2)</t>
  </si>
  <si>
    <t>($000s) (3)(5)</t>
  </si>
  <si>
    <t>($000s) (4)(5)</t>
  </si>
  <si>
    <t>($000s) (3)(6)</t>
  </si>
  <si>
    <t>($000s) (4)(7)</t>
  </si>
  <si>
    <t>Variance (8)</t>
  </si>
  <si>
    <t>(e) = (c + d)</t>
  </si>
  <si>
    <t>(f)</t>
  </si>
  <si>
    <t>(g)</t>
  </si>
  <si>
    <t>(h) = (f + g)</t>
  </si>
  <si>
    <t>(i) = (h - e)</t>
  </si>
  <si>
    <t>Exhibit 7, Tab 2, Schedule 1, Attachment 12, pages 11-13, line 15, updated March 8, 2023.</t>
  </si>
  <si>
    <t>Exhibit 7, Tab 2, Schedule 1, Attachment 12, pages 11-13, line 19, updated March 8, 2023.</t>
  </si>
  <si>
    <t>(5)</t>
  </si>
  <si>
    <t>Totals excludes shift of Dawn Station related compressor costs to Dawn Parkway and Dawn Parkway related measuring and regulating costs to Dawn Station.</t>
  </si>
  <si>
    <t>(6)</t>
  </si>
  <si>
    <t>Total per Exhibit 7, Tab 2, Schedule 1, Attachment 8, line 13, updated March 8, 2023.</t>
  </si>
  <si>
    <t>(7)</t>
  </si>
  <si>
    <t>Total per Exhibit 7, Tab 2, Schedule 1, Attachment 8, line 16, updated March 8, 2023.</t>
  </si>
  <si>
    <t>(8)</t>
  </si>
  <si>
    <t>Exhibit 7, Tab 1, Schedule 4, Attachment 1, page 1, column (c), updated March 8, 2023.</t>
  </si>
  <si>
    <t>Rate Class Impacts of Dawn Parkway Proposed Cost Allocation Methodology</t>
  </si>
  <si>
    <t>Allocators</t>
  </si>
  <si>
    <t xml:space="preserve">Dawn Parkway </t>
  </si>
  <si>
    <t>Parkway Station</t>
  </si>
  <si>
    <t>PDCI</t>
  </si>
  <si>
    <t>Operational</t>
  </si>
  <si>
    <t>Contingency</t>
  </si>
  <si>
    <t>Total Allocation</t>
  </si>
  <si>
    <t>($000s) (5)</t>
  </si>
  <si>
    <t>($000s) (6)</t>
  </si>
  <si>
    <t>($000s) (7)</t>
  </si>
  <si>
    <t>($000s) (8)</t>
  </si>
  <si>
    <t>($000s)</t>
  </si>
  <si>
    <t>(e)</t>
  </si>
  <si>
    <t>(h)</t>
  </si>
  <si>
    <t>(i) = (d+e+f+g+h)</t>
  </si>
  <si>
    <t>Dawn Parkway transmission demand allocation factor, adjusted to exclude design day demands served from Parkway Station.</t>
  </si>
  <si>
    <t xml:space="preserve">Dawn Station transmission demand allocation factor, adjusted to exclude design day demands served from Parkway Station. </t>
  </si>
  <si>
    <t>Parkway Station transmission demand allocation factor, adjusted to include design day demands served from Parkway Station.</t>
  </si>
  <si>
    <t>Exhibit 7, Tab 2, Schedule 1, Attachment 6, page 3, column (i), line 103 - line 69, updated March 8, 2023. Allocated using column (a).</t>
  </si>
  <si>
    <t>Exhibit 7, Tab 2, Schedule 1, Attachment 6, page 3, column (f), line 103, updated March 8, 2023. Allocated using column (b).</t>
  </si>
  <si>
    <t>Exhibit 7, Tab 2, Schedule 1, Attachment 6, page 3, column (h), line 103, updated March 8, 2023. Allocated using column (c).</t>
  </si>
  <si>
    <t>Exhibit 7, Tab 2, Schedule 1, Attachment 6, page 3, column (i), line 69, updated March 8, 2023. Allocated to in-franchise rate classes only using column (a).</t>
  </si>
  <si>
    <t>Any adjustments to the Dawn Parkway allocation factor impact the Dawn Parkway portion of the Operational Contingency allocation factor and subsequent allocation.</t>
  </si>
  <si>
    <t>Impact</t>
  </si>
  <si>
    <t>($000s) (9)</t>
  </si>
  <si>
    <t>(j)</t>
  </si>
  <si>
    <t xml:space="preserve">Rate 300 </t>
  </si>
  <si>
    <t>Allocated using column (a). Exhibit 7, Tab 2, Schedule 1, Attachment 8, line 16, updated March 8, 2023. Sum of column (d) and column (g).</t>
  </si>
  <si>
    <t>Allocated using column (b). Exhibit 7, Tab 2, Schedule 1, Attachment 8, line 13, updated March 8, 2023.</t>
  </si>
  <si>
    <t>Allocated using column (c). Exhibit 7, Tab 2, Schedule 1, Attachment 8, line 15, updated March 8, 2023.</t>
  </si>
  <si>
    <t>(9)</t>
  </si>
  <si>
    <t>Exhibit 7, Tab 1, Schedule 4, Attachment 1, column (d), updated March 8,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</si>
</sst>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#,###;\ \(#,###\);\ \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indent="1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4" fillId="0" borderId="0" xfId="0" applyFont="1"/>
    <xf numFmtId="165" fontId="2" fillId="0" borderId="0" xfId="1" applyNumberFormat="1" applyFont="1" applyFill="1" applyBorder="1"/>
    <xf numFmtId="43" fontId="2" fillId="0" borderId="0" xfId="0" applyNumberFormat="1" applyFont="1"/>
    <xf numFmtId="37" fontId="2" fillId="0" borderId="0" xfId="0" applyNumberFormat="1" applyFont="1"/>
    <xf numFmtId="166" fontId="4" fillId="0" borderId="0" xfId="1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4" fillId="0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1" applyNumberFormat="1" applyFont="1" applyFill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4" fillId="0" borderId="3" xfId="1" applyNumberFormat="1" applyFont="1" applyBorder="1" applyAlignment="1">
      <alignment horizontal="center"/>
    </xf>
    <xf numFmtId="166" fontId="4" fillId="0" borderId="3" xfId="1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E5818-DD3E-439A-B3FB-D22F0D657F16}">
  <sheetPr>
    <pageSetUpPr fitToPage="1"/>
  </sheetPr>
  <dimension ref="A1:M71"/>
  <sheetViews>
    <sheetView view="pageLayout" topLeftCell="A13" zoomScaleNormal="100" zoomScaleSheetLayoutView="80" workbookViewId="0">
      <selection activeCell="I16" sqref="I16"/>
    </sheetView>
  </sheetViews>
  <sheetFormatPr defaultColWidth="9.1796875" defaultRowHeight="12.75" customHeight="1" x14ac:dyDescent="0.25"/>
  <cols>
    <col min="1" max="1" width="4.453125" style="1" bestFit="1" customWidth="1"/>
    <col min="2" max="2" width="1.7265625" style="1" customWidth="1"/>
    <col min="3" max="3" width="24" style="1" bestFit="1" customWidth="1"/>
    <col min="4" max="4" width="1.7265625" style="1" customWidth="1"/>
    <col min="5" max="5" width="15" style="1" customWidth="1"/>
    <col min="6" max="6" width="1.7265625" style="1" customWidth="1"/>
    <col min="7" max="7" width="15" style="1" customWidth="1"/>
    <col min="8" max="8" width="1.7265625" style="1" customWidth="1"/>
    <col min="9" max="9" width="15" style="1" customWidth="1"/>
    <col min="10" max="10" width="1.7265625" style="1" customWidth="1"/>
    <col min="11" max="11" width="15" style="1" customWidth="1"/>
    <col min="12" max="12" width="1.7265625" style="1" customWidth="1"/>
    <col min="13" max="13" width="15" style="1" customWidth="1"/>
    <col min="14" max="16384" width="9.1796875" style="1"/>
  </cols>
  <sheetData>
    <row r="1" spans="1:13" ht="12.75" customHeight="1" x14ac:dyDescent="0.25">
      <c r="M1" s="2"/>
    </row>
    <row r="2" spans="1:13" ht="12.75" customHeight="1" x14ac:dyDescent="0.25">
      <c r="M2" s="2"/>
    </row>
    <row r="3" spans="1:13" ht="12.75" customHeight="1" x14ac:dyDescent="0.25">
      <c r="M3" s="2"/>
    </row>
    <row r="4" spans="1:13" ht="12.75" customHeight="1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6" spans="1:13" ht="12.75" customHeight="1" x14ac:dyDescent="0.25">
      <c r="E6" s="36" t="s">
        <v>1</v>
      </c>
      <c r="F6" s="36"/>
      <c r="G6" s="36"/>
      <c r="I6" s="36" t="s">
        <v>2</v>
      </c>
      <c r="J6" s="36"/>
      <c r="K6" s="36"/>
    </row>
    <row r="7" spans="1:13" ht="12.75" customHeight="1" x14ac:dyDescent="0.25">
      <c r="E7" s="37" t="s">
        <v>3</v>
      </c>
      <c r="F7" s="37"/>
      <c r="G7" s="37"/>
      <c r="I7" s="37" t="s">
        <v>3</v>
      </c>
      <c r="J7" s="37"/>
      <c r="K7" s="37"/>
    </row>
    <row r="8" spans="1:13" ht="12.75" customHeight="1" x14ac:dyDescent="0.25">
      <c r="A8" s="33" t="s">
        <v>4</v>
      </c>
      <c r="B8" s="3"/>
      <c r="C8" s="3"/>
      <c r="E8" s="3"/>
      <c r="G8" s="3" t="s">
        <v>5</v>
      </c>
      <c r="I8" s="3" t="s">
        <v>6</v>
      </c>
      <c r="K8" s="3" t="s">
        <v>5</v>
      </c>
    </row>
    <row r="9" spans="1:13" ht="12.75" customHeight="1" x14ac:dyDescent="0.25">
      <c r="A9" s="34"/>
      <c r="B9" s="4"/>
      <c r="C9" s="5" t="s">
        <v>7</v>
      </c>
      <c r="E9" s="6" t="s">
        <v>8</v>
      </c>
      <c r="G9" s="6" t="s">
        <v>9</v>
      </c>
      <c r="I9" s="6" t="s">
        <v>10</v>
      </c>
      <c r="K9" s="6" t="s">
        <v>11</v>
      </c>
      <c r="M9" s="6" t="s">
        <v>12</v>
      </c>
    </row>
    <row r="10" spans="1:13" ht="12.75" customHeight="1" x14ac:dyDescent="0.25">
      <c r="A10" s="7"/>
      <c r="B10" s="7"/>
      <c r="C10" s="7"/>
      <c r="E10" s="3" t="s">
        <v>13</v>
      </c>
      <c r="G10" s="3" t="s">
        <v>14</v>
      </c>
      <c r="I10" s="3" t="s">
        <v>15</v>
      </c>
      <c r="K10" s="3" t="s">
        <v>16</v>
      </c>
      <c r="M10" s="3" t="s">
        <v>17</v>
      </c>
    </row>
    <row r="11" spans="1:13" ht="12.75" customHeight="1" x14ac:dyDescent="0.25">
      <c r="A11" s="7"/>
      <c r="B11" s="7"/>
      <c r="C11" s="7"/>
      <c r="I11" s="8"/>
      <c r="K11" s="8"/>
    </row>
    <row r="12" spans="1:13" ht="12.75" customHeight="1" x14ac:dyDescent="0.25">
      <c r="A12" s="3"/>
      <c r="B12" s="3"/>
      <c r="C12" s="9" t="s">
        <v>18</v>
      </c>
    </row>
    <row r="13" spans="1:13" ht="12.75" customHeight="1" x14ac:dyDescent="0.25">
      <c r="A13" s="3">
        <v>1</v>
      </c>
      <c r="B13" s="3"/>
      <c r="C13" s="10" t="s">
        <v>19</v>
      </c>
      <c r="E13" s="21">
        <v>7596.6090658902185</v>
      </c>
      <c r="F13" s="22"/>
      <c r="G13" s="23">
        <f t="shared" ref="G13:G23" si="0">E13/$E$63*$G$63</f>
        <v>9074.9554235495543</v>
      </c>
      <c r="H13" s="22"/>
      <c r="I13" s="24">
        <v>14.657759759639319</v>
      </c>
      <c r="J13" s="22"/>
      <c r="K13" s="25">
        <f t="shared" ref="K13:K23" si="1">I13/$I$63*$K$63</f>
        <v>6927.9477819022077</v>
      </c>
      <c r="L13" s="22"/>
      <c r="M13" s="22">
        <f t="shared" ref="M13:M23" si="2">K13-G13</f>
        <v>-2147.0076416473466</v>
      </c>
    </row>
    <row r="14" spans="1:13" ht="12.75" customHeight="1" x14ac:dyDescent="0.25">
      <c r="A14" s="3">
        <f t="shared" ref="A14:A23" si="3">A13+1</f>
        <v>2</v>
      </c>
      <c r="B14" s="3"/>
      <c r="C14" s="10" t="s">
        <v>20</v>
      </c>
      <c r="E14" s="21">
        <v>6779.1578021156338</v>
      </c>
      <c r="F14" s="22"/>
      <c r="G14" s="23">
        <f t="shared" si="0"/>
        <v>8098.4231687850033</v>
      </c>
      <c r="H14" s="22"/>
      <c r="I14" s="24">
        <v>13.080476509218785</v>
      </c>
      <c r="J14" s="22"/>
      <c r="K14" s="25">
        <f t="shared" si="1"/>
        <v>6182.4494127536518</v>
      </c>
      <c r="L14" s="22"/>
      <c r="M14" s="22">
        <f t="shared" si="2"/>
        <v>-1915.9737560313515</v>
      </c>
    </row>
    <row r="15" spans="1:13" ht="12.75" customHeight="1" x14ac:dyDescent="0.25">
      <c r="A15" s="3">
        <f t="shared" si="3"/>
        <v>3</v>
      </c>
      <c r="B15" s="3"/>
      <c r="C15" s="10" t="s">
        <v>21</v>
      </c>
      <c r="E15" s="21">
        <v>23.911079721916945</v>
      </c>
      <c r="F15" s="22"/>
      <c r="G15" s="23">
        <f t="shared" si="0"/>
        <v>28.564321360126151</v>
      </c>
      <c r="H15" s="22"/>
      <c r="I15" s="24">
        <v>4.6136751163246829E-2</v>
      </c>
      <c r="J15" s="22"/>
      <c r="K15" s="25">
        <f t="shared" si="1"/>
        <v>21.80640207828424</v>
      </c>
      <c r="L15" s="22"/>
      <c r="M15" s="22">
        <f t="shared" si="2"/>
        <v>-6.7579192818419109</v>
      </c>
    </row>
    <row r="16" spans="1:13" ht="12.75" customHeight="1" x14ac:dyDescent="0.25">
      <c r="A16" s="3">
        <f t="shared" si="3"/>
        <v>4</v>
      </c>
      <c r="B16" s="3"/>
      <c r="C16" s="10" t="s">
        <v>22</v>
      </c>
      <c r="E16" s="21">
        <v>777.86243387709817</v>
      </c>
      <c r="F16" s="22"/>
      <c r="G16" s="23">
        <f t="shared" si="0"/>
        <v>929.23919762892285</v>
      </c>
      <c r="H16" s="22"/>
      <c r="I16" s="24">
        <v>1.5008960686175186</v>
      </c>
      <c r="J16" s="22"/>
      <c r="K16" s="25">
        <f t="shared" si="1"/>
        <v>709.39418846774345</v>
      </c>
      <c r="L16" s="22"/>
      <c r="M16" s="22">
        <f t="shared" si="2"/>
        <v>-219.84500916117941</v>
      </c>
    </row>
    <row r="17" spans="1:13" ht="12.75" customHeight="1" x14ac:dyDescent="0.25">
      <c r="A17" s="3">
        <f t="shared" si="3"/>
        <v>5</v>
      </c>
      <c r="B17" s="3"/>
      <c r="C17" s="10" t="s">
        <v>23</v>
      </c>
      <c r="E17" s="21">
        <v>163.47519621210051</v>
      </c>
      <c r="F17" s="22"/>
      <c r="G17" s="23">
        <f t="shared" si="0"/>
        <v>195.28846431522661</v>
      </c>
      <c r="H17" s="22"/>
      <c r="I17" s="24">
        <v>0.31542759828145372</v>
      </c>
      <c r="J17" s="22"/>
      <c r="K17" s="25">
        <f t="shared" si="1"/>
        <v>149.08594257916195</v>
      </c>
      <c r="L17" s="22"/>
      <c r="M17" s="22">
        <f t="shared" si="2"/>
        <v>-46.202521736064654</v>
      </c>
    </row>
    <row r="18" spans="1:13" ht="12.75" customHeight="1" x14ac:dyDescent="0.25">
      <c r="A18" s="3">
        <f t="shared" si="3"/>
        <v>6</v>
      </c>
      <c r="B18" s="3"/>
      <c r="C18" s="10" t="s">
        <v>24</v>
      </c>
      <c r="E18" s="21">
        <v>0</v>
      </c>
      <c r="F18" s="22"/>
      <c r="G18" s="23">
        <f t="shared" si="0"/>
        <v>0</v>
      </c>
      <c r="H18" s="22"/>
      <c r="I18" s="24">
        <v>0</v>
      </c>
      <c r="J18" s="22"/>
      <c r="K18" s="25">
        <f t="shared" si="1"/>
        <v>0</v>
      </c>
      <c r="L18" s="22"/>
      <c r="M18" s="22">
        <f t="shared" si="2"/>
        <v>0</v>
      </c>
    </row>
    <row r="19" spans="1:13" ht="12.75" customHeight="1" x14ac:dyDescent="0.25">
      <c r="A19" s="3">
        <f t="shared" si="3"/>
        <v>7</v>
      </c>
      <c r="B19" s="3"/>
      <c r="C19" s="10" t="s">
        <v>25</v>
      </c>
      <c r="E19" s="21">
        <v>2.7104575496521921</v>
      </c>
      <c r="F19" s="22"/>
      <c r="G19" s="23">
        <f t="shared" si="0"/>
        <v>3.2379290848283939</v>
      </c>
      <c r="H19" s="22"/>
      <c r="I19" s="24">
        <v>5.2298644377913343E-3</v>
      </c>
      <c r="J19" s="22"/>
      <c r="K19" s="25">
        <f t="shared" si="1"/>
        <v>2.4718803095144515</v>
      </c>
      <c r="L19" s="22"/>
      <c r="M19" s="22">
        <f t="shared" si="2"/>
        <v>-0.76604877531394244</v>
      </c>
    </row>
    <row r="20" spans="1:13" ht="12.75" customHeight="1" x14ac:dyDescent="0.25">
      <c r="A20" s="3">
        <f t="shared" si="3"/>
        <v>8</v>
      </c>
      <c r="B20" s="3"/>
      <c r="C20" s="10" t="s">
        <v>26</v>
      </c>
      <c r="E20" s="21">
        <v>0</v>
      </c>
      <c r="F20" s="22"/>
      <c r="G20" s="23">
        <f t="shared" si="0"/>
        <v>0</v>
      </c>
      <c r="H20" s="22"/>
      <c r="I20" s="24">
        <v>0</v>
      </c>
      <c r="J20" s="22"/>
      <c r="K20" s="25">
        <f t="shared" si="1"/>
        <v>0</v>
      </c>
      <c r="L20" s="22"/>
      <c r="M20" s="22">
        <f t="shared" si="2"/>
        <v>0</v>
      </c>
    </row>
    <row r="21" spans="1:13" ht="12.75" customHeight="1" x14ac:dyDescent="0.25">
      <c r="A21" s="3">
        <f t="shared" si="3"/>
        <v>9</v>
      </c>
      <c r="B21" s="3"/>
      <c r="C21" s="10" t="s">
        <v>27</v>
      </c>
      <c r="E21" s="21">
        <v>0</v>
      </c>
      <c r="F21" s="22"/>
      <c r="G21" s="23">
        <f t="shared" si="0"/>
        <v>0</v>
      </c>
      <c r="H21" s="22"/>
      <c r="I21" s="24">
        <v>0</v>
      </c>
      <c r="J21" s="22"/>
      <c r="K21" s="25">
        <f t="shared" si="1"/>
        <v>0</v>
      </c>
      <c r="L21" s="22"/>
      <c r="M21" s="22">
        <f t="shared" si="2"/>
        <v>0</v>
      </c>
    </row>
    <row r="22" spans="1:13" ht="12.75" customHeight="1" x14ac:dyDescent="0.25">
      <c r="A22" s="3">
        <f t="shared" si="3"/>
        <v>10</v>
      </c>
      <c r="B22" s="3"/>
      <c r="C22" s="10" t="s">
        <v>28</v>
      </c>
      <c r="E22" s="21">
        <v>180.36002366839634</v>
      </c>
      <c r="F22" s="22"/>
      <c r="G22" s="23">
        <f t="shared" si="0"/>
        <v>215.45918195663177</v>
      </c>
      <c r="H22" s="22"/>
      <c r="I22" s="24">
        <v>0.34800710083195696</v>
      </c>
      <c r="J22" s="22"/>
      <c r="K22" s="25">
        <f t="shared" si="1"/>
        <v>164.48455028807899</v>
      </c>
      <c r="L22" s="22"/>
      <c r="M22" s="22">
        <f t="shared" si="2"/>
        <v>-50.974631668552774</v>
      </c>
    </row>
    <row r="23" spans="1:13" ht="12.75" customHeight="1" x14ac:dyDescent="0.25">
      <c r="A23" s="3">
        <f t="shared" si="3"/>
        <v>11</v>
      </c>
      <c r="B23" s="3"/>
      <c r="C23" s="10" t="s">
        <v>29</v>
      </c>
      <c r="E23" s="21">
        <v>0</v>
      </c>
      <c r="F23" s="22"/>
      <c r="G23" s="23">
        <f t="shared" si="0"/>
        <v>0</v>
      </c>
      <c r="H23" s="22"/>
      <c r="I23" s="24">
        <v>0</v>
      </c>
      <c r="J23" s="22"/>
      <c r="K23" s="25">
        <f t="shared" si="1"/>
        <v>0</v>
      </c>
      <c r="L23" s="22"/>
      <c r="M23" s="22">
        <f t="shared" si="2"/>
        <v>0</v>
      </c>
    </row>
    <row r="24" spans="1:13" ht="12.75" customHeight="1" x14ac:dyDescent="0.25">
      <c r="A24" s="3">
        <f>A23+1</f>
        <v>12</v>
      </c>
      <c r="B24" s="3"/>
      <c r="C24" s="12" t="s">
        <v>30</v>
      </c>
      <c r="E24" s="26">
        <f>SUM(E13:E23)</f>
        <v>15524.086059035017</v>
      </c>
      <c r="F24" s="22"/>
      <c r="G24" s="26">
        <f>SUM(G13:G23)</f>
        <v>18545.167686680292</v>
      </c>
      <c r="H24" s="22"/>
      <c r="I24" s="27">
        <f>SUM(I13:I23)</f>
        <v>29.953933652190067</v>
      </c>
      <c r="J24" s="22"/>
      <c r="K24" s="27">
        <f>SUM(K13:K23)</f>
        <v>14157.640158378645</v>
      </c>
      <c r="L24" s="22"/>
      <c r="M24" s="28">
        <f>SUM(M13:M23)</f>
        <v>-4387.5275283016508</v>
      </c>
    </row>
    <row r="25" spans="1:13" ht="12.75" customHeight="1" x14ac:dyDescent="0.25">
      <c r="A25" s="3"/>
      <c r="B25" s="3"/>
      <c r="C25" s="9"/>
      <c r="E25" s="22"/>
      <c r="F25" s="22"/>
      <c r="G25" s="22"/>
      <c r="H25" s="22"/>
      <c r="I25" s="22"/>
      <c r="J25" s="22"/>
      <c r="K25" s="22"/>
      <c r="L25" s="22"/>
      <c r="M25" s="22"/>
    </row>
    <row r="26" spans="1:13" ht="12.75" customHeight="1" x14ac:dyDescent="0.25">
      <c r="A26" s="3"/>
      <c r="B26" s="3"/>
      <c r="C26" s="9" t="s">
        <v>31</v>
      </c>
      <c r="E26" s="22"/>
      <c r="F26" s="22"/>
      <c r="G26" s="22"/>
      <c r="H26" s="22"/>
      <c r="I26" s="22"/>
      <c r="J26" s="22"/>
      <c r="K26" s="22"/>
      <c r="L26" s="22"/>
      <c r="M26" s="22"/>
    </row>
    <row r="27" spans="1:13" ht="12.75" customHeight="1" x14ac:dyDescent="0.25">
      <c r="A27" s="3">
        <f>A24+1</f>
        <v>13</v>
      </c>
      <c r="B27" s="3"/>
      <c r="C27" s="13" t="s">
        <v>32</v>
      </c>
      <c r="E27" s="21">
        <v>1398.4176060176142</v>
      </c>
      <c r="F27" s="22"/>
      <c r="G27" s="23">
        <f>E27/$E$63*$G$63</f>
        <v>1670.5581830055078</v>
      </c>
      <c r="H27" s="22"/>
      <c r="I27" s="24">
        <v>2.6982656518015893</v>
      </c>
      <c r="J27" s="22"/>
      <c r="K27" s="25">
        <f>I27/$I$63*$K$63</f>
        <v>1275.3274609435762</v>
      </c>
      <c r="L27" s="22"/>
      <c r="M27" s="22">
        <f>K27-G27</f>
        <v>-395.2307220619316</v>
      </c>
    </row>
    <row r="28" spans="1:13" ht="12.75" customHeight="1" x14ac:dyDescent="0.25">
      <c r="A28" s="3">
        <f>A27+1</f>
        <v>14</v>
      </c>
      <c r="B28" s="3"/>
      <c r="C28" s="13" t="s">
        <v>33</v>
      </c>
      <c r="E28" s="21">
        <v>412.83837424017378</v>
      </c>
      <c r="F28" s="22"/>
      <c r="G28" s="23">
        <f>E28/$E$63*$G$63</f>
        <v>493.17923442743438</v>
      </c>
      <c r="H28" s="22"/>
      <c r="I28" s="24">
        <v>0.79657721710909313</v>
      </c>
      <c r="J28" s="22"/>
      <c r="K28" s="25">
        <f>I28/$I$63*$K$63</f>
        <v>376.49991914730163</v>
      </c>
      <c r="L28" s="22"/>
      <c r="M28" s="22">
        <f>K28-G28</f>
        <v>-116.67931528013276</v>
      </c>
    </row>
    <row r="29" spans="1:13" ht="12.75" customHeight="1" x14ac:dyDescent="0.25">
      <c r="A29" s="3">
        <f>A28+1</f>
        <v>15</v>
      </c>
      <c r="B29" s="3"/>
      <c r="C29" s="13" t="s">
        <v>34</v>
      </c>
      <c r="E29" s="21">
        <v>146.10920578410841</v>
      </c>
      <c r="F29" s="22"/>
      <c r="G29" s="23">
        <f>E29/$E$63*$G$63</f>
        <v>174.5429464594452</v>
      </c>
      <c r="H29" s="22"/>
      <c r="I29" s="24">
        <v>0.36840559382407168</v>
      </c>
      <c r="J29" s="22"/>
      <c r="K29" s="25">
        <f>I29/$I$63*$K$63</f>
        <v>174.12583903862856</v>
      </c>
      <c r="L29" s="22"/>
      <c r="M29" s="22">
        <f>K29-G29</f>
        <v>-0.41710742081664876</v>
      </c>
    </row>
    <row r="30" spans="1:13" ht="12.75" customHeight="1" x14ac:dyDescent="0.25">
      <c r="A30" s="3">
        <f>A29+1</f>
        <v>16</v>
      </c>
      <c r="B30" s="3"/>
      <c r="C30" s="13" t="s">
        <v>35</v>
      </c>
      <c r="E30" s="21">
        <v>0</v>
      </c>
      <c r="F30" s="22"/>
      <c r="G30" s="23">
        <f>E30/$E$63*$G$63</f>
        <v>0</v>
      </c>
      <c r="H30" s="22"/>
      <c r="I30" s="24">
        <v>0</v>
      </c>
      <c r="J30" s="22"/>
      <c r="K30" s="25">
        <f>I30/$I$63*$K$63</f>
        <v>0</v>
      </c>
      <c r="L30" s="22"/>
      <c r="M30" s="22">
        <f>K30-G30</f>
        <v>0</v>
      </c>
    </row>
    <row r="31" spans="1:13" ht="12.75" customHeight="1" x14ac:dyDescent="0.25">
      <c r="A31" s="3">
        <f>A30+1</f>
        <v>17</v>
      </c>
      <c r="B31" s="3"/>
      <c r="C31" s="13" t="s">
        <v>21</v>
      </c>
      <c r="E31" s="21">
        <v>0</v>
      </c>
      <c r="F31" s="22"/>
      <c r="G31" s="23">
        <f>E31/$E$63*$G$63</f>
        <v>0</v>
      </c>
      <c r="H31" s="22"/>
      <c r="I31" s="24">
        <v>0</v>
      </c>
      <c r="J31" s="22"/>
      <c r="K31" s="25">
        <f>I31/$I$63*$K$63</f>
        <v>0</v>
      </c>
      <c r="L31" s="22"/>
      <c r="M31" s="22">
        <f>K31-G31</f>
        <v>0</v>
      </c>
    </row>
    <row r="32" spans="1:13" ht="12.75" customHeight="1" x14ac:dyDescent="0.25">
      <c r="A32" s="3">
        <f>A31+1</f>
        <v>18</v>
      </c>
      <c r="B32" s="3"/>
      <c r="C32" s="14" t="s">
        <v>36</v>
      </c>
      <c r="E32" s="26">
        <f>SUM(E27:E31)</f>
        <v>1957.3651860418963</v>
      </c>
      <c r="F32" s="22"/>
      <c r="G32" s="26">
        <f>SUM(G27:G31)</f>
        <v>2338.2803638923874</v>
      </c>
      <c r="H32" s="22"/>
      <c r="I32" s="27">
        <f>SUM(I27:I31)</f>
        <v>3.8632484627347541</v>
      </c>
      <c r="J32" s="22"/>
      <c r="K32" s="27">
        <f>SUM(K27:K31)</f>
        <v>1825.9532191295064</v>
      </c>
      <c r="L32" s="22"/>
      <c r="M32" s="28">
        <f>SUM(M27:M31)</f>
        <v>-512.32714476288106</v>
      </c>
    </row>
    <row r="33" spans="1:13" ht="12.75" customHeight="1" x14ac:dyDescent="0.25">
      <c r="A33" s="3"/>
      <c r="B33" s="3"/>
      <c r="C33" s="1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2.75" customHeight="1" x14ac:dyDescent="0.25">
      <c r="A34" s="3"/>
      <c r="B34" s="3"/>
      <c r="C34" s="9" t="s">
        <v>37</v>
      </c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2.75" customHeight="1" x14ac:dyDescent="0.25">
      <c r="A35" s="3">
        <f>A32+1</f>
        <v>19</v>
      </c>
      <c r="B35" s="3"/>
      <c r="C35" s="13" t="s">
        <v>38</v>
      </c>
      <c r="E35" s="21">
        <v>4474.515726987087</v>
      </c>
      <c r="F35" s="22"/>
      <c r="G35" s="23">
        <f t="shared" ref="G35:G48" si="4">E35/$E$63*$G$63</f>
        <v>5345.2837196408727</v>
      </c>
      <c r="H35" s="22"/>
      <c r="I35" s="24">
        <v>8.6336385087125418</v>
      </c>
      <c r="J35" s="22"/>
      <c r="K35" s="25">
        <f t="shared" ref="K35:K48" si="5">I35/$I$63*$K$63</f>
        <v>4080.6642854714351</v>
      </c>
      <c r="L35" s="22"/>
      <c r="M35" s="22">
        <f t="shared" ref="M35:M48" si="6">K35-G35</f>
        <v>-1264.6194341694377</v>
      </c>
    </row>
    <row r="36" spans="1:13" ht="12.75" customHeight="1" x14ac:dyDescent="0.25">
      <c r="A36" s="3">
        <f t="shared" ref="A36:A49" si="7">A35+1</f>
        <v>20</v>
      </c>
      <c r="B36" s="3"/>
      <c r="C36" s="13" t="s">
        <v>39</v>
      </c>
      <c r="E36" s="21">
        <v>1657.9386921308023</v>
      </c>
      <c r="F36" s="22"/>
      <c r="G36" s="23">
        <f t="shared" si="4"/>
        <v>1980.5836519378568</v>
      </c>
      <c r="H36" s="22"/>
      <c r="I36" s="24">
        <v>3.1990150914283086</v>
      </c>
      <c r="J36" s="22"/>
      <c r="K36" s="25">
        <f t="shared" si="5"/>
        <v>1512.0052361588023</v>
      </c>
      <c r="L36" s="22"/>
      <c r="M36" s="22">
        <f t="shared" si="6"/>
        <v>-468.57841577905447</v>
      </c>
    </row>
    <row r="37" spans="1:13" ht="12.75" customHeight="1" x14ac:dyDescent="0.25">
      <c r="A37" s="3">
        <f t="shared" si="7"/>
        <v>21</v>
      </c>
      <c r="B37" s="3"/>
      <c r="C37" s="13" t="s">
        <v>40</v>
      </c>
      <c r="E37" s="21">
        <v>590.17213046791449</v>
      </c>
      <c r="F37" s="22"/>
      <c r="G37" s="23">
        <f t="shared" si="4"/>
        <v>705.02321888140636</v>
      </c>
      <c r="H37" s="22"/>
      <c r="I37" s="24">
        <v>1.1387450940546029</v>
      </c>
      <c r="J37" s="22"/>
      <c r="K37" s="25">
        <f t="shared" si="5"/>
        <v>538.22457714382233</v>
      </c>
      <c r="L37" s="22"/>
      <c r="M37" s="22">
        <f t="shared" si="6"/>
        <v>-166.79864173758403</v>
      </c>
    </row>
    <row r="38" spans="1:13" ht="12.75" customHeight="1" x14ac:dyDescent="0.25">
      <c r="A38" s="3">
        <f t="shared" si="7"/>
        <v>22</v>
      </c>
      <c r="B38" s="3"/>
      <c r="C38" s="13" t="s">
        <v>41</v>
      </c>
      <c r="E38" s="21">
        <v>0</v>
      </c>
      <c r="F38" s="22"/>
      <c r="G38" s="23">
        <f t="shared" si="4"/>
        <v>0</v>
      </c>
      <c r="H38" s="22"/>
      <c r="I38" s="24">
        <v>0</v>
      </c>
      <c r="J38" s="22"/>
      <c r="K38" s="25">
        <f t="shared" si="5"/>
        <v>0</v>
      </c>
      <c r="L38" s="22"/>
      <c r="M38" s="22">
        <f t="shared" si="6"/>
        <v>0</v>
      </c>
    </row>
    <row r="39" spans="1:13" ht="12.75" customHeight="1" x14ac:dyDescent="0.25">
      <c r="A39" s="3">
        <f t="shared" si="7"/>
        <v>23</v>
      </c>
      <c r="B39" s="3"/>
      <c r="C39" s="13" t="s">
        <v>42</v>
      </c>
      <c r="E39" s="21">
        <v>5.1845044100893869</v>
      </c>
      <c r="F39" s="22"/>
      <c r="G39" s="23">
        <f t="shared" si="4"/>
        <v>6.1934405215103361</v>
      </c>
      <c r="H39" s="22"/>
      <c r="I39" s="24">
        <v>1.000357125880025E-2</v>
      </c>
      <c r="J39" s="22"/>
      <c r="K39" s="25">
        <f t="shared" si="5"/>
        <v>4.7281590399876503</v>
      </c>
      <c r="L39" s="22"/>
      <c r="M39" s="22">
        <f t="shared" si="6"/>
        <v>-1.4652814815226858</v>
      </c>
    </row>
    <row r="40" spans="1:13" ht="12.75" customHeight="1" x14ac:dyDescent="0.25">
      <c r="A40" s="3">
        <f t="shared" si="7"/>
        <v>24</v>
      </c>
      <c r="B40" s="3"/>
      <c r="C40" s="13" t="s">
        <v>43</v>
      </c>
      <c r="E40" s="21">
        <v>0</v>
      </c>
      <c r="F40" s="22"/>
      <c r="G40" s="23">
        <f t="shared" si="4"/>
        <v>0</v>
      </c>
      <c r="H40" s="22"/>
      <c r="I40" s="24">
        <v>0</v>
      </c>
      <c r="J40" s="22"/>
      <c r="K40" s="25">
        <f t="shared" si="5"/>
        <v>0</v>
      </c>
      <c r="L40" s="22"/>
      <c r="M40" s="22">
        <f t="shared" si="6"/>
        <v>0</v>
      </c>
    </row>
    <row r="41" spans="1:13" ht="12.75" customHeight="1" x14ac:dyDescent="0.25">
      <c r="A41" s="3">
        <f t="shared" si="7"/>
        <v>25</v>
      </c>
      <c r="B41" s="3"/>
      <c r="C41" s="13" t="s">
        <v>44</v>
      </c>
      <c r="E41" s="21">
        <v>872.96861686890293</v>
      </c>
      <c r="F41" s="22"/>
      <c r="G41" s="23">
        <f t="shared" si="4"/>
        <v>1042.853622653101</v>
      </c>
      <c r="H41" s="22"/>
      <c r="I41" s="24">
        <v>1.6844047327936984</v>
      </c>
      <c r="J41" s="22"/>
      <c r="K41" s="25">
        <f t="shared" si="5"/>
        <v>796.12902815585733</v>
      </c>
      <c r="L41" s="22"/>
      <c r="M41" s="22">
        <f t="shared" si="6"/>
        <v>-246.72459449724363</v>
      </c>
    </row>
    <row r="42" spans="1:13" ht="12.75" customHeight="1" x14ac:dyDescent="0.25">
      <c r="A42" s="3">
        <f t="shared" si="7"/>
        <v>26</v>
      </c>
      <c r="B42" s="3"/>
      <c r="C42" s="13" t="s">
        <v>45</v>
      </c>
      <c r="E42" s="21">
        <v>0</v>
      </c>
      <c r="F42" s="22"/>
      <c r="G42" s="23">
        <f t="shared" si="4"/>
        <v>0</v>
      </c>
      <c r="H42" s="22"/>
      <c r="I42" s="24">
        <v>0</v>
      </c>
      <c r="J42" s="22"/>
      <c r="K42" s="25">
        <f t="shared" si="5"/>
        <v>0</v>
      </c>
      <c r="L42" s="22"/>
      <c r="M42" s="22">
        <f t="shared" si="6"/>
        <v>0</v>
      </c>
    </row>
    <row r="43" spans="1:13" ht="12.75" customHeight="1" x14ac:dyDescent="0.25">
      <c r="A43" s="3">
        <f t="shared" si="7"/>
        <v>27</v>
      </c>
      <c r="B43" s="3"/>
      <c r="C43" s="13" t="s">
        <v>46</v>
      </c>
      <c r="E43" s="21">
        <v>71.266422128685434</v>
      </c>
      <c r="F43" s="22"/>
      <c r="G43" s="23">
        <f t="shared" si="4"/>
        <v>85.135301606822495</v>
      </c>
      <c r="H43" s="22"/>
      <c r="I43" s="24">
        <v>0.13750952371390734</v>
      </c>
      <c r="J43" s="22"/>
      <c r="K43" s="25">
        <f t="shared" si="5"/>
        <v>64.993478909879144</v>
      </c>
      <c r="L43" s="22"/>
      <c r="M43" s="22">
        <f t="shared" si="6"/>
        <v>-20.14182269694335</v>
      </c>
    </row>
    <row r="44" spans="1:13" ht="12.75" customHeight="1" x14ac:dyDescent="0.25">
      <c r="A44" s="3">
        <f t="shared" si="7"/>
        <v>28</v>
      </c>
      <c r="B44" s="3"/>
      <c r="C44" s="13" t="s">
        <v>47</v>
      </c>
      <c r="E44" s="21">
        <v>164.29170355878679</v>
      </c>
      <c r="F44" s="22"/>
      <c r="G44" s="23">
        <f t="shared" si="4"/>
        <v>196.26386896089275</v>
      </c>
      <c r="H44" s="22"/>
      <c r="I44" s="24">
        <v>0</v>
      </c>
      <c r="J44" s="22"/>
      <c r="K44" s="25">
        <f t="shared" si="5"/>
        <v>0</v>
      </c>
      <c r="L44" s="22"/>
      <c r="M44" s="22">
        <f t="shared" si="6"/>
        <v>-196.26386896089275</v>
      </c>
    </row>
    <row r="45" spans="1:13" ht="12.75" customHeight="1" x14ac:dyDescent="0.25">
      <c r="A45" s="3">
        <f t="shared" si="7"/>
        <v>29</v>
      </c>
      <c r="B45" s="3"/>
      <c r="C45" s="13" t="s">
        <v>48</v>
      </c>
      <c r="E45" s="21">
        <v>0</v>
      </c>
      <c r="F45" s="22"/>
      <c r="G45" s="23">
        <f t="shared" si="4"/>
        <v>0</v>
      </c>
      <c r="H45" s="22"/>
      <c r="I45" s="24">
        <v>0</v>
      </c>
      <c r="J45" s="22"/>
      <c r="K45" s="25">
        <f t="shared" si="5"/>
        <v>0</v>
      </c>
      <c r="L45" s="22"/>
      <c r="M45" s="22">
        <f t="shared" si="6"/>
        <v>0</v>
      </c>
    </row>
    <row r="46" spans="1:13" ht="12.75" customHeight="1" x14ac:dyDescent="0.25">
      <c r="A46" s="3">
        <f t="shared" si="7"/>
        <v>30</v>
      </c>
      <c r="B46" s="3"/>
      <c r="C46" s="13" t="s">
        <v>49</v>
      </c>
      <c r="E46" s="21">
        <v>2075.1461662419797</v>
      </c>
      <c r="F46" s="22"/>
      <c r="G46" s="23">
        <f t="shared" si="4"/>
        <v>2478.9822396618065</v>
      </c>
      <c r="H46" s="22"/>
      <c r="I46" s="24">
        <v>0</v>
      </c>
      <c r="J46" s="22"/>
      <c r="K46" s="25">
        <f t="shared" si="5"/>
        <v>0</v>
      </c>
      <c r="L46" s="22"/>
      <c r="M46" s="22">
        <f t="shared" si="6"/>
        <v>-2478.9822396618065</v>
      </c>
    </row>
    <row r="47" spans="1:13" ht="12.75" customHeight="1" x14ac:dyDescent="0.25">
      <c r="A47" s="3">
        <f t="shared" si="7"/>
        <v>31</v>
      </c>
      <c r="B47" s="3"/>
      <c r="C47" s="13" t="s">
        <v>50</v>
      </c>
      <c r="E47" s="21">
        <v>0</v>
      </c>
      <c r="F47" s="22"/>
      <c r="G47" s="23">
        <f t="shared" si="4"/>
        <v>0</v>
      </c>
      <c r="H47" s="22"/>
      <c r="I47" s="24">
        <v>0</v>
      </c>
      <c r="J47" s="22"/>
      <c r="K47" s="25">
        <f t="shared" si="5"/>
        <v>0</v>
      </c>
      <c r="L47" s="22"/>
      <c r="M47" s="22">
        <f t="shared" si="6"/>
        <v>0</v>
      </c>
    </row>
    <row r="48" spans="1:13" ht="12.75" customHeight="1" x14ac:dyDescent="0.25">
      <c r="A48" s="3">
        <f t="shared" si="7"/>
        <v>32</v>
      </c>
      <c r="B48" s="3"/>
      <c r="C48" s="13" t="s">
        <v>51</v>
      </c>
      <c r="E48" s="21">
        <v>205.80871958590646</v>
      </c>
      <c r="F48" s="22"/>
      <c r="G48" s="23">
        <f t="shared" si="4"/>
        <v>245.8603489820417</v>
      </c>
      <c r="H48" s="22"/>
      <c r="I48" s="24">
        <v>0</v>
      </c>
      <c r="J48" s="22"/>
      <c r="K48" s="25">
        <f t="shared" si="5"/>
        <v>0</v>
      </c>
      <c r="L48" s="22"/>
      <c r="M48" s="22">
        <f t="shared" si="6"/>
        <v>-245.8603489820417</v>
      </c>
    </row>
    <row r="49" spans="1:13" ht="12.75" customHeight="1" x14ac:dyDescent="0.25">
      <c r="A49" s="3">
        <f t="shared" si="7"/>
        <v>33</v>
      </c>
      <c r="B49" s="3"/>
      <c r="C49" s="12" t="s">
        <v>52</v>
      </c>
      <c r="E49" s="26">
        <f>SUM(E35:E48)</f>
        <v>10117.292682380155</v>
      </c>
      <c r="F49" s="22"/>
      <c r="G49" s="26">
        <f>SUM(G35:G48)</f>
        <v>12086.179412846312</v>
      </c>
      <c r="H49" s="22"/>
      <c r="I49" s="27">
        <f>SUM(I35:I48)</f>
        <v>14.803316521961859</v>
      </c>
      <c r="J49" s="22"/>
      <c r="K49" s="27">
        <f>SUM(K35:K48)</f>
        <v>6996.7447648797843</v>
      </c>
      <c r="L49" s="22"/>
      <c r="M49" s="28">
        <f>SUM(M35:M48)</f>
        <v>-5089.4346479665273</v>
      </c>
    </row>
    <row r="50" spans="1:13" ht="12.75" customHeight="1" x14ac:dyDescent="0.25">
      <c r="A50" s="3"/>
      <c r="B50" s="3"/>
      <c r="C50" s="3"/>
      <c r="E50" s="22"/>
      <c r="F50" s="22"/>
      <c r="G50" s="22"/>
      <c r="H50" s="22"/>
      <c r="I50" s="22"/>
      <c r="J50" s="22"/>
      <c r="K50" s="22"/>
      <c r="L50" s="22"/>
      <c r="M50" s="22"/>
    </row>
    <row r="51" spans="1:13" ht="12.75" customHeight="1" x14ac:dyDescent="0.25">
      <c r="A51" s="3"/>
      <c r="B51" s="3"/>
      <c r="C51" s="9" t="s">
        <v>53</v>
      </c>
      <c r="E51" s="22"/>
      <c r="F51" s="22"/>
      <c r="G51" s="22"/>
      <c r="H51" s="22"/>
      <c r="I51" s="22"/>
      <c r="J51" s="22"/>
      <c r="K51" s="22"/>
      <c r="L51" s="22"/>
      <c r="M51" s="22"/>
    </row>
    <row r="52" spans="1:13" ht="12.75" customHeight="1" x14ac:dyDescent="0.25">
      <c r="A52" s="3">
        <f>A49+1</f>
        <v>34</v>
      </c>
      <c r="B52" s="3"/>
      <c r="C52" s="10" t="s">
        <v>54</v>
      </c>
      <c r="E52" s="21">
        <v>0</v>
      </c>
      <c r="F52" s="22"/>
      <c r="G52" s="23">
        <f t="shared" ref="G52:G60" si="8">E52/$E$63*$G$63</f>
        <v>0</v>
      </c>
      <c r="H52" s="22"/>
      <c r="I52" s="24">
        <v>0</v>
      </c>
      <c r="J52" s="22"/>
      <c r="K52" s="25">
        <f t="shared" ref="K52:K60" si="9">I52/$I$63*$K$63</f>
        <v>0</v>
      </c>
      <c r="L52" s="22"/>
      <c r="M52" s="22">
        <f t="shared" ref="M52:M60" si="10">K52-G52</f>
        <v>0</v>
      </c>
    </row>
    <row r="53" spans="1:13" ht="12.75" customHeight="1" x14ac:dyDescent="0.25">
      <c r="A53" s="3">
        <f t="shared" ref="A53:A61" si="11">A52+1</f>
        <v>35</v>
      </c>
      <c r="B53" s="3"/>
      <c r="C53" s="10" t="s">
        <v>55</v>
      </c>
      <c r="E53" s="21">
        <v>0</v>
      </c>
      <c r="F53" s="22"/>
      <c r="G53" s="23">
        <f t="shared" si="8"/>
        <v>0</v>
      </c>
      <c r="H53" s="22"/>
      <c r="I53" s="24">
        <v>0</v>
      </c>
      <c r="J53" s="22"/>
      <c r="K53" s="25">
        <f t="shared" si="9"/>
        <v>0</v>
      </c>
      <c r="L53" s="22"/>
      <c r="M53" s="22">
        <f t="shared" si="10"/>
        <v>0</v>
      </c>
    </row>
    <row r="54" spans="1:13" ht="12.75" customHeight="1" x14ac:dyDescent="0.25">
      <c r="A54" s="3">
        <f t="shared" si="11"/>
        <v>36</v>
      </c>
      <c r="B54" s="3"/>
      <c r="C54" s="10" t="s">
        <v>56</v>
      </c>
      <c r="E54" s="21">
        <v>0</v>
      </c>
      <c r="F54" s="22"/>
      <c r="G54" s="23">
        <f t="shared" si="8"/>
        <v>0</v>
      </c>
      <c r="H54" s="22"/>
      <c r="I54" s="24">
        <v>0</v>
      </c>
      <c r="J54" s="22"/>
      <c r="K54" s="25">
        <f t="shared" si="9"/>
        <v>0</v>
      </c>
      <c r="L54" s="22"/>
      <c r="M54" s="22">
        <f t="shared" si="10"/>
        <v>0</v>
      </c>
    </row>
    <row r="55" spans="1:13" ht="12.75" customHeight="1" x14ac:dyDescent="0.25">
      <c r="A55" s="3">
        <f t="shared" si="11"/>
        <v>37</v>
      </c>
      <c r="B55" s="3"/>
      <c r="C55" s="13" t="s">
        <v>57</v>
      </c>
      <c r="E55" s="21">
        <v>11735.744980040941</v>
      </c>
      <c r="F55" s="22"/>
      <c r="G55" s="23">
        <f t="shared" si="8"/>
        <v>14019.592377633624</v>
      </c>
      <c r="H55" s="22"/>
      <c r="I55" s="24">
        <v>50.683958455411741</v>
      </c>
      <c r="J55" s="22"/>
      <c r="K55" s="25">
        <f t="shared" si="9"/>
        <v>23955.62646114987</v>
      </c>
      <c r="L55" s="22"/>
      <c r="M55" s="22">
        <f t="shared" si="10"/>
        <v>9936.034083516246</v>
      </c>
    </row>
    <row r="56" spans="1:13" ht="12.75" customHeight="1" x14ac:dyDescent="0.25">
      <c r="A56" s="3">
        <f t="shared" si="11"/>
        <v>38</v>
      </c>
      <c r="B56" s="3"/>
      <c r="C56" s="13" t="s">
        <v>58</v>
      </c>
      <c r="E56" s="21">
        <v>0</v>
      </c>
      <c r="F56" s="22"/>
      <c r="G56" s="23">
        <f t="shared" si="8"/>
        <v>0</v>
      </c>
      <c r="H56" s="22"/>
      <c r="I56" s="24">
        <v>0</v>
      </c>
      <c r="J56" s="22"/>
      <c r="K56" s="25">
        <f t="shared" si="9"/>
        <v>0</v>
      </c>
      <c r="L56" s="22"/>
      <c r="M56" s="22">
        <f t="shared" si="10"/>
        <v>0</v>
      </c>
    </row>
    <row r="57" spans="1:13" ht="12.75" customHeight="1" x14ac:dyDescent="0.25">
      <c r="A57" s="3">
        <f t="shared" si="11"/>
        <v>39</v>
      </c>
      <c r="B57" s="3"/>
      <c r="C57" s="13" t="s">
        <v>59</v>
      </c>
      <c r="E57" s="21">
        <v>0</v>
      </c>
      <c r="F57" s="22"/>
      <c r="G57" s="23">
        <f t="shared" si="8"/>
        <v>0</v>
      </c>
      <c r="H57" s="22"/>
      <c r="I57" s="24">
        <v>0</v>
      </c>
      <c r="J57" s="22"/>
      <c r="K57" s="25">
        <f t="shared" si="9"/>
        <v>0</v>
      </c>
      <c r="L57" s="22"/>
      <c r="M57" s="22">
        <f t="shared" si="10"/>
        <v>0</v>
      </c>
    </row>
    <row r="58" spans="1:13" ht="12.75" customHeight="1" x14ac:dyDescent="0.25">
      <c r="A58" s="3">
        <f t="shared" si="11"/>
        <v>40</v>
      </c>
      <c r="B58" s="3"/>
      <c r="C58" s="13" t="s">
        <v>60</v>
      </c>
      <c r="E58" s="21">
        <v>36.148248976458547</v>
      </c>
      <c r="F58" s="22"/>
      <c r="G58" s="23">
        <f t="shared" si="8"/>
        <v>43.182918227777705</v>
      </c>
      <c r="H58" s="22"/>
      <c r="I58" s="24">
        <v>0</v>
      </c>
      <c r="J58" s="22"/>
      <c r="K58" s="25">
        <f t="shared" si="9"/>
        <v>0</v>
      </c>
      <c r="L58" s="22"/>
      <c r="M58" s="22">
        <f t="shared" si="10"/>
        <v>-43.182918227777705</v>
      </c>
    </row>
    <row r="59" spans="1:13" ht="12.75" customHeight="1" x14ac:dyDescent="0.25">
      <c r="A59" s="3">
        <f t="shared" si="11"/>
        <v>41</v>
      </c>
      <c r="B59" s="3"/>
      <c r="C59" s="13" t="s">
        <v>61</v>
      </c>
      <c r="E59" s="21">
        <v>194.46426049129991</v>
      </c>
      <c r="F59" s="22"/>
      <c r="G59" s="23">
        <f t="shared" si="8"/>
        <v>232.30818910453837</v>
      </c>
      <c r="H59" s="22"/>
      <c r="I59" s="24">
        <v>0.69554290770156479</v>
      </c>
      <c r="J59" s="22"/>
      <c r="K59" s="25">
        <f t="shared" si="9"/>
        <v>328.74634484713647</v>
      </c>
      <c r="L59" s="22"/>
      <c r="M59" s="22">
        <f t="shared" si="10"/>
        <v>96.438155742598099</v>
      </c>
    </row>
    <row r="60" spans="1:13" ht="12.75" customHeight="1" x14ac:dyDescent="0.25">
      <c r="A60" s="3">
        <f t="shared" si="11"/>
        <v>42</v>
      </c>
      <c r="B60" s="3"/>
      <c r="C60" s="13" t="s">
        <v>62</v>
      </c>
      <c r="E60" s="21">
        <v>0</v>
      </c>
      <c r="F60" s="22"/>
      <c r="G60" s="23">
        <f t="shared" si="8"/>
        <v>0</v>
      </c>
      <c r="H60" s="22"/>
      <c r="I60" s="24">
        <v>0</v>
      </c>
      <c r="J60" s="22"/>
      <c r="K60" s="25">
        <f t="shared" si="9"/>
        <v>0</v>
      </c>
      <c r="L60" s="22"/>
      <c r="M60" s="22">
        <f t="shared" si="10"/>
        <v>0</v>
      </c>
    </row>
    <row r="61" spans="1:13" ht="12.75" customHeight="1" x14ac:dyDescent="0.25">
      <c r="A61" s="3">
        <f t="shared" si="11"/>
        <v>43</v>
      </c>
      <c r="B61" s="3"/>
      <c r="C61" s="12" t="s">
        <v>63</v>
      </c>
      <c r="E61" s="26">
        <f>SUM(E52:E60)</f>
        <v>11966.3574895087</v>
      </c>
      <c r="F61" s="22"/>
      <c r="G61" s="26">
        <f>SUM(G52:G60)</f>
        <v>14295.08348496594</v>
      </c>
      <c r="H61" s="22"/>
      <c r="I61" s="26">
        <f>SUM(I52:I60)</f>
        <v>51.379501363113306</v>
      </c>
      <c r="J61" s="22"/>
      <c r="K61" s="26">
        <f>SUM(K52:K60)</f>
        <v>24284.372805997005</v>
      </c>
      <c r="L61" s="22"/>
      <c r="M61" s="26">
        <f>SUM(M52:M60)</f>
        <v>9989.2893210310667</v>
      </c>
    </row>
    <row r="62" spans="1:13" ht="12.75" customHeight="1" x14ac:dyDescent="0.25">
      <c r="A62" s="3"/>
      <c r="B62" s="3"/>
      <c r="C62" s="12"/>
      <c r="E62" s="22"/>
      <c r="F62" s="22"/>
      <c r="G62" s="22"/>
      <c r="H62" s="22"/>
      <c r="I62" s="22"/>
      <c r="J62" s="22"/>
      <c r="K62" s="22"/>
      <c r="L62" s="22"/>
      <c r="M62" s="22"/>
    </row>
    <row r="63" spans="1:13" ht="12.75" customHeight="1" thickBot="1" x14ac:dyDescent="0.3">
      <c r="A63" s="3">
        <f>A61+1</f>
        <v>44</v>
      </c>
      <c r="B63" s="3"/>
      <c r="C63" s="12" t="s">
        <v>64</v>
      </c>
      <c r="E63" s="29">
        <f>E24+E32+E49+E61</f>
        <v>39565.101416965772</v>
      </c>
      <c r="F63" s="22"/>
      <c r="G63" s="30">
        <v>47264.710948384934</v>
      </c>
      <c r="H63" s="22"/>
      <c r="I63" s="29">
        <f>I24+I32+I49+I61</f>
        <v>99.999999999999986</v>
      </c>
      <c r="J63" s="22"/>
      <c r="K63" s="30">
        <v>47264.710948384934</v>
      </c>
      <c r="L63" s="22"/>
      <c r="M63" s="29">
        <f>M24+M32+M49+M61</f>
        <v>0</v>
      </c>
    </row>
    <row r="64" spans="1:13" ht="12.75" customHeight="1" thickTop="1" x14ac:dyDescent="0.25"/>
    <row r="65" spans="1:3" ht="12.75" customHeight="1" x14ac:dyDescent="0.25">
      <c r="A65" s="15" t="s">
        <v>65</v>
      </c>
    </row>
    <row r="66" spans="1:3" ht="12.75" customHeight="1" x14ac:dyDescent="0.25">
      <c r="A66" s="16" t="s">
        <v>66</v>
      </c>
      <c r="C66" s="1" t="s">
        <v>67</v>
      </c>
    </row>
    <row r="67" spans="1:3" ht="12.75" customHeight="1" x14ac:dyDescent="0.25">
      <c r="A67" s="16" t="s">
        <v>68</v>
      </c>
      <c r="C67" s="1" t="s">
        <v>69</v>
      </c>
    </row>
    <row r="68" spans="1:3" ht="12.75" customHeight="1" x14ac:dyDescent="0.25">
      <c r="A68" s="16" t="s">
        <v>70</v>
      </c>
      <c r="C68" s="1" t="s">
        <v>71</v>
      </c>
    </row>
    <row r="69" spans="1:3" ht="12.75" customHeight="1" x14ac:dyDescent="0.25">
      <c r="A69" s="16" t="s">
        <v>72</v>
      </c>
      <c r="C69" s="1" t="s">
        <v>73</v>
      </c>
    </row>
    <row r="70" spans="1:3" ht="12.75" customHeight="1" x14ac:dyDescent="0.25">
      <c r="A70" s="3"/>
    </row>
    <row r="71" spans="1:3" ht="12.75" customHeight="1" x14ac:dyDescent="0.25">
      <c r="A71" s="3"/>
    </row>
  </sheetData>
  <mergeCells count="6">
    <mergeCell ref="A8:A9"/>
    <mergeCell ref="A4:M4"/>
    <mergeCell ref="E6:G6"/>
    <mergeCell ref="I6:K6"/>
    <mergeCell ref="E7:G7"/>
    <mergeCell ref="I7:K7"/>
  </mergeCells>
  <printOptions horizontalCentered="1"/>
  <pageMargins left="0.7" right="0.7" top="0.75" bottom="0.75" header="0.3" footer="0.3"/>
  <pageSetup scale="74" orientation="portrait" horizontalDpi="4294967293" r:id="rId1"/>
  <headerFooter>
    <oddHeader>&amp;R&amp;"Arial,Regular"&amp;10Filed: 2023-03-08
EB-2022-0200
Exhibit I.7.1-TCPL-1
Attachment 3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9047-C541-44FB-AA65-FB5C6494600A}">
  <sheetPr>
    <pageSetUpPr fitToPage="1"/>
  </sheetPr>
  <dimension ref="A1:P74"/>
  <sheetViews>
    <sheetView view="pageLayout" zoomScaleNormal="90" workbookViewId="0">
      <selection activeCell="E13" sqref="E13"/>
    </sheetView>
  </sheetViews>
  <sheetFormatPr defaultColWidth="9.1796875" defaultRowHeight="12.75" customHeight="1" x14ac:dyDescent="0.25"/>
  <cols>
    <col min="1" max="1" width="5.54296875" style="1" customWidth="1"/>
    <col min="2" max="2" width="1.7265625" style="1" customWidth="1"/>
    <col min="3" max="3" width="24" style="1" bestFit="1" customWidth="1"/>
    <col min="4" max="4" width="1.7265625" style="1" customWidth="1"/>
    <col min="5" max="6" width="15" style="1" customWidth="1"/>
    <col min="7" max="7" width="1.7265625" style="1" customWidth="1"/>
    <col min="8" max="8" width="15" style="1" customWidth="1"/>
    <col min="9" max="9" width="15.26953125" style="1" customWidth="1"/>
    <col min="10" max="10" width="15" style="1" customWidth="1"/>
    <col min="11" max="11" width="1.7265625" style="1" customWidth="1"/>
    <col min="12" max="14" width="15" style="1" customWidth="1"/>
    <col min="15" max="15" width="1.7265625" style="1" customWidth="1"/>
    <col min="16" max="16" width="15" style="1" customWidth="1"/>
    <col min="17" max="16384" width="9.1796875" style="1"/>
  </cols>
  <sheetData>
    <row r="1" spans="1:16" ht="12.75" customHeight="1" x14ac:dyDescent="0.25">
      <c r="P1" s="2"/>
    </row>
    <row r="2" spans="1:16" ht="12.75" customHeight="1" x14ac:dyDescent="0.25">
      <c r="P2" s="2"/>
    </row>
    <row r="3" spans="1:16" ht="12.75" customHeight="1" x14ac:dyDescent="0.25">
      <c r="P3" s="2"/>
    </row>
    <row r="4" spans="1:16" ht="12.75" customHeight="1" x14ac:dyDescent="0.25">
      <c r="P4" s="2"/>
    </row>
    <row r="5" spans="1:16" ht="12.75" customHeight="1" x14ac:dyDescent="0.25">
      <c r="A5" s="35" t="s">
        <v>74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7" spans="1:16" ht="12.75" customHeight="1" x14ac:dyDescent="0.25">
      <c r="E7" s="37" t="s">
        <v>75</v>
      </c>
      <c r="F7" s="37"/>
      <c r="H7" s="37" t="s">
        <v>76</v>
      </c>
      <c r="I7" s="37"/>
      <c r="J7" s="37"/>
      <c r="L7" s="37" t="s">
        <v>77</v>
      </c>
      <c r="M7" s="37"/>
      <c r="N7" s="37"/>
    </row>
    <row r="8" spans="1:16" ht="12.75" customHeight="1" x14ac:dyDescent="0.25">
      <c r="E8" s="3"/>
      <c r="F8" s="3"/>
      <c r="H8" s="3" t="s">
        <v>78</v>
      </c>
      <c r="I8" s="3" t="s">
        <v>79</v>
      </c>
      <c r="J8" s="3"/>
      <c r="L8" s="3" t="s">
        <v>78</v>
      </c>
      <c r="M8" s="3" t="s">
        <v>79</v>
      </c>
      <c r="N8" s="3"/>
    </row>
    <row r="9" spans="1:16" ht="12.75" customHeight="1" x14ac:dyDescent="0.25">
      <c r="A9" s="33" t="s">
        <v>4</v>
      </c>
      <c r="B9" s="3"/>
      <c r="C9" s="3"/>
      <c r="E9" s="3" t="s">
        <v>80</v>
      </c>
      <c r="F9" s="3" t="s">
        <v>81</v>
      </c>
      <c r="H9" s="3" t="s">
        <v>5</v>
      </c>
      <c r="I9" s="3" t="s">
        <v>5</v>
      </c>
      <c r="J9" s="3" t="s">
        <v>64</v>
      </c>
      <c r="L9" s="3" t="s">
        <v>5</v>
      </c>
      <c r="M9" s="3" t="s">
        <v>5</v>
      </c>
      <c r="N9" s="3" t="s">
        <v>64</v>
      </c>
    </row>
    <row r="10" spans="1:16" ht="12.75" customHeight="1" x14ac:dyDescent="0.25">
      <c r="A10" s="34"/>
      <c r="B10" s="4"/>
      <c r="C10" s="5" t="s">
        <v>7</v>
      </c>
      <c r="E10" s="6" t="s">
        <v>8</v>
      </c>
      <c r="F10" s="6" t="s">
        <v>82</v>
      </c>
      <c r="H10" s="6" t="s">
        <v>83</v>
      </c>
      <c r="I10" s="6" t="s">
        <v>84</v>
      </c>
      <c r="J10" s="6" t="s">
        <v>5</v>
      </c>
      <c r="L10" s="6" t="s">
        <v>85</v>
      </c>
      <c r="M10" s="6" t="s">
        <v>86</v>
      </c>
      <c r="N10" s="6" t="s">
        <v>5</v>
      </c>
      <c r="P10" s="6" t="s">
        <v>87</v>
      </c>
    </row>
    <row r="11" spans="1:16" ht="12.75" customHeight="1" x14ac:dyDescent="0.25">
      <c r="A11" s="7"/>
      <c r="B11" s="7"/>
      <c r="C11" s="7"/>
      <c r="E11" s="3" t="s">
        <v>13</v>
      </c>
      <c r="F11" s="3" t="s">
        <v>14</v>
      </c>
      <c r="H11" s="3" t="s">
        <v>15</v>
      </c>
      <c r="I11" s="3" t="s">
        <v>16</v>
      </c>
      <c r="J11" s="3" t="s">
        <v>88</v>
      </c>
      <c r="L11" s="3" t="s">
        <v>89</v>
      </c>
      <c r="M11" s="3" t="s">
        <v>90</v>
      </c>
      <c r="N11" s="3" t="s">
        <v>91</v>
      </c>
      <c r="P11" s="3" t="s">
        <v>92</v>
      </c>
    </row>
    <row r="12" spans="1:16" ht="12.75" customHeight="1" x14ac:dyDescent="0.25">
      <c r="A12" s="7"/>
      <c r="B12" s="7"/>
      <c r="C12" s="7"/>
      <c r="L12" s="8"/>
      <c r="M12" s="8"/>
      <c r="N12" s="8"/>
    </row>
    <row r="13" spans="1:16" ht="12.75" customHeight="1" x14ac:dyDescent="0.25">
      <c r="A13" s="3"/>
      <c r="B13" s="3"/>
      <c r="C13" s="9" t="s">
        <v>18</v>
      </c>
    </row>
    <row r="14" spans="1:16" ht="12.75" customHeight="1" x14ac:dyDescent="0.25">
      <c r="A14" s="3">
        <v>1</v>
      </c>
      <c r="B14" s="3"/>
      <c r="C14" s="10" t="s">
        <v>19</v>
      </c>
      <c r="E14" s="24">
        <v>37289.0806048593</v>
      </c>
      <c r="F14" s="25">
        <v>7959.1593364396213</v>
      </c>
      <c r="G14" s="22"/>
      <c r="H14" s="25">
        <f t="shared" ref="H14:H24" si="0">E14/$E$64*$H$64</f>
        <v>8816.8098290919206</v>
      </c>
      <c r="I14" s="25">
        <f t="shared" ref="I14:I24" si="1">F14/$F$64*$I$64</f>
        <v>39167.367951093824</v>
      </c>
      <c r="J14" s="25">
        <f t="shared" ref="J14:J24" si="2">H14+I14</f>
        <v>47984.177780185746</v>
      </c>
      <c r="K14" s="22"/>
      <c r="L14" s="25">
        <f t="shared" ref="L14:L24" si="3">E14/$E$64*$L$64</f>
        <v>2106.7470893259178</v>
      </c>
      <c r="M14" s="25">
        <f t="shared" ref="M14:M24" si="4">F14/$F$64*$M$64</f>
        <v>46854.112776776819</v>
      </c>
      <c r="N14" s="25">
        <f t="shared" ref="N14:N24" si="5">L14+M14</f>
        <v>48960.859866102735</v>
      </c>
      <c r="O14" s="22"/>
      <c r="P14" s="22">
        <f t="shared" ref="P14:P24" si="6">N14-J14</f>
        <v>976.68208591698931</v>
      </c>
    </row>
    <row r="15" spans="1:16" ht="12.75" customHeight="1" x14ac:dyDescent="0.25">
      <c r="A15" s="3">
        <f>A14+1</f>
        <v>2</v>
      </c>
      <c r="B15" s="3"/>
      <c r="C15" s="10" t="s">
        <v>20</v>
      </c>
      <c r="E15" s="24">
        <v>33276.5000177783</v>
      </c>
      <c r="F15" s="25">
        <v>7102.6949848159902</v>
      </c>
      <c r="G15" s="22"/>
      <c r="H15" s="25">
        <f t="shared" si="0"/>
        <v>7868.0559476248372</v>
      </c>
      <c r="I15" s="25">
        <f t="shared" si="1"/>
        <v>34952.669767649284</v>
      </c>
      <c r="J15" s="25">
        <f t="shared" si="2"/>
        <v>42820.725715274122</v>
      </c>
      <c r="K15" s="22"/>
      <c r="L15" s="25">
        <f t="shared" si="3"/>
        <v>1880.0455366087137</v>
      </c>
      <c r="M15" s="25">
        <f t="shared" si="4"/>
        <v>41812.264055827167</v>
      </c>
      <c r="N15" s="25">
        <f t="shared" si="5"/>
        <v>43692.309592435879</v>
      </c>
      <c r="O15" s="22"/>
      <c r="P15" s="22">
        <f t="shared" si="6"/>
        <v>871.58387716175639</v>
      </c>
    </row>
    <row r="16" spans="1:16" ht="12.75" customHeight="1" x14ac:dyDescent="0.25">
      <c r="A16" s="3">
        <f t="shared" ref="A16:A24" si="7">A15+1</f>
        <v>3</v>
      </c>
      <c r="B16" s="3"/>
      <c r="C16" s="10" t="s">
        <v>21</v>
      </c>
      <c r="E16" s="24">
        <v>117.37107587953675</v>
      </c>
      <c r="F16" s="25">
        <v>25.052242620667933</v>
      </c>
      <c r="G16" s="22"/>
      <c r="H16" s="25">
        <f t="shared" si="0"/>
        <v>27.751782523995484</v>
      </c>
      <c r="I16" s="25">
        <f t="shared" si="1"/>
        <v>123.28317140622929</v>
      </c>
      <c r="J16" s="25">
        <f t="shared" si="2"/>
        <v>151.03495393022476</v>
      </c>
      <c r="K16" s="22"/>
      <c r="L16" s="25">
        <f t="shared" si="3"/>
        <v>6.6311952043151887</v>
      </c>
      <c r="M16" s="25">
        <f t="shared" si="4"/>
        <v>147.47796236292305</v>
      </c>
      <c r="N16" s="25">
        <f t="shared" si="5"/>
        <v>154.10915756723824</v>
      </c>
      <c r="O16" s="22"/>
      <c r="P16" s="22">
        <f t="shared" si="6"/>
        <v>3.0742036370134826</v>
      </c>
    </row>
    <row r="17" spans="1:16" ht="12.75" customHeight="1" x14ac:dyDescent="0.25">
      <c r="A17" s="3">
        <f t="shared" si="7"/>
        <v>4</v>
      </c>
      <c r="B17" s="3"/>
      <c r="C17" s="10" t="s">
        <v>22</v>
      </c>
      <c r="E17" s="24">
        <v>3818.2529526989774</v>
      </c>
      <c r="F17" s="25">
        <v>814.98613386037619</v>
      </c>
      <c r="G17" s="22"/>
      <c r="H17" s="25">
        <f t="shared" si="0"/>
        <v>902.80611957293979</v>
      </c>
      <c r="I17" s="25">
        <f t="shared" si="1"/>
        <v>4010.5820766528282</v>
      </c>
      <c r="J17" s="25">
        <f t="shared" si="2"/>
        <v>4913.3881962257683</v>
      </c>
      <c r="K17" s="22"/>
      <c r="L17" s="25">
        <f t="shared" si="3"/>
        <v>215.72248937026359</v>
      </c>
      <c r="M17" s="25">
        <f t="shared" si="4"/>
        <v>4797.6740524062598</v>
      </c>
      <c r="N17" s="25">
        <f t="shared" si="5"/>
        <v>5013.396541776523</v>
      </c>
      <c r="O17" s="22"/>
      <c r="P17" s="22">
        <f t="shared" si="6"/>
        <v>100.00834555075471</v>
      </c>
    </row>
    <row r="18" spans="1:16" ht="12.75" customHeight="1" x14ac:dyDescent="0.25">
      <c r="A18" s="3">
        <f t="shared" si="7"/>
        <v>5</v>
      </c>
      <c r="B18" s="3"/>
      <c r="C18" s="10" t="s">
        <v>23</v>
      </c>
      <c r="E18" s="24">
        <v>802.44221014601555</v>
      </c>
      <c r="F18" s="25">
        <v>171.27709520423568</v>
      </c>
      <c r="G18" s="22"/>
      <c r="H18" s="25">
        <f t="shared" si="0"/>
        <v>189.73330130246399</v>
      </c>
      <c r="I18" s="25">
        <f t="shared" si="1"/>
        <v>842.86200663746672</v>
      </c>
      <c r="J18" s="25">
        <f t="shared" si="2"/>
        <v>1032.5953079399308</v>
      </c>
      <c r="K18" s="22"/>
      <c r="L18" s="25">
        <f t="shared" si="3"/>
        <v>45.336134953058426</v>
      </c>
      <c r="M18" s="25">
        <f t="shared" si="4"/>
        <v>1008.2768789458419</v>
      </c>
      <c r="N18" s="25">
        <f t="shared" si="5"/>
        <v>1053.6130138989004</v>
      </c>
      <c r="O18" s="22"/>
      <c r="P18" s="22">
        <f t="shared" si="6"/>
        <v>21.0177059589696</v>
      </c>
    </row>
    <row r="19" spans="1:16" ht="12.75" customHeight="1" x14ac:dyDescent="0.25">
      <c r="A19" s="3">
        <f t="shared" si="7"/>
        <v>6</v>
      </c>
      <c r="B19" s="3"/>
      <c r="C19" s="10" t="s">
        <v>24</v>
      </c>
      <c r="E19" s="24">
        <v>0</v>
      </c>
      <c r="F19" s="25">
        <v>0</v>
      </c>
      <c r="G19" s="22"/>
      <c r="H19" s="25">
        <f t="shared" si="0"/>
        <v>0</v>
      </c>
      <c r="I19" s="25">
        <f t="shared" si="1"/>
        <v>0</v>
      </c>
      <c r="J19" s="25">
        <f t="shared" si="2"/>
        <v>0</v>
      </c>
      <c r="K19" s="22"/>
      <c r="L19" s="25">
        <f t="shared" si="3"/>
        <v>0</v>
      </c>
      <c r="M19" s="25">
        <f t="shared" si="4"/>
        <v>0</v>
      </c>
      <c r="N19" s="25">
        <f t="shared" si="5"/>
        <v>0</v>
      </c>
      <c r="O19" s="22"/>
      <c r="P19" s="22">
        <f t="shared" si="6"/>
        <v>0</v>
      </c>
    </row>
    <row r="20" spans="1:16" ht="12.75" customHeight="1" x14ac:dyDescent="0.25">
      <c r="A20" s="3">
        <f t="shared" si="7"/>
        <v>7</v>
      </c>
      <c r="B20" s="3"/>
      <c r="C20" s="10" t="s">
        <v>25</v>
      </c>
      <c r="E20" s="24">
        <v>13.304682282368566</v>
      </c>
      <c r="F20" s="25">
        <v>2.8398148865133743</v>
      </c>
      <c r="G20" s="22"/>
      <c r="H20" s="25">
        <f t="shared" si="0"/>
        <v>3.1458231637077638</v>
      </c>
      <c r="I20" s="25">
        <f t="shared" si="1"/>
        <v>13.974852100751994</v>
      </c>
      <c r="J20" s="25">
        <f t="shared" si="2"/>
        <v>17.120675264459756</v>
      </c>
      <c r="K20" s="22"/>
      <c r="L20" s="25">
        <f t="shared" si="3"/>
        <v>0.75168387683802074</v>
      </c>
      <c r="M20" s="25">
        <f t="shared" si="4"/>
        <v>16.717469940410545</v>
      </c>
      <c r="N20" s="25">
        <f t="shared" si="5"/>
        <v>17.469153817248568</v>
      </c>
      <c r="O20" s="22"/>
      <c r="P20" s="22">
        <f t="shared" si="6"/>
        <v>0.34847855278881212</v>
      </c>
    </row>
    <row r="21" spans="1:16" ht="12.75" customHeight="1" x14ac:dyDescent="0.25">
      <c r="A21" s="3">
        <f t="shared" si="7"/>
        <v>8</v>
      </c>
      <c r="B21" s="3"/>
      <c r="C21" s="10" t="s">
        <v>26</v>
      </c>
      <c r="E21" s="24">
        <v>0</v>
      </c>
      <c r="F21" s="25">
        <v>0</v>
      </c>
      <c r="G21" s="22"/>
      <c r="H21" s="25">
        <f t="shared" si="0"/>
        <v>0</v>
      </c>
      <c r="I21" s="25">
        <f t="shared" si="1"/>
        <v>0</v>
      </c>
      <c r="J21" s="25">
        <f t="shared" si="2"/>
        <v>0</v>
      </c>
      <c r="K21" s="22"/>
      <c r="L21" s="25">
        <f t="shared" si="3"/>
        <v>0</v>
      </c>
      <c r="M21" s="25">
        <f t="shared" si="4"/>
        <v>0</v>
      </c>
      <c r="N21" s="25">
        <f t="shared" si="5"/>
        <v>0</v>
      </c>
      <c r="O21" s="22"/>
      <c r="P21" s="22">
        <f t="shared" si="6"/>
        <v>0</v>
      </c>
    </row>
    <row r="22" spans="1:16" ht="12.75" customHeight="1" x14ac:dyDescent="0.25">
      <c r="A22" s="3">
        <f t="shared" si="7"/>
        <v>9</v>
      </c>
      <c r="B22" s="3"/>
      <c r="C22" s="10" t="s">
        <v>27</v>
      </c>
      <c r="E22" s="24">
        <v>0</v>
      </c>
      <c r="F22" s="25">
        <v>0</v>
      </c>
      <c r="G22" s="22"/>
      <c r="H22" s="25">
        <f t="shared" si="0"/>
        <v>0</v>
      </c>
      <c r="I22" s="25">
        <f t="shared" si="1"/>
        <v>0</v>
      </c>
      <c r="J22" s="25">
        <f t="shared" si="2"/>
        <v>0</v>
      </c>
      <c r="K22" s="22"/>
      <c r="L22" s="25">
        <f t="shared" si="3"/>
        <v>0</v>
      </c>
      <c r="M22" s="25">
        <f t="shared" si="4"/>
        <v>0</v>
      </c>
      <c r="N22" s="25">
        <f t="shared" si="5"/>
        <v>0</v>
      </c>
      <c r="O22" s="22"/>
      <c r="P22" s="22">
        <f t="shared" si="6"/>
        <v>0</v>
      </c>
    </row>
    <row r="23" spans="1:16" ht="12.75" customHeight="1" x14ac:dyDescent="0.25">
      <c r="A23" s="3">
        <f t="shared" si="7"/>
        <v>10</v>
      </c>
      <c r="B23" s="3"/>
      <c r="C23" s="10" t="s">
        <v>28</v>
      </c>
      <c r="E23" s="24">
        <v>885.32388624068676</v>
      </c>
      <c r="F23" s="25">
        <v>188.96775572491106</v>
      </c>
      <c r="G23" s="22"/>
      <c r="H23" s="25">
        <f t="shared" si="0"/>
        <v>209.33024401571186</v>
      </c>
      <c r="I23" s="25">
        <f t="shared" si="1"/>
        <v>929.91851356513632</v>
      </c>
      <c r="J23" s="25">
        <f t="shared" si="2"/>
        <v>1139.2487575808482</v>
      </c>
      <c r="K23" s="22"/>
      <c r="L23" s="25">
        <f t="shared" si="3"/>
        <v>50.01875858009813</v>
      </c>
      <c r="M23" s="25">
        <f t="shared" si="4"/>
        <v>1112.4185562378789</v>
      </c>
      <c r="N23" s="25">
        <f t="shared" si="5"/>
        <v>1162.437314817977</v>
      </c>
      <c r="O23" s="22"/>
      <c r="P23" s="22">
        <f t="shared" si="6"/>
        <v>23.188557237128862</v>
      </c>
    </row>
    <row r="24" spans="1:16" ht="12.75" customHeight="1" x14ac:dyDescent="0.25">
      <c r="A24" s="3">
        <f t="shared" si="7"/>
        <v>11</v>
      </c>
      <c r="B24" s="3"/>
      <c r="C24" s="10" t="s">
        <v>29</v>
      </c>
      <c r="E24" s="24">
        <v>0</v>
      </c>
      <c r="F24" s="25">
        <v>0</v>
      </c>
      <c r="G24" s="22"/>
      <c r="H24" s="25">
        <f t="shared" si="0"/>
        <v>0</v>
      </c>
      <c r="I24" s="25">
        <f t="shared" si="1"/>
        <v>0</v>
      </c>
      <c r="J24" s="25">
        <f t="shared" si="2"/>
        <v>0</v>
      </c>
      <c r="K24" s="22"/>
      <c r="L24" s="25">
        <f t="shared" si="3"/>
        <v>0</v>
      </c>
      <c r="M24" s="25">
        <f t="shared" si="4"/>
        <v>0</v>
      </c>
      <c r="N24" s="25">
        <f t="shared" si="5"/>
        <v>0</v>
      </c>
      <c r="O24" s="22"/>
      <c r="P24" s="22">
        <f t="shared" si="6"/>
        <v>0</v>
      </c>
    </row>
    <row r="25" spans="1:16" ht="12.75" customHeight="1" x14ac:dyDescent="0.25">
      <c r="A25" s="3">
        <f>A24+1</f>
        <v>12</v>
      </c>
      <c r="B25" s="3"/>
      <c r="C25" s="12" t="s">
        <v>30</v>
      </c>
      <c r="E25" s="26">
        <f>SUM(E14:E24)</f>
        <v>76202.275429885194</v>
      </c>
      <c r="F25" s="26">
        <f>SUM(F14:F24)</f>
        <v>16264.977363552314</v>
      </c>
      <c r="G25" s="22"/>
      <c r="H25" s="26">
        <f>SUM(H14:H24)</f>
        <v>18017.633047295578</v>
      </c>
      <c r="I25" s="26">
        <f>SUM(I14:I24)</f>
        <v>80040.658339105546</v>
      </c>
      <c r="J25" s="26">
        <f>SUM(J14:J24)</f>
        <v>98058.291386401121</v>
      </c>
      <c r="K25" s="22"/>
      <c r="L25" s="27">
        <f>SUM(L14:L24)</f>
        <v>4305.2528879192041</v>
      </c>
      <c r="M25" s="27">
        <f>SUM(M14:M24)</f>
        <v>95748.941752497311</v>
      </c>
      <c r="N25" s="26">
        <f>SUM(N14:N24)</f>
        <v>100054.19464041649</v>
      </c>
      <c r="O25" s="22"/>
      <c r="P25" s="27">
        <f>SUM(P14:P24)</f>
        <v>1995.903254015401</v>
      </c>
    </row>
    <row r="26" spans="1:16" ht="12.75" customHeight="1" x14ac:dyDescent="0.25">
      <c r="A26" s="3"/>
      <c r="B26" s="3"/>
      <c r="C26" s="9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12.75" customHeight="1" x14ac:dyDescent="0.25">
      <c r="A27" s="3"/>
      <c r="B27" s="3"/>
      <c r="C27" s="9" t="s">
        <v>31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2.75" customHeight="1" x14ac:dyDescent="0.25">
      <c r="A28" s="3">
        <f>A25+1</f>
        <v>13</v>
      </c>
      <c r="B28" s="3"/>
      <c r="C28" s="13" t="s">
        <v>32</v>
      </c>
      <c r="E28" s="24">
        <v>6864.3399150531932</v>
      </c>
      <c r="F28" s="25">
        <v>1465.1574733722757</v>
      </c>
      <c r="G28" s="22"/>
      <c r="H28" s="25">
        <f t="shared" ref="H28:H32" si="8">E28/$E$64*$H$64</f>
        <v>1623.0375930851503</v>
      </c>
      <c r="I28" s="25">
        <f>F28/$F$64*$I$64</f>
        <v>7210.10340917959</v>
      </c>
      <c r="J28" s="25">
        <f>H28+I28</f>
        <v>8833.1410022647397</v>
      </c>
      <c r="K28" s="22"/>
      <c r="L28" s="25">
        <f>E28/$E$64*$L$64</f>
        <v>387.81938040857739</v>
      </c>
      <c r="M28" s="25">
        <f>F28/$F$64*$M$64</f>
        <v>8625.113607014513</v>
      </c>
      <c r="N28" s="25">
        <f>L28+M28</f>
        <v>9012.9329874230898</v>
      </c>
      <c r="O28" s="22"/>
      <c r="P28" s="22">
        <f>N28-J28</f>
        <v>179.79198515835014</v>
      </c>
    </row>
    <row r="29" spans="1:16" ht="12.75" customHeight="1" x14ac:dyDescent="0.25">
      <c r="A29" s="3">
        <f>A28+1</f>
        <v>14</v>
      </c>
      <c r="B29" s="3"/>
      <c r="C29" s="13" t="s">
        <v>33</v>
      </c>
      <c r="E29" s="24">
        <v>2026.4782984481378</v>
      </c>
      <c r="F29" s="25">
        <v>432.54119993196952</v>
      </c>
      <c r="G29" s="22"/>
      <c r="H29" s="25">
        <f t="shared" si="8"/>
        <v>479.15028985377228</v>
      </c>
      <c r="I29" s="25">
        <f>F29/$F$64*$I$64</f>
        <v>2128.5539861200405</v>
      </c>
      <c r="J29" s="25">
        <f>H29+I29</f>
        <v>2607.7042759738129</v>
      </c>
      <c r="K29" s="22"/>
      <c r="L29" s="25">
        <f>E29/$E$64*$L$64</f>
        <v>114.49135209521377</v>
      </c>
      <c r="M29" s="25">
        <f>F29/$F$64*$M$64</f>
        <v>2546.2907959926115</v>
      </c>
      <c r="N29" s="25">
        <f>L29+M29</f>
        <v>2660.7821480878251</v>
      </c>
      <c r="O29" s="22"/>
      <c r="P29" s="22">
        <f>N29-J29</f>
        <v>53.07787211401228</v>
      </c>
    </row>
    <row r="30" spans="1:16" ht="12.75" customHeight="1" x14ac:dyDescent="0.25">
      <c r="A30" s="3">
        <f t="shared" ref="A30:A33" si="9">A29+1</f>
        <v>15</v>
      </c>
      <c r="B30" s="3"/>
      <c r="C30" s="13" t="s">
        <v>34</v>
      </c>
      <c r="E30" s="24">
        <v>688.80977525891205</v>
      </c>
      <c r="F30" s="25">
        <v>150.57650160375491</v>
      </c>
      <c r="G30" s="22"/>
      <c r="H30" s="25">
        <f t="shared" si="8"/>
        <v>162.86550106268805</v>
      </c>
      <c r="I30" s="25">
        <f>F30/$F$64*$I$64</f>
        <v>740.99348860893087</v>
      </c>
      <c r="J30" s="25">
        <f>H30+I30</f>
        <v>903.85898967161893</v>
      </c>
      <c r="K30" s="22"/>
      <c r="L30" s="25">
        <f>E30/$E$64*$L$64</f>
        <v>38.916164345892916</v>
      </c>
      <c r="M30" s="25">
        <f>F30/$F$64*$M$64</f>
        <v>886.41627707767759</v>
      </c>
      <c r="N30" s="25">
        <f>L30+M30</f>
        <v>925.33244142357046</v>
      </c>
      <c r="O30" s="22"/>
      <c r="P30" s="22">
        <f>N30-J30</f>
        <v>21.473451751951529</v>
      </c>
    </row>
    <row r="31" spans="1:16" ht="12.75" customHeight="1" x14ac:dyDescent="0.25">
      <c r="A31" s="3">
        <f t="shared" si="9"/>
        <v>16</v>
      </c>
      <c r="B31" s="3"/>
      <c r="C31" s="13" t="s">
        <v>35</v>
      </c>
      <c r="E31" s="24">
        <v>0</v>
      </c>
      <c r="F31" s="25">
        <v>0</v>
      </c>
      <c r="G31" s="22"/>
      <c r="H31" s="25">
        <f t="shared" si="8"/>
        <v>0</v>
      </c>
      <c r="I31" s="25">
        <f>F31/$F$64*$I$64</f>
        <v>0</v>
      </c>
      <c r="J31" s="25">
        <f>H31+I31</f>
        <v>0</v>
      </c>
      <c r="K31" s="22"/>
      <c r="L31" s="25">
        <f>E31/$E$64*$L$64</f>
        <v>0</v>
      </c>
      <c r="M31" s="25">
        <f>F31/$F$64*$M$64</f>
        <v>0</v>
      </c>
      <c r="N31" s="25">
        <f>L31+M31</f>
        <v>0</v>
      </c>
      <c r="O31" s="22"/>
      <c r="P31" s="22">
        <f>N31-J31</f>
        <v>0</v>
      </c>
    </row>
    <row r="32" spans="1:16" ht="12.75" customHeight="1" x14ac:dyDescent="0.25">
      <c r="A32" s="3">
        <f t="shared" si="9"/>
        <v>17</v>
      </c>
      <c r="B32" s="3"/>
      <c r="C32" s="13" t="s">
        <v>21</v>
      </c>
      <c r="E32" s="24">
        <v>0</v>
      </c>
      <c r="F32" s="25">
        <v>0</v>
      </c>
      <c r="G32" s="22"/>
      <c r="H32" s="25">
        <f t="shared" si="8"/>
        <v>0</v>
      </c>
      <c r="I32" s="25">
        <f>F32/$F$64*$I$64</f>
        <v>0</v>
      </c>
      <c r="J32" s="25">
        <f>H32+I32</f>
        <v>0</v>
      </c>
      <c r="K32" s="22"/>
      <c r="L32" s="25">
        <f>E32/$E$64*$L$64</f>
        <v>0</v>
      </c>
      <c r="M32" s="25">
        <f>F32/$F$64*$M$64</f>
        <v>0</v>
      </c>
      <c r="N32" s="25">
        <f>L32+M32</f>
        <v>0</v>
      </c>
      <c r="O32" s="22"/>
      <c r="P32" s="22">
        <f>N32-J32</f>
        <v>0</v>
      </c>
    </row>
    <row r="33" spans="1:16" ht="12.75" customHeight="1" x14ac:dyDescent="0.25">
      <c r="A33" s="3">
        <f t="shared" si="9"/>
        <v>18</v>
      </c>
      <c r="B33" s="3"/>
      <c r="C33" s="14" t="s">
        <v>36</v>
      </c>
      <c r="E33" s="26">
        <f>SUM(E28:E32)</f>
        <v>9579.6279887602432</v>
      </c>
      <c r="F33" s="26">
        <f>SUM(F28:F32)</f>
        <v>2048.2751749080003</v>
      </c>
      <c r="G33" s="22"/>
      <c r="H33" s="26">
        <f>SUM(H28:H32)</f>
        <v>2265.0533840016105</v>
      </c>
      <c r="I33" s="26">
        <f>SUM(I28:I32)</f>
        <v>10079.65088390856</v>
      </c>
      <c r="J33" s="26">
        <f>SUM(J28:J32)</f>
        <v>12344.704267910171</v>
      </c>
      <c r="K33" s="22"/>
      <c r="L33" s="27">
        <f>SUM(L28:L32)</f>
        <v>541.22689684968407</v>
      </c>
      <c r="M33" s="27">
        <f>SUM(M28:M32)</f>
        <v>12057.820680084802</v>
      </c>
      <c r="N33" s="26">
        <f>SUM(N28:N32)</f>
        <v>12599.047576934485</v>
      </c>
      <c r="O33" s="22"/>
      <c r="P33" s="27">
        <f>SUM(P28:P32)</f>
        <v>254.34330902431395</v>
      </c>
    </row>
    <row r="34" spans="1:16" ht="12.75" customHeight="1" x14ac:dyDescent="0.25">
      <c r="A34" s="3"/>
      <c r="B34" s="3"/>
      <c r="C34" s="1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12.75" customHeight="1" x14ac:dyDescent="0.25">
      <c r="A35" s="3"/>
      <c r="B35" s="3"/>
      <c r="C35" s="9" t="s">
        <v>37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12.75" customHeight="1" x14ac:dyDescent="0.25">
      <c r="A36" s="3">
        <f>A33+1</f>
        <v>19</v>
      </c>
      <c r="B36" s="3"/>
      <c r="C36" s="13" t="s">
        <v>38</v>
      </c>
      <c r="E36" s="24">
        <v>21963.823090556718</v>
      </c>
      <c r="F36" s="25">
        <v>4688.0632286850196</v>
      </c>
      <c r="G36" s="22"/>
      <c r="H36" s="25">
        <f t="shared" ref="H36:H49" si="10">E36/$E$64*$H$64</f>
        <v>5193.2321250103732</v>
      </c>
      <c r="I36" s="25">
        <f t="shared" ref="I36:I49" si="11">F36/$F$64*$I$64</f>
        <v>23070.162273951613</v>
      </c>
      <c r="J36" s="25">
        <f t="shared" ref="J36:J49" si="12">H36+I36</f>
        <v>28263.394398961987</v>
      </c>
      <c r="K36" s="22"/>
      <c r="L36" s="25">
        <f t="shared" ref="L36:L49" si="13">E36/$E$64*$L$64</f>
        <v>1240.9053700420229</v>
      </c>
      <c r="M36" s="25">
        <f t="shared" ref="M36:M49" si="14">F36/$F$64*$M$64</f>
        <v>27597.769304079153</v>
      </c>
      <c r="N36" s="25">
        <f t="shared" ref="N36:N49" si="15">L36+M36</f>
        <v>28838.674674121175</v>
      </c>
      <c r="O36" s="22"/>
      <c r="P36" s="22">
        <f t="shared" ref="P36:P49" si="16">N36-J36</f>
        <v>575.28027515918802</v>
      </c>
    </row>
    <row r="37" spans="1:16" ht="12.75" customHeight="1" x14ac:dyDescent="0.25">
      <c r="A37" s="3">
        <f>A36+1</f>
        <v>20</v>
      </c>
      <c r="B37" s="3"/>
      <c r="C37" s="13" t="s">
        <v>39</v>
      </c>
      <c r="E37" s="24">
        <v>8138.2375995066004</v>
      </c>
      <c r="F37" s="25">
        <v>1737.0642751603807</v>
      </c>
      <c r="G37" s="22"/>
      <c r="H37" s="25">
        <f t="shared" si="10"/>
        <v>1924.2440975995735</v>
      </c>
      <c r="I37" s="25">
        <f t="shared" si="11"/>
        <v>8548.1685620257285</v>
      </c>
      <c r="J37" s="25">
        <f t="shared" si="12"/>
        <v>10472.412659625303</v>
      </c>
      <c r="K37" s="22"/>
      <c r="L37" s="25">
        <f t="shared" si="13"/>
        <v>459.79166278422565</v>
      </c>
      <c r="M37" s="25">
        <f t="shared" si="14"/>
        <v>10225.779131754662</v>
      </c>
      <c r="N37" s="25">
        <f t="shared" si="15"/>
        <v>10685.570794538888</v>
      </c>
      <c r="O37" s="22"/>
      <c r="P37" s="22">
        <f t="shared" si="16"/>
        <v>213.15813491358495</v>
      </c>
    </row>
    <row r="38" spans="1:16" ht="12.75" customHeight="1" x14ac:dyDescent="0.25">
      <c r="A38" s="3">
        <f t="shared" ref="A38:A50" si="17">A37+1</f>
        <v>21</v>
      </c>
      <c r="B38" s="3"/>
      <c r="C38" s="13" t="s">
        <v>40</v>
      </c>
      <c r="E38" s="24">
        <v>2896.9473027872186</v>
      </c>
      <c r="F38" s="25">
        <v>618.33825876489379</v>
      </c>
      <c r="G38" s="22"/>
      <c r="H38" s="25">
        <f t="shared" si="10"/>
        <v>684.96817404093395</v>
      </c>
      <c r="I38" s="25">
        <f t="shared" si="11"/>
        <v>3042.8693628989504</v>
      </c>
      <c r="J38" s="25">
        <f t="shared" si="12"/>
        <v>3727.8375369398846</v>
      </c>
      <c r="K38" s="22"/>
      <c r="L38" s="25">
        <f t="shared" si="13"/>
        <v>163.67084409375909</v>
      </c>
      <c r="M38" s="25">
        <f t="shared" si="14"/>
        <v>3640.0440405463823</v>
      </c>
      <c r="N38" s="25">
        <f t="shared" si="15"/>
        <v>3803.7148846401415</v>
      </c>
      <c r="O38" s="22"/>
      <c r="P38" s="22">
        <f t="shared" si="16"/>
        <v>75.877347700256905</v>
      </c>
    </row>
    <row r="39" spans="1:16" ht="12.75" customHeight="1" x14ac:dyDescent="0.25">
      <c r="A39" s="3">
        <f t="shared" si="17"/>
        <v>22</v>
      </c>
      <c r="B39" s="3"/>
      <c r="C39" s="13" t="s">
        <v>41</v>
      </c>
      <c r="E39" s="24">
        <v>0</v>
      </c>
      <c r="F39" s="25">
        <v>0</v>
      </c>
      <c r="G39" s="22"/>
      <c r="H39" s="25">
        <f t="shared" si="10"/>
        <v>0</v>
      </c>
      <c r="I39" s="25">
        <f t="shared" si="11"/>
        <v>0</v>
      </c>
      <c r="J39" s="25">
        <f t="shared" si="12"/>
        <v>0</v>
      </c>
      <c r="K39" s="22"/>
      <c r="L39" s="25">
        <f t="shared" si="13"/>
        <v>0</v>
      </c>
      <c r="M39" s="25">
        <f t="shared" si="14"/>
        <v>0</v>
      </c>
      <c r="N39" s="25">
        <f t="shared" si="15"/>
        <v>0</v>
      </c>
      <c r="O39" s="22"/>
      <c r="P39" s="22">
        <f t="shared" si="16"/>
        <v>0</v>
      </c>
    </row>
    <row r="40" spans="1:16" ht="12.75" customHeight="1" x14ac:dyDescent="0.25">
      <c r="A40" s="3">
        <f t="shared" si="17"/>
        <v>23</v>
      </c>
      <c r="B40" s="3"/>
      <c r="C40" s="13" t="s">
        <v>42</v>
      </c>
      <c r="E40" s="24">
        <v>25.448907685947447</v>
      </c>
      <c r="F40" s="25">
        <v>5.4319363182261791</v>
      </c>
      <c r="G40" s="22"/>
      <c r="H40" s="25">
        <f t="shared" si="10"/>
        <v>6.0172623134042809</v>
      </c>
      <c r="I40" s="25">
        <f t="shared" si="11"/>
        <v>26.730793978305556</v>
      </c>
      <c r="J40" s="25">
        <f t="shared" si="12"/>
        <v>32.748056291709837</v>
      </c>
      <c r="K40" s="22"/>
      <c r="L40" s="25">
        <f t="shared" si="13"/>
        <v>1.4378046152982125</v>
      </c>
      <c r="M40" s="25">
        <f t="shared" si="14"/>
        <v>31.976813893549824</v>
      </c>
      <c r="N40" s="25">
        <f t="shared" si="15"/>
        <v>33.414618508848037</v>
      </c>
      <c r="O40" s="22"/>
      <c r="P40" s="22">
        <f t="shared" si="16"/>
        <v>0.66656221713819974</v>
      </c>
    </row>
    <row r="41" spans="1:16" ht="12.75" customHeight="1" x14ac:dyDescent="0.25">
      <c r="A41" s="3">
        <f t="shared" si="17"/>
        <v>24</v>
      </c>
      <c r="B41" s="3"/>
      <c r="C41" s="13" t="s">
        <v>43</v>
      </c>
      <c r="E41" s="24">
        <v>0</v>
      </c>
      <c r="F41" s="25">
        <v>0</v>
      </c>
      <c r="G41" s="22"/>
      <c r="H41" s="25">
        <f t="shared" si="10"/>
        <v>0</v>
      </c>
      <c r="I41" s="25">
        <f t="shared" si="11"/>
        <v>0</v>
      </c>
      <c r="J41" s="25">
        <f t="shared" si="12"/>
        <v>0</v>
      </c>
      <c r="K41" s="22"/>
      <c r="L41" s="25">
        <f t="shared" si="13"/>
        <v>0</v>
      </c>
      <c r="M41" s="25">
        <f t="shared" si="14"/>
        <v>0</v>
      </c>
      <c r="N41" s="25">
        <f t="shared" si="15"/>
        <v>0</v>
      </c>
      <c r="O41" s="22"/>
      <c r="P41" s="22">
        <f t="shared" si="16"/>
        <v>0</v>
      </c>
    </row>
    <row r="42" spans="1:16" ht="12.75" customHeight="1" x14ac:dyDescent="0.25">
      <c r="A42" s="3">
        <f t="shared" si="17"/>
        <v>25</v>
      </c>
      <c r="B42" s="3"/>
      <c r="C42" s="13" t="s">
        <v>44</v>
      </c>
      <c r="E42" s="24">
        <v>4285.0957364780998</v>
      </c>
      <c r="F42" s="25">
        <v>914.63128576258896</v>
      </c>
      <c r="G42" s="22"/>
      <c r="H42" s="25">
        <f t="shared" si="10"/>
        <v>1013.1886760183787</v>
      </c>
      <c r="I42" s="25">
        <f t="shared" si="11"/>
        <v>4500.9401866140324</v>
      </c>
      <c r="J42" s="25">
        <f t="shared" si="12"/>
        <v>5514.1288626324113</v>
      </c>
      <c r="K42" s="22"/>
      <c r="L42" s="25">
        <f t="shared" si="13"/>
        <v>242.09803041193007</v>
      </c>
      <c r="M42" s="25">
        <f t="shared" si="14"/>
        <v>5384.2668051747742</v>
      </c>
      <c r="N42" s="25">
        <f t="shared" si="15"/>
        <v>5626.3648355867044</v>
      </c>
      <c r="O42" s="22"/>
      <c r="P42" s="22">
        <f t="shared" si="16"/>
        <v>112.23597295429317</v>
      </c>
    </row>
    <row r="43" spans="1:16" ht="12.75" customHeight="1" x14ac:dyDescent="0.25">
      <c r="A43" s="3">
        <f t="shared" si="17"/>
        <v>26</v>
      </c>
      <c r="B43" s="3"/>
      <c r="C43" s="13" t="s">
        <v>45</v>
      </c>
      <c r="E43" s="24">
        <v>0</v>
      </c>
      <c r="F43" s="25">
        <v>0</v>
      </c>
      <c r="G43" s="22"/>
      <c r="H43" s="25">
        <f t="shared" si="10"/>
        <v>0</v>
      </c>
      <c r="I43" s="25">
        <f t="shared" si="11"/>
        <v>0</v>
      </c>
      <c r="J43" s="25">
        <f t="shared" si="12"/>
        <v>0</v>
      </c>
      <c r="K43" s="22"/>
      <c r="L43" s="25">
        <f t="shared" si="13"/>
        <v>0</v>
      </c>
      <c r="M43" s="25">
        <f t="shared" si="14"/>
        <v>0</v>
      </c>
      <c r="N43" s="25">
        <f t="shared" si="15"/>
        <v>0</v>
      </c>
      <c r="O43" s="22"/>
      <c r="P43" s="22">
        <f t="shared" si="16"/>
        <v>0</v>
      </c>
    </row>
    <row r="44" spans="1:16" ht="12.75" customHeight="1" x14ac:dyDescent="0.25">
      <c r="A44" s="3">
        <f t="shared" si="17"/>
        <v>27</v>
      </c>
      <c r="B44" s="3"/>
      <c r="C44" s="13" t="s">
        <v>46</v>
      </c>
      <c r="E44" s="24">
        <v>349.82178707982018</v>
      </c>
      <c r="F44" s="25">
        <v>74.667631852620985</v>
      </c>
      <c r="G44" s="22"/>
      <c r="H44" s="25">
        <f t="shared" si="10"/>
        <v>82.713548329049701</v>
      </c>
      <c r="I44" s="25">
        <f t="shared" si="11"/>
        <v>367.44265156483914</v>
      </c>
      <c r="J44" s="25">
        <f t="shared" si="12"/>
        <v>450.15619989388881</v>
      </c>
      <c r="K44" s="22"/>
      <c r="L44" s="25">
        <f t="shared" si="13"/>
        <v>19.764124503975093</v>
      </c>
      <c r="M44" s="25">
        <f t="shared" si="14"/>
        <v>439.55466849122513</v>
      </c>
      <c r="N44" s="25">
        <f t="shared" si="15"/>
        <v>459.31879299520023</v>
      </c>
      <c r="O44" s="22"/>
      <c r="P44" s="22">
        <f t="shared" si="16"/>
        <v>9.1625931013114155</v>
      </c>
    </row>
    <row r="45" spans="1:16" ht="12.75" customHeight="1" x14ac:dyDescent="0.25">
      <c r="A45" s="3">
        <f t="shared" si="17"/>
        <v>28</v>
      </c>
      <c r="B45" s="3"/>
      <c r="C45" s="13" t="s">
        <v>47</v>
      </c>
      <c r="E45" s="24">
        <v>1188.4642910418909</v>
      </c>
      <c r="F45" s="25">
        <v>200.49931143562566</v>
      </c>
      <c r="G45" s="22"/>
      <c r="H45" s="25">
        <f t="shared" si="10"/>
        <v>281.00622146788493</v>
      </c>
      <c r="I45" s="25">
        <f t="shared" si="11"/>
        <v>986.66579885973351</v>
      </c>
      <c r="J45" s="25">
        <f t="shared" si="12"/>
        <v>1267.6720203276184</v>
      </c>
      <c r="K45" s="22"/>
      <c r="L45" s="25">
        <f t="shared" si="13"/>
        <v>67.145492602840264</v>
      </c>
      <c r="M45" s="25">
        <f t="shared" si="14"/>
        <v>1180.3027119536507</v>
      </c>
      <c r="N45" s="25">
        <f t="shared" si="15"/>
        <v>1247.448204556491</v>
      </c>
      <c r="O45" s="22"/>
      <c r="P45" s="22">
        <f t="shared" si="16"/>
        <v>-20.22381577112742</v>
      </c>
    </row>
    <row r="46" spans="1:16" ht="12.75" customHeight="1" x14ac:dyDescent="0.25">
      <c r="A46" s="3">
        <f t="shared" si="17"/>
        <v>29</v>
      </c>
      <c r="B46" s="3"/>
      <c r="C46" s="13" t="s">
        <v>48</v>
      </c>
      <c r="E46" s="24">
        <v>0</v>
      </c>
      <c r="F46" s="25">
        <v>0</v>
      </c>
      <c r="G46" s="22"/>
      <c r="H46" s="25">
        <f t="shared" si="10"/>
        <v>0</v>
      </c>
      <c r="I46" s="25">
        <f t="shared" si="11"/>
        <v>0</v>
      </c>
      <c r="J46" s="25">
        <f t="shared" si="12"/>
        <v>0</v>
      </c>
      <c r="K46" s="22"/>
      <c r="L46" s="25">
        <f t="shared" si="13"/>
        <v>0</v>
      </c>
      <c r="M46" s="25">
        <f t="shared" si="14"/>
        <v>0</v>
      </c>
      <c r="N46" s="25">
        <f t="shared" si="15"/>
        <v>0</v>
      </c>
      <c r="O46" s="22"/>
      <c r="P46" s="22">
        <f t="shared" si="16"/>
        <v>0</v>
      </c>
    </row>
    <row r="47" spans="1:16" ht="12.75" customHeight="1" x14ac:dyDescent="0.25">
      <c r="A47" s="3">
        <f t="shared" si="17"/>
        <v>30</v>
      </c>
      <c r="B47" s="3"/>
      <c r="C47" s="13" t="s">
        <v>49</v>
      </c>
      <c r="E47" s="24">
        <v>15011.330845374086</v>
      </c>
      <c r="F47" s="25">
        <v>2532.4795375983113</v>
      </c>
      <c r="G47" s="22"/>
      <c r="H47" s="25">
        <f t="shared" si="10"/>
        <v>3549.3513703847557</v>
      </c>
      <c r="I47" s="25">
        <f t="shared" si="11"/>
        <v>12462.441532437022</v>
      </c>
      <c r="J47" s="25">
        <f t="shared" si="12"/>
        <v>16011.792902821777</v>
      </c>
      <c r="K47" s="22"/>
      <c r="L47" s="25">
        <f t="shared" si="13"/>
        <v>848.10558620420977</v>
      </c>
      <c r="M47" s="25">
        <f t="shared" si="14"/>
        <v>14908.243049772878</v>
      </c>
      <c r="N47" s="25">
        <f t="shared" si="15"/>
        <v>15756.348635977089</v>
      </c>
      <c r="O47" s="22"/>
      <c r="P47" s="22">
        <f t="shared" si="16"/>
        <v>-255.44426684468817</v>
      </c>
    </row>
    <row r="48" spans="1:16" ht="12.75" customHeight="1" x14ac:dyDescent="0.25">
      <c r="A48" s="3">
        <f t="shared" si="17"/>
        <v>31</v>
      </c>
      <c r="B48" s="3"/>
      <c r="C48" s="13" t="s">
        <v>50</v>
      </c>
      <c r="E48" s="24">
        <v>0</v>
      </c>
      <c r="F48" s="25">
        <v>0</v>
      </c>
      <c r="G48" s="22"/>
      <c r="H48" s="25">
        <f t="shared" si="10"/>
        <v>0</v>
      </c>
      <c r="I48" s="25">
        <f t="shared" si="11"/>
        <v>0</v>
      </c>
      <c r="J48" s="25">
        <f t="shared" si="12"/>
        <v>0</v>
      </c>
      <c r="K48" s="22"/>
      <c r="L48" s="25">
        <f t="shared" si="13"/>
        <v>0</v>
      </c>
      <c r="M48" s="25">
        <f t="shared" si="14"/>
        <v>0</v>
      </c>
      <c r="N48" s="25">
        <f t="shared" si="15"/>
        <v>0</v>
      </c>
      <c r="O48" s="22"/>
      <c r="P48" s="22">
        <f t="shared" si="16"/>
        <v>0</v>
      </c>
    </row>
    <row r="49" spans="1:16" ht="12.75" customHeight="1" x14ac:dyDescent="0.25">
      <c r="A49" s="3">
        <f t="shared" si="17"/>
        <v>32</v>
      </c>
      <c r="B49" s="3"/>
      <c r="C49" s="13" t="s">
        <v>51</v>
      </c>
      <c r="E49" s="24">
        <v>1488.7928526797598</v>
      </c>
      <c r="F49" s="25">
        <v>251.16610072557168</v>
      </c>
      <c r="G49" s="22"/>
      <c r="H49" s="25">
        <f t="shared" si="10"/>
        <v>352.0173531786715</v>
      </c>
      <c r="I49" s="25">
        <f t="shared" si="11"/>
        <v>1235.9992642590551</v>
      </c>
      <c r="J49" s="25">
        <f t="shared" si="12"/>
        <v>1588.0166174377266</v>
      </c>
      <c r="K49" s="22"/>
      <c r="L49" s="25">
        <f t="shared" si="13"/>
        <v>84.113363969171772</v>
      </c>
      <c r="M49" s="25">
        <f t="shared" si="14"/>
        <v>1478.5688175911662</v>
      </c>
      <c r="N49" s="25">
        <f t="shared" si="15"/>
        <v>1562.682181560338</v>
      </c>
      <c r="O49" s="22"/>
      <c r="P49" s="22">
        <f t="shared" si="16"/>
        <v>-25.334435877388614</v>
      </c>
    </row>
    <row r="50" spans="1:16" ht="12.75" customHeight="1" x14ac:dyDescent="0.25">
      <c r="A50" s="3">
        <f t="shared" si="17"/>
        <v>33</v>
      </c>
      <c r="B50" s="3"/>
      <c r="C50" s="12" t="s">
        <v>52</v>
      </c>
      <c r="E50" s="26">
        <f>SUM(E36:E49)</f>
        <v>55347.962413190136</v>
      </c>
      <c r="F50" s="26">
        <f>SUM(F36:F49)</f>
        <v>11022.341566303239</v>
      </c>
      <c r="G50" s="22"/>
      <c r="H50" s="26">
        <f>SUM(H36:H49)</f>
        <v>13086.738828343026</v>
      </c>
      <c r="I50" s="26">
        <f>SUM(I36:I49)</f>
        <v>54241.420426589277</v>
      </c>
      <c r="J50" s="26">
        <f>SUM(J36:J49)</f>
        <v>67328.15925493231</v>
      </c>
      <c r="K50" s="22"/>
      <c r="L50" s="27">
        <f>SUM(L36:L49)</f>
        <v>3127.0322792274333</v>
      </c>
      <c r="M50" s="27">
        <f>SUM(M36:M49)</f>
        <v>64886.505343257435</v>
      </c>
      <c r="N50" s="26">
        <f>SUM(N36:N49)</f>
        <v>68013.537622484873</v>
      </c>
      <c r="O50" s="22"/>
      <c r="P50" s="27">
        <f>SUM(P36:P49)</f>
        <v>685.37836755256853</v>
      </c>
    </row>
    <row r="51" spans="1:16" ht="12.75" customHeight="1" x14ac:dyDescent="0.25">
      <c r="A51" s="3"/>
      <c r="B51" s="3"/>
      <c r="C51" s="3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12.75" customHeight="1" x14ac:dyDescent="0.25">
      <c r="A52" s="3"/>
      <c r="B52" s="3"/>
      <c r="C52" s="9" t="s">
        <v>53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12.75" customHeight="1" x14ac:dyDescent="0.25">
      <c r="A53" s="3">
        <f>A50+1</f>
        <v>34</v>
      </c>
      <c r="B53" s="3"/>
      <c r="C53" s="10" t="s">
        <v>54</v>
      </c>
      <c r="E53" s="24">
        <v>0</v>
      </c>
      <c r="F53" s="25">
        <v>0</v>
      </c>
      <c r="G53" s="22"/>
      <c r="H53" s="25">
        <f t="shared" ref="H53:H61" si="18">E53/$E$64*$H$64</f>
        <v>0</v>
      </c>
      <c r="I53" s="25">
        <f t="shared" ref="I53:I61" si="19">F53/$F$64*$I$64</f>
        <v>0</v>
      </c>
      <c r="J53" s="25">
        <f t="shared" ref="J53:J61" si="20">H53+I53</f>
        <v>0</v>
      </c>
      <c r="K53" s="22"/>
      <c r="L53" s="25">
        <f t="shared" ref="L53:L61" si="21">E53/$E$64*$L$64</f>
        <v>0</v>
      </c>
      <c r="M53" s="25">
        <f t="shared" ref="M53:M61" si="22">F53/$F$64*$M$64</f>
        <v>0</v>
      </c>
      <c r="N53" s="25">
        <f t="shared" ref="N53:N61" si="23">L53+M53</f>
        <v>0</v>
      </c>
      <c r="O53" s="22"/>
      <c r="P53" s="22">
        <f t="shared" ref="P53:P61" si="24">N53-J53</f>
        <v>0</v>
      </c>
    </row>
    <row r="54" spans="1:16" ht="12.75" customHeight="1" x14ac:dyDescent="0.25">
      <c r="A54" s="3">
        <f>A53+1</f>
        <v>35</v>
      </c>
      <c r="B54" s="3"/>
      <c r="C54" s="10" t="s">
        <v>55</v>
      </c>
      <c r="E54" s="24">
        <v>0</v>
      </c>
      <c r="F54" s="25">
        <v>0</v>
      </c>
      <c r="G54" s="22"/>
      <c r="H54" s="25">
        <f t="shared" si="18"/>
        <v>0</v>
      </c>
      <c r="I54" s="25">
        <f t="shared" si="19"/>
        <v>0</v>
      </c>
      <c r="J54" s="25">
        <f t="shared" si="20"/>
        <v>0</v>
      </c>
      <c r="K54" s="22"/>
      <c r="L54" s="25">
        <f t="shared" si="21"/>
        <v>0</v>
      </c>
      <c r="M54" s="25">
        <f t="shared" si="22"/>
        <v>0</v>
      </c>
      <c r="N54" s="25">
        <f t="shared" si="23"/>
        <v>0</v>
      </c>
      <c r="O54" s="22"/>
      <c r="P54" s="22">
        <f t="shared" si="24"/>
        <v>0</v>
      </c>
    </row>
    <row r="55" spans="1:16" ht="12.75" customHeight="1" x14ac:dyDescent="0.25">
      <c r="A55" s="3">
        <f>A54+1</f>
        <v>36</v>
      </c>
      <c r="B55" s="3"/>
      <c r="C55" s="10" t="s">
        <v>56</v>
      </c>
      <c r="E55" s="24">
        <v>0</v>
      </c>
      <c r="F55" s="25">
        <v>0</v>
      </c>
      <c r="G55" s="22"/>
      <c r="H55" s="25">
        <f t="shared" si="18"/>
        <v>0</v>
      </c>
      <c r="I55" s="25">
        <f t="shared" si="19"/>
        <v>0</v>
      </c>
      <c r="J55" s="25">
        <f t="shared" si="20"/>
        <v>0</v>
      </c>
      <c r="K55" s="22"/>
      <c r="L55" s="25">
        <f t="shared" si="21"/>
        <v>0</v>
      </c>
      <c r="M55" s="25">
        <f t="shared" si="22"/>
        <v>0</v>
      </c>
      <c r="N55" s="25">
        <f t="shared" si="23"/>
        <v>0</v>
      </c>
      <c r="O55" s="22"/>
      <c r="P55" s="22">
        <f t="shared" si="24"/>
        <v>0</v>
      </c>
    </row>
    <row r="56" spans="1:16" ht="12.75" customHeight="1" x14ac:dyDescent="0.25">
      <c r="A56" s="3">
        <f>A55+1</f>
        <v>37</v>
      </c>
      <c r="B56" s="3"/>
      <c r="C56" s="13" t="s">
        <v>57</v>
      </c>
      <c r="E56" s="24">
        <v>79460.875127942694</v>
      </c>
      <c r="F56" s="25">
        <v>11735.744980040941</v>
      </c>
      <c r="G56" s="22"/>
      <c r="H56" s="25">
        <f t="shared" si="18"/>
        <v>18788.112055650785</v>
      </c>
      <c r="I56" s="25">
        <f t="shared" si="19"/>
        <v>57752.109536116564</v>
      </c>
      <c r="J56" s="25">
        <f t="shared" si="20"/>
        <v>76540.221591767346</v>
      </c>
      <c r="K56" s="22"/>
      <c r="L56" s="25">
        <f t="shared" si="21"/>
        <v>4489.3562586058606</v>
      </c>
      <c r="M56" s="25">
        <f t="shared" si="22"/>
        <v>69086.180533772756</v>
      </c>
      <c r="N56" s="25">
        <f t="shared" si="23"/>
        <v>73575.536792378611</v>
      </c>
      <c r="O56" s="22"/>
      <c r="P56" s="22">
        <f t="shared" si="24"/>
        <v>-2964.684799388735</v>
      </c>
    </row>
    <row r="57" spans="1:16" ht="12.75" customHeight="1" x14ac:dyDescent="0.25">
      <c r="A57" s="3">
        <f t="shared" ref="A57:A62" si="25">A56+1</f>
        <v>38</v>
      </c>
      <c r="B57" s="3"/>
      <c r="C57" s="13" t="s">
        <v>58</v>
      </c>
      <c r="E57" s="24">
        <v>0</v>
      </c>
      <c r="F57" s="25">
        <v>0</v>
      </c>
      <c r="G57" s="22"/>
      <c r="H57" s="25">
        <f t="shared" si="18"/>
        <v>0</v>
      </c>
      <c r="I57" s="25">
        <f t="shared" si="19"/>
        <v>0</v>
      </c>
      <c r="J57" s="25">
        <f t="shared" si="20"/>
        <v>0</v>
      </c>
      <c r="K57" s="22"/>
      <c r="L57" s="25">
        <f t="shared" si="21"/>
        <v>0</v>
      </c>
      <c r="M57" s="25">
        <f t="shared" si="22"/>
        <v>0</v>
      </c>
      <c r="N57" s="25">
        <f t="shared" si="23"/>
        <v>0</v>
      </c>
      <c r="O57" s="22"/>
      <c r="P57" s="22">
        <f t="shared" si="24"/>
        <v>0</v>
      </c>
    </row>
    <row r="58" spans="1:16" ht="12.75" customHeight="1" x14ac:dyDescent="0.25">
      <c r="A58" s="3">
        <f t="shared" si="25"/>
        <v>39</v>
      </c>
      <c r="B58" s="3"/>
      <c r="C58" s="13" t="s">
        <v>59</v>
      </c>
      <c r="E58" s="24">
        <v>0</v>
      </c>
      <c r="F58" s="25">
        <v>0</v>
      </c>
      <c r="G58" s="22"/>
      <c r="H58" s="25">
        <f t="shared" si="18"/>
        <v>0</v>
      </c>
      <c r="I58" s="25">
        <f t="shared" si="19"/>
        <v>0</v>
      </c>
      <c r="J58" s="25">
        <f t="shared" si="20"/>
        <v>0</v>
      </c>
      <c r="K58" s="22"/>
      <c r="L58" s="25">
        <f t="shared" si="21"/>
        <v>0</v>
      </c>
      <c r="M58" s="25">
        <f t="shared" si="22"/>
        <v>0</v>
      </c>
      <c r="N58" s="25">
        <f t="shared" si="23"/>
        <v>0</v>
      </c>
      <c r="O58" s="22"/>
      <c r="P58" s="22">
        <f t="shared" si="24"/>
        <v>0</v>
      </c>
    </row>
    <row r="59" spans="1:16" ht="12.75" customHeight="1" x14ac:dyDescent="0.25">
      <c r="A59" s="3">
        <f t="shared" si="25"/>
        <v>40</v>
      </c>
      <c r="B59" s="3"/>
      <c r="C59" s="13" t="s">
        <v>60</v>
      </c>
      <c r="E59" s="24">
        <v>226.79119754350052</v>
      </c>
      <c r="F59" s="25">
        <v>36.148248976458547</v>
      </c>
      <c r="G59" s="22"/>
      <c r="H59" s="25">
        <f t="shared" si="18"/>
        <v>53.623603135779369</v>
      </c>
      <c r="I59" s="25">
        <f t="shared" si="19"/>
        <v>177.88709945365264</v>
      </c>
      <c r="J59" s="25">
        <f t="shared" si="20"/>
        <v>231.51070258943201</v>
      </c>
      <c r="K59" s="22"/>
      <c r="L59" s="25">
        <f t="shared" si="21"/>
        <v>12.813179825282308</v>
      </c>
      <c r="M59" s="25">
        <f t="shared" si="22"/>
        <v>212.79811882540324</v>
      </c>
      <c r="N59" s="25">
        <f t="shared" si="23"/>
        <v>225.61129865068554</v>
      </c>
      <c r="O59" s="22"/>
      <c r="P59" s="22">
        <f t="shared" si="24"/>
        <v>-5.8994039387464738</v>
      </c>
    </row>
    <row r="60" spans="1:16" ht="12.75" customHeight="1" x14ac:dyDescent="0.25">
      <c r="A60" s="3">
        <f t="shared" si="25"/>
        <v>41</v>
      </c>
      <c r="B60" s="3"/>
      <c r="C60" s="13" t="s">
        <v>61</v>
      </c>
      <c r="E60" s="24">
        <v>849.41146366427847</v>
      </c>
      <c r="F60" s="25">
        <v>194.46426049129991</v>
      </c>
      <c r="G60" s="22"/>
      <c r="H60" s="25">
        <f t="shared" si="18"/>
        <v>200.83893784183644</v>
      </c>
      <c r="I60" s="25">
        <f t="shared" si="19"/>
        <v>956.96705167448852</v>
      </c>
      <c r="J60" s="25">
        <f t="shared" si="20"/>
        <v>1157.8059895163249</v>
      </c>
      <c r="K60" s="22"/>
      <c r="L60" s="25">
        <f t="shared" si="21"/>
        <v>47.98978949568388</v>
      </c>
      <c r="M60" s="25">
        <f t="shared" si="22"/>
        <v>1144.7754727558583</v>
      </c>
      <c r="N60" s="25">
        <f t="shared" si="23"/>
        <v>1192.7652622515423</v>
      </c>
      <c r="O60" s="22"/>
      <c r="P60" s="22">
        <f t="shared" si="24"/>
        <v>34.959272735217382</v>
      </c>
    </row>
    <row r="61" spans="1:16" ht="12.75" customHeight="1" x14ac:dyDescent="0.25">
      <c r="A61" s="3">
        <f t="shared" si="25"/>
        <v>42</v>
      </c>
      <c r="B61" s="3"/>
      <c r="C61" s="13" t="s">
        <v>62</v>
      </c>
      <c r="E61" s="24">
        <v>0</v>
      </c>
      <c r="F61" s="25">
        <v>0</v>
      </c>
      <c r="G61" s="22"/>
      <c r="H61" s="25">
        <f t="shared" si="18"/>
        <v>0</v>
      </c>
      <c r="I61" s="25">
        <f t="shared" si="19"/>
        <v>0</v>
      </c>
      <c r="J61" s="25">
        <f t="shared" si="20"/>
        <v>0</v>
      </c>
      <c r="K61" s="22"/>
      <c r="L61" s="25">
        <f t="shared" si="21"/>
        <v>0</v>
      </c>
      <c r="M61" s="25">
        <f t="shared" si="22"/>
        <v>0</v>
      </c>
      <c r="N61" s="25">
        <f t="shared" si="23"/>
        <v>0</v>
      </c>
      <c r="O61" s="22"/>
      <c r="P61" s="22">
        <f t="shared" si="24"/>
        <v>0</v>
      </c>
    </row>
    <row r="62" spans="1:16" ht="12.75" customHeight="1" x14ac:dyDescent="0.25">
      <c r="A62" s="3">
        <f t="shared" si="25"/>
        <v>43</v>
      </c>
      <c r="B62" s="3"/>
      <c r="C62" s="12" t="s">
        <v>63</v>
      </c>
      <c r="E62" s="26">
        <f>SUM(E53:E61)</f>
        <v>80537.077789150469</v>
      </c>
      <c r="F62" s="26">
        <f>SUM(F53:F61)</f>
        <v>11966.3574895087</v>
      </c>
      <c r="G62" s="22"/>
      <c r="H62" s="26">
        <f>SUM(H53:H61)</f>
        <v>19042.574596628401</v>
      </c>
      <c r="I62" s="26">
        <f>SUM(I53:I61)</f>
        <v>58886.963687244708</v>
      </c>
      <c r="J62" s="26">
        <f>SUM(J53:J61)</f>
        <v>77929.538283873102</v>
      </c>
      <c r="K62" s="22"/>
      <c r="L62" s="26">
        <f>SUM(L53:L61)</f>
        <v>4550.159227926827</v>
      </c>
      <c r="M62" s="26">
        <f>SUM(M53:M61)</f>
        <v>70443.754125354026</v>
      </c>
      <c r="N62" s="26">
        <f>SUM(N53:N61)</f>
        <v>74993.913353280848</v>
      </c>
      <c r="O62" s="22"/>
      <c r="P62" s="26">
        <f>SUM(P53:P61)</f>
        <v>-2935.6249305922643</v>
      </c>
    </row>
    <row r="63" spans="1:16" ht="12.75" customHeight="1" x14ac:dyDescent="0.25">
      <c r="A63" s="3"/>
      <c r="B63" s="3"/>
      <c r="C63" s="1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ht="12.75" customHeight="1" thickBot="1" x14ac:dyDescent="0.3">
      <c r="A64" s="3">
        <f>A62+1</f>
        <v>44</v>
      </c>
      <c r="B64" s="3"/>
      <c r="C64" s="12" t="s">
        <v>64</v>
      </c>
      <c r="E64" s="29">
        <f>E25+E33+E50+E62</f>
        <v>221666.94362098604</v>
      </c>
      <c r="F64" s="29">
        <f>F25+F33+F50+F62</f>
        <v>41301.95159427225</v>
      </c>
      <c r="G64" s="22"/>
      <c r="H64" s="31">
        <v>52411.999856268616</v>
      </c>
      <c r="I64" s="29">
        <v>203248.69333684805</v>
      </c>
      <c r="J64" s="29">
        <f>J25+J33+J50+J62</f>
        <v>255660.69319311669</v>
      </c>
      <c r="K64" s="22"/>
      <c r="L64" s="31">
        <v>12523.671291923149</v>
      </c>
      <c r="M64" s="31">
        <v>243137.02190119354</v>
      </c>
      <c r="N64" s="29">
        <f>N25+N33+N50+N62</f>
        <v>255660.69319311669</v>
      </c>
      <c r="O64" s="22"/>
      <c r="P64" s="29">
        <v>0</v>
      </c>
    </row>
    <row r="65" spans="1:3" ht="12.75" customHeight="1" thickTop="1" x14ac:dyDescent="0.25"/>
    <row r="66" spans="1:3" ht="12.75" customHeight="1" x14ac:dyDescent="0.25">
      <c r="A66" s="15" t="s">
        <v>65</v>
      </c>
    </row>
    <row r="67" spans="1:3" ht="12.75" customHeight="1" x14ac:dyDescent="0.25">
      <c r="A67" s="16" t="s">
        <v>66</v>
      </c>
      <c r="C67" s="1" t="s">
        <v>93</v>
      </c>
    </row>
    <row r="68" spans="1:3" ht="12.75" customHeight="1" x14ac:dyDescent="0.25">
      <c r="A68" s="16" t="s">
        <v>68</v>
      </c>
      <c r="C68" s="1" t="s">
        <v>94</v>
      </c>
    </row>
    <row r="69" spans="1:3" ht="12.75" customHeight="1" x14ac:dyDescent="0.25">
      <c r="A69" s="16" t="s">
        <v>70</v>
      </c>
      <c r="C69" s="1" t="s">
        <v>69</v>
      </c>
    </row>
    <row r="70" spans="1:3" ht="12.75" customHeight="1" x14ac:dyDescent="0.25">
      <c r="A70" s="16" t="s">
        <v>72</v>
      </c>
      <c r="C70" s="1" t="s">
        <v>73</v>
      </c>
    </row>
    <row r="71" spans="1:3" ht="12.75" customHeight="1" x14ac:dyDescent="0.25">
      <c r="A71" s="16" t="s">
        <v>95</v>
      </c>
      <c r="C71" s="17" t="s">
        <v>96</v>
      </c>
    </row>
    <row r="72" spans="1:3" ht="12.75" customHeight="1" x14ac:dyDescent="0.25">
      <c r="A72" s="16" t="s">
        <v>97</v>
      </c>
      <c r="C72" s="1" t="s">
        <v>98</v>
      </c>
    </row>
    <row r="73" spans="1:3" ht="12.75" customHeight="1" x14ac:dyDescent="0.25">
      <c r="A73" s="16" t="s">
        <v>99</v>
      </c>
      <c r="C73" s="1" t="s">
        <v>100</v>
      </c>
    </row>
    <row r="74" spans="1:3" ht="12.75" customHeight="1" x14ac:dyDescent="0.25">
      <c r="A74" s="16" t="s">
        <v>101</v>
      </c>
      <c r="C74" s="1" t="s">
        <v>102</v>
      </c>
    </row>
  </sheetData>
  <mergeCells count="5">
    <mergeCell ref="A9:A10"/>
    <mergeCell ref="A5:P5"/>
    <mergeCell ref="E7:F7"/>
    <mergeCell ref="H7:J7"/>
    <mergeCell ref="L7:N7"/>
  </mergeCells>
  <pageMargins left="0.7" right="0.7" top="0.75" bottom="0.75" header="0.3" footer="0.3"/>
  <pageSetup scale="56" orientation="landscape" r:id="rId1"/>
  <headerFooter>
    <oddHeader>&amp;R&amp;"Arial,Regular"&amp;10Filed: 2023-03-08
EB-2022-0200
Exhibit I.7.1-TCPL-1
Attachment 3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8B59-F852-44DE-B2C8-92F8BA61421D}">
  <dimension ref="A1:Y147"/>
  <sheetViews>
    <sheetView tabSelected="1" view="pageBreakPreview" topLeftCell="A55" zoomScale="60" zoomScaleNormal="90" workbookViewId="0">
      <selection activeCell="M86" sqref="M86"/>
    </sheetView>
  </sheetViews>
  <sheetFormatPr defaultColWidth="9.1796875" defaultRowHeight="12.75" customHeight="1" x14ac:dyDescent="0.25"/>
  <cols>
    <col min="1" max="1" width="4.81640625" style="1" customWidth="1"/>
    <col min="2" max="2" width="1.7265625" style="1" customWidth="1"/>
    <col min="3" max="3" width="24" style="1" bestFit="1" customWidth="1"/>
    <col min="4" max="4" width="1.7265625" style="1" customWidth="1"/>
    <col min="5" max="5" width="15" style="1" customWidth="1"/>
    <col min="6" max="6" width="1.7265625" style="1" customWidth="1"/>
    <col min="7" max="7" width="15.26953125" style="1" bestFit="1" customWidth="1"/>
    <col min="8" max="8" width="1.7265625" style="1" customWidth="1"/>
    <col min="9" max="9" width="15.1796875" style="1" bestFit="1" customWidth="1"/>
    <col min="10" max="10" width="1.7265625" style="1" customWidth="1"/>
    <col min="11" max="11" width="15" style="1" customWidth="1"/>
    <col min="12" max="12" width="2.1796875" style="1" customWidth="1"/>
    <col min="13" max="13" width="15" style="1" customWidth="1"/>
    <col min="14" max="14" width="2.81640625" style="1" customWidth="1"/>
    <col min="15" max="15" width="15" style="1" customWidth="1"/>
    <col min="16" max="16" width="1.7265625" style="1" customWidth="1"/>
    <col min="17" max="17" width="15" style="1" customWidth="1"/>
    <col min="18" max="18" width="2.1796875" style="1" customWidth="1"/>
    <col min="19" max="19" width="15" style="1" customWidth="1"/>
    <col min="20" max="20" width="1.7265625" style="1" customWidth="1"/>
    <col min="21" max="21" width="15" style="1" customWidth="1"/>
    <col min="22" max="22" width="4.1796875" style="1" customWidth="1"/>
    <col min="23" max="23" width="15" style="1" customWidth="1"/>
    <col min="24" max="16384" width="9.1796875" style="1"/>
  </cols>
  <sheetData>
    <row r="1" spans="1:23" ht="12.75" customHeight="1" x14ac:dyDescent="0.25">
      <c r="W1" s="2"/>
    </row>
    <row r="2" spans="1:23" ht="12.75" customHeight="1" x14ac:dyDescent="0.25">
      <c r="W2" s="2"/>
    </row>
    <row r="3" spans="1:23" ht="12.75" customHeight="1" x14ac:dyDescent="0.25">
      <c r="W3" s="2"/>
    </row>
    <row r="4" spans="1:23" ht="12.75" customHeight="1" x14ac:dyDescent="0.25">
      <c r="A4" s="35" t="s">
        <v>103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ht="12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2.75" customHeight="1" x14ac:dyDescent="0.25">
      <c r="E6" s="37" t="s">
        <v>104</v>
      </c>
      <c r="F6" s="37"/>
      <c r="G6" s="37"/>
      <c r="H6" s="37"/>
      <c r="I6" s="37"/>
      <c r="K6" s="37" t="s">
        <v>76</v>
      </c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3" ht="12.75" customHeight="1" x14ac:dyDescent="0.25">
      <c r="K7" s="3" t="s">
        <v>105</v>
      </c>
      <c r="M7" s="3" t="s">
        <v>78</v>
      </c>
      <c r="O7" s="3" t="s">
        <v>106</v>
      </c>
      <c r="Q7" s="3" t="s">
        <v>107</v>
      </c>
      <c r="S7" s="3" t="s">
        <v>108</v>
      </c>
    </row>
    <row r="8" spans="1:23" ht="12.75" customHeight="1" x14ac:dyDescent="0.25">
      <c r="A8" s="33" t="s">
        <v>4</v>
      </c>
      <c r="B8" s="3"/>
      <c r="C8" s="3"/>
      <c r="E8" s="3" t="s">
        <v>79</v>
      </c>
      <c r="G8" s="3" t="s">
        <v>78</v>
      </c>
      <c r="I8" s="3" t="s">
        <v>106</v>
      </c>
      <c r="K8" s="3" t="s">
        <v>5</v>
      </c>
      <c r="L8" s="3"/>
      <c r="M8" s="3" t="s">
        <v>5</v>
      </c>
      <c r="N8" s="3"/>
      <c r="O8" s="3" t="s">
        <v>5</v>
      </c>
      <c r="P8" s="3"/>
      <c r="Q8" s="3" t="s">
        <v>5</v>
      </c>
      <c r="R8" s="3"/>
      <c r="S8" s="3" t="s">
        <v>109</v>
      </c>
      <c r="T8" s="3"/>
      <c r="U8" s="3" t="s">
        <v>110</v>
      </c>
    </row>
    <row r="9" spans="1:23" ht="12.75" customHeight="1" x14ac:dyDescent="0.25">
      <c r="A9" s="34"/>
      <c r="B9" s="4"/>
      <c r="C9" s="5" t="s">
        <v>7</v>
      </c>
      <c r="E9" s="6" t="s">
        <v>8</v>
      </c>
      <c r="G9" s="6" t="s">
        <v>82</v>
      </c>
      <c r="I9" s="6" t="s">
        <v>10</v>
      </c>
      <c r="K9" s="6" t="s">
        <v>11</v>
      </c>
      <c r="L9" s="3"/>
      <c r="M9" s="6" t="s">
        <v>111</v>
      </c>
      <c r="N9" s="3"/>
      <c r="O9" s="6" t="s">
        <v>112</v>
      </c>
      <c r="P9" s="3"/>
      <c r="Q9" s="6" t="s">
        <v>113</v>
      </c>
      <c r="R9" s="3"/>
      <c r="S9" s="6" t="s">
        <v>114</v>
      </c>
      <c r="T9" s="3"/>
      <c r="U9" s="6" t="s">
        <v>115</v>
      </c>
      <c r="W9" s="3"/>
    </row>
    <row r="10" spans="1:23" ht="12.75" customHeight="1" x14ac:dyDescent="0.25">
      <c r="A10" s="7"/>
      <c r="B10" s="7"/>
      <c r="C10" s="7"/>
      <c r="E10" s="3" t="s">
        <v>13</v>
      </c>
      <c r="G10" s="3" t="s">
        <v>14</v>
      </c>
      <c r="I10" s="3" t="s">
        <v>15</v>
      </c>
      <c r="K10" s="3" t="s">
        <v>16</v>
      </c>
      <c r="L10" s="3"/>
      <c r="M10" s="3" t="s">
        <v>116</v>
      </c>
      <c r="N10" s="3"/>
      <c r="O10" s="3" t="s">
        <v>89</v>
      </c>
      <c r="P10" s="3"/>
      <c r="Q10" s="3" t="s">
        <v>90</v>
      </c>
      <c r="R10" s="3"/>
      <c r="S10" s="3" t="s">
        <v>117</v>
      </c>
      <c r="T10" s="3"/>
      <c r="U10" s="3" t="s">
        <v>118</v>
      </c>
      <c r="W10" s="3"/>
    </row>
    <row r="11" spans="1:23" ht="12.75" customHeight="1" x14ac:dyDescent="0.25">
      <c r="A11" s="7"/>
      <c r="B11" s="7"/>
      <c r="C11" s="7"/>
    </row>
    <row r="12" spans="1:23" ht="12.75" customHeight="1" x14ac:dyDescent="0.25">
      <c r="A12" s="3"/>
      <c r="B12" s="3"/>
      <c r="C12" s="9" t="s">
        <v>18</v>
      </c>
    </row>
    <row r="13" spans="1:23" ht="12.75" customHeight="1" x14ac:dyDescent="0.25">
      <c r="A13" s="3">
        <v>1</v>
      </c>
      <c r="B13" s="3"/>
      <c r="C13" s="10" t="s">
        <v>19</v>
      </c>
      <c r="E13" s="24">
        <v>7596.6090658902185</v>
      </c>
      <c r="F13" s="22"/>
      <c r="G13" s="24">
        <v>35691.559009972516</v>
      </c>
      <c r="H13" s="22"/>
      <c r="I13" s="24">
        <v>14.527410069271612</v>
      </c>
      <c r="J13" s="22"/>
      <c r="K13" s="25">
        <f t="shared" ref="K13:K23" si="0">E13/$E$63*$K$63</f>
        <v>43301.376145348979</v>
      </c>
      <c r="L13" s="25"/>
      <c r="M13" s="25">
        <f t="shared" ref="M13:M23" si="1">G13/$G$63*$M$63</f>
        <v>2088.6593197659108</v>
      </c>
      <c r="N13" s="25"/>
      <c r="O13" s="25">
        <f t="shared" ref="O13:O23" si="2">I13/$I$63*$O$63</f>
        <v>6866.3383775277962</v>
      </c>
      <c r="P13" s="25"/>
      <c r="Q13" s="25">
        <f t="shared" ref="Q13:Q23" si="3">E13/SUM($E$24+$E$32+$E$49)*$Q$63</f>
        <v>4847.8136384013842</v>
      </c>
      <c r="R13" s="25"/>
      <c r="S13" s="25">
        <v>2045.1750712875987</v>
      </c>
      <c r="T13" s="25"/>
      <c r="U13" s="25">
        <f t="shared" ref="U13:U23" si="4">K13+M13+O13+Q13+S13</f>
        <v>59149.362552331673</v>
      </c>
      <c r="W13" s="11"/>
    </row>
    <row r="14" spans="1:23" ht="12.75" customHeight="1" x14ac:dyDescent="0.25">
      <c r="A14" s="3">
        <f>A13+1</f>
        <v>2</v>
      </c>
      <c r="B14" s="3"/>
      <c r="C14" s="10" t="s">
        <v>20</v>
      </c>
      <c r="E14" s="24">
        <v>6779.1578021156338</v>
      </c>
      <c r="F14" s="22"/>
      <c r="G14" s="24">
        <v>31850.883549944985</v>
      </c>
      <c r="H14" s="22"/>
      <c r="I14" s="24">
        <v>12.964153408636006</v>
      </c>
      <c r="J14" s="22"/>
      <c r="K14" s="25">
        <f t="shared" si="0"/>
        <v>38641.82813568104</v>
      </c>
      <c r="L14" s="25"/>
      <c r="M14" s="25">
        <f t="shared" si="1"/>
        <v>1863.904144696608</v>
      </c>
      <c r="N14" s="25"/>
      <c r="O14" s="25">
        <f t="shared" si="2"/>
        <v>6127.4696354970019</v>
      </c>
      <c r="P14" s="25"/>
      <c r="Q14" s="25">
        <f t="shared" si="3"/>
        <v>4326.1530723669139</v>
      </c>
      <c r="R14" s="25"/>
      <c r="S14" s="25">
        <v>1806.7293572844917</v>
      </c>
      <c r="T14" s="25"/>
      <c r="U14" s="25">
        <f t="shared" si="4"/>
        <v>52766.084345526055</v>
      </c>
      <c r="W14" s="11"/>
    </row>
    <row r="15" spans="1:23" ht="12.75" customHeight="1" x14ac:dyDescent="0.25">
      <c r="A15" s="3">
        <f t="shared" ref="A15:A23" si="5">A14+1</f>
        <v>3</v>
      </c>
      <c r="B15" s="3"/>
      <c r="C15" s="10" t="s">
        <v>21</v>
      </c>
      <c r="E15" s="24">
        <v>23.911079721916945</v>
      </c>
      <c r="F15" s="22"/>
      <c r="G15" s="24">
        <v>112.34271837403631</v>
      </c>
      <c r="H15" s="22"/>
      <c r="I15" s="24">
        <v>4.5726462597509739E-2</v>
      </c>
      <c r="J15" s="22"/>
      <c r="K15" s="25">
        <f t="shared" si="0"/>
        <v>136.29537180334282</v>
      </c>
      <c r="L15" s="25"/>
      <c r="M15" s="25">
        <f t="shared" si="1"/>
        <v>6.5742621574531404</v>
      </c>
      <c r="N15" s="25"/>
      <c r="O15" s="25">
        <f t="shared" si="2"/>
        <v>21.612480373634334</v>
      </c>
      <c r="P15" s="25"/>
      <c r="Q15" s="25">
        <f t="shared" si="3"/>
        <v>15.258973757816761</v>
      </c>
      <c r="R15" s="25"/>
      <c r="S15" s="25">
        <v>1.9265879879543246</v>
      </c>
      <c r="T15" s="25"/>
      <c r="U15" s="25">
        <f t="shared" si="4"/>
        <v>181.66767608020137</v>
      </c>
      <c r="W15" s="11"/>
    </row>
    <row r="16" spans="1:23" ht="12.75" customHeight="1" x14ac:dyDescent="0.25">
      <c r="A16" s="3">
        <f t="shared" si="5"/>
        <v>4</v>
      </c>
      <c r="B16" s="3"/>
      <c r="C16" s="10" t="s">
        <v>22</v>
      </c>
      <c r="E16" s="24">
        <v>777.86243387709817</v>
      </c>
      <c r="F16" s="22"/>
      <c r="G16" s="24">
        <v>3654.6731205407677</v>
      </c>
      <c r="H16" s="22"/>
      <c r="I16" s="24">
        <v>1.4875487808309427</v>
      </c>
      <c r="J16" s="22"/>
      <c r="K16" s="25">
        <f t="shared" si="0"/>
        <v>4433.8880079913315</v>
      </c>
      <c r="L16" s="25"/>
      <c r="M16" s="25">
        <f t="shared" si="1"/>
        <v>213.87037399466391</v>
      </c>
      <c r="N16" s="25"/>
      <c r="O16" s="25">
        <f t="shared" si="2"/>
        <v>703.08563147596942</v>
      </c>
      <c r="P16" s="25"/>
      <c r="Q16" s="25">
        <f t="shared" si="3"/>
        <v>496.39675848023779</v>
      </c>
      <c r="R16" s="25"/>
      <c r="S16" s="25">
        <v>55.402502887034508</v>
      </c>
      <c r="T16" s="25"/>
      <c r="U16" s="25">
        <f t="shared" si="4"/>
        <v>5902.6432748292373</v>
      </c>
      <c r="W16" s="11"/>
    </row>
    <row r="17" spans="1:23" ht="12.75" customHeight="1" x14ac:dyDescent="0.25">
      <c r="A17" s="3">
        <f t="shared" si="5"/>
        <v>5</v>
      </c>
      <c r="B17" s="3"/>
      <c r="C17" s="10" t="s">
        <v>23</v>
      </c>
      <c r="E17" s="24">
        <v>163.47519621210051</v>
      </c>
      <c r="F17" s="22"/>
      <c r="G17" s="24">
        <v>768.06435103650767</v>
      </c>
      <c r="H17" s="22"/>
      <c r="I17" s="24">
        <v>0.31262253867864653</v>
      </c>
      <c r="J17" s="22"/>
      <c r="K17" s="25">
        <f t="shared" si="0"/>
        <v>931.82377824326875</v>
      </c>
      <c r="L17" s="25"/>
      <c r="M17" s="25">
        <f t="shared" si="1"/>
        <v>44.946895273589043</v>
      </c>
      <c r="N17" s="25"/>
      <c r="O17" s="25">
        <f t="shared" si="2"/>
        <v>147.76013926596522</v>
      </c>
      <c r="P17" s="25"/>
      <c r="Q17" s="25">
        <f t="shared" si="3"/>
        <v>104.32250479964554</v>
      </c>
      <c r="R17" s="25"/>
      <c r="S17" s="25">
        <v>12.996017139389998</v>
      </c>
      <c r="T17" s="25"/>
      <c r="U17" s="25">
        <f t="shared" si="4"/>
        <v>1241.8493347218584</v>
      </c>
      <c r="W17" s="11"/>
    </row>
    <row r="18" spans="1:23" ht="12.75" customHeight="1" x14ac:dyDescent="0.25">
      <c r="A18" s="3">
        <f t="shared" si="5"/>
        <v>6</v>
      </c>
      <c r="B18" s="3"/>
      <c r="C18" s="10" t="s">
        <v>24</v>
      </c>
      <c r="E18" s="24">
        <v>0</v>
      </c>
      <c r="F18" s="22"/>
      <c r="G18" s="24">
        <v>0</v>
      </c>
      <c r="H18" s="22"/>
      <c r="I18" s="24">
        <v>0</v>
      </c>
      <c r="J18" s="22"/>
      <c r="K18" s="25">
        <f t="shared" si="0"/>
        <v>0</v>
      </c>
      <c r="L18" s="25"/>
      <c r="M18" s="25">
        <f t="shared" si="1"/>
        <v>0</v>
      </c>
      <c r="N18" s="25"/>
      <c r="O18" s="25">
        <f t="shared" si="2"/>
        <v>0</v>
      </c>
      <c r="P18" s="25"/>
      <c r="Q18" s="25">
        <f t="shared" si="3"/>
        <v>0</v>
      </c>
      <c r="R18" s="25"/>
      <c r="S18" s="25">
        <v>15.738880954698356</v>
      </c>
      <c r="T18" s="25"/>
      <c r="U18" s="25">
        <f t="shared" si="4"/>
        <v>15.738880954698356</v>
      </c>
      <c r="W18" s="11"/>
    </row>
    <row r="19" spans="1:23" ht="12.75" customHeight="1" x14ac:dyDescent="0.25">
      <c r="A19" s="3">
        <f t="shared" si="5"/>
        <v>7</v>
      </c>
      <c r="B19" s="3"/>
      <c r="C19" s="10" t="s">
        <v>25</v>
      </c>
      <c r="E19" s="24">
        <v>2.7104575496521921</v>
      </c>
      <c r="F19" s="22"/>
      <c r="G19" s="24">
        <v>12.734689219669628</v>
      </c>
      <c r="H19" s="22"/>
      <c r="I19" s="24">
        <v>5.183355883871088E-3</v>
      </c>
      <c r="J19" s="22"/>
      <c r="K19" s="25">
        <f t="shared" si="0"/>
        <v>15.449859386667901</v>
      </c>
      <c r="L19" s="25"/>
      <c r="M19" s="25">
        <f t="shared" si="1"/>
        <v>0.74523019057681461</v>
      </c>
      <c r="N19" s="25"/>
      <c r="O19" s="25">
        <f t="shared" si="2"/>
        <v>2.4498981759377734</v>
      </c>
      <c r="P19" s="25"/>
      <c r="Q19" s="25">
        <f t="shared" si="3"/>
        <v>1.7296918877280794</v>
      </c>
      <c r="R19" s="25"/>
      <c r="S19" s="25">
        <v>1.0557869742330444</v>
      </c>
      <c r="T19" s="25"/>
      <c r="U19" s="25">
        <f t="shared" si="4"/>
        <v>21.430466615143612</v>
      </c>
      <c r="W19" s="11"/>
    </row>
    <row r="20" spans="1:23" ht="12.75" customHeight="1" x14ac:dyDescent="0.25">
      <c r="A20" s="3">
        <f t="shared" si="5"/>
        <v>8</v>
      </c>
      <c r="B20" s="3"/>
      <c r="C20" s="10" t="s">
        <v>26</v>
      </c>
      <c r="E20" s="24">
        <v>0</v>
      </c>
      <c r="F20" s="22"/>
      <c r="G20" s="24">
        <v>0</v>
      </c>
      <c r="H20" s="22"/>
      <c r="I20" s="24">
        <v>0</v>
      </c>
      <c r="J20" s="22"/>
      <c r="K20" s="25">
        <f t="shared" si="0"/>
        <v>0</v>
      </c>
      <c r="L20" s="25"/>
      <c r="M20" s="25">
        <f t="shared" si="1"/>
        <v>0</v>
      </c>
      <c r="N20" s="25"/>
      <c r="O20" s="25">
        <f t="shared" si="2"/>
        <v>0</v>
      </c>
      <c r="P20" s="25"/>
      <c r="Q20" s="25">
        <f t="shared" si="3"/>
        <v>0</v>
      </c>
      <c r="R20" s="25"/>
      <c r="S20" s="25">
        <v>0.79541787836584943</v>
      </c>
      <c r="T20" s="25"/>
      <c r="U20" s="25">
        <f t="shared" si="4"/>
        <v>0.79541787836584943</v>
      </c>
      <c r="W20" s="11"/>
    </row>
    <row r="21" spans="1:23" ht="12.75" customHeight="1" x14ac:dyDescent="0.25">
      <c r="A21" s="3">
        <f t="shared" si="5"/>
        <v>9</v>
      </c>
      <c r="B21" s="3"/>
      <c r="C21" s="10" t="s">
        <v>27</v>
      </c>
      <c r="E21" s="24">
        <v>0</v>
      </c>
      <c r="F21" s="22"/>
      <c r="G21" s="24">
        <v>0</v>
      </c>
      <c r="H21" s="22"/>
      <c r="I21" s="24">
        <v>0</v>
      </c>
      <c r="J21" s="22"/>
      <c r="K21" s="25">
        <f t="shared" si="0"/>
        <v>0</v>
      </c>
      <c r="L21" s="25"/>
      <c r="M21" s="25">
        <f t="shared" si="1"/>
        <v>0</v>
      </c>
      <c r="N21" s="25"/>
      <c r="O21" s="25">
        <f t="shared" si="2"/>
        <v>0</v>
      </c>
      <c r="P21" s="25"/>
      <c r="Q21" s="25">
        <f t="shared" si="3"/>
        <v>0</v>
      </c>
      <c r="R21" s="25"/>
      <c r="S21" s="25">
        <v>8.4038616545216858</v>
      </c>
      <c r="T21" s="25"/>
      <c r="U21" s="25">
        <f t="shared" si="4"/>
        <v>8.4038616545216858</v>
      </c>
      <c r="W21" s="11"/>
    </row>
    <row r="22" spans="1:23" ht="12.75" customHeight="1" x14ac:dyDescent="0.25">
      <c r="A22" s="3">
        <f t="shared" si="5"/>
        <v>10</v>
      </c>
      <c r="B22" s="3"/>
      <c r="C22" s="10" t="s">
        <v>28</v>
      </c>
      <c r="E22" s="24">
        <v>180.36002366839634</v>
      </c>
      <c r="F22" s="22"/>
      <c r="G22" s="24">
        <v>847.39524858598736</v>
      </c>
      <c r="H22" s="22"/>
      <c r="I22" s="24">
        <v>0.34491231564083125</v>
      </c>
      <c r="J22" s="22"/>
      <c r="K22" s="25">
        <f t="shared" si="0"/>
        <v>1028.0688605547016</v>
      </c>
      <c r="L22" s="25"/>
      <c r="M22" s="25">
        <f t="shared" si="1"/>
        <v>49.589315585512615</v>
      </c>
      <c r="N22" s="25"/>
      <c r="O22" s="25">
        <f t="shared" si="2"/>
        <v>163.02180901302</v>
      </c>
      <c r="P22" s="25"/>
      <c r="Q22" s="25">
        <f t="shared" si="3"/>
        <v>115.09764093139972</v>
      </c>
      <c r="R22" s="25"/>
      <c r="S22" s="25">
        <v>15.628330932318647</v>
      </c>
      <c r="T22" s="25"/>
      <c r="U22" s="25">
        <f t="shared" si="4"/>
        <v>1371.4059570169527</v>
      </c>
      <c r="W22" s="11"/>
    </row>
    <row r="23" spans="1:23" ht="12.75" customHeight="1" x14ac:dyDescent="0.25">
      <c r="A23" s="3">
        <f t="shared" si="5"/>
        <v>11</v>
      </c>
      <c r="B23" s="3"/>
      <c r="C23" s="10" t="s">
        <v>29</v>
      </c>
      <c r="E23" s="24">
        <v>0</v>
      </c>
      <c r="F23" s="22"/>
      <c r="G23" s="24">
        <v>0</v>
      </c>
      <c r="H23" s="22"/>
      <c r="I23" s="24">
        <v>0</v>
      </c>
      <c r="J23" s="22"/>
      <c r="K23" s="25">
        <f t="shared" si="0"/>
        <v>0</v>
      </c>
      <c r="L23" s="25"/>
      <c r="M23" s="25">
        <f t="shared" si="1"/>
        <v>0</v>
      </c>
      <c r="N23" s="25"/>
      <c r="O23" s="25">
        <f t="shared" si="2"/>
        <v>0</v>
      </c>
      <c r="P23" s="25"/>
      <c r="Q23" s="25">
        <f t="shared" si="3"/>
        <v>0</v>
      </c>
      <c r="R23" s="25"/>
      <c r="S23" s="25">
        <v>0</v>
      </c>
      <c r="T23" s="25"/>
      <c r="U23" s="25">
        <f t="shared" si="4"/>
        <v>0</v>
      </c>
      <c r="W23" s="11"/>
    </row>
    <row r="24" spans="1:23" ht="12.75" customHeight="1" x14ac:dyDescent="0.25">
      <c r="A24" s="3">
        <f>A23+1</f>
        <v>12</v>
      </c>
      <c r="B24" s="3"/>
      <c r="C24" s="12" t="s">
        <v>30</v>
      </c>
      <c r="E24" s="26">
        <f>SUM(E13:E23)</f>
        <v>15524.086059035017</v>
      </c>
      <c r="F24" s="22"/>
      <c r="G24" s="26">
        <f>SUM(G13:G23)</f>
        <v>72937.652687674476</v>
      </c>
      <c r="H24" s="22"/>
      <c r="I24" s="26">
        <f>SUM(I13:I23)</f>
        <v>29.687556931539419</v>
      </c>
      <c r="J24" s="22"/>
      <c r="K24" s="26">
        <f>SUM(K13:K23)</f>
        <v>88488.730159009341</v>
      </c>
      <c r="L24" s="22"/>
      <c r="M24" s="26">
        <f>SUM(M13:M23)</f>
        <v>4268.2895416643141</v>
      </c>
      <c r="N24" s="22"/>
      <c r="O24" s="26">
        <f>SUM(O13:O23)</f>
        <v>14031.737971329325</v>
      </c>
      <c r="P24" s="22"/>
      <c r="Q24" s="26">
        <f>SUM(Q13:Q23)</f>
        <v>9906.772280625124</v>
      </c>
      <c r="R24" s="22"/>
      <c r="S24" s="26">
        <f>SUM(S13:S23)</f>
        <v>3963.8518149806064</v>
      </c>
      <c r="T24" s="22"/>
      <c r="U24" s="26">
        <f>SUM(U13:U23)</f>
        <v>120659.38176760872</v>
      </c>
      <c r="W24" s="18"/>
    </row>
    <row r="25" spans="1:23" ht="12.75" customHeight="1" x14ac:dyDescent="0.25">
      <c r="A25" s="3"/>
      <c r="B25" s="3"/>
      <c r="C25" s="9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3" ht="12.75" customHeight="1" x14ac:dyDescent="0.25">
      <c r="A26" s="3"/>
      <c r="B26" s="3"/>
      <c r="C26" s="9" t="s">
        <v>31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3" ht="12.75" customHeight="1" x14ac:dyDescent="0.25">
      <c r="A27" s="3">
        <f>A24+1</f>
        <v>13</v>
      </c>
      <c r="B27" s="3"/>
      <c r="C27" s="13" t="s">
        <v>32</v>
      </c>
      <c r="E27" s="24">
        <v>1398.4176060176142</v>
      </c>
      <c r="F27" s="22"/>
      <c r="G27" s="24">
        <v>6570.2610299998632</v>
      </c>
      <c r="H27" s="22"/>
      <c r="I27" s="24">
        <v>2.6742703006695137</v>
      </c>
      <c r="J27" s="22"/>
      <c r="K27" s="25">
        <f>E27/$E$63*$K$63</f>
        <v>7971.1100362318193</v>
      </c>
      <c r="L27" s="25"/>
      <c r="M27" s="25">
        <f>G27/$G$63*$M$63</f>
        <v>384.48970328725784</v>
      </c>
      <c r="N27" s="25"/>
      <c r="O27" s="25">
        <f>I27/$I$63*$O$63</f>
        <v>1263.9861275899507</v>
      </c>
      <c r="P27" s="25"/>
      <c r="Q27" s="25">
        <f>E27/SUM($E$24+$E$32+$E$49)*$Q$63</f>
        <v>892.40711004500884</v>
      </c>
      <c r="R27" s="25"/>
      <c r="S27" s="25">
        <v>403.50255838575526</v>
      </c>
      <c r="T27" s="25"/>
      <c r="U27" s="25">
        <f>K27+M27+O27+Q27+S27</f>
        <v>10915.495535539792</v>
      </c>
      <c r="W27" s="11"/>
    </row>
    <row r="28" spans="1:23" ht="12.75" customHeight="1" x14ac:dyDescent="0.25">
      <c r="A28" s="3">
        <f>A27+1</f>
        <v>14</v>
      </c>
      <c r="B28" s="3"/>
      <c r="C28" s="13" t="s">
        <v>33</v>
      </c>
      <c r="E28" s="24">
        <v>412.83837424017378</v>
      </c>
      <c r="F28" s="22"/>
      <c r="G28" s="24">
        <v>1939.6608497251343</v>
      </c>
      <c r="H28" s="22"/>
      <c r="I28" s="24">
        <v>0.78949335195460679</v>
      </c>
      <c r="J28" s="22"/>
      <c r="K28" s="25">
        <f>E28/$E$63*$K$63</f>
        <v>2353.2170176395985</v>
      </c>
      <c r="L28" s="25"/>
      <c r="M28" s="25">
        <f>G28/$G$63*$M$63</f>
        <v>113.5083706999603</v>
      </c>
      <c r="N28" s="25"/>
      <c r="O28" s="25">
        <f>I28/$I$63*$O$63</f>
        <v>373.15175075806036</v>
      </c>
      <c r="P28" s="25"/>
      <c r="Q28" s="25">
        <f>E28/SUM($E$24+$E$32+$E$49)*$Q$63</f>
        <v>263.45484988603096</v>
      </c>
      <c r="R28" s="25"/>
      <c r="S28" s="25">
        <v>117.04659380516902</v>
      </c>
      <c r="T28" s="25"/>
      <c r="U28" s="25">
        <f>K28+M28+O28+Q28+S28</f>
        <v>3220.3785827888187</v>
      </c>
      <c r="W28" s="11"/>
    </row>
    <row r="29" spans="1:23" ht="12.75" customHeight="1" x14ac:dyDescent="0.25">
      <c r="A29" s="3">
        <f t="shared" ref="A29:A32" si="6">A28+1</f>
        <v>15</v>
      </c>
      <c r="B29" s="3"/>
      <c r="C29" s="13" t="s">
        <v>34</v>
      </c>
      <c r="E29" s="24">
        <v>146.10920578410841</v>
      </c>
      <c r="F29" s="22"/>
      <c r="G29" s="24">
        <v>669.12532837705476</v>
      </c>
      <c r="H29" s="22"/>
      <c r="I29" s="24">
        <v>0.36793418057608751</v>
      </c>
      <c r="J29" s="22"/>
      <c r="K29" s="25">
        <f>E29/$E$63*$K$63</f>
        <v>832.83602237263096</v>
      </c>
      <c r="L29" s="25"/>
      <c r="M29" s="25">
        <f>G29/$G$63*$M$63</f>
        <v>39.157013365980092</v>
      </c>
      <c r="N29" s="25"/>
      <c r="O29" s="25">
        <f>I29/$I$63*$O$63</f>
        <v>173.90302692959648</v>
      </c>
      <c r="P29" s="25"/>
      <c r="Q29" s="25">
        <f>E29/SUM($E$24+$E$32+$E$49)*$Q$63</f>
        <v>93.240312138293632</v>
      </c>
      <c r="R29" s="25"/>
      <c r="S29" s="25">
        <v>26.968458531129635</v>
      </c>
      <c r="T29" s="25"/>
      <c r="U29" s="25">
        <f>K29+M29+O29+Q29+S29</f>
        <v>1166.1048333376309</v>
      </c>
      <c r="W29" s="11"/>
    </row>
    <row r="30" spans="1:23" ht="12.75" customHeight="1" x14ac:dyDescent="0.25">
      <c r="A30" s="3">
        <f t="shared" si="6"/>
        <v>16</v>
      </c>
      <c r="B30" s="3"/>
      <c r="C30" s="13" t="s">
        <v>35</v>
      </c>
      <c r="E30" s="24">
        <v>0</v>
      </c>
      <c r="F30" s="22"/>
      <c r="G30" s="24">
        <v>0</v>
      </c>
      <c r="H30" s="22"/>
      <c r="I30" s="24">
        <v>0</v>
      </c>
      <c r="J30" s="22"/>
      <c r="K30" s="25">
        <f>E30/$E$63*$K$63</f>
        <v>0</v>
      </c>
      <c r="L30" s="25"/>
      <c r="M30" s="25">
        <f>G30/$G$63*$M$63</f>
        <v>0</v>
      </c>
      <c r="N30" s="25"/>
      <c r="O30" s="25">
        <f>I30/$I$63*$O$63</f>
        <v>0</v>
      </c>
      <c r="P30" s="25"/>
      <c r="Q30" s="25">
        <f>E30/SUM($E$24+$E$32+$E$49)*$Q$63</f>
        <v>0</v>
      </c>
      <c r="R30" s="25"/>
      <c r="S30" s="25">
        <v>2.4196909569929947</v>
      </c>
      <c r="T30" s="25"/>
      <c r="U30" s="25">
        <f>K30+M30+O30+Q30+S30</f>
        <v>2.4196909569929947</v>
      </c>
      <c r="W30" s="11"/>
    </row>
    <row r="31" spans="1:23" ht="12.75" customHeight="1" x14ac:dyDescent="0.25">
      <c r="A31" s="3">
        <f t="shared" si="6"/>
        <v>17</v>
      </c>
      <c r="B31" s="3"/>
      <c r="C31" s="13" t="s">
        <v>21</v>
      </c>
      <c r="E31" s="24">
        <v>0</v>
      </c>
      <c r="F31" s="22"/>
      <c r="G31" s="24">
        <v>0</v>
      </c>
      <c r="H31" s="22"/>
      <c r="I31" s="24">
        <v>0</v>
      </c>
      <c r="J31" s="22"/>
      <c r="K31" s="25">
        <f>E31/$E$63*$K$63</f>
        <v>0</v>
      </c>
      <c r="L31" s="25"/>
      <c r="M31" s="25">
        <f>G31/$G$63*$M$63</f>
        <v>0</v>
      </c>
      <c r="N31" s="25"/>
      <c r="O31" s="25">
        <f>I31/$I$63*$O$63</f>
        <v>0</v>
      </c>
      <c r="P31" s="25"/>
      <c r="Q31" s="25">
        <f>E31/SUM($E$24+$E$32+$E$49)*$Q$63</f>
        <v>0</v>
      </c>
      <c r="R31" s="25"/>
      <c r="S31" s="25">
        <v>20.535255870801006</v>
      </c>
      <c r="T31" s="25"/>
      <c r="U31" s="25">
        <f>K31+M31+O31+Q31+S31</f>
        <v>20.535255870801006</v>
      </c>
      <c r="W31" s="11"/>
    </row>
    <row r="32" spans="1:23" ht="12.75" customHeight="1" x14ac:dyDescent="0.25">
      <c r="A32" s="3">
        <f t="shared" si="6"/>
        <v>18</v>
      </c>
      <c r="B32" s="3"/>
      <c r="C32" s="14" t="s">
        <v>36</v>
      </c>
      <c r="E32" s="26">
        <f>SUM(E27:E31)</f>
        <v>1957.3651860418963</v>
      </c>
      <c r="F32" s="22"/>
      <c r="G32" s="26">
        <f>SUM(G27:G31)</f>
        <v>9179.0472081020525</v>
      </c>
      <c r="H32" s="22"/>
      <c r="I32" s="26">
        <f>SUM(I27:I31)</f>
        <v>3.8316978332002076</v>
      </c>
      <c r="J32" s="22"/>
      <c r="K32" s="26">
        <f>SUM(K27:K31)</f>
        <v>11157.163076244047</v>
      </c>
      <c r="L32" s="22"/>
      <c r="M32" s="26">
        <f>SUM(M27:M31)</f>
        <v>537.15508735319827</v>
      </c>
      <c r="N32" s="22"/>
      <c r="O32" s="26">
        <f>SUM(O27:O31)</f>
        <v>1811.0409052776076</v>
      </c>
      <c r="P32" s="22"/>
      <c r="Q32" s="26">
        <f>SUM(Q27:Q31)</f>
        <v>1249.1022720693334</v>
      </c>
      <c r="R32" s="22"/>
      <c r="S32" s="26">
        <f>SUM(S27:S31)</f>
        <v>570.47255754984792</v>
      </c>
      <c r="T32" s="22"/>
      <c r="U32" s="26">
        <f>SUM(U27:U31)</f>
        <v>15324.933898494037</v>
      </c>
      <c r="W32" s="18"/>
    </row>
    <row r="33" spans="1:23" ht="12.75" customHeight="1" x14ac:dyDescent="0.25">
      <c r="A33" s="3"/>
      <c r="B33" s="3"/>
      <c r="C33" s="1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3" ht="12.75" customHeight="1" x14ac:dyDescent="0.25">
      <c r="A34" s="3"/>
      <c r="B34" s="3"/>
      <c r="C34" s="9" t="s">
        <v>37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3" ht="12.75" customHeight="1" x14ac:dyDescent="0.25">
      <c r="A35" s="3">
        <f>A32+1</f>
        <v>19</v>
      </c>
      <c r="B35" s="3"/>
      <c r="C35" s="13" t="s">
        <v>38</v>
      </c>
      <c r="E35" s="24">
        <v>4474.515726987087</v>
      </c>
      <c r="F35" s="22"/>
      <c r="G35" s="24">
        <v>21022.859110638565</v>
      </c>
      <c r="H35" s="22"/>
      <c r="I35" s="24">
        <v>8.5568606023467808</v>
      </c>
      <c r="J35" s="22"/>
      <c r="K35" s="25">
        <f t="shared" ref="K35:K48" si="7">E35/$E$63*$K$63</f>
        <v>25505.154587001554</v>
      </c>
      <c r="L35" s="25"/>
      <c r="M35" s="25">
        <f t="shared" ref="M35:M48" si="8">G35/$G$63*$M$63</f>
        <v>1230.2514047450891</v>
      </c>
      <c r="N35" s="25"/>
      <c r="O35" s="25">
        <f t="shared" ref="O35:O48" si="9">I35/$I$63*$O$63</f>
        <v>4044.3754299554371</v>
      </c>
      <c r="P35" s="25"/>
      <c r="Q35" s="25">
        <f t="shared" ref="Q35:Q48" si="10">E35/SUM($E$24+$E$32+$E$49)*$Q$63</f>
        <v>2855.4343363445837</v>
      </c>
      <c r="R35" s="25"/>
      <c r="S35" s="25">
        <v>1301.3090598106874</v>
      </c>
      <c r="T35" s="25"/>
      <c r="U35" s="25">
        <f t="shared" ref="U35:U48" si="11">K35+M35+O35+Q35+S35</f>
        <v>34936.524817857353</v>
      </c>
      <c r="W35" s="11"/>
    </row>
    <row r="36" spans="1:23" ht="12.75" customHeight="1" x14ac:dyDescent="0.25">
      <c r="A36" s="3">
        <f>A35+1</f>
        <v>20</v>
      </c>
      <c r="B36" s="3"/>
      <c r="C36" s="13" t="s">
        <v>39</v>
      </c>
      <c r="E36" s="24">
        <v>1657.9386921308023</v>
      </c>
      <c r="F36" s="22"/>
      <c r="G36" s="24">
        <v>7789.582977331841</v>
      </c>
      <c r="H36" s="22"/>
      <c r="I36" s="24">
        <v>3.1705666359011895</v>
      </c>
      <c r="J36" s="22"/>
      <c r="K36" s="25">
        <f t="shared" si="7"/>
        <v>9450.4042937045469</v>
      </c>
      <c r="L36" s="25"/>
      <c r="M36" s="25">
        <f t="shared" si="8"/>
        <v>455.84405764254035</v>
      </c>
      <c r="N36" s="25"/>
      <c r="O36" s="25">
        <f t="shared" si="9"/>
        <v>1498.5591558846299</v>
      </c>
      <c r="P36" s="25"/>
      <c r="Q36" s="25">
        <f t="shared" si="10"/>
        <v>1058.0217744037861</v>
      </c>
      <c r="R36" s="25"/>
      <c r="S36" s="25">
        <v>461.0105307378966</v>
      </c>
      <c r="T36" s="25"/>
      <c r="U36" s="25">
        <f t="shared" si="11"/>
        <v>12923.839812373399</v>
      </c>
      <c r="W36" s="11"/>
    </row>
    <row r="37" spans="1:23" ht="12.75" customHeight="1" x14ac:dyDescent="0.25">
      <c r="A37" s="3">
        <f t="shared" ref="A37:A49" si="12">A36+1</f>
        <v>21</v>
      </c>
      <c r="B37" s="3"/>
      <c r="C37" s="13" t="s">
        <v>40</v>
      </c>
      <c r="E37" s="24">
        <v>590.17213046791449</v>
      </c>
      <c r="F37" s="22"/>
      <c r="G37" s="24">
        <v>2772.8376224094054</v>
      </c>
      <c r="H37" s="22"/>
      <c r="I37" s="24">
        <v>1.128618371223022</v>
      </c>
      <c r="J37" s="22"/>
      <c r="K37" s="25">
        <f t="shared" si="7"/>
        <v>3364.0358731423557</v>
      </c>
      <c r="L37" s="25"/>
      <c r="M37" s="25">
        <f t="shared" si="8"/>
        <v>162.26562534364942</v>
      </c>
      <c r="N37" s="25"/>
      <c r="O37" s="25">
        <f t="shared" si="9"/>
        <v>533.43821086893149</v>
      </c>
      <c r="P37" s="25"/>
      <c r="Q37" s="25">
        <f t="shared" si="10"/>
        <v>376.62126328617148</v>
      </c>
      <c r="R37" s="25"/>
      <c r="S37" s="25">
        <v>34.07013530266034</v>
      </c>
      <c r="T37" s="25"/>
      <c r="U37" s="25">
        <f t="shared" si="11"/>
        <v>4470.4311079437684</v>
      </c>
      <c r="W37" s="11"/>
    </row>
    <row r="38" spans="1:23" ht="12.75" customHeight="1" x14ac:dyDescent="0.25">
      <c r="A38" s="3">
        <f t="shared" si="12"/>
        <v>22</v>
      </c>
      <c r="B38" s="3"/>
      <c r="C38" s="13" t="s">
        <v>41</v>
      </c>
      <c r="E38" s="24">
        <v>0</v>
      </c>
      <c r="F38" s="22"/>
      <c r="G38" s="24">
        <v>0</v>
      </c>
      <c r="H38" s="22"/>
      <c r="I38" s="24">
        <v>0</v>
      </c>
      <c r="J38" s="22"/>
      <c r="K38" s="25">
        <f t="shared" si="7"/>
        <v>0</v>
      </c>
      <c r="L38" s="25"/>
      <c r="M38" s="25">
        <f t="shared" si="8"/>
        <v>0</v>
      </c>
      <c r="N38" s="25"/>
      <c r="O38" s="25">
        <f t="shared" si="9"/>
        <v>0</v>
      </c>
      <c r="P38" s="25"/>
      <c r="Q38" s="25">
        <f t="shared" si="10"/>
        <v>0</v>
      </c>
      <c r="R38" s="25"/>
      <c r="S38" s="25">
        <v>2.9429231887142051E-2</v>
      </c>
      <c r="T38" s="25"/>
      <c r="U38" s="25">
        <f t="shared" si="11"/>
        <v>2.9429231887142051E-2</v>
      </c>
      <c r="W38" s="11"/>
    </row>
    <row r="39" spans="1:23" ht="12.75" customHeight="1" x14ac:dyDescent="0.25">
      <c r="A39" s="3">
        <f t="shared" si="12"/>
        <v>23</v>
      </c>
      <c r="B39" s="3"/>
      <c r="C39" s="13" t="s">
        <v>42</v>
      </c>
      <c r="E39" s="24">
        <v>5.1845044100893869</v>
      </c>
      <c r="F39" s="22"/>
      <c r="G39" s="24">
        <v>24.358637318989583</v>
      </c>
      <c r="H39" s="22"/>
      <c r="I39" s="24">
        <v>9.9146107056503445E-3</v>
      </c>
      <c r="J39" s="22"/>
      <c r="K39" s="25">
        <f t="shared" si="7"/>
        <v>29.552155921320043</v>
      </c>
      <c r="L39" s="25"/>
      <c r="M39" s="25">
        <f t="shared" si="8"/>
        <v>1.4254601442007588</v>
      </c>
      <c r="N39" s="25"/>
      <c r="O39" s="25">
        <f t="shared" si="9"/>
        <v>4.686112091683265</v>
      </c>
      <c r="P39" s="25"/>
      <c r="Q39" s="25">
        <f t="shared" si="10"/>
        <v>3.3085171251520955</v>
      </c>
      <c r="R39" s="25"/>
      <c r="S39" s="25">
        <v>0.22819643681126392</v>
      </c>
      <c r="T39" s="25"/>
      <c r="U39" s="25">
        <f t="shared" si="11"/>
        <v>39.200441719167429</v>
      </c>
      <c r="W39" s="11"/>
    </row>
    <row r="40" spans="1:23" ht="12.75" customHeight="1" x14ac:dyDescent="0.25">
      <c r="A40" s="3">
        <f t="shared" si="12"/>
        <v>24</v>
      </c>
      <c r="B40" s="3"/>
      <c r="C40" s="13" t="s">
        <v>43</v>
      </c>
      <c r="E40" s="24">
        <v>0</v>
      </c>
      <c r="F40" s="22"/>
      <c r="G40" s="24">
        <v>0</v>
      </c>
      <c r="H40" s="22"/>
      <c r="I40" s="24">
        <v>0</v>
      </c>
      <c r="J40" s="22"/>
      <c r="K40" s="25">
        <f t="shared" si="7"/>
        <v>0</v>
      </c>
      <c r="L40" s="25"/>
      <c r="M40" s="25">
        <f t="shared" si="8"/>
        <v>0</v>
      </c>
      <c r="N40" s="25"/>
      <c r="O40" s="25">
        <f t="shared" si="9"/>
        <v>0</v>
      </c>
      <c r="P40" s="25"/>
      <c r="Q40" s="25">
        <f t="shared" si="10"/>
        <v>0</v>
      </c>
      <c r="R40" s="25"/>
      <c r="S40" s="25">
        <v>1.0509562210981853</v>
      </c>
      <c r="T40" s="25"/>
      <c r="U40" s="25">
        <f t="shared" si="11"/>
        <v>1.0509562210981853</v>
      </c>
      <c r="W40" s="11"/>
    </row>
    <row r="41" spans="1:23" ht="12.75" customHeight="1" x14ac:dyDescent="0.25">
      <c r="A41" s="3">
        <f t="shared" si="12"/>
        <v>25</v>
      </c>
      <c r="B41" s="3"/>
      <c r="C41" s="13" t="s">
        <v>44</v>
      </c>
      <c r="E41" s="24">
        <v>872.96861686890293</v>
      </c>
      <c r="F41" s="22"/>
      <c r="G41" s="24">
        <v>4101.515641068373</v>
      </c>
      <c r="H41" s="22"/>
      <c r="I41" s="24">
        <v>1.6694255245808489</v>
      </c>
      <c r="J41" s="22"/>
      <c r="K41" s="25">
        <f t="shared" si="7"/>
        <v>4976.0020706943769</v>
      </c>
      <c r="L41" s="25"/>
      <c r="M41" s="25">
        <f t="shared" si="8"/>
        <v>240.01946416769059</v>
      </c>
      <c r="N41" s="25"/>
      <c r="O41" s="25">
        <f t="shared" si="9"/>
        <v>789.04914869169727</v>
      </c>
      <c r="P41" s="25"/>
      <c r="Q41" s="25">
        <f t="shared" si="10"/>
        <v>557.08923942863566</v>
      </c>
      <c r="R41" s="25"/>
      <c r="S41" s="25">
        <v>46.043822180408505</v>
      </c>
      <c r="T41" s="25"/>
      <c r="U41" s="25">
        <f t="shared" si="11"/>
        <v>6608.2037451628094</v>
      </c>
      <c r="W41" s="11"/>
    </row>
    <row r="42" spans="1:23" ht="12.75" customHeight="1" x14ac:dyDescent="0.25">
      <c r="A42" s="3">
        <f t="shared" si="12"/>
        <v>26</v>
      </c>
      <c r="B42" s="3"/>
      <c r="C42" s="13" t="s">
        <v>45</v>
      </c>
      <c r="E42" s="24">
        <v>0</v>
      </c>
      <c r="F42" s="22"/>
      <c r="G42" s="24">
        <v>0</v>
      </c>
      <c r="H42" s="22"/>
      <c r="I42" s="24">
        <v>0</v>
      </c>
      <c r="J42" s="22"/>
      <c r="K42" s="25">
        <f t="shared" si="7"/>
        <v>0</v>
      </c>
      <c r="L42" s="25"/>
      <c r="M42" s="25">
        <f t="shared" si="8"/>
        <v>0</v>
      </c>
      <c r="N42" s="25"/>
      <c r="O42" s="25">
        <f t="shared" si="9"/>
        <v>0</v>
      </c>
      <c r="P42" s="25"/>
      <c r="Q42" s="25">
        <f t="shared" si="10"/>
        <v>0</v>
      </c>
      <c r="R42" s="25"/>
      <c r="S42" s="25">
        <v>3.09933359982108</v>
      </c>
      <c r="T42" s="25"/>
      <c r="U42" s="25">
        <f t="shared" si="11"/>
        <v>3.09933359982108</v>
      </c>
      <c r="W42" s="11"/>
    </row>
    <row r="43" spans="1:23" ht="12.75" customHeight="1" x14ac:dyDescent="0.25">
      <c r="A43" s="3">
        <f t="shared" si="12"/>
        <v>27</v>
      </c>
      <c r="B43" s="3"/>
      <c r="C43" s="13" t="s">
        <v>46</v>
      </c>
      <c r="E43" s="24">
        <v>71.266422128685434</v>
      </c>
      <c r="F43" s="22"/>
      <c r="G43" s="24">
        <v>334.83488340300835</v>
      </c>
      <c r="H43" s="22"/>
      <c r="I43" s="24">
        <v>0.13628666809799844</v>
      </c>
      <c r="J43" s="22"/>
      <c r="K43" s="25">
        <f t="shared" si="7"/>
        <v>406.2252150085863</v>
      </c>
      <c r="L43" s="25"/>
      <c r="M43" s="25">
        <f t="shared" si="8"/>
        <v>19.594436869709718</v>
      </c>
      <c r="N43" s="25"/>
      <c r="O43" s="25">
        <f t="shared" si="9"/>
        <v>64.415499737703726</v>
      </c>
      <c r="P43" s="25"/>
      <c r="Q43" s="25">
        <f t="shared" si="10"/>
        <v>45.479019672973678</v>
      </c>
      <c r="R43" s="25"/>
      <c r="S43" s="25">
        <v>4.6777944013025303</v>
      </c>
      <c r="T43" s="25"/>
      <c r="U43" s="25">
        <f t="shared" si="11"/>
        <v>540.39196569027604</v>
      </c>
      <c r="W43" s="11"/>
    </row>
    <row r="44" spans="1:23" ht="12.75" customHeight="1" x14ac:dyDescent="0.25">
      <c r="A44" s="3">
        <f t="shared" si="12"/>
        <v>28</v>
      </c>
      <c r="B44" s="3"/>
      <c r="C44" s="13" t="s">
        <v>47</v>
      </c>
      <c r="E44" s="24">
        <v>164.29170355878679</v>
      </c>
      <c r="F44" s="22"/>
      <c r="G44" s="24">
        <v>1028.518066379984</v>
      </c>
      <c r="H44" s="22"/>
      <c r="I44" s="24">
        <v>1.3912709834577951E-2</v>
      </c>
      <c r="J44" s="22"/>
      <c r="K44" s="25">
        <f t="shared" si="7"/>
        <v>936.47794583799953</v>
      </c>
      <c r="L44" s="25"/>
      <c r="M44" s="25">
        <f t="shared" si="8"/>
        <v>60.188568515371834</v>
      </c>
      <c r="N44" s="25"/>
      <c r="O44" s="25">
        <f t="shared" si="9"/>
        <v>6.5758020884007946</v>
      </c>
      <c r="P44" s="25"/>
      <c r="Q44" s="25">
        <f t="shared" si="10"/>
        <v>104.84356300032272</v>
      </c>
      <c r="R44" s="25"/>
      <c r="S44" s="25">
        <v>18.093267275584669</v>
      </c>
      <c r="T44" s="25"/>
      <c r="U44" s="25">
        <f t="shared" si="11"/>
        <v>1126.1791467176795</v>
      </c>
      <c r="W44" s="11"/>
    </row>
    <row r="45" spans="1:23" ht="12.75" customHeight="1" x14ac:dyDescent="0.25">
      <c r="A45" s="3">
        <f t="shared" si="12"/>
        <v>29</v>
      </c>
      <c r="B45" s="3"/>
      <c r="C45" s="13" t="s">
        <v>48</v>
      </c>
      <c r="E45" s="24">
        <v>0</v>
      </c>
      <c r="F45" s="22"/>
      <c r="G45" s="24">
        <v>0</v>
      </c>
      <c r="H45" s="22"/>
      <c r="I45" s="24">
        <v>0</v>
      </c>
      <c r="J45" s="22"/>
      <c r="K45" s="25">
        <f t="shared" si="7"/>
        <v>0</v>
      </c>
      <c r="L45" s="25"/>
      <c r="M45" s="25">
        <f t="shared" si="8"/>
        <v>0</v>
      </c>
      <c r="N45" s="25"/>
      <c r="O45" s="25">
        <f t="shared" si="9"/>
        <v>0</v>
      </c>
      <c r="P45" s="25"/>
      <c r="Q45" s="25">
        <f t="shared" si="10"/>
        <v>0</v>
      </c>
      <c r="R45" s="25"/>
      <c r="S45" s="25">
        <v>0</v>
      </c>
      <c r="T45" s="25"/>
      <c r="U45" s="25">
        <f t="shared" si="11"/>
        <v>0</v>
      </c>
      <c r="W45" s="11"/>
    </row>
    <row r="46" spans="1:23" ht="12.75" customHeight="1" x14ac:dyDescent="0.25">
      <c r="A46" s="3">
        <f t="shared" si="12"/>
        <v>30</v>
      </c>
      <c r="B46" s="3"/>
      <c r="C46" s="13" t="s">
        <v>49</v>
      </c>
      <c r="E46" s="24">
        <v>2075.1461662419797</v>
      </c>
      <c r="F46" s="22"/>
      <c r="G46" s="24">
        <v>12991.071832153315</v>
      </c>
      <c r="H46" s="22"/>
      <c r="I46" s="24">
        <v>0.17572954598362261</v>
      </c>
      <c r="J46" s="22"/>
      <c r="K46" s="25">
        <f t="shared" si="7"/>
        <v>11828.525585776326</v>
      </c>
      <c r="L46" s="25"/>
      <c r="M46" s="25">
        <f t="shared" si="8"/>
        <v>760.23362410126117</v>
      </c>
      <c r="N46" s="25"/>
      <c r="O46" s="25">
        <f t="shared" si="9"/>
        <v>83.058061960068443</v>
      </c>
      <c r="P46" s="25"/>
      <c r="Q46" s="25">
        <f t="shared" si="10"/>
        <v>1324.2647869764153</v>
      </c>
      <c r="R46" s="25"/>
      <c r="S46" s="25">
        <v>177.5975220612917</v>
      </c>
      <c r="T46" s="25"/>
      <c r="U46" s="25">
        <f t="shared" si="11"/>
        <v>14173.679580875361</v>
      </c>
      <c r="W46" s="11"/>
    </row>
    <row r="47" spans="1:23" ht="12.75" customHeight="1" x14ac:dyDescent="0.25">
      <c r="A47" s="3">
        <f t="shared" si="12"/>
        <v>31</v>
      </c>
      <c r="B47" s="3"/>
      <c r="C47" s="13" t="s">
        <v>50</v>
      </c>
      <c r="E47" s="24">
        <v>0</v>
      </c>
      <c r="F47" s="22"/>
      <c r="G47" s="24">
        <v>0</v>
      </c>
      <c r="H47" s="22"/>
      <c r="I47" s="24">
        <v>0</v>
      </c>
      <c r="J47" s="22"/>
      <c r="K47" s="25">
        <f t="shared" si="7"/>
        <v>0</v>
      </c>
      <c r="L47" s="25"/>
      <c r="M47" s="25">
        <f t="shared" si="8"/>
        <v>0</v>
      </c>
      <c r="N47" s="25"/>
      <c r="O47" s="25">
        <f t="shared" si="9"/>
        <v>0</v>
      </c>
      <c r="P47" s="25"/>
      <c r="Q47" s="25">
        <f t="shared" si="10"/>
        <v>0</v>
      </c>
      <c r="R47" s="25"/>
      <c r="S47" s="25">
        <v>0</v>
      </c>
      <c r="T47" s="25"/>
      <c r="U47" s="25">
        <f t="shared" si="11"/>
        <v>0</v>
      </c>
      <c r="W47" s="11"/>
    </row>
    <row r="48" spans="1:23" ht="12.75" customHeight="1" x14ac:dyDescent="0.25">
      <c r="A48" s="3">
        <f t="shared" si="12"/>
        <v>32</v>
      </c>
      <c r="B48" s="3"/>
      <c r="C48" s="13" t="s">
        <v>51</v>
      </c>
      <c r="E48" s="24">
        <v>205.80871958590646</v>
      </c>
      <c r="F48" s="22"/>
      <c r="G48" s="24">
        <v>1288.4277277999879</v>
      </c>
      <c r="H48" s="22"/>
      <c r="I48" s="24">
        <v>1.7428494166171763E-2</v>
      </c>
      <c r="J48" s="22"/>
      <c r="K48" s="25">
        <f t="shared" si="7"/>
        <v>1173.1287872634057</v>
      </c>
      <c r="L48" s="25"/>
      <c r="M48" s="25">
        <f t="shared" si="8"/>
        <v>75.398403884861096</v>
      </c>
      <c r="N48" s="25"/>
      <c r="O48" s="25">
        <f t="shared" si="9"/>
        <v>8.2375273902972168</v>
      </c>
      <c r="P48" s="25"/>
      <c r="Q48" s="25">
        <f t="shared" si="10"/>
        <v>131.33785206749533</v>
      </c>
      <c r="R48" s="25"/>
      <c r="S48" s="25">
        <v>23.233284823746224</v>
      </c>
      <c r="T48" s="25"/>
      <c r="U48" s="25">
        <f t="shared" si="11"/>
        <v>1411.3358554298056</v>
      </c>
      <c r="W48" s="11"/>
    </row>
    <row r="49" spans="1:23" ht="12.75" customHeight="1" x14ac:dyDescent="0.25">
      <c r="A49" s="3">
        <f t="shared" si="12"/>
        <v>33</v>
      </c>
      <c r="B49" s="3"/>
      <c r="C49" s="12" t="s">
        <v>52</v>
      </c>
      <c r="E49" s="26">
        <f>SUM(E35:E48)</f>
        <v>10117.292682380155</v>
      </c>
      <c r="F49" s="22"/>
      <c r="G49" s="26">
        <f>SUM(G35:G48)</f>
        <v>51354.00649850347</v>
      </c>
      <c r="H49" s="22"/>
      <c r="I49" s="26">
        <f>SUM(I35:I48)</f>
        <v>14.878743162839861</v>
      </c>
      <c r="J49" s="22"/>
      <c r="K49" s="26">
        <f>SUM(K35:K48)</f>
        <v>57669.506514350469</v>
      </c>
      <c r="L49" s="22"/>
      <c r="M49" s="26">
        <f>SUM(M35:M48)</f>
        <v>3005.2210454143742</v>
      </c>
      <c r="N49" s="22"/>
      <c r="O49" s="26">
        <f>SUM(O35:O48)</f>
        <v>7032.394948668848</v>
      </c>
      <c r="P49" s="22"/>
      <c r="Q49" s="26">
        <f>SUM(Q35:Q48)</f>
        <v>6456.4003523055353</v>
      </c>
      <c r="R49" s="22"/>
      <c r="S49" s="26">
        <f>SUM(S35:S48)</f>
        <v>2070.4433320831959</v>
      </c>
      <c r="T49" s="22"/>
      <c r="U49" s="26">
        <f>SUM(U35:U48)</f>
        <v>76233.966192822423</v>
      </c>
      <c r="W49" s="18"/>
    </row>
    <row r="50" spans="1:23" ht="12.75" customHeight="1" x14ac:dyDescent="0.25">
      <c r="A50" s="3"/>
      <c r="B50" s="3"/>
      <c r="C50" s="3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</row>
    <row r="51" spans="1:23" ht="12.75" customHeight="1" x14ac:dyDescent="0.25">
      <c r="A51" s="3"/>
      <c r="B51" s="3"/>
      <c r="C51" s="9" t="s">
        <v>53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</row>
    <row r="52" spans="1:23" ht="12.75" customHeight="1" x14ac:dyDescent="0.25">
      <c r="A52" s="3">
        <f>A49+1</f>
        <v>34</v>
      </c>
      <c r="B52" s="3"/>
      <c r="C52" s="10" t="s">
        <v>54</v>
      </c>
      <c r="E52" s="24">
        <v>0</v>
      </c>
      <c r="F52" s="22"/>
      <c r="G52" s="24">
        <v>0</v>
      </c>
      <c r="H52" s="22"/>
      <c r="I52" s="24">
        <v>0</v>
      </c>
      <c r="J52" s="22"/>
      <c r="K52" s="25">
        <f t="shared" ref="K52:K60" si="13">E52/$E$63*$K$63</f>
        <v>0</v>
      </c>
      <c r="L52" s="25"/>
      <c r="M52" s="25">
        <f t="shared" ref="M52:M60" si="14">G52/$G$63*$M$63</f>
        <v>0</v>
      </c>
      <c r="N52" s="25"/>
      <c r="O52" s="25">
        <f t="shared" ref="O52:O60" si="15">I52/$I$63*$O$63</f>
        <v>0</v>
      </c>
      <c r="P52" s="25"/>
      <c r="Q52" s="25">
        <v>0</v>
      </c>
      <c r="R52" s="25"/>
      <c r="S52" s="25">
        <v>5.5984842465225801</v>
      </c>
      <c r="T52" s="25"/>
      <c r="U52" s="25">
        <f t="shared" ref="U52:U60" si="16">K52+M52+O52+Q52+S52</f>
        <v>5.5984842465225801</v>
      </c>
      <c r="W52" s="11"/>
    </row>
    <row r="53" spans="1:23" ht="12.75" customHeight="1" x14ac:dyDescent="0.25">
      <c r="A53" s="3">
        <f>A52+1</f>
        <v>35</v>
      </c>
      <c r="B53" s="3"/>
      <c r="C53" s="10" t="s">
        <v>55</v>
      </c>
      <c r="E53" s="24">
        <v>0</v>
      </c>
      <c r="F53" s="22"/>
      <c r="G53" s="24">
        <v>0</v>
      </c>
      <c r="H53" s="22"/>
      <c r="I53" s="24">
        <v>0</v>
      </c>
      <c r="J53" s="22"/>
      <c r="K53" s="25">
        <f t="shared" si="13"/>
        <v>0</v>
      </c>
      <c r="L53" s="25"/>
      <c r="M53" s="25">
        <f t="shared" si="14"/>
        <v>0</v>
      </c>
      <c r="N53" s="25"/>
      <c r="O53" s="25">
        <f t="shared" si="15"/>
        <v>0</v>
      </c>
      <c r="P53" s="25"/>
      <c r="Q53" s="25">
        <v>0</v>
      </c>
      <c r="R53" s="25"/>
      <c r="S53" s="25">
        <v>46.969377162757937</v>
      </c>
      <c r="T53" s="25"/>
      <c r="U53" s="25">
        <f t="shared" si="16"/>
        <v>46.969377162757937</v>
      </c>
      <c r="W53" s="11"/>
    </row>
    <row r="54" spans="1:23" ht="12.75" customHeight="1" x14ac:dyDescent="0.25">
      <c r="A54" s="3">
        <f>A53+1</f>
        <v>36</v>
      </c>
      <c r="B54" s="3"/>
      <c r="C54" s="10" t="s">
        <v>56</v>
      </c>
      <c r="E54" s="24">
        <v>0</v>
      </c>
      <c r="F54" s="22"/>
      <c r="G54" s="24">
        <v>0</v>
      </c>
      <c r="H54" s="22"/>
      <c r="I54" s="24">
        <v>0</v>
      </c>
      <c r="J54" s="22"/>
      <c r="K54" s="25">
        <f t="shared" si="13"/>
        <v>0</v>
      </c>
      <c r="L54" s="25"/>
      <c r="M54" s="25">
        <f t="shared" si="14"/>
        <v>0</v>
      </c>
      <c r="N54" s="25"/>
      <c r="O54" s="25">
        <f t="shared" si="15"/>
        <v>0</v>
      </c>
      <c r="P54" s="25"/>
      <c r="Q54" s="25">
        <v>0</v>
      </c>
      <c r="R54" s="25"/>
      <c r="S54" s="25">
        <v>0</v>
      </c>
      <c r="T54" s="25"/>
      <c r="U54" s="25">
        <f t="shared" si="16"/>
        <v>0</v>
      </c>
      <c r="W54" s="11"/>
    </row>
    <row r="55" spans="1:23" ht="12.75" customHeight="1" x14ac:dyDescent="0.25">
      <c r="A55" s="3">
        <f>A54+1</f>
        <v>37</v>
      </c>
      <c r="B55" s="3"/>
      <c r="C55" s="13" t="s">
        <v>57</v>
      </c>
      <c r="E55" s="24">
        <v>11735.744980040941</v>
      </c>
      <c r="F55" s="22"/>
      <c r="G55" s="24">
        <v>79460.875127942694</v>
      </c>
      <c r="H55" s="22"/>
      <c r="I55" s="24">
        <v>50.902256387348373</v>
      </c>
      <c r="J55" s="22"/>
      <c r="K55" s="25">
        <f t="shared" si="13"/>
        <v>66894.834697814324</v>
      </c>
      <c r="L55" s="25"/>
      <c r="M55" s="25">
        <f t="shared" si="14"/>
        <v>4650.0265608000009</v>
      </c>
      <c r="N55" s="25"/>
      <c r="O55" s="25">
        <f t="shared" si="15"/>
        <v>24058.804347686022</v>
      </c>
      <c r="P55" s="25"/>
      <c r="Q55" s="25">
        <v>0</v>
      </c>
      <c r="R55" s="25"/>
      <c r="S55" s="25">
        <v>378.65609781601796</v>
      </c>
      <c r="T55" s="25"/>
      <c r="U55" s="25">
        <f t="shared" si="16"/>
        <v>95982.321704116359</v>
      </c>
      <c r="W55" s="11"/>
    </row>
    <row r="56" spans="1:23" ht="12.75" customHeight="1" x14ac:dyDescent="0.25">
      <c r="A56" s="3">
        <f t="shared" ref="A56:A61" si="17">A55+1</f>
        <v>38</v>
      </c>
      <c r="B56" s="3"/>
      <c r="C56" s="13" t="s">
        <v>58</v>
      </c>
      <c r="E56" s="24">
        <v>0</v>
      </c>
      <c r="F56" s="22"/>
      <c r="G56" s="24">
        <v>0</v>
      </c>
      <c r="H56" s="22"/>
      <c r="I56" s="24">
        <v>0</v>
      </c>
      <c r="J56" s="22"/>
      <c r="K56" s="25">
        <f t="shared" si="13"/>
        <v>0</v>
      </c>
      <c r="L56" s="25"/>
      <c r="M56" s="25">
        <f t="shared" si="14"/>
        <v>0</v>
      </c>
      <c r="N56" s="25"/>
      <c r="O56" s="25">
        <f t="shared" si="15"/>
        <v>0</v>
      </c>
      <c r="P56" s="25"/>
      <c r="Q56" s="25">
        <v>0</v>
      </c>
      <c r="R56" s="25"/>
      <c r="S56" s="25">
        <v>2.2058360187833874</v>
      </c>
      <c r="T56" s="25"/>
      <c r="U56" s="25">
        <f t="shared" si="16"/>
        <v>2.2058360187833874</v>
      </c>
      <c r="W56" s="11"/>
    </row>
    <row r="57" spans="1:23" ht="12.75" customHeight="1" x14ac:dyDescent="0.25">
      <c r="A57" s="3">
        <f t="shared" si="17"/>
        <v>39</v>
      </c>
      <c r="B57" s="3"/>
      <c r="C57" s="13" t="s">
        <v>59</v>
      </c>
      <c r="E57" s="24">
        <v>0</v>
      </c>
      <c r="F57" s="22"/>
      <c r="G57" s="24">
        <v>0</v>
      </c>
      <c r="H57" s="22"/>
      <c r="I57" s="24">
        <v>0</v>
      </c>
      <c r="J57" s="22"/>
      <c r="K57" s="25">
        <f t="shared" si="13"/>
        <v>0</v>
      </c>
      <c r="L57" s="25"/>
      <c r="M57" s="25">
        <f t="shared" si="14"/>
        <v>0</v>
      </c>
      <c r="N57" s="25"/>
      <c r="O57" s="25">
        <f t="shared" si="15"/>
        <v>0</v>
      </c>
      <c r="P57" s="25"/>
      <c r="Q57" s="25">
        <v>0</v>
      </c>
      <c r="R57" s="25"/>
      <c r="S57" s="25">
        <v>5.0133959794646294</v>
      </c>
      <c r="T57" s="25"/>
      <c r="U57" s="25">
        <f t="shared" si="16"/>
        <v>5.0133959794646294</v>
      </c>
      <c r="W57" s="11"/>
    </row>
    <row r="58" spans="1:23" ht="12.75" customHeight="1" x14ac:dyDescent="0.25">
      <c r="A58" s="3">
        <f t="shared" si="17"/>
        <v>40</v>
      </c>
      <c r="B58" s="3"/>
      <c r="C58" s="13" t="s">
        <v>60</v>
      </c>
      <c r="E58" s="24">
        <v>36.148248976458547</v>
      </c>
      <c r="F58" s="22"/>
      <c r="G58" s="24">
        <v>226.79119754350052</v>
      </c>
      <c r="H58" s="22"/>
      <c r="I58" s="24">
        <v>0</v>
      </c>
      <c r="J58" s="22"/>
      <c r="K58" s="25">
        <f t="shared" si="13"/>
        <v>206.04837136527436</v>
      </c>
      <c r="L58" s="25"/>
      <c r="M58" s="25">
        <f t="shared" si="14"/>
        <v>13.27175280457072</v>
      </c>
      <c r="N58" s="25"/>
      <c r="O58" s="25">
        <f t="shared" si="15"/>
        <v>0</v>
      </c>
      <c r="P58" s="25"/>
      <c r="Q58" s="25">
        <v>0</v>
      </c>
      <c r="R58" s="25"/>
      <c r="S58" s="25">
        <v>1.2465210172150838</v>
      </c>
      <c r="T58" s="25"/>
      <c r="U58" s="25">
        <f t="shared" si="16"/>
        <v>220.56664518706017</v>
      </c>
      <c r="W58" s="11"/>
    </row>
    <row r="59" spans="1:23" ht="12.75" customHeight="1" x14ac:dyDescent="0.25">
      <c r="A59" s="3">
        <f t="shared" si="17"/>
        <v>41</v>
      </c>
      <c r="B59" s="3"/>
      <c r="C59" s="13" t="s">
        <v>61</v>
      </c>
      <c r="E59" s="24">
        <v>194.46426049129991</v>
      </c>
      <c r="F59" s="22"/>
      <c r="G59" s="24">
        <v>849.41146366427847</v>
      </c>
      <c r="H59" s="22"/>
      <c r="I59" s="24">
        <v>0.69974568507211954</v>
      </c>
      <c r="J59" s="22"/>
      <c r="K59" s="25">
        <f t="shared" si="13"/>
        <v>1108.4643183983733</v>
      </c>
      <c r="L59" s="25"/>
      <c r="M59" s="25">
        <f t="shared" si="14"/>
        <v>49.707303886689054</v>
      </c>
      <c r="N59" s="25"/>
      <c r="O59" s="25">
        <f t="shared" si="15"/>
        <v>330.73277542313332</v>
      </c>
      <c r="P59" s="25"/>
      <c r="Q59" s="25">
        <v>0</v>
      </c>
      <c r="R59" s="25"/>
      <c r="S59" s="25">
        <v>121.60862351187815</v>
      </c>
      <c r="T59" s="25"/>
      <c r="U59" s="25">
        <f t="shared" si="16"/>
        <v>1610.5130212200738</v>
      </c>
      <c r="W59" s="11"/>
    </row>
    <row r="60" spans="1:23" ht="12.75" customHeight="1" x14ac:dyDescent="0.25">
      <c r="A60" s="3">
        <f t="shared" si="17"/>
        <v>42</v>
      </c>
      <c r="B60" s="3"/>
      <c r="C60" s="13" t="s">
        <v>62</v>
      </c>
      <c r="E60" s="24">
        <v>0</v>
      </c>
      <c r="F60" s="22"/>
      <c r="G60" s="24">
        <v>0</v>
      </c>
      <c r="H60" s="22"/>
      <c r="I60" s="24">
        <v>0</v>
      </c>
      <c r="J60" s="22"/>
      <c r="K60" s="25">
        <f t="shared" si="13"/>
        <v>0</v>
      </c>
      <c r="L60" s="25"/>
      <c r="M60" s="25">
        <f t="shared" si="14"/>
        <v>0</v>
      </c>
      <c r="N60" s="25"/>
      <c r="O60" s="25">
        <f t="shared" si="15"/>
        <v>0</v>
      </c>
      <c r="P60" s="25"/>
      <c r="Q60" s="25">
        <v>0</v>
      </c>
      <c r="R60" s="25"/>
      <c r="S60" s="25">
        <v>21.024242032685329</v>
      </c>
      <c r="T60" s="25"/>
      <c r="U60" s="25">
        <f t="shared" si="16"/>
        <v>21.024242032685329</v>
      </c>
      <c r="W60" s="11"/>
    </row>
    <row r="61" spans="1:23" ht="12.75" customHeight="1" x14ac:dyDescent="0.25">
      <c r="A61" s="3">
        <f t="shared" si="17"/>
        <v>43</v>
      </c>
      <c r="B61" s="3"/>
      <c r="C61" s="12" t="s">
        <v>63</v>
      </c>
      <c r="E61" s="26">
        <f>SUM(E52:E60)</f>
        <v>11966.3574895087</v>
      </c>
      <c r="F61" s="22"/>
      <c r="G61" s="26">
        <f>SUM(G52:G60)</f>
        <v>80537.077789150469</v>
      </c>
      <c r="H61" s="22"/>
      <c r="I61" s="26">
        <f>SUM(I52:I60)</f>
        <v>51.60200207242049</v>
      </c>
      <c r="J61" s="22"/>
      <c r="K61" s="26">
        <f>SUM(K52:K60)</f>
        <v>68209.347387577975</v>
      </c>
      <c r="L61" s="22"/>
      <c r="M61" s="26">
        <f>SUM(M52:M60)</f>
        <v>4713.0056174912606</v>
      </c>
      <c r="N61" s="22"/>
      <c r="O61" s="26">
        <f>SUM(O52:O60)</f>
        <v>24389.537123109156</v>
      </c>
      <c r="P61" s="22"/>
      <c r="Q61" s="26">
        <f>SUM(Q52:Q60)</f>
        <v>0</v>
      </c>
      <c r="R61" s="22"/>
      <c r="S61" s="26">
        <f>SUM(S52:S60)</f>
        <v>582.32257778532505</v>
      </c>
      <c r="T61" s="22"/>
      <c r="U61" s="26">
        <f>SUM(U52:U60)</f>
        <v>97894.212705963699</v>
      </c>
      <c r="W61" s="11"/>
    </row>
    <row r="62" spans="1:23" ht="12.75" customHeight="1" x14ac:dyDescent="0.25">
      <c r="A62" s="3"/>
      <c r="B62" s="3"/>
      <c r="C62" s="1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</row>
    <row r="63" spans="1:23" ht="12.75" customHeight="1" thickBot="1" x14ac:dyDescent="0.3">
      <c r="A63" s="3">
        <f>A61+1</f>
        <v>44</v>
      </c>
      <c r="B63" s="3"/>
      <c r="C63" s="12" t="s">
        <v>64</v>
      </c>
      <c r="E63" s="29">
        <f>E24+E32+E49+E61</f>
        <v>39565.101416965772</v>
      </c>
      <c r="F63" s="22"/>
      <c r="G63" s="29">
        <f>G24+G32+G49+G61</f>
        <v>214007.78418343049</v>
      </c>
      <c r="H63" s="22"/>
      <c r="I63" s="29">
        <f>I24+I32+I49+I61</f>
        <v>99.999999999999972</v>
      </c>
      <c r="J63" s="22"/>
      <c r="K63" s="31">
        <v>225524.74713718184</v>
      </c>
      <c r="L63" s="32"/>
      <c r="M63" s="31">
        <v>12523.671291923149</v>
      </c>
      <c r="N63" s="32"/>
      <c r="O63" s="31">
        <v>47264.710948384934</v>
      </c>
      <c r="P63" s="32"/>
      <c r="Q63" s="31">
        <v>17612.274904999998</v>
      </c>
      <c r="R63" s="32"/>
      <c r="S63" s="29">
        <f>S24+S32+S49+S61</f>
        <v>7187.0902823989754</v>
      </c>
      <c r="T63" s="32"/>
      <c r="U63" s="29">
        <f>U24+U32+U49+U61</f>
        <v>310112.49456488888</v>
      </c>
      <c r="W63" s="11"/>
    </row>
    <row r="64" spans="1:23" ht="12.75" customHeight="1" thickTop="1" x14ac:dyDescent="0.25"/>
    <row r="65" spans="1:23" ht="12.75" customHeight="1" x14ac:dyDescent="0.25">
      <c r="A65" s="15" t="s">
        <v>65</v>
      </c>
    </row>
    <row r="66" spans="1:23" ht="12.75" customHeight="1" x14ac:dyDescent="0.25">
      <c r="A66" s="16" t="s">
        <v>66</v>
      </c>
      <c r="C66" s="1" t="s">
        <v>119</v>
      </c>
    </row>
    <row r="67" spans="1:23" ht="12.75" customHeight="1" x14ac:dyDescent="0.25">
      <c r="A67" s="16" t="s">
        <v>68</v>
      </c>
      <c r="C67" s="1" t="s">
        <v>120</v>
      </c>
    </row>
    <row r="68" spans="1:23" ht="12.75" customHeight="1" x14ac:dyDescent="0.25">
      <c r="A68" s="16" t="s">
        <v>70</v>
      </c>
      <c r="C68" s="1" t="s">
        <v>121</v>
      </c>
    </row>
    <row r="69" spans="1:23" ht="12.75" customHeight="1" x14ac:dyDescent="0.25">
      <c r="A69" s="16" t="s">
        <v>72</v>
      </c>
      <c r="C69" s="1" t="s">
        <v>122</v>
      </c>
    </row>
    <row r="70" spans="1:23" ht="12.75" customHeight="1" x14ac:dyDescent="0.25">
      <c r="A70" s="16" t="s">
        <v>95</v>
      </c>
      <c r="C70" s="1" t="s">
        <v>123</v>
      </c>
    </row>
    <row r="71" spans="1:23" ht="12.75" customHeight="1" x14ac:dyDescent="0.25">
      <c r="A71" s="16" t="s">
        <v>97</v>
      </c>
      <c r="C71" s="1" t="s">
        <v>124</v>
      </c>
    </row>
    <row r="72" spans="1:23" ht="12.75" customHeight="1" x14ac:dyDescent="0.25">
      <c r="A72" s="16" t="s">
        <v>99</v>
      </c>
      <c r="C72" s="1" t="s">
        <v>125</v>
      </c>
    </row>
    <row r="73" spans="1:23" ht="12.75" customHeight="1" x14ac:dyDescent="0.25">
      <c r="A73" s="16" t="s">
        <v>101</v>
      </c>
      <c r="C73" s="1" t="s">
        <v>126</v>
      </c>
    </row>
    <row r="74" spans="1:23" ht="12.75" customHeight="1" x14ac:dyDescent="0.25">
      <c r="W74" s="2"/>
    </row>
    <row r="75" spans="1:23" ht="12.75" customHeight="1" x14ac:dyDescent="0.25">
      <c r="W75" s="2"/>
    </row>
    <row r="76" spans="1:23" ht="12.75" customHeight="1" x14ac:dyDescent="0.25">
      <c r="W76" s="2"/>
    </row>
    <row r="77" spans="1:23" ht="12.75" customHeight="1" x14ac:dyDescent="0.25">
      <c r="A77" s="35" t="s">
        <v>103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</row>
    <row r="79" spans="1:23" ht="12.75" customHeight="1" x14ac:dyDescent="0.25">
      <c r="E79" s="37" t="s">
        <v>104</v>
      </c>
      <c r="F79" s="37"/>
      <c r="G79" s="37"/>
      <c r="H79" s="37"/>
      <c r="I79" s="37"/>
      <c r="K79" s="37" t="s">
        <v>77</v>
      </c>
      <c r="L79" s="37"/>
      <c r="M79" s="37"/>
      <c r="N79" s="37"/>
      <c r="O79" s="37"/>
      <c r="P79" s="37"/>
      <c r="Q79" s="37"/>
      <c r="R79" s="37"/>
      <c r="S79" s="37"/>
      <c r="T79" s="37"/>
      <c r="U79" s="37"/>
    </row>
    <row r="80" spans="1:23" ht="12.75" customHeight="1" x14ac:dyDescent="0.25">
      <c r="K80" s="3" t="s">
        <v>105</v>
      </c>
      <c r="M80" s="3" t="s">
        <v>78</v>
      </c>
      <c r="O80" s="3" t="s">
        <v>106</v>
      </c>
      <c r="Q80" s="3" t="s">
        <v>107</v>
      </c>
      <c r="S80" s="3" t="s">
        <v>108</v>
      </c>
    </row>
    <row r="81" spans="1:25" ht="12.75" customHeight="1" x14ac:dyDescent="0.25">
      <c r="A81" s="33" t="s">
        <v>4</v>
      </c>
      <c r="B81" s="3"/>
      <c r="C81" s="3"/>
      <c r="E81" s="3" t="s">
        <v>79</v>
      </c>
      <c r="G81" s="3" t="s">
        <v>78</v>
      </c>
      <c r="I81" s="3" t="s">
        <v>106</v>
      </c>
      <c r="K81" s="3" t="s">
        <v>5</v>
      </c>
      <c r="L81" s="3"/>
      <c r="M81" s="3" t="s">
        <v>5</v>
      </c>
      <c r="N81" s="3"/>
      <c r="O81" s="3" t="s">
        <v>5</v>
      </c>
      <c r="P81" s="3"/>
      <c r="Q81" s="3" t="s">
        <v>5</v>
      </c>
      <c r="R81" s="3"/>
      <c r="S81" s="3" t="s">
        <v>109</v>
      </c>
      <c r="T81" s="3"/>
      <c r="U81" s="3" t="s">
        <v>110</v>
      </c>
      <c r="W81" s="3" t="s">
        <v>127</v>
      </c>
    </row>
    <row r="82" spans="1:25" ht="12.75" customHeight="1" x14ac:dyDescent="0.25">
      <c r="A82" s="34"/>
      <c r="B82" s="4"/>
      <c r="C82" s="5" t="s">
        <v>7</v>
      </c>
      <c r="E82" s="6" t="s">
        <v>8</v>
      </c>
      <c r="G82" s="6" t="s">
        <v>82</v>
      </c>
      <c r="I82" s="6" t="s">
        <v>10</v>
      </c>
      <c r="K82" s="6" t="s">
        <v>11</v>
      </c>
      <c r="L82" s="3"/>
      <c r="M82" s="6" t="s">
        <v>111</v>
      </c>
      <c r="N82" s="3"/>
      <c r="O82" s="6" t="s">
        <v>112</v>
      </c>
      <c r="P82" s="3"/>
      <c r="Q82" s="6" t="s">
        <v>113</v>
      </c>
      <c r="R82" s="3"/>
      <c r="S82" s="6" t="s">
        <v>114</v>
      </c>
      <c r="T82" s="3"/>
      <c r="U82" s="6" t="s">
        <v>115</v>
      </c>
      <c r="W82" s="6" t="s">
        <v>128</v>
      </c>
    </row>
    <row r="83" spans="1:25" ht="12.75" customHeight="1" x14ac:dyDescent="0.25">
      <c r="A83" s="7"/>
      <c r="B83" s="7"/>
      <c r="C83" s="7"/>
      <c r="E83" s="3" t="s">
        <v>13</v>
      </c>
      <c r="G83" s="3" t="s">
        <v>14</v>
      </c>
      <c r="I83" s="3" t="s">
        <v>15</v>
      </c>
      <c r="K83" s="3" t="s">
        <v>16</v>
      </c>
      <c r="L83" s="3"/>
      <c r="M83" s="3" t="s">
        <v>116</v>
      </c>
      <c r="N83" s="3"/>
      <c r="O83" s="3" t="s">
        <v>89</v>
      </c>
      <c r="P83" s="3"/>
      <c r="Q83" s="3" t="s">
        <v>90</v>
      </c>
      <c r="R83" s="3"/>
      <c r="S83" s="3" t="s">
        <v>117</v>
      </c>
      <c r="T83" s="3"/>
      <c r="U83" s="3" t="s">
        <v>118</v>
      </c>
      <c r="W83" s="3" t="s">
        <v>129</v>
      </c>
      <c r="X83" s="7"/>
      <c r="Y83" s="7"/>
    </row>
    <row r="85" spans="1:25" ht="12.75" customHeight="1" x14ac:dyDescent="0.25">
      <c r="A85" s="3"/>
      <c r="B85" s="3"/>
      <c r="C85" s="9" t="s">
        <v>18</v>
      </c>
    </row>
    <row r="86" spans="1:25" ht="12.75" customHeight="1" x14ac:dyDescent="0.25">
      <c r="A86" s="3">
        <v>1</v>
      </c>
      <c r="B86" s="3"/>
      <c r="C86" s="10" t="s">
        <v>19</v>
      </c>
      <c r="E86" s="24">
        <v>7959.1593364396213</v>
      </c>
      <c r="F86" s="22"/>
      <c r="G86" s="24">
        <v>37289.0806048593</v>
      </c>
      <c r="H86" s="22"/>
      <c r="I86" s="24">
        <v>14.657759759639319</v>
      </c>
      <c r="J86" s="22"/>
      <c r="K86" s="25">
        <f t="shared" ref="K86:K96" si="18">E86/$E$136*$K$136</f>
        <v>43460.110902459492</v>
      </c>
      <c r="L86" s="22"/>
      <c r="M86" s="25">
        <f t="shared" ref="M86:M96" si="19">G86/$G$136*$M$136</f>
        <v>2106.7470893259178</v>
      </c>
      <c r="N86" s="22"/>
      <c r="O86" s="25">
        <f t="shared" ref="O86:O96" si="20">I86/$I$136*$O$136</f>
        <v>6927.9477819022077</v>
      </c>
      <c r="P86" s="22"/>
      <c r="Q86" s="25">
        <f t="shared" ref="Q86:Q96" si="21">E86/$E$136*$Q$136</f>
        <v>3394.00187431733</v>
      </c>
      <c r="R86" s="25"/>
      <c r="S86" s="25">
        <v>2045.5370771922462</v>
      </c>
      <c r="T86" s="22"/>
      <c r="U86" s="25">
        <f t="shared" ref="U86:U96" si="22">K86+M86+O86+Q86+S86</f>
        <v>57934.344725197188</v>
      </c>
      <c r="V86" s="22"/>
      <c r="W86" s="22">
        <f t="shared" ref="W86:W96" si="23">U86-U13</f>
        <v>-1215.0178271344848</v>
      </c>
      <c r="X86" s="20"/>
      <c r="Y86" s="19"/>
    </row>
    <row r="87" spans="1:25" ht="12.75" customHeight="1" x14ac:dyDescent="0.25">
      <c r="A87" s="3">
        <f>A86+1</f>
        <v>2</v>
      </c>
      <c r="B87" s="3"/>
      <c r="C87" s="10" t="s">
        <v>20</v>
      </c>
      <c r="E87" s="24">
        <v>7102.6949848159902</v>
      </c>
      <c r="F87" s="22"/>
      <c r="G87" s="24">
        <v>33276.5000177783</v>
      </c>
      <c r="H87" s="22"/>
      <c r="I87" s="24">
        <v>13.080476509218785</v>
      </c>
      <c r="J87" s="22"/>
      <c r="K87" s="25">
        <f t="shared" si="18"/>
        <v>38783.481860099266</v>
      </c>
      <c r="L87" s="22"/>
      <c r="M87" s="25">
        <f t="shared" si="19"/>
        <v>1880.0455366087137</v>
      </c>
      <c r="N87" s="22"/>
      <c r="O87" s="25">
        <f t="shared" si="20"/>
        <v>6182.4494127536518</v>
      </c>
      <c r="P87" s="22"/>
      <c r="Q87" s="25">
        <f t="shared" si="21"/>
        <v>3028.7821957278952</v>
      </c>
      <c r="R87" s="25"/>
      <c r="S87" s="25">
        <v>1807.0584001049335</v>
      </c>
      <c r="T87" s="22"/>
      <c r="U87" s="25">
        <f t="shared" si="22"/>
        <v>51681.81740529446</v>
      </c>
      <c r="V87" s="22"/>
      <c r="W87" s="22">
        <f t="shared" si="23"/>
        <v>-1084.2669402315951</v>
      </c>
      <c r="X87" s="20"/>
      <c r="Y87" s="19"/>
    </row>
    <row r="88" spans="1:25" ht="12.75" customHeight="1" x14ac:dyDescent="0.25">
      <c r="A88" s="3">
        <f t="shared" ref="A88:A96" si="24">A87+1</f>
        <v>3</v>
      </c>
      <c r="B88" s="3"/>
      <c r="C88" s="10" t="s">
        <v>21</v>
      </c>
      <c r="E88" s="24">
        <v>25.052242620667933</v>
      </c>
      <c r="F88" s="22"/>
      <c r="G88" s="24">
        <v>117.37107587953675</v>
      </c>
      <c r="H88" s="22"/>
      <c r="I88" s="24">
        <v>4.6136751163246829E-2</v>
      </c>
      <c r="J88" s="22"/>
      <c r="K88" s="25">
        <f t="shared" si="18"/>
        <v>136.79500517910134</v>
      </c>
      <c r="L88" s="22"/>
      <c r="M88" s="25">
        <f t="shared" si="19"/>
        <v>6.6311952043151887</v>
      </c>
      <c r="N88" s="22"/>
      <c r="O88" s="25">
        <f t="shared" si="20"/>
        <v>21.80640207828424</v>
      </c>
      <c r="P88" s="22"/>
      <c r="Q88" s="25">
        <f t="shared" si="21"/>
        <v>10.682957183821731</v>
      </c>
      <c r="R88" s="25"/>
      <c r="S88" s="25">
        <v>1.9279566980881546</v>
      </c>
      <c r="T88" s="22"/>
      <c r="U88" s="25">
        <f t="shared" si="22"/>
        <v>177.84351634361067</v>
      </c>
      <c r="V88" s="22"/>
      <c r="W88" s="22">
        <f t="shared" si="23"/>
        <v>-3.8241597365907012</v>
      </c>
      <c r="X88" s="20"/>
      <c r="Y88" s="19"/>
    </row>
    <row r="89" spans="1:25" ht="12.75" customHeight="1" x14ac:dyDescent="0.25">
      <c r="A89" s="3">
        <f t="shared" si="24"/>
        <v>4</v>
      </c>
      <c r="B89" s="3"/>
      <c r="C89" s="10" t="s">
        <v>22</v>
      </c>
      <c r="E89" s="24">
        <v>814.98613386037619</v>
      </c>
      <c r="F89" s="22"/>
      <c r="G89" s="24">
        <v>3818.2529526989774</v>
      </c>
      <c r="H89" s="22"/>
      <c r="I89" s="24">
        <v>1.5008960686175186</v>
      </c>
      <c r="J89" s="22"/>
      <c r="K89" s="25">
        <f t="shared" si="18"/>
        <v>4450.1418132662784</v>
      </c>
      <c r="L89" s="22"/>
      <c r="M89" s="25">
        <f t="shared" si="19"/>
        <v>215.72248937026359</v>
      </c>
      <c r="N89" s="22"/>
      <c r="O89" s="25">
        <f t="shared" si="20"/>
        <v>709.39418846774345</v>
      </c>
      <c r="P89" s="22"/>
      <c r="Q89" s="25">
        <f t="shared" si="21"/>
        <v>347.53223913998153</v>
      </c>
      <c r="R89" s="25"/>
      <c r="S89" s="25">
        <v>55.449573073136953</v>
      </c>
      <c r="T89" s="22"/>
      <c r="U89" s="25">
        <f t="shared" si="22"/>
        <v>5778.2403033174032</v>
      </c>
      <c r="V89" s="22"/>
      <c r="W89" s="22">
        <f t="shared" si="23"/>
        <v>-124.40297151183404</v>
      </c>
      <c r="X89" s="20"/>
      <c r="Y89" s="19"/>
    </row>
    <row r="90" spans="1:25" ht="12.75" customHeight="1" x14ac:dyDescent="0.25">
      <c r="A90" s="3">
        <f t="shared" si="24"/>
        <v>5</v>
      </c>
      <c r="B90" s="3"/>
      <c r="C90" s="10" t="s">
        <v>23</v>
      </c>
      <c r="E90" s="24">
        <v>171.27709520423568</v>
      </c>
      <c r="F90" s="22"/>
      <c r="G90" s="24">
        <v>802.44221014601555</v>
      </c>
      <c r="H90" s="22"/>
      <c r="I90" s="24">
        <v>0.31542759828145372</v>
      </c>
      <c r="J90" s="22"/>
      <c r="K90" s="25">
        <f t="shared" si="18"/>
        <v>935.23967016810639</v>
      </c>
      <c r="L90" s="22"/>
      <c r="M90" s="25">
        <f t="shared" si="19"/>
        <v>45.336134953058426</v>
      </c>
      <c r="N90" s="22"/>
      <c r="O90" s="25">
        <f t="shared" si="20"/>
        <v>149.08594257916195</v>
      </c>
      <c r="P90" s="22"/>
      <c r="Q90" s="25">
        <f t="shared" si="21"/>
        <v>73.037208777735543</v>
      </c>
      <c r="R90" s="25"/>
      <c r="S90" s="25">
        <v>13.00617631606552</v>
      </c>
      <c r="T90" s="22"/>
      <c r="U90" s="25">
        <f t="shared" si="22"/>
        <v>1215.7051327941276</v>
      </c>
      <c r="V90" s="22"/>
      <c r="W90" s="22">
        <f t="shared" si="23"/>
        <v>-26.144201927730819</v>
      </c>
      <c r="X90" s="20"/>
      <c r="Y90" s="19"/>
    </row>
    <row r="91" spans="1:25" ht="12.75" customHeight="1" x14ac:dyDescent="0.25">
      <c r="A91" s="3">
        <f t="shared" si="24"/>
        <v>6</v>
      </c>
      <c r="B91" s="3"/>
      <c r="C91" s="10" t="s">
        <v>24</v>
      </c>
      <c r="E91" s="24">
        <v>0</v>
      </c>
      <c r="F91" s="22"/>
      <c r="G91" s="24">
        <v>0</v>
      </c>
      <c r="H91" s="22"/>
      <c r="I91" s="24">
        <v>0</v>
      </c>
      <c r="J91" s="22"/>
      <c r="K91" s="25">
        <f t="shared" si="18"/>
        <v>0</v>
      </c>
      <c r="L91" s="22"/>
      <c r="M91" s="25">
        <f t="shared" si="19"/>
        <v>0</v>
      </c>
      <c r="N91" s="22"/>
      <c r="O91" s="25">
        <f t="shared" si="20"/>
        <v>0</v>
      </c>
      <c r="P91" s="22"/>
      <c r="Q91" s="25">
        <f t="shared" si="21"/>
        <v>0</v>
      </c>
      <c r="R91" s="25"/>
      <c r="S91" s="25">
        <v>15.73806982884358</v>
      </c>
      <c r="T91" s="22"/>
      <c r="U91" s="25">
        <f t="shared" si="22"/>
        <v>15.73806982884358</v>
      </c>
      <c r="V91" s="22"/>
      <c r="W91" s="22">
        <f t="shared" si="23"/>
        <v>-8.1112585477605137E-4</v>
      </c>
      <c r="X91" s="20"/>
      <c r="Y91" s="19"/>
    </row>
    <row r="92" spans="1:25" ht="12.75" customHeight="1" x14ac:dyDescent="0.25">
      <c r="A92" s="3">
        <f t="shared" si="24"/>
        <v>7</v>
      </c>
      <c r="B92" s="3"/>
      <c r="C92" s="10" t="s">
        <v>25</v>
      </c>
      <c r="E92" s="24">
        <v>2.8398148865133743</v>
      </c>
      <c r="F92" s="22"/>
      <c r="G92" s="24">
        <v>13.304682282368566</v>
      </c>
      <c r="H92" s="22"/>
      <c r="I92" s="24">
        <v>5.2298644377913343E-3</v>
      </c>
      <c r="J92" s="22"/>
      <c r="K92" s="25">
        <f t="shared" si="18"/>
        <v>15.506495685452084</v>
      </c>
      <c r="L92" s="22"/>
      <c r="M92" s="25">
        <f t="shared" si="19"/>
        <v>0.75168387683802074</v>
      </c>
      <c r="N92" s="22"/>
      <c r="O92" s="25">
        <f t="shared" si="20"/>
        <v>2.4718803095144515</v>
      </c>
      <c r="P92" s="22"/>
      <c r="Q92" s="25">
        <f t="shared" si="21"/>
        <v>1.2109742549584608</v>
      </c>
      <c r="R92" s="25"/>
      <c r="S92" s="25">
        <v>1.0559209442238249</v>
      </c>
      <c r="T92" s="22"/>
      <c r="U92" s="25">
        <f t="shared" si="22"/>
        <v>20.996955070986839</v>
      </c>
      <c r="V92" s="22"/>
      <c r="W92" s="22">
        <f t="shared" si="23"/>
        <v>-0.43351154415677229</v>
      </c>
      <c r="X92" s="20"/>
      <c r="Y92" s="19"/>
    </row>
    <row r="93" spans="1:25" ht="12.75" customHeight="1" x14ac:dyDescent="0.25">
      <c r="A93" s="3">
        <f t="shared" si="24"/>
        <v>8</v>
      </c>
      <c r="B93" s="3"/>
      <c r="C93" s="10" t="s">
        <v>26</v>
      </c>
      <c r="E93" s="24">
        <v>0</v>
      </c>
      <c r="F93" s="22"/>
      <c r="G93" s="24">
        <v>0</v>
      </c>
      <c r="H93" s="22"/>
      <c r="I93" s="24">
        <v>0</v>
      </c>
      <c r="J93" s="22"/>
      <c r="K93" s="25">
        <f t="shared" si="18"/>
        <v>0</v>
      </c>
      <c r="L93" s="22"/>
      <c r="M93" s="25">
        <f t="shared" si="19"/>
        <v>0</v>
      </c>
      <c r="N93" s="22"/>
      <c r="O93" s="25">
        <f t="shared" si="20"/>
        <v>0</v>
      </c>
      <c r="P93" s="22"/>
      <c r="Q93" s="25">
        <f t="shared" si="21"/>
        <v>0</v>
      </c>
      <c r="R93" s="25"/>
      <c r="S93" s="25">
        <v>0.79527573672556007</v>
      </c>
      <c r="T93" s="22"/>
      <c r="U93" s="25">
        <f t="shared" si="22"/>
        <v>0.79527573672556007</v>
      </c>
      <c r="V93" s="22"/>
      <c r="W93" s="22">
        <f t="shared" si="23"/>
        <v>-1.421416402893616E-4</v>
      </c>
      <c r="X93" s="20"/>
      <c r="Y93" s="19"/>
    </row>
    <row r="94" spans="1:25" ht="12.75" customHeight="1" x14ac:dyDescent="0.25">
      <c r="A94" s="3">
        <f t="shared" si="24"/>
        <v>9</v>
      </c>
      <c r="B94" s="3"/>
      <c r="C94" s="10" t="s">
        <v>27</v>
      </c>
      <c r="E94" s="24">
        <v>0</v>
      </c>
      <c r="F94" s="22"/>
      <c r="G94" s="24">
        <v>0</v>
      </c>
      <c r="H94" s="22"/>
      <c r="I94" s="24">
        <v>0</v>
      </c>
      <c r="J94" s="22"/>
      <c r="K94" s="25">
        <f t="shared" si="18"/>
        <v>0</v>
      </c>
      <c r="L94" s="22"/>
      <c r="M94" s="25">
        <f t="shared" si="19"/>
        <v>0</v>
      </c>
      <c r="N94" s="22"/>
      <c r="O94" s="25">
        <f t="shared" si="20"/>
        <v>0</v>
      </c>
      <c r="P94" s="22"/>
      <c r="Q94" s="25">
        <f t="shared" si="21"/>
        <v>0</v>
      </c>
      <c r="R94" s="25"/>
      <c r="S94" s="25">
        <v>8.4029720637552998</v>
      </c>
      <c r="T94" s="22"/>
      <c r="U94" s="25">
        <f t="shared" si="22"/>
        <v>8.4029720637552998</v>
      </c>
      <c r="V94" s="22"/>
      <c r="W94" s="22">
        <f t="shared" si="23"/>
        <v>-8.8959076638595036E-4</v>
      </c>
      <c r="X94" s="20"/>
      <c r="Y94" s="19"/>
    </row>
    <row r="95" spans="1:25" ht="12.75" customHeight="1" x14ac:dyDescent="0.25">
      <c r="A95" s="3">
        <f t="shared" si="24"/>
        <v>10</v>
      </c>
      <c r="B95" s="3"/>
      <c r="C95" s="10" t="s">
        <v>28</v>
      </c>
      <c r="E95" s="24">
        <v>188.96775572491106</v>
      </c>
      <c r="F95" s="22"/>
      <c r="G95" s="24">
        <v>885.32388624068676</v>
      </c>
      <c r="H95" s="22"/>
      <c r="I95" s="24">
        <v>0.34800710083195696</v>
      </c>
      <c r="J95" s="22"/>
      <c r="K95" s="25">
        <f t="shared" si="18"/>
        <v>1031.8375689746201</v>
      </c>
      <c r="L95" s="22"/>
      <c r="M95" s="25">
        <f t="shared" si="19"/>
        <v>50.01875858009813</v>
      </c>
      <c r="N95" s="22"/>
      <c r="O95" s="25">
        <f t="shared" si="20"/>
        <v>164.48455028807899</v>
      </c>
      <c r="P95" s="22"/>
      <c r="Q95" s="25">
        <f t="shared" si="21"/>
        <v>80.580987263258677</v>
      </c>
      <c r="R95" s="25"/>
      <c r="S95" s="25">
        <v>15.638304583538943</v>
      </c>
      <c r="T95" s="22"/>
      <c r="U95" s="25">
        <f t="shared" si="22"/>
        <v>1342.5601696895949</v>
      </c>
      <c r="V95" s="22"/>
      <c r="W95" s="22">
        <f t="shared" si="23"/>
        <v>-28.845787327357812</v>
      </c>
      <c r="X95" s="20"/>
      <c r="Y95" s="19"/>
    </row>
    <row r="96" spans="1:25" ht="12.75" customHeight="1" x14ac:dyDescent="0.25">
      <c r="A96" s="3">
        <f t="shared" si="24"/>
        <v>11</v>
      </c>
      <c r="B96" s="3"/>
      <c r="C96" s="10" t="s">
        <v>130</v>
      </c>
      <c r="E96" s="24">
        <v>0</v>
      </c>
      <c r="F96" s="22"/>
      <c r="G96" s="24">
        <v>0</v>
      </c>
      <c r="H96" s="22"/>
      <c r="I96" s="24">
        <v>0</v>
      </c>
      <c r="J96" s="22"/>
      <c r="K96" s="25">
        <f t="shared" si="18"/>
        <v>0</v>
      </c>
      <c r="L96" s="22"/>
      <c r="M96" s="25">
        <f t="shared" si="19"/>
        <v>0</v>
      </c>
      <c r="N96" s="22"/>
      <c r="O96" s="25">
        <f t="shared" si="20"/>
        <v>0</v>
      </c>
      <c r="P96" s="22"/>
      <c r="Q96" s="25">
        <f t="shared" si="21"/>
        <v>0</v>
      </c>
      <c r="R96" s="25"/>
      <c r="S96" s="25">
        <v>0</v>
      </c>
      <c r="T96" s="22"/>
      <c r="U96" s="25">
        <f t="shared" si="22"/>
        <v>0</v>
      </c>
      <c r="V96" s="22"/>
      <c r="W96" s="22">
        <f t="shared" si="23"/>
        <v>0</v>
      </c>
      <c r="X96" s="20"/>
      <c r="Y96" s="19"/>
    </row>
    <row r="97" spans="1:25" ht="12.75" customHeight="1" x14ac:dyDescent="0.25">
      <c r="A97" s="3">
        <f>A96+1</f>
        <v>12</v>
      </c>
      <c r="B97" s="3"/>
      <c r="C97" s="12" t="s">
        <v>30</v>
      </c>
      <c r="E97" s="26">
        <f>SUM(E86:E96)</f>
        <v>16264.977363552314</v>
      </c>
      <c r="F97" s="22"/>
      <c r="G97" s="26">
        <f>SUM(G86:G96)</f>
        <v>76202.275429885194</v>
      </c>
      <c r="H97" s="22"/>
      <c r="I97" s="26">
        <f>SUM(I86:I96)</f>
        <v>29.953933652190067</v>
      </c>
      <c r="J97" s="22"/>
      <c r="K97" s="26">
        <f>SUM(K86:K96)</f>
        <v>88813.113315832292</v>
      </c>
      <c r="L97" s="22"/>
      <c r="M97" s="26">
        <f>SUM(M86:M96)</f>
        <v>4305.2528879192041</v>
      </c>
      <c r="N97" s="22"/>
      <c r="O97" s="26">
        <f>SUM(O86:O96)</f>
        <v>14157.640158378645</v>
      </c>
      <c r="P97" s="22"/>
      <c r="Q97" s="26">
        <f>SUM(Q86:Q96)</f>
        <v>6935.8284366649814</v>
      </c>
      <c r="R97" s="22"/>
      <c r="S97" s="26">
        <f>SUM(S86:S96)</f>
        <v>3964.6097265415583</v>
      </c>
      <c r="T97" s="22"/>
      <c r="U97" s="26">
        <f>SUM(U86:U96)</f>
        <v>118176.4445253367</v>
      </c>
      <c r="V97" s="22"/>
      <c r="W97" s="26">
        <f>SUM(W86:W96)</f>
        <v>-2482.9372422720116</v>
      </c>
      <c r="X97" s="20"/>
      <c r="Y97" s="19"/>
    </row>
    <row r="98" spans="1:25" ht="12.75" customHeight="1" x14ac:dyDescent="0.25">
      <c r="A98" s="3"/>
      <c r="B98" s="3"/>
      <c r="C98" s="9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</row>
    <row r="99" spans="1:25" ht="12.75" customHeight="1" x14ac:dyDescent="0.25">
      <c r="A99" s="3"/>
      <c r="B99" s="3"/>
      <c r="C99" s="9" t="s">
        <v>31</v>
      </c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</row>
    <row r="100" spans="1:25" ht="12.75" customHeight="1" x14ac:dyDescent="0.25">
      <c r="A100" s="3">
        <f>A97+1</f>
        <v>13</v>
      </c>
      <c r="B100" s="3"/>
      <c r="C100" s="13" t="s">
        <v>32</v>
      </c>
      <c r="E100" s="24">
        <v>1465.1574733722757</v>
      </c>
      <c r="F100" s="22"/>
      <c r="G100" s="24">
        <v>6864.3399150531932</v>
      </c>
      <c r="H100" s="22"/>
      <c r="I100" s="24">
        <v>2.6982656518015893</v>
      </c>
      <c r="J100" s="22"/>
      <c r="K100" s="25">
        <f t="shared" ref="K100:K104" si="25">E100/$E$136*$K$136</f>
        <v>8000.3306367793666</v>
      </c>
      <c r="L100" s="22"/>
      <c r="M100" s="25">
        <f>G100/$G$136*$M$136</f>
        <v>387.81938040857739</v>
      </c>
      <c r="N100" s="22"/>
      <c r="O100" s="25">
        <f>I100/$I$136*$O$136</f>
        <v>1275.3274609435762</v>
      </c>
      <c r="P100" s="22"/>
      <c r="Q100" s="25">
        <f>E100/$E$136*$Q$136</f>
        <v>624.78297023514688</v>
      </c>
      <c r="R100" s="25"/>
      <c r="S100" s="25">
        <v>403.56691353774812</v>
      </c>
      <c r="T100" s="22"/>
      <c r="U100" s="25">
        <f>K100+M100+O100+Q100+S100</f>
        <v>10691.827361904414</v>
      </c>
      <c r="V100" s="22"/>
      <c r="W100" s="22">
        <f>U100-U27</f>
        <v>-223.66817363537848</v>
      </c>
      <c r="X100" s="20"/>
      <c r="Y100" s="19"/>
    </row>
    <row r="101" spans="1:25" ht="12.75" customHeight="1" x14ac:dyDescent="0.25">
      <c r="A101" s="3">
        <f>A100+1</f>
        <v>14</v>
      </c>
      <c r="B101" s="3"/>
      <c r="C101" s="13" t="s">
        <v>33</v>
      </c>
      <c r="E101" s="24">
        <v>432.54119993196952</v>
      </c>
      <c r="F101" s="22"/>
      <c r="G101" s="24">
        <v>2026.4782984481378</v>
      </c>
      <c r="H101" s="22"/>
      <c r="I101" s="24">
        <v>0.79657721710909313</v>
      </c>
      <c r="J101" s="22"/>
      <c r="K101" s="25">
        <f t="shared" si="25"/>
        <v>2361.8434716919937</v>
      </c>
      <c r="L101" s="22"/>
      <c r="M101" s="25">
        <f>G101/$G$136*$M$136</f>
        <v>114.49135209521377</v>
      </c>
      <c r="N101" s="22"/>
      <c r="O101" s="25">
        <f>I101/$I$136*$O$136</f>
        <v>376.49991914730163</v>
      </c>
      <c r="P101" s="22"/>
      <c r="Q101" s="25">
        <f>E101/$E$136*$Q$136</f>
        <v>184.44732430061813</v>
      </c>
      <c r="R101" s="25"/>
      <c r="S101" s="25">
        <v>117.06626312521448</v>
      </c>
      <c r="T101" s="22"/>
      <c r="U101" s="25">
        <f>K101+M101+O101+Q101+S101</f>
        <v>3154.3483303603416</v>
      </c>
      <c r="V101" s="22"/>
      <c r="W101" s="22">
        <f>U101-U28</f>
        <v>-66.03025242847707</v>
      </c>
      <c r="X101" s="20"/>
      <c r="Y101" s="19"/>
    </row>
    <row r="102" spans="1:25" ht="12.75" customHeight="1" x14ac:dyDescent="0.25">
      <c r="A102" s="3">
        <f t="shared" ref="A102:A105" si="26">A101+1</f>
        <v>15</v>
      </c>
      <c r="B102" s="3"/>
      <c r="C102" s="13" t="s">
        <v>34</v>
      </c>
      <c r="E102" s="24">
        <v>150.57650160375491</v>
      </c>
      <c r="F102" s="22"/>
      <c r="G102" s="24">
        <v>688.80977525891205</v>
      </c>
      <c r="H102" s="22"/>
      <c r="I102" s="24">
        <v>0.36840559382407168</v>
      </c>
      <c r="J102" s="22"/>
      <c r="K102" s="25">
        <f t="shared" si="25"/>
        <v>822.20636406192659</v>
      </c>
      <c r="L102" s="22"/>
      <c r="M102" s="25">
        <f>G102/$G$136*$M$136</f>
        <v>38.916164345892916</v>
      </c>
      <c r="N102" s="22"/>
      <c r="O102" s="25">
        <f>I102/$I$136*$O$136</f>
        <v>174.12583903862856</v>
      </c>
      <c r="P102" s="22"/>
      <c r="Q102" s="25">
        <f>E102/$E$136*$Q$136</f>
        <v>64.209913015751013</v>
      </c>
      <c r="R102" s="25"/>
      <c r="S102" s="25">
        <v>26.930391762664271</v>
      </c>
      <c r="T102" s="22"/>
      <c r="U102" s="25">
        <f>K102+M102+O102+Q102+S102</f>
        <v>1126.3886722248631</v>
      </c>
      <c r="V102" s="22"/>
      <c r="W102" s="22">
        <f>U102-U29</f>
        <v>-39.71616111276785</v>
      </c>
      <c r="X102" s="20"/>
      <c r="Y102" s="19"/>
    </row>
    <row r="103" spans="1:25" ht="12.75" customHeight="1" x14ac:dyDescent="0.25">
      <c r="A103" s="3">
        <f t="shared" si="26"/>
        <v>16</v>
      </c>
      <c r="B103" s="3"/>
      <c r="C103" s="13" t="s">
        <v>35</v>
      </c>
      <c r="E103" s="24">
        <v>0</v>
      </c>
      <c r="F103" s="22"/>
      <c r="G103" s="24">
        <v>0</v>
      </c>
      <c r="H103" s="22"/>
      <c r="I103" s="24">
        <v>0</v>
      </c>
      <c r="J103" s="22"/>
      <c r="K103" s="25">
        <f t="shared" si="25"/>
        <v>0</v>
      </c>
      <c r="L103" s="22"/>
      <c r="M103" s="25">
        <f>G103/$G$136*$M$136</f>
        <v>0</v>
      </c>
      <c r="N103" s="22"/>
      <c r="O103" s="25">
        <f>I103/$I$136*$O$136</f>
        <v>0</v>
      </c>
      <c r="P103" s="22"/>
      <c r="Q103" s="25">
        <f>E103/$E$136*$Q$136</f>
        <v>0</v>
      </c>
      <c r="R103" s="25"/>
      <c r="S103" s="25">
        <v>2.4195662547411994</v>
      </c>
      <c r="T103" s="22"/>
      <c r="U103" s="25">
        <f>K103+M103+O103+Q103+S103</f>
        <v>2.4195662547411994</v>
      </c>
      <c r="V103" s="22"/>
      <c r="W103" s="22">
        <f>U103-U30</f>
        <v>-1.247022517953944E-4</v>
      </c>
      <c r="X103" s="20"/>
      <c r="Y103" s="19"/>
    </row>
    <row r="104" spans="1:25" ht="12.75" customHeight="1" x14ac:dyDescent="0.25">
      <c r="A104" s="3">
        <f t="shared" si="26"/>
        <v>17</v>
      </c>
      <c r="B104" s="3"/>
      <c r="C104" s="13" t="s">
        <v>21</v>
      </c>
      <c r="E104" s="24">
        <v>0</v>
      </c>
      <c r="F104" s="22"/>
      <c r="G104" s="24">
        <v>0</v>
      </c>
      <c r="H104" s="22"/>
      <c r="I104" s="24">
        <v>0</v>
      </c>
      <c r="J104" s="22"/>
      <c r="K104" s="25">
        <f t="shared" si="25"/>
        <v>0</v>
      </c>
      <c r="L104" s="22"/>
      <c r="M104" s="25">
        <f>G104/$G$136*$M$136</f>
        <v>0</v>
      </c>
      <c r="N104" s="22"/>
      <c r="O104" s="25">
        <f>I104/$I$136*$O$136</f>
        <v>0</v>
      </c>
      <c r="P104" s="22"/>
      <c r="Q104" s="25">
        <f>E104/$E$136*$Q$136</f>
        <v>0</v>
      </c>
      <c r="R104" s="25"/>
      <c r="S104" s="25">
        <v>20.534197556870101</v>
      </c>
      <c r="T104" s="22"/>
      <c r="U104" s="25">
        <f>K104+M104+O104+Q104+S104</f>
        <v>20.534197556870101</v>
      </c>
      <c r="V104" s="22"/>
      <c r="W104" s="22">
        <f>U104-U31</f>
        <v>-1.0583139309048306E-3</v>
      </c>
      <c r="X104" s="20"/>
      <c r="Y104" s="19"/>
    </row>
    <row r="105" spans="1:25" ht="12.75" customHeight="1" x14ac:dyDescent="0.25">
      <c r="A105" s="3">
        <f t="shared" si="26"/>
        <v>18</v>
      </c>
      <c r="B105" s="3"/>
      <c r="C105" s="14" t="s">
        <v>36</v>
      </c>
      <c r="E105" s="26">
        <f>SUM(E100:E104)</f>
        <v>2048.2751749080003</v>
      </c>
      <c r="F105" s="22"/>
      <c r="G105" s="26">
        <f>SUM(G100:G104)</f>
        <v>9579.6279887602432</v>
      </c>
      <c r="H105" s="22"/>
      <c r="I105" s="26">
        <f>SUM(I100:I104)</f>
        <v>3.8632484627347541</v>
      </c>
      <c r="J105" s="22"/>
      <c r="K105" s="26">
        <f>SUM(K100:K104)</f>
        <v>11184.380472533288</v>
      </c>
      <c r="L105" s="22"/>
      <c r="M105" s="26">
        <f>SUM(M100:M104)</f>
        <v>541.22689684968407</v>
      </c>
      <c r="N105" s="22"/>
      <c r="O105" s="26">
        <f>SUM(O100:O104)</f>
        <v>1825.9532191295064</v>
      </c>
      <c r="P105" s="22"/>
      <c r="Q105" s="26">
        <f>SUM(Q100:Q104)</f>
        <v>873.44020755151598</v>
      </c>
      <c r="R105" s="22"/>
      <c r="S105" s="26">
        <f>SUM(S100:S104)</f>
        <v>570.51733223723818</v>
      </c>
      <c r="T105" s="22"/>
      <c r="U105" s="26">
        <f>SUM(U100:U104)</f>
        <v>14995.518128301228</v>
      </c>
      <c r="V105" s="22"/>
      <c r="W105" s="26">
        <f>SUM(W100:W104)</f>
        <v>-329.41577019280612</v>
      </c>
      <c r="X105" s="20"/>
      <c r="Y105" s="19"/>
    </row>
    <row r="106" spans="1:25" ht="12.75" customHeight="1" x14ac:dyDescent="0.25">
      <c r="A106" s="3"/>
      <c r="B106" s="3"/>
      <c r="C106" s="1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</row>
    <row r="107" spans="1:25" ht="12.75" customHeight="1" x14ac:dyDescent="0.25">
      <c r="A107" s="3"/>
      <c r="B107" s="3"/>
      <c r="C107" s="9" t="s">
        <v>37</v>
      </c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</row>
    <row r="108" spans="1:25" ht="12.75" customHeight="1" x14ac:dyDescent="0.25">
      <c r="A108" s="3">
        <f>A105+1</f>
        <v>19</v>
      </c>
      <c r="B108" s="3"/>
      <c r="C108" s="13" t="s">
        <v>38</v>
      </c>
      <c r="E108" s="24">
        <v>4688.0632286850196</v>
      </c>
      <c r="F108" s="22"/>
      <c r="G108" s="24">
        <v>21963.823090556718</v>
      </c>
      <c r="H108" s="22"/>
      <c r="I108" s="24">
        <v>8.6336385087125418</v>
      </c>
      <c r="J108" s="22"/>
      <c r="K108" s="25">
        <f t="shared" ref="K108:K121" si="27">E108/$E$136*$K$136</f>
        <v>25598.651719860423</v>
      </c>
      <c r="L108" s="22"/>
      <c r="M108" s="25">
        <f t="shared" ref="M108:M121" si="28">G108/$G$136*$M$136</f>
        <v>1240.9053700420229</v>
      </c>
      <c r="N108" s="22"/>
      <c r="O108" s="25">
        <f t="shared" ref="O108:O121" si="29">I108/$I$136*$O$136</f>
        <v>4080.6642854714351</v>
      </c>
      <c r="P108" s="22"/>
      <c r="Q108" s="25">
        <f t="shared" ref="Q108:Q121" si="30">E108/$E$136*$Q$136</f>
        <v>1999.1175842187281</v>
      </c>
      <c r="R108" s="25"/>
      <c r="S108" s="25">
        <v>1301.514870047165</v>
      </c>
      <c r="T108" s="22"/>
      <c r="U108" s="25">
        <f t="shared" ref="U108:U121" si="31">K108+M108+O108+Q108+S108</f>
        <v>34220.853829639767</v>
      </c>
      <c r="V108" s="22"/>
      <c r="W108" s="22">
        <f t="shared" ref="W108:W121" si="32">U108-U35</f>
        <v>-715.67098821758555</v>
      </c>
      <c r="X108" s="20"/>
      <c r="Y108" s="19"/>
    </row>
    <row r="109" spans="1:25" ht="12.75" customHeight="1" x14ac:dyDescent="0.25">
      <c r="A109" s="3">
        <f>A108+1</f>
        <v>20</v>
      </c>
      <c r="B109" s="3"/>
      <c r="C109" s="13" t="s">
        <v>39</v>
      </c>
      <c r="E109" s="24">
        <v>1737.0642751603807</v>
      </c>
      <c r="F109" s="22"/>
      <c r="G109" s="24">
        <v>8138.2375995066004</v>
      </c>
      <c r="H109" s="22"/>
      <c r="I109" s="24">
        <v>3.1990150914283086</v>
      </c>
      <c r="J109" s="22"/>
      <c r="K109" s="25">
        <f t="shared" si="27"/>
        <v>9485.0477106971593</v>
      </c>
      <c r="L109" s="22"/>
      <c r="M109" s="25">
        <f t="shared" si="28"/>
        <v>459.79166278422565</v>
      </c>
      <c r="N109" s="22"/>
      <c r="O109" s="25">
        <f t="shared" si="29"/>
        <v>1512.0052361588023</v>
      </c>
      <c r="P109" s="22"/>
      <c r="Q109" s="25">
        <f t="shared" si="30"/>
        <v>740.73142105750219</v>
      </c>
      <c r="R109" s="25"/>
      <c r="S109" s="25">
        <v>461.09053078959897</v>
      </c>
      <c r="T109" s="22"/>
      <c r="U109" s="25">
        <f t="shared" si="31"/>
        <v>12658.666561487289</v>
      </c>
      <c r="V109" s="22"/>
      <c r="W109" s="22">
        <f t="shared" si="32"/>
        <v>-265.1732508861096</v>
      </c>
      <c r="X109" s="20"/>
      <c r="Y109" s="19"/>
    </row>
    <row r="110" spans="1:25" ht="12.75" customHeight="1" x14ac:dyDescent="0.25">
      <c r="A110" s="3">
        <f t="shared" ref="A110:A122" si="33">A109+1</f>
        <v>21</v>
      </c>
      <c r="B110" s="3"/>
      <c r="C110" s="13" t="s">
        <v>40</v>
      </c>
      <c r="E110" s="24">
        <v>618.33825876489379</v>
      </c>
      <c r="F110" s="22"/>
      <c r="G110" s="24">
        <v>2896.9473027872186</v>
      </c>
      <c r="H110" s="22"/>
      <c r="I110" s="24">
        <v>1.1387450940546029</v>
      </c>
      <c r="J110" s="22"/>
      <c r="K110" s="25">
        <f t="shared" si="27"/>
        <v>3376.3678003181085</v>
      </c>
      <c r="L110" s="22"/>
      <c r="M110" s="25">
        <f t="shared" si="28"/>
        <v>163.67084409375909</v>
      </c>
      <c r="N110" s="22"/>
      <c r="O110" s="25">
        <f t="shared" si="29"/>
        <v>538.22457714382233</v>
      </c>
      <c r="P110" s="22"/>
      <c r="Q110" s="25">
        <f t="shared" si="30"/>
        <v>263.67624022827403</v>
      </c>
      <c r="R110" s="25"/>
      <c r="S110" s="25">
        <v>34.107039426795161</v>
      </c>
      <c r="T110" s="22"/>
      <c r="U110" s="25">
        <f t="shared" si="31"/>
        <v>4376.0465012107597</v>
      </c>
      <c r="V110" s="22"/>
      <c r="W110" s="22">
        <f t="shared" si="32"/>
        <v>-94.384606733008695</v>
      </c>
      <c r="X110" s="20"/>
      <c r="Y110" s="19"/>
    </row>
    <row r="111" spans="1:25" ht="12.75" customHeight="1" x14ac:dyDescent="0.25">
      <c r="A111" s="3">
        <f t="shared" si="33"/>
        <v>22</v>
      </c>
      <c r="B111" s="3"/>
      <c r="C111" s="13" t="s">
        <v>41</v>
      </c>
      <c r="E111" s="24">
        <v>0</v>
      </c>
      <c r="F111" s="22"/>
      <c r="G111" s="24">
        <v>0</v>
      </c>
      <c r="H111" s="22"/>
      <c r="I111" s="24">
        <v>0</v>
      </c>
      <c r="J111" s="22"/>
      <c r="K111" s="25">
        <f t="shared" si="27"/>
        <v>0</v>
      </c>
      <c r="L111" s="22"/>
      <c r="M111" s="25">
        <f t="shared" si="28"/>
        <v>0</v>
      </c>
      <c r="N111" s="22"/>
      <c r="O111" s="25">
        <f t="shared" si="29"/>
        <v>0</v>
      </c>
      <c r="P111" s="22"/>
      <c r="Q111" s="25">
        <f t="shared" si="30"/>
        <v>0</v>
      </c>
      <c r="R111" s="25"/>
      <c r="S111" s="25">
        <v>2.9422635959175575E-2</v>
      </c>
      <c r="T111" s="22"/>
      <c r="U111" s="25">
        <f t="shared" si="31"/>
        <v>2.9422635959175575E-2</v>
      </c>
      <c r="V111" s="22"/>
      <c r="W111" s="22">
        <f t="shared" si="32"/>
        <v>-6.595927966476095E-6</v>
      </c>
      <c r="Y111" s="19"/>
    </row>
    <row r="112" spans="1:25" ht="12.75" customHeight="1" x14ac:dyDescent="0.25">
      <c r="A112" s="3">
        <f t="shared" si="33"/>
        <v>23</v>
      </c>
      <c r="B112" s="3"/>
      <c r="C112" s="13" t="s">
        <v>42</v>
      </c>
      <c r="E112" s="24">
        <v>5.4319363182261791</v>
      </c>
      <c r="F112" s="22"/>
      <c r="G112" s="24">
        <v>25.448907685947447</v>
      </c>
      <c r="H112" s="22"/>
      <c r="I112" s="24">
        <v>1.000357125880025E-2</v>
      </c>
      <c r="J112" s="22"/>
      <c r="K112" s="25">
        <f t="shared" si="27"/>
        <v>29.660488605170933</v>
      </c>
      <c r="L112" s="22"/>
      <c r="M112" s="25">
        <f t="shared" si="28"/>
        <v>1.4378046152982125</v>
      </c>
      <c r="N112" s="22"/>
      <c r="O112" s="25">
        <f t="shared" si="29"/>
        <v>4.7281590399876503</v>
      </c>
      <c r="P112" s="22"/>
      <c r="Q112" s="25">
        <f t="shared" si="30"/>
        <v>2.3163252883788887</v>
      </c>
      <c r="R112" s="25"/>
      <c r="S112" s="25">
        <v>0.22853565329289349</v>
      </c>
      <c r="T112" s="22"/>
      <c r="U112" s="25">
        <f t="shared" si="31"/>
        <v>38.371313202128583</v>
      </c>
      <c r="V112" s="22"/>
      <c r="W112" s="22">
        <f t="shared" si="32"/>
        <v>-0.82912851703884627</v>
      </c>
      <c r="X112" s="20"/>
      <c r="Y112" s="19"/>
    </row>
    <row r="113" spans="1:25" ht="12.75" customHeight="1" x14ac:dyDescent="0.25">
      <c r="A113" s="3">
        <f t="shared" si="33"/>
        <v>24</v>
      </c>
      <c r="B113" s="3"/>
      <c r="C113" s="13" t="s">
        <v>43</v>
      </c>
      <c r="E113" s="24">
        <v>0</v>
      </c>
      <c r="F113" s="22"/>
      <c r="G113" s="24">
        <v>0</v>
      </c>
      <c r="H113" s="22"/>
      <c r="I113" s="24">
        <v>0</v>
      </c>
      <c r="J113" s="22"/>
      <c r="K113" s="25">
        <f t="shared" si="27"/>
        <v>0</v>
      </c>
      <c r="L113" s="22"/>
      <c r="M113" s="25">
        <f t="shared" si="28"/>
        <v>0</v>
      </c>
      <c r="N113" s="22"/>
      <c r="O113" s="25">
        <f t="shared" si="29"/>
        <v>0</v>
      </c>
      <c r="P113" s="22"/>
      <c r="Q113" s="25">
        <f t="shared" si="30"/>
        <v>0</v>
      </c>
      <c r="R113" s="25"/>
      <c r="S113" s="25">
        <v>1.0509020585585727</v>
      </c>
      <c r="T113" s="22"/>
      <c r="U113" s="25">
        <f t="shared" si="31"/>
        <v>1.0509020585585727</v>
      </c>
      <c r="V113" s="22"/>
      <c r="W113" s="22">
        <f t="shared" si="32"/>
        <v>-5.4162539612656602E-5</v>
      </c>
      <c r="Y113" s="19"/>
    </row>
    <row r="114" spans="1:25" ht="12.75" customHeight="1" x14ac:dyDescent="0.25">
      <c r="A114" s="3">
        <f t="shared" si="33"/>
        <v>25</v>
      </c>
      <c r="B114" s="3"/>
      <c r="C114" s="13" t="s">
        <v>44</v>
      </c>
      <c r="E114" s="24">
        <v>914.63128576258896</v>
      </c>
      <c r="F114" s="22"/>
      <c r="G114" s="24">
        <v>4285.0957364780998</v>
      </c>
      <c r="H114" s="22"/>
      <c r="I114" s="24">
        <v>1.6844047327936984</v>
      </c>
      <c r="J114" s="22"/>
      <c r="K114" s="25">
        <f t="shared" si="27"/>
        <v>4994.2431648670363</v>
      </c>
      <c r="L114" s="22"/>
      <c r="M114" s="25">
        <f t="shared" si="28"/>
        <v>242.09803041193007</v>
      </c>
      <c r="N114" s="22"/>
      <c r="O114" s="25">
        <f t="shared" si="29"/>
        <v>796.12902815585733</v>
      </c>
      <c r="P114" s="22"/>
      <c r="Q114" s="25">
        <f t="shared" si="30"/>
        <v>390.02364030773737</v>
      </c>
      <c r="R114" s="25"/>
      <c r="S114" s="25">
        <v>46.098882252396052</v>
      </c>
      <c r="T114" s="22"/>
      <c r="U114" s="25">
        <f t="shared" si="31"/>
        <v>6468.5927459949571</v>
      </c>
      <c r="V114" s="22"/>
      <c r="W114" s="22">
        <f t="shared" si="32"/>
        <v>-139.61099916785224</v>
      </c>
      <c r="X114" s="20"/>
      <c r="Y114" s="19"/>
    </row>
    <row r="115" spans="1:25" ht="12.75" customHeight="1" x14ac:dyDescent="0.25">
      <c r="A115" s="3">
        <f t="shared" si="33"/>
        <v>26</v>
      </c>
      <c r="B115" s="3"/>
      <c r="C115" s="13" t="s">
        <v>45</v>
      </c>
      <c r="E115" s="24">
        <v>0</v>
      </c>
      <c r="F115" s="22"/>
      <c r="G115" s="24">
        <v>0</v>
      </c>
      <c r="H115" s="22"/>
      <c r="I115" s="24">
        <v>0</v>
      </c>
      <c r="J115" s="22"/>
      <c r="K115" s="25">
        <f t="shared" si="27"/>
        <v>0</v>
      </c>
      <c r="L115" s="22"/>
      <c r="M115" s="25">
        <f t="shared" si="28"/>
        <v>0</v>
      </c>
      <c r="N115" s="22"/>
      <c r="O115" s="25">
        <f t="shared" si="29"/>
        <v>0</v>
      </c>
      <c r="P115" s="22"/>
      <c r="Q115" s="25">
        <f t="shared" si="30"/>
        <v>0</v>
      </c>
      <c r="R115" s="25"/>
      <c r="S115" s="25">
        <v>3.0988372574920531</v>
      </c>
      <c r="T115" s="22"/>
      <c r="U115" s="25">
        <f t="shared" si="31"/>
        <v>3.0988372574920531</v>
      </c>
      <c r="V115" s="22"/>
      <c r="W115" s="22">
        <f t="shared" si="32"/>
        <v>-4.963423290269553E-4</v>
      </c>
      <c r="Y115" s="19"/>
    </row>
    <row r="116" spans="1:25" ht="12.75" customHeight="1" x14ac:dyDescent="0.25">
      <c r="A116" s="3">
        <f t="shared" si="33"/>
        <v>27</v>
      </c>
      <c r="B116" s="3"/>
      <c r="C116" s="13" t="s">
        <v>46</v>
      </c>
      <c r="E116" s="24">
        <v>74.667631852620985</v>
      </c>
      <c r="F116" s="22"/>
      <c r="G116" s="24">
        <v>349.82178707982018</v>
      </c>
      <c r="H116" s="22"/>
      <c r="I116" s="24">
        <v>0.13750952371390734</v>
      </c>
      <c r="J116" s="22"/>
      <c r="K116" s="25">
        <f t="shared" si="27"/>
        <v>407.7143607719936</v>
      </c>
      <c r="L116" s="22"/>
      <c r="M116" s="25">
        <f t="shared" si="28"/>
        <v>19.764124503975093</v>
      </c>
      <c r="N116" s="22"/>
      <c r="O116" s="25">
        <f t="shared" si="29"/>
        <v>64.993478909879144</v>
      </c>
      <c r="P116" s="22"/>
      <c r="Q116" s="25">
        <f t="shared" si="30"/>
        <v>31.840307719231511</v>
      </c>
      <c r="R116" s="25"/>
      <c r="S116" s="25">
        <v>4.6821782774057921</v>
      </c>
      <c r="T116" s="22"/>
      <c r="U116" s="25">
        <f t="shared" si="31"/>
        <v>528.99445018248514</v>
      </c>
      <c r="V116" s="22"/>
      <c r="W116" s="22">
        <f t="shared" si="32"/>
        <v>-11.397515507790899</v>
      </c>
      <c r="X116" s="20"/>
      <c r="Y116" s="19"/>
    </row>
    <row r="117" spans="1:25" ht="12.75" customHeight="1" x14ac:dyDescent="0.25">
      <c r="A117" s="3">
        <f t="shared" si="33"/>
        <v>28</v>
      </c>
      <c r="B117" s="3"/>
      <c r="C117" s="13" t="s">
        <v>47</v>
      </c>
      <c r="E117" s="24">
        <v>200.49931143562566</v>
      </c>
      <c r="F117" s="22"/>
      <c r="G117" s="24">
        <v>1188.4642910418909</v>
      </c>
      <c r="H117" s="22"/>
      <c r="I117" s="24">
        <v>0</v>
      </c>
      <c r="J117" s="22"/>
      <c r="K117" s="25">
        <f t="shared" si="27"/>
        <v>1094.8043559028652</v>
      </c>
      <c r="L117" s="22"/>
      <c r="M117" s="25">
        <f t="shared" si="28"/>
        <v>67.145492602840264</v>
      </c>
      <c r="N117" s="22"/>
      <c r="O117" s="25">
        <f t="shared" si="29"/>
        <v>0</v>
      </c>
      <c r="P117" s="22"/>
      <c r="Q117" s="25">
        <f t="shared" si="30"/>
        <v>85.498356050785404</v>
      </c>
      <c r="R117" s="25"/>
      <c r="S117" s="25">
        <v>18.617576508642358</v>
      </c>
      <c r="T117" s="22"/>
      <c r="U117" s="25">
        <f t="shared" si="31"/>
        <v>1266.065781065133</v>
      </c>
      <c r="V117" s="22"/>
      <c r="W117" s="22">
        <f t="shared" si="32"/>
        <v>139.88663434745354</v>
      </c>
      <c r="X117" s="20"/>
      <c r="Y117" s="19"/>
    </row>
    <row r="118" spans="1:25" ht="12.75" customHeight="1" x14ac:dyDescent="0.25">
      <c r="A118" s="3">
        <f t="shared" si="33"/>
        <v>29</v>
      </c>
      <c r="B118" s="3"/>
      <c r="C118" s="13" t="s">
        <v>48</v>
      </c>
      <c r="E118" s="24">
        <v>0</v>
      </c>
      <c r="F118" s="22"/>
      <c r="G118" s="24">
        <v>0</v>
      </c>
      <c r="H118" s="22"/>
      <c r="I118" s="24">
        <v>0</v>
      </c>
      <c r="J118" s="22"/>
      <c r="K118" s="25">
        <f t="shared" si="27"/>
        <v>0</v>
      </c>
      <c r="L118" s="22"/>
      <c r="M118" s="25">
        <f t="shared" si="28"/>
        <v>0</v>
      </c>
      <c r="N118" s="22"/>
      <c r="O118" s="25">
        <f t="shared" si="29"/>
        <v>0</v>
      </c>
      <c r="P118" s="22"/>
      <c r="Q118" s="25">
        <f t="shared" si="30"/>
        <v>0</v>
      </c>
      <c r="R118" s="25"/>
      <c r="S118" s="25">
        <v>0</v>
      </c>
      <c r="T118" s="22"/>
      <c r="U118" s="25">
        <f t="shared" si="31"/>
        <v>0</v>
      </c>
      <c r="V118" s="22"/>
      <c r="W118" s="22">
        <f t="shared" si="32"/>
        <v>0</v>
      </c>
      <c r="Y118" s="19"/>
    </row>
    <row r="119" spans="1:25" ht="12.75" customHeight="1" x14ac:dyDescent="0.25">
      <c r="A119" s="3">
        <f t="shared" si="33"/>
        <v>30</v>
      </c>
      <c r="B119" s="3"/>
      <c r="C119" s="13" t="s">
        <v>49</v>
      </c>
      <c r="E119" s="24">
        <v>2532.4795375983113</v>
      </c>
      <c r="F119" s="22"/>
      <c r="G119" s="24">
        <v>15011.330845374086</v>
      </c>
      <c r="H119" s="22"/>
      <c r="I119" s="24">
        <v>0</v>
      </c>
      <c r="J119" s="22"/>
      <c r="K119" s="25">
        <f t="shared" si="27"/>
        <v>13828.324941094346</v>
      </c>
      <c r="L119" s="22"/>
      <c r="M119" s="25">
        <f t="shared" si="28"/>
        <v>848.10558620420977</v>
      </c>
      <c r="N119" s="22"/>
      <c r="O119" s="25">
        <f t="shared" si="29"/>
        <v>0</v>
      </c>
      <c r="P119" s="22"/>
      <c r="Q119" s="25">
        <f t="shared" si="30"/>
        <v>1079.9181086785318</v>
      </c>
      <c r="R119" s="25"/>
      <c r="S119" s="25">
        <v>184.23130022607631</v>
      </c>
      <c r="T119" s="22"/>
      <c r="U119" s="25">
        <f t="shared" si="31"/>
        <v>15940.579936203165</v>
      </c>
      <c r="V119" s="22"/>
      <c r="W119" s="22">
        <f t="shared" si="32"/>
        <v>1766.9003553278035</v>
      </c>
      <c r="X119" s="20"/>
      <c r="Y119" s="19"/>
    </row>
    <row r="120" spans="1:25" ht="12.75" customHeight="1" x14ac:dyDescent="0.25">
      <c r="A120" s="3">
        <f t="shared" si="33"/>
        <v>31</v>
      </c>
      <c r="B120" s="3"/>
      <c r="C120" s="13" t="s">
        <v>50</v>
      </c>
      <c r="E120" s="24">
        <v>0</v>
      </c>
      <c r="F120" s="22"/>
      <c r="G120" s="24">
        <v>0</v>
      </c>
      <c r="H120" s="22"/>
      <c r="I120" s="24">
        <v>0</v>
      </c>
      <c r="J120" s="22"/>
      <c r="K120" s="25">
        <f t="shared" si="27"/>
        <v>0</v>
      </c>
      <c r="L120" s="22"/>
      <c r="M120" s="25">
        <f t="shared" si="28"/>
        <v>0</v>
      </c>
      <c r="N120" s="22"/>
      <c r="O120" s="25">
        <f t="shared" si="29"/>
        <v>0</v>
      </c>
      <c r="P120" s="22"/>
      <c r="Q120" s="25">
        <f t="shared" si="30"/>
        <v>0</v>
      </c>
      <c r="R120" s="25"/>
      <c r="S120" s="25">
        <v>0</v>
      </c>
      <c r="T120" s="22"/>
      <c r="U120" s="25">
        <f t="shared" si="31"/>
        <v>0</v>
      </c>
      <c r="V120" s="22"/>
      <c r="W120" s="22">
        <f t="shared" si="32"/>
        <v>0</v>
      </c>
      <c r="Y120" s="19"/>
    </row>
    <row r="121" spans="1:25" ht="12.75" customHeight="1" x14ac:dyDescent="0.25">
      <c r="A121" s="3">
        <f t="shared" si="33"/>
        <v>32</v>
      </c>
      <c r="B121" s="3"/>
      <c r="C121" s="13" t="s">
        <v>51</v>
      </c>
      <c r="E121" s="24">
        <v>251.16610072557168</v>
      </c>
      <c r="F121" s="22"/>
      <c r="G121" s="24">
        <v>1488.7928526797598</v>
      </c>
      <c r="H121" s="22"/>
      <c r="I121" s="24">
        <v>0</v>
      </c>
      <c r="J121" s="22"/>
      <c r="K121" s="25">
        <f t="shared" si="27"/>
        <v>1371.4647654427522</v>
      </c>
      <c r="L121" s="22"/>
      <c r="M121" s="25">
        <f t="shared" si="28"/>
        <v>84.113363969171772</v>
      </c>
      <c r="N121" s="22"/>
      <c r="O121" s="25">
        <f t="shared" si="29"/>
        <v>0</v>
      </c>
      <c r="P121" s="22"/>
      <c r="Q121" s="25">
        <f t="shared" si="30"/>
        <v>107.10405214841403</v>
      </c>
      <c r="R121" s="25"/>
      <c r="S121" s="25">
        <v>23.888810164229408</v>
      </c>
      <c r="T121" s="22"/>
      <c r="U121" s="25">
        <f t="shared" si="31"/>
        <v>1586.5709917245674</v>
      </c>
      <c r="V121" s="22"/>
      <c r="W121" s="22">
        <f t="shared" si="32"/>
        <v>175.23513629476179</v>
      </c>
      <c r="X121" s="20"/>
      <c r="Y121" s="19"/>
    </row>
    <row r="122" spans="1:25" ht="12.75" customHeight="1" x14ac:dyDescent="0.25">
      <c r="A122" s="3">
        <f t="shared" si="33"/>
        <v>33</v>
      </c>
      <c r="B122" s="3"/>
      <c r="C122" s="12" t="s">
        <v>52</v>
      </c>
      <c r="E122" s="26">
        <f>SUM(E108:E121)</f>
        <v>11022.341566303239</v>
      </c>
      <c r="F122" s="22"/>
      <c r="G122" s="26">
        <f>SUM(G108:G121)</f>
        <v>55347.962413190136</v>
      </c>
      <c r="H122" s="22"/>
      <c r="I122" s="26">
        <f>SUM(I108:I121)</f>
        <v>14.803316521961859</v>
      </c>
      <c r="J122" s="22"/>
      <c r="K122" s="26">
        <f>SUM(K108:K121)</f>
        <v>60186.27930755986</v>
      </c>
      <c r="L122" s="22"/>
      <c r="M122" s="26">
        <f>SUM(M108:M121)</f>
        <v>3127.0322792274333</v>
      </c>
      <c r="N122" s="22"/>
      <c r="O122" s="26">
        <f>SUM(O108:O121)</f>
        <v>6996.7447648797843</v>
      </c>
      <c r="P122" s="22"/>
      <c r="Q122" s="26">
        <f>SUM(Q108:Q121)</f>
        <v>4700.226035697583</v>
      </c>
      <c r="R122" s="22"/>
      <c r="S122" s="26">
        <f>SUM(S108:S121)</f>
        <v>2078.6388852976115</v>
      </c>
      <c r="T122" s="22"/>
      <c r="U122" s="26">
        <f>SUM(U108:U121)</f>
        <v>77088.921272662279</v>
      </c>
      <c r="V122" s="22"/>
      <c r="W122" s="26">
        <f>SUM(W108:W121)</f>
        <v>854.95507983983634</v>
      </c>
      <c r="X122" s="20"/>
      <c r="Y122" s="19"/>
    </row>
    <row r="123" spans="1:25" ht="12.75" customHeight="1" x14ac:dyDescent="0.25">
      <c r="A123" s="3"/>
      <c r="B123" s="3"/>
      <c r="C123" s="3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0"/>
    </row>
    <row r="124" spans="1:25" ht="12.75" customHeight="1" x14ac:dyDescent="0.25">
      <c r="A124" s="3"/>
      <c r="B124" s="3"/>
      <c r="C124" s="9" t="s">
        <v>53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0"/>
    </row>
    <row r="125" spans="1:25" ht="12.75" customHeight="1" x14ac:dyDescent="0.25">
      <c r="A125" s="3">
        <f>A122+1</f>
        <v>34</v>
      </c>
      <c r="B125" s="3"/>
      <c r="C125" s="10" t="s">
        <v>54</v>
      </c>
      <c r="E125" s="24">
        <v>0</v>
      </c>
      <c r="F125" s="22"/>
      <c r="G125" s="24">
        <v>0</v>
      </c>
      <c r="H125" s="22"/>
      <c r="I125" s="24">
        <v>0</v>
      </c>
      <c r="J125" s="22"/>
      <c r="K125" s="25">
        <f t="shared" ref="K125:K133" si="34">E125/$E$136*$K$136</f>
        <v>0</v>
      </c>
      <c r="L125" s="22"/>
      <c r="M125" s="25">
        <f t="shared" ref="M125:M133" si="35">G125/$G$136*$M$136</f>
        <v>0</v>
      </c>
      <c r="N125" s="22"/>
      <c r="O125" s="25">
        <f t="shared" ref="O125:O133" si="36">I125/$I$136*$O$136</f>
        <v>0</v>
      </c>
      <c r="P125" s="22"/>
      <c r="Q125" s="25">
        <f t="shared" ref="Q125:Q133" si="37">E125/$E$136*$Q$136</f>
        <v>0</v>
      </c>
      <c r="R125" s="25"/>
      <c r="S125" s="25">
        <v>5.5984842465225819</v>
      </c>
      <c r="T125" s="22"/>
      <c r="U125" s="25">
        <f t="shared" ref="U125:U133" si="38">K125+M125+O125+Q125+S125</f>
        <v>5.5984842465225819</v>
      </c>
      <c r="V125" s="22"/>
      <c r="W125" s="22">
        <f t="shared" ref="W125:W133" si="39">U125-U52</f>
        <v>0</v>
      </c>
      <c r="X125" s="20"/>
      <c r="Y125" s="19"/>
    </row>
    <row r="126" spans="1:25" ht="12.75" customHeight="1" x14ac:dyDescent="0.25">
      <c r="A126" s="3">
        <f>A125+1</f>
        <v>35</v>
      </c>
      <c r="B126" s="3"/>
      <c r="C126" s="10" t="s">
        <v>55</v>
      </c>
      <c r="E126" s="24">
        <v>0</v>
      </c>
      <c r="F126" s="22"/>
      <c r="G126" s="24">
        <v>0</v>
      </c>
      <c r="H126" s="22"/>
      <c r="I126" s="24">
        <v>0</v>
      </c>
      <c r="J126" s="22"/>
      <c r="K126" s="25">
        <f t="shared" si="34"/>
        <v>0</v>
      </c>
      <c r="L126" s="22"/>
      <c r="M126" s="25">
        <f t="shared" si="35"/>
        <v>0</v>
      </c>
      <c r="N126" s="22"/>
      <c r="O126" s="25">
        <f t="shared" si="36"/>
        <v>0</v>
      </c>
      <c r="P126" s="22"/>
      <c r="Q126" s="25">
        <f t="shared" si="37"/>
        <v>0</v>
      </c>
      <c r="R126" s="25"/>
      <c r="S126" s="25">
        <v>46.969377162757951</v>
      </c>
      <c r="T126" s="22"/>
      <c r="U126" s="25">
        <f t="shared" si="38"/>
        <v>46.969377162757951</v>
      </c>
      <c r="V126" s="22"/>
      <c r="W126" s="22">
        <f t="shared" si="39"/>
        <v>0</v>
      </c>
      <c r="X126" s="20"/>
      <c r="Y126" s="19"/>
    </row>
    <row r="127" spans="1:25" ht="12.75" customHeight="1" x14ac:dyDescent="0.25">
      <c r="A127" s="3">
        <f>A126+1</f>
        <v>36</v>
      </c>
      <c r="B127" s="3"/>
      <c r="C127" s="10" t="s">
        <v>56</v>
      </c>
      <c r="E127" s="24">
        <v>0</v>
      </c>
      <c r="F127" s="22"/>
      <c r="G127" s="24">
        <v>0</v>
      </c>
      <c r="H127" s="22"/>
      <c r="I127" s="24">
        <v>0</v>
      </c>
      <c r="J127" s="22"/>
      <c r="K127" s="25">
        <f t="shared" si="34"/>
        <v>0</v>
      </c>
      <c r="L127" s="22"/>
      <c r="M127" s="25">
        <f t="shared" si="35"/>
        <v>0</v>
      </c>
      <c r="N127" s="22"/>
      <c r="O127" s="25">
        <f t="shared" si="36"/>
        <v>0</v>
      </c>
      <c r="P127" s="22"/>
      <c r="Q127" s="25">
        <f t="shared" si="37"/>
        <v>0</v>
      </c>
      <c r="R127" s="25"/>
      <c r="S127" s="25">
        <v>0</v>
      </c>
      <c r="T127" s="22"/>
      <c r="U127" s="25">
        <f t="shared" si="38"/>
        <v>0</v>
      </c>
      <c r="V127" s="22"/>
      <c r="W127" s="22">
        <f t="shared" si="39"/>
        <v>0</v>
      </c>
      <c r="X127" s="20"/>
      <c r="Y127" s="19"/>
    </row>
    <row r="128" spans="1:25" ht="12.75" customHeight="1" x14ac:dyDescent="0.25">
      <c r="A128" s="3">
        <f>A127+1</f>
        <v>37</v>
      </c>
      <c r="B128" s="3"/>
      <c r="C128" s="13" t="s">
        <v>57</v>
      </c>
      <c r="E128" s="24">
        <v>11735.744980040941</v>
      </c>
      <c r="F128" s="22"/>
      <c r="G128" s="24">
        <v>79460.875127942694</v>
      </c>
      <c r="H128" s="22"/>
      <c r="I128" s="24">
        <v>50.683958455411741</v>
      </c>
      <c r="J128" s="22"/>
      <c r="K128" s="25">
        <f t="shared" si="34"/>
        <v>64081.739891856065</v>
      </c>
      <c r="L128" s="22"/>
      <c r="M128" s="25">
        <f t="shared" si="35"/>
        <v>4489.3562586058606</v>
      </c>
      <c r="N128" s="22"/>
      <c r="O128" s="25">
        <f t="shared" si="36"/>
        <v>23955.62646114987</v>
      </c>
      <c r="P128" s="22"/>
      <c r="Q128" s="25">
        <f t="shared" si="37"/>
        <v>5004.4406419166944</v>
      </c>
      <c r="R128" s="25"/>
      <c r="S128" s="25">
        <v>369.83127006899406</v>
      </c>
      <c r="T128" s="22"/>
      <c r="U128" s="25">
        <f t="shared" si="38"/>
        <v>97900.994523597488</v>
      </c>
      <c r="V128" s="22"/>
      <c r="W128" s="22">
        <f t="shared" si="39"/>
        <v>1918.6728194811294</v>
      </c>
      <c r="X128" s="20"/>
      <c r="Y128" s="19"/>
    </row>
    <row r="129" spans="1:25" ht="12.75" customHeight="1" x14ac:dyDescent="0.25">
      <c r="A129" s="3">
        <f t="shared" ref="A129:A134" si="40">A128+1</f>
        <v>38</v>
      </c>
      <c r="B129" s="3"/>
      <c r="C129" s="13" t="s">
        <v>58</v>
      </c>
      <c r="E129" s="24">
        <v>0</v>
      </c>
      <c r="F129" s="22"/>
      <c r="G129" s="24">
        <v>0</v>
      </c>
      <c r="H129" s="22"/>
      <c r="I129" s="24">
        <v>0</v>
      </c>
      <c r="J129" s="22"/>
      <c r="K129" s="25">
        <f t="shared" si="34"/>
        <v>0</v>
      </c>
      <c r="L129" s="22"/>
      <c r="M129" s="25">
        <f t="shared" si="35"/>
        <v>0</v>
      </c>
      <c r="N129" s="22"/>
      <c r="O129" s="25">
        <f t="shared" si="36"/>
        <v>0</v>
      </c>
      <c r="P129" s="22"/>
      <c r="Q129" s="25">
        <f t="shared" si="37"/>
        <v>0</v>
      </c>
      <c r="R129" s="25"/>
      <c r="S129" s="25">
        <v>2.2058360187833879</v>
      </c>
      <c r="T129" s="22"/>
      <c r="U129" s="25">
        <f t="shared" si="38"/>
        <v>2.2058360187833879</v>
      </c>
      <c r="V129" s="22"/>
      <c r="W129" s="22">
        <f t="shared" si="39"/>
        <v>0</v>
      </c>
      <c r="X129" s="20"/>
      <c r="Y129" s="19"/>
    </row>
    <row r="130" spans="1:25" ht="12.75" customHeight="1" x14ac:dyDescent="0.25">
      <c r="A130" s="3">
        <f t="shared" si="40"/>
        <v>39</v>
      </c>
      <c r="B130" s="3"/>
      <c r="C130" s="13" t="s">
        <v>59</v>
      </c>
      <c r="E130" s="24">
        <v>0</v>
      </c>
      <c r="F130" s="22"/>
      <c r="G130" s="24">
        <v>0</v>
      </c>
      <c r="H130" s="22"/>
      <c r="I130" s="24">
        <v>0</v>
      </c>
      <c r="J130" s="22"/>
      <c r="K130" s="25">
        <f t="shared" si="34"/>
        <v>0</v>
      </c>
      <c r="L130" s="22"/>
      <c r="M130" s="25">
        <f t="shared" si="35"/>
        <v>0</v>
      </c>
      <c r="N130" s="22"/>
      <c r="O130" s="25">
        <f t="shared" si="36"/>
        <v>0</v>
      </c>
      <c r="P130" s="22"/>
      <c r="Q130" s="25">
        <f t="shared" si="37"/>
        <v>0</v>
      </c>
      <c r="R130" s="25"/>
      <c r="S130" s="25">
        <v>5.0133959794646312</v>
      </c>
      <c r="T130" s="22"/>
      <c r="U130" s="25">
        <f t="shared" si="38"/>
        <v>5.0133959794646312</v>
      </c>
      <c r="V130" s="22"/>
      <c r="W130" s="22">
        <f t="shared" si="39"/>
        <v>0</v>
      </c>
      <c r="X130" s="20"/>
      <c r="Y130" s="19"/>
    </row>
    <row r="131" spans="1:25" ht="12.75" customHeight="1" x14ac:dyDescent="0.25">
      <c r="A131" s="3">
        <f t="shared" si="40"/>
        <v>40</v>
      </c>
      <c r="B131" s="3"/>
      <c r="C131" s="13" t="s">
        <v>60</v>
      </c>
      <c r="E131" s="24">
        <v>36.148248976458547</v>
      </c>
      <c r="F131" s="22"/>
      <c r="G131" s="24">
        <v>226.79119754350052</v>
      </c>
      <c r="H131" s="22"/>
      <c r="I131" s="24">
        <v>0</v>
      </c>
      <c r="J131" s="22"/>
      <c r="K131" s="25">
        <f t="shared" si="34"/>
        <v>197.38352293740689</v>
      </c>
      <c r="L131" s="22"/>
      <c r="M131" s="25">
        <f t="shared" si="35"/>
        <v>12.813179825282308</v>
      </c>
      <c r="N131" s="22"/>
      <c r="O131" s="25">
        <f t="shared" si="36"/>
        <v>0</v>
      </c>
      <c r="P131" s="22"/>
      <c r="Q131" s="25">
        <f t="shared" si="37"/>
        <v>15.414595887996335</v>
      </c>
      <c r="R131" s="25"/>
      <c r="S131" s="25">
        <v>1.2193389276999911</v>
      </c>
      <c r="T131" s="22"/>
      <c r="U131" s="25">
        <f t="shared" si="38"/>
        <v>226.83063757838553</v>
      </c>
      <c r="V131" s="22"/>
      <c r="W131" s="22">
        <f t="shared" si="39"/>
        <v>6.2639923913253597</v>
      </c>
      <c r="X131" s="20"/>
      <c r="Y131" s="19"/>
    </row>
    <row r="132" spans="1:25" ht="12.75" customHeight="1" x14ac:dyDescent="0.25">
      <c r="A132" s="3">
        <f t="shared" si="40"/>
        <v>41</v>
      </c>
      <c r="B132" s="3"/>
      <c r="C132" s="13" t="s">
        <v>61</v>
      </c>
      <c r="E132" s="24">
        <v>194.46426049129991</v>
      </c>
      <c r="F132" s="22"/>
      <c r="G132" s="24">
        <v>849.41146366427847</v>
      </c>
      <c r="H132" s="22"/>
      <c r="I132" s="24">
        <v>0.69554290770156479</v>
      </c>
      <c r="J132" s="22"/>
      <c r="K132" s="25">
        <f t="shared" si="34"/>
        <v>1061.850626462927</v>
      </c>
      <c r="L132" s="22"/>
      <c r="M132" s="25">
        <f t="shared" si="35"/>
        <v>47.98978949568388</v>
      </c>
      <c r="N132" s="22"/>
      <c r="O132" s="25">
        <f t="shared" si="36"/>
        <v>328.74634484713647</v>
      </c>
      <c r="P132" s="22"/>
      <c r="Q132" s="25">
        <f t="shared" si="37"/>
        <v>82.924846292931392</v>
      </c>
      <c r="R132" s="25"/>
      <c r="S132" s="25">
        <v>121.46239388566299</v>
      </c>
      <c r="T132" s="22"/>
      <c r="U132" s="25">
        <f t="shared" si="38"/>
        <v>1642.9740009843417</v>
      </c>
      <c r="V132" s="22"/>
      <c r="W132" s="22">
        <f t="shared" si="39"/>
        <v>32.460979764267904</v>
      </c>
      <c r="X132" s="20"/>
      <c r="Y132" s="19"/>
    </row>
    <row r="133" spans="1:25" ht="12.75" customHeight="1" x14ac:dyDescent="0.25">
      <c r="A133" s="3">
        <f t="shared" si="40"/>
        <v>42</v>
      </c>
      <c r="B133" s="3"/>
      <c r="C133" s="13" t="s">
        <v>62</v>
      </c>
      <c r="E133" s="24">
        <v>0</v>
      </c>
      <c r="F133" s="22"/>
      <c r="G133" s="24">
        <v>0</v>
      </c>
      <c r="H133" s="22"/>
      <c r="I133" s="24">
        <v>0</v>
      </c>
      <c r="J133" s="22"/>
      <c r="K133" s="25">
        <f t="shared" si="34"/>
        <v>0</v>
      </c>
      <c r="L133" s="22"/>
      <c r="M133" s="25">
        <f t="shared" si="35"/>
        <v>0</v>
      </c>
      <c r="N133" s="22"/>
      <c r="O133" s="25">
        <f t="shared" si="36"/>
        <v>0</v>
      </c>
      <c r="P133" s="22"/>
      <c r="Q133" s="25">
        <f t="shared" si="37"/>
        <v>0</v>
      </c>
      <c r="R133" s="25"/>
      <c r="S133" s="25">
        <v>21.024242032685336</v>
      </c>
      <c r="T133" s="22"/>
      <c r="U133" s="25">
        <f t="shared" si="38"/>
        <v>21.024242032685336</v>
      </c>
      <c r="V133" s="22"/>
      <c r="W133" s="22">
        <f t="shared" si="39"/>
        <v>0</v>
      </c>
      <c r="Y133" s="19"/>
    </row>
    <row r="134" spans="1:25" ht="12.75" customHeight="1" x14ac:dyDescent="0.25">
      <c r="A134" s="3">
        <f t="shared" si="40"/>
        <v>43</v>
      </c>
      <c r="B134" s="3"/>
      <c r="C134" s="12" t="s">
        <v>63</v>
      </c>
      <c r="E134" s="26">
        <f>SUM(E125:E133)</f>
        <v>11966.3574895087</v>
      </c>
      <c r="F134" s="22"/>
      <c r="G134" s="26">
        <f>SUM(G125:G133)</f>
        <v>80537.077789150469</v>
      </c>
      <c r="H134" s="22"/>
      <c r="I134" s="26">
        <f>SUM(I125:I133)</f>
        <v>51.379501363113306</v>
      </c>
      <c r="J134" s="22"/>
      <c r="K134" s="26">
        <f>SUM(K125:K133)</f>
        <v>65340.974041256399</v>
      </c>
      <c r="L134" s="22"/>
      <c r="M134" s="26">
        <f>SUM(M125:M133)</f>
        <v>4550.159227926827</v>
      </c>
      <c r="N134" s="22"/>
      <c r="O134" s="26">
        <f>SUM(O125:O133)</f>
        <v>24284.372805997005</v>
      </c>
      <c r="P134" s="22"/>
      <c r="Q134" s="26">
        <f>SUM(Q125:Q133)</f>
        <v>5102.7800840976224</v>
      </c>
      <c r="R134" s="22"/>
      <c r="S134" s="26">
        <f>SUM(S125:S133)</f>
        <v>573.32433832257095</v>
      </c>
      <c r="T134" s="22"/>
      <c r="U134" s="26">
        <f>SUM(U125:U133)</f>
        <v>99851.610497600414</v>
      </c>
      <c r="V134" s="22"/>
      <c r="W134" s="26">
        <f>SUM(W125:W133)</f>
        <v>1957.3977916367226</v>
      </c>
      <c r="X134" s="20"/>
      <c r="Y134" s="19"/>
    </row>
    <row r="135" spans="1:25" ht="12.75" customHeight="1" x14ac:dyDescent="0.25">
      <c r="A135" s="3"/>
      <c r="B135" s="3"/>
      <c r="C135" s="1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</row>
    <row r="136" spans="1:25" ht="12.75" customHeight="1" thickBot="1" x14ac:dyDescent="0.3">
      <c r="A136" s="3">
        <f>A134+1</f>
        <v>44</v>
      </c>
      <c r="B136" s="3"/>
      <c r="C136" s="12" t="s">
        <v>64</v>
      </c>
      <c r="E136" s="29">
        <f>E97+E105+E122+E134</f>
        <v>41301.95159427225</v>
      </c>
      <c r="F136" s="22"/>
      <c r="G136" s="29">
        <f>G97+G105+G122+G134</f>
        <v>221666.94362098604</v>
      </c>
      <c r="H136" s="22"/>
      <c r="I136" s="29">
        <f>I97+I105+I122+I134</f>
        <v>99.999999999999986</v>
      </c>
      <c r="J136" s="22"/>
      <c r="K136" s="31">
        <v>225524.74713718184</v>
      </c>
      <c r="L136" s="22"/>
      <c r="M136" s="31">
        <v>12523.671291923149</v>
      </c>
      <c r="N136" s="22"/>
      <c r="O136" s="31">
        <v>47264.710948384934</v>
      </c>
      <c r="P136" s="22"/>
      <c r="Q136" s="31">
        <v>17612.274764011701</v>
      </c>
      <c r="R136" s="32"/>
      <c r="S136" s="31">
        <v>17612.274764011701</v>
      </c>
      <c r="T136" s="22"/>
      <c r="U136" s="29">
        <f>U97+U105+U122+U134</f>
        <v>310112.49442390061</v>
      </c>
      <c r="V136" s="22"/>
      <c r="W136" s="29">
        <v>0</v>
      </c>
    </row>
    <row r="137" spans="1:25" ht="12.75" customHeight="1" thickTop="1" x14ac:dyDescent="0.25"/>
    <row r="138" spans="1:25" ht="12.75" customHeight="1" x14ac:dyDescent="0.25">
      <c r="A138" s="15" t="s">
        <v>65</v>
      </c>
    </row>
    <row r="139" spans="1:25" ht="12.75" customHeight="1" x14ac:dyDescent="0.25">
      <c r="A139" s="16" t="s">
        <v>66</v>
      </c>
      <c r="C139" s="1" t="s">
        <v>94</v>
      </c>
    </row>
    <row r="140" spans="1:25" ht="12.75" customHeight="1" x14ac:dyDescent="0.25">
      <c r="A140" s="16" t="s">
        <v>68</v>
      </c>
      <c r="C140" s="1" t="s">
        <v>93</v>
      </c>
    </row>
    <row r="141" spans="1:25" ht="12.75" customHeight="1" x14ac:dyDescent="0.25">
      <c r="A141" s="16" t="s">
        <v>70</v>
      </c>
      <c r="C141" s="1" t="s">
        <v>71</v>
      </c>
    </row>
    <row r="142" spans="1:25" ht="12.75" customHeight="1" x14ac:dyDescent="0.25">
      <c r="A142" s="16" t="s">
        <v>72</v>
      </c>
      <c r="C142" s="1" t="s">
        <v>131</v>
      </c>
    </row>
    <row r="143" spans="1:25" ht="12.75" customHeight="1" x14ac:dyDescent="0.25">
      <c r="A143" s="16" t="s">
        <v>95</v>
      </c>
      <c r="C143" s="1" t="s">
        <v>132</v>
      </c>
    </row>
    <row r="144" spans="1:25" ht="12.75" customHeight="1" x14ac:dyDescent="0.25">
      <c r="A144" s="16" t="s">
        <v>97</v>
      </c>
      <c r="C144" s="1" t="s">
        <v>133</v>
      </c>
    </row>
    <row r="145" spans="1:3" ht="12.75" customHeight="1" x14ac:dyDescent="0.25">
      <c r="A145" s="16" t="s">
        <v>99</v>
      </c>
      <c r="C145" s="1" t="s">
        <v>131</v>
      </c>
    </row>
    <row r="146" spans="1:3" ht="12.75" customHeight="1" x14ac:dyDescent="0.25">
      <c r="A146" s="16" t="s">
        <v>101</v>
      </c>
      <c r="C146" s="1" t="s">
        <v>126</v>
      </c>
    </row>
    <row r="147" spans="1:3" ht="12.75" customHeight="1" x14ac:dyDescent="0.25">
      <c r="A147" s="16" t="s">
        <v>134</v>
      </c>
      <c r="C147" s="1" t="s">
        <v>135</v>
      </c>
    </row>
  </sheetData>
  <mergeCells count="8">
    <mergeCell ref="A81:A82"/>
    <mergeCell ref="A4:W4"/>
    <mergeCell ref="E6:I6"/>
    <mergeCell ref="K6:U6"/>
    <mergeCell ref="A8:A9"/>
    <mergeCell ref="A77:W77"/>
    <mergeCell ref="E79:I79"/>
    <mergeCell ref="K79:U79"/>
  </mergeCells>
  <pageMargins left="0.7" right="0.7" top="0.75" bottom="0.75" header="0.3" footer="0.3"/>
  <pageSetup scale="55" fitToHeight="2" orientation="landscape" r:id="rId1"/>
  <headerFooter>
    <oddHeader>&amp;R&amp;"Arial,Regular"&amp;10Filed: 2023-03-08
EB-2022-0200
Exhibit I.7.1-TCPL-1
Attachment 3
Page &amp;P of &amp;N</oddHeader>
  </headerFooter>
  <rowBreaks count="1" manualBreakCount="1">
    <brk id="73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07.01.21.01</Int_x002f_Exhibit_x002f_Tab>
    <Witnesses xmlns="0f3dc55c-bcca-45e2-bb95-d6030d9207f1">
      <Value>Amy Mikhaila</Value>
    </Witnesses>
    <_dlc_DocId xmlns="bc9be6ef-036f-4d38-ab45-2a4da0c93cb0">C6U45NHNYSXQ-1954422155-3772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Rates</Value>
    </Area>
    <Exhibit xmlns="0f3dc55c-bcca-45e2-bb95-d6030d9207f1">7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https://enbridge.sharepoint.com/teams/EB-2022-02002024Rebasing/_layouts/15/DocIdRedir.aspx?ID=C6U45NHNYSXQ-1954422155-3772</Url>
      <Description>C6U45NHNYSXQ-1954422155-3772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TCPL</Intervenor>
  </documentManagement>
</p:properties>
</file>

<file path=customXml/itemProps1.xml><?xml version="1.0" encoding="utf-8"?>
<ds:datastoreItem xmlns:ds="http://schemas.openxmlformats.org/officeDocument/2006/customXml" ds:itemID="{80B70E6E-7F61-45F6-8D8C-C76BB4B76A9E}"/>
</file>

<file path=customXml/itemProps2.xml><?xml version="1.0" encoding="utf-8"?>
<ds:datastoreItem xmlns:ds="http://schemas.openxmlformats.org/officeDocument/2006/customXml" ds:itemID="{39599940-AE53-4ACB-9FAD-6DC2E0BECDED}"/>
</file>

<file path=customXml/itemProps3.xml><?xml version="1.0" encoding="utf-8"?>
<ds:datastoreItem xmlns:ds="http://schemas.openxmlformats.org/officeDocument/2006/customXml" ds:itemID="{9A033A1C-FB83-4FE8-9117-3234C89B62B1}"/>
</file>

<file path=customXml/itemProps4.xml><?xml version="1.0" encoding="utf-8"?>
<ds:datastoreItem xmlns:ds="http://schemas.openxmlformats.org/officeDocument/2006/customXml" ds:itemID="{12258D91-930A-49D3-869D-2A341C0717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Pages 3-4</vt:lpstr>
      <vt:lpstr>'Page 1'!Print_Area</vt:lpstr>
      <vt:lpstr>'Page 2'!Print_Area</vt:lpstr>
      <vt:lpstr>'Pages 3-4'!Print_Area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2023-03-08T22:43:01Z</dcterms:created>
  <dcterms:modified xsi:type="dcterms:W3CDTF">2023-03-08T22:43:10Z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2023-03-08T22:43:05Z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181b1b53-745a-4634-af93-4c336a87aca4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Exhibit I.7.1-TCPL-1 Attachments 1-3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Jennifer.Heard@enbridge.com</vt:lpwstr>
  </property>
  <property fmtid="{D5CDD505-2E9C-101B-9397-08002B2CF9AE}" pid="12" name="_dlc_DocIdItemGuid">
    <vt:lpwstr>e6577298-a38d-4dc3-9593-7b5b3b22dec9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Jennifer Heard</vt:lpwstr>
  </property>
  <property fmtid="{D5CDD505-2E9C-101B-9397-08002B2CF9AE}" pid="16" name="_AdHocReviewCycleID">
    <vt:i4>-32205879</vt:i4>
  </property>
</Properties>
</file>