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CF5B9626-CD9D-40AD-8D36-61460E6B56BF}" xr6:coauthVersionLast="47" xr6:coauthVersionMax="48" xr10:uidLastSave="{00000000-0000-0000-0000-000000000000}"/>
  <bookViews>
    <workbookView xWindow="-120" yWindow="-120" windowWidth="29040" windowHeight="15840" xr2:uid="{0F0FE73C-8B15-43EE-8D89-FD01F62E612B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Area" localSheetId="4">Sheet5!$A$1:$H$34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5" l="1"/>
  <c r="F35" i="2"/>
  <c r="F17" i="2"/>
  <c r="F32" i="5"/>
  <c r="G31" i="1" l="1"/>
  <c r="G30" i="1"/>
  <c r="G29" i="1"/>
  <c r="G28" i="1"/>
  <c r="G27" i="1"/>
  <c r="G26" i="1"/>
  <c r="G25" i="1"/>
  <c r="G31" i="2"/>
  <c r="G30" i="2"/>
  <c r="G29" i="2"/>
  <c r="G28" i="2"/>
  <c r="G27" i="2"/>
  <c r="G26" i="2"/>
  <c r="G25" i="2"/>
  <c r="G31" i="3"/>
  <c r="G30" i="3"/>
  <c r="G29" i="3"/>
  <c r="G28" i="3"/>
  <c r="G27" i="3"/>
  <c r="G26" i="3"/>
  <c r="G25" i="3"/>
  <c r="G31" i="4"/>
  <c r="G30" i="4"/>
  <c r="G29" i="4"/>
  <c r="G28" i="4"/>
  <c r="G27" i="4"/>
  <c r="G26" i="4"/>
  <c r="G25" i="4"/>
  <c r="G30" i="5"/>
  <c r="G29" i="5"/>
  <c r="G28" i="5"/>
  <c r="G27" i="5"/>
  <c r="G26" i="5"/>
  <c r="G25" i="5"/>
  <c r="G24" i="5"/>
  <c r="G33" i="3" l="1"/>
  <c r="E32" i="5"/>
  <c r="A25" i="5"/>
  <c r="A26" i="5" s="1"/>
  <c r="A27" i="5" s="1"/>
  <c r="A28" i="5" s="1"/>
  <c r="A29" i="5" s="1"/>
  <c r="A30" i="5" s="1"/>
  <c r="A32" i="5" s="1"/>
  <c r="G32" i="5"/>
  <c r="F33" i="4"/>
  <c r="E33" i="4"/>
  <c r="A26" i="4"/>
  <c r="A27" i="4" s="1"/>
  <c r="A28" i="4" s="1"/>
  <c r="A29" i="4" s="1"/>
  <c r="A30" i="4" s="1"/>
  <c r="A31" i="4" s="1"/>
  <c r="A33" i="4" s="1"/>
  <c r="G33" i="4"/>
  <c r="F33" i="3"/>
  <c r="E33" i="3"/>
  <c r="A26" i="3"/>
  <c r="A27" i="3" s="1"/>
  <c r="A28" i="3" s="1"/>
  <c r="A29" i="3" s="1"/>
  <c r="A30" i="3" s="1"/>
  <c r="A31" i="3" s="1"/>
  <c r="A33" i="3" s="1"/>
  <c r="F33" i="2"/>
  <c r="A26" i="2"/>
  <c r="A27" i="2" s="1"/>
  <c r="A28" i="2" s="1"/>
  <c r="A29" i="2" s="1"/>
  <c r="A30" i="2" s="1"/>
  <c r="A31" i="2" s="1"/>
  <c r="A33" i="2" s="1"/>
  <c r="F33" i="1"/>
  <c r="E33" i="1"/>
  <c r="A26" i="1"/>
  <c r="A27" i="1" s="1"/>
  <c r="A28" i="1" s="1"/>
  <c r="A29" i="1" s="1"/>
  <c r="A30" i="1" s="1"/>
  <c r="A31" i="1" s="1"/>
  <c r="A33" i="1" s="1"/>
  <c r="G33" i="1" l="1"/>
  <c r="G33" i="2"/>
  <c r="E33" i="2"/>
  <c r="A15" i="5" l="1"/>
  <c r="F17" i="5"/>
  <c r="A17" i="5"/>
  <c r="E14" i="5"/>
  <c r="A15" i="4"/>
  <c r="A17" i="4" s="1"/>
  <c r="E15" i="5"/>
  <c r="F17" i="4"/>
  <c r="F35" i="4" s="1"/>
  <c r="E14" i="4"/>
  <c r="A15" i="3"/>
  <c r="A17" i="3" s="1"/>
  <c r="E15" i="4"/>
  <c r="G15" i="4" s="1"/>
  <c r="E14" i="3"/>
  <c r="A15" i="2"/>
  <c r="E15" i="3"/>
  <c r="A17" i="2"/>
  <c r="E14" i="2"/>
  <c r="A15" i="1"/>
  <c r="E15" i="2"/>
  <c r="A17" i="1"/>
  <c r="G15" i="2" l="1"/>
  <c r="F17" i="1"/>
  <c r="F35" i="1" s="1"/>
  <c r="G15" i="1"/>
  <c r="E17" i="1"/>
  <c r="G15" i="5"/>
  <c r="G15" i="3"/>
  <c r="G14" i="1"/>
  <c r="F17" i="3"/>
  <c r="F35" i="3" s="1"/>
  <c r="E17" i="5"/>
  <c r="E17" i="2"/>
  <c r="E35" i="2" s="1"/>
  <c r="G14" i="2"/>
  <c r="E17" i="3"/>
  <c r="E35" i="3" s="1"/>
  <c r="G14" i="3"/>
  <c r="E17" i="4"/>
  <c r="E35" i="4" s="1"/>
  <c r="G14" i="4"/>
  <c r="G14" i="5"/>
  <c r="G17" i="5" l="1"/>
  <c r="E34" i="5"/>
  <c r="G34" i="5" s="1"/>
  <c r="G17" i="1"/>
  <c r="G35" i="1" s="1"/>
  <c r="E35" i="1"/>
  <c r="G17" i="3"/>
  <c r="G35" i="3" s="1"/>
  <c r="G17" i="4"/>
  <c r="G35" i="4" s="1"/>
  <c r="G17" i="2"/>
  <c r="G35" i="2" s="1"/>
</calcChain>
</file>

<file path=xl/sharedStrings.xml><?xml version="1.0" encoding="utf-8"?>
<sst xmlns="http://schemas.openxmlformats.org/spreadsheetml/2006/main" count="150" uniqueCount="44">
  <si>
    <t>Particulars ($ millions)</t>
  </si>
  <si>
    <t>Bridge Year</t>
  </si>
  <si>
    <t>Test Year</t>
  </si>
  <si>
    <t>2024 Test Over/(Under) 2023 Bridge</t>
  </si>
  <si>
    <t>(a)</t>
  </si>
  <si>
    <t>(b)</t>
  </si>
  <si>
    <t>(c) = (b-a)</t>
  </si>
  <si>
    <t>Property, Plant and Equipment</t>
  </si>
  <si>
    <t xml:space="preserve">Gross Property, Plant and Equipment </t>
  </si>
  <si>
    <t>Accumulated Depreciation</t>
  </si>
  <si>
    <t>Net Property, Plant and Equipment</t>
  </si>
  <si>
    <t>Notes:</t>
  </si>
  <si>
    <t>(1)</t>
  </si>
  <si>
    <t>Column (a) NTD: reference area of evidence explaining estimate (RB/WC)</t>
  </si>
  <si>
    <t>Column (b) NTD: reference area of evidence explaining estimate (RB/WC)</t>
  </si>
  <si>
    <t>Estimate</t>
  </si>
  <si>
    <t>2023 Bridge Over/(Under) 2022 Estimate</t>
  </si>
  <si>
    <t>Actual</t>
  </si>
  <si>
    <t>2022 Estimate Over/(Under) 2021 Actual</t>
  </si>
  <si>
    <t>Gross Property, Plant and Equipment</t>
  </si>
  <si>
    <t>Column (a) EB-2022-0110.</t>
  </si>
  <si>
    <t>2021 Actual Over/(Under) 2020 Actual</t>
  </si>
  <si>
    <t>Column (a) EB-2021-0149.</t>
  </si>
  <si>
    <t>Column (b) EB-2022-0110.</t>
  </si>
  <si>
    <t>2020 Actual Over/(Under) 2019 Actual</t>
  </si>
  <si>
    <t>Column (a) EB-2020-0134.</t>
  </si>
  <si>
    <t>Column (b) EB-2021-0149.</t>
  </si>
  <si>
    <t>Comparison of Utility Rate Base - EGI - 2019 Actual &amp; 2020 Actual</t>
  </si>
  <si>
    <t>Comparison of Utility Rate Base - EGI - 2020 Actual &amp; 2021 Actual</t>
  </si>
  <si>
    <t>Allowance for Working Capital</t>
  </si>
  <si>
    <t>Materials and Supplies</t>
  </si>
  <si>
    <t>Customer Security Deposits</t>
  </si>
  <si>
    <t>Prepaid Expenses</t>
  </si>
  <si>
    <t>ABC Receivable/(Payable)</t>
  </si>
  <si>
    <t>Balancing Gas</t>
  </si>
  <si>
    <t>Gas in Storage</t>
  </si>
  <si>
    <t>Cash Working Capital</t>
  </si>
  <si>
    <t>Total Allowance for Working Capital</t>
  </si>
  <si>
    <t>Total Utility Rate Base</t>
  </si>
  <si>
    <t>Line No.</t>
  </si>
  <si>
    <t>Comparison of Utility Rate Base - EGI - 2021 Actual &amp; 2022 Estimate</t>
  </si>
  <si>
    <t>Comparison of Utility Rate Base - EGI - 2022 Estimate &amp; 2023 Bridge Year</t>
  </si>
  <si>
    <t>Comparison of Utility Rate Base - EGI - 2023 Bridge Year &amp; 2024 Test Year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</si>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</sst>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quotePrefix="1" applyFont="1"/>
    <xf numFmtId="49" fontId="1" fillId="0" borderId="0" xfId="0" applyNumberFormat="1" applyFont="1" applyAlignment="1">
      <alignment horizont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1" fillId="2" borderId="0" xfId="0" applyFont="1" applyFill="1"/>
    <xf numFmtId="0" fontId="1" fillId="2" borderId="0" xfId="0" quotePrefix="1" applyFont="1" applyFill="1"/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164" fontId="1" fillId="0" borderId="3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29B47-A85F-4A51-9F38-32F8C7658092}">
  <dimension ref="A6:H36"/>
  <sheetViews>
    <sheetView tabSelected="1" view="pageLayout" zoomScale="90" zoomScaleNormal="100" zoomScalePageLayoutView="90" workbookViewId="0"/>
  </sheetViews>
  <sheetFormatPr defaultColWidth="101.42578125" defaultRowHeight="12.75" x14ac:dyDescent="0.2"/>
  <cols>
    <col min="1" max="1" width="5.5703125" style="1" bestFit="1" customWidth="1"/>
    <col min="2" max="2" width="1.42578125" style="1" customWidth="1"/>
    <col min="3" max="3" width="34.5703125" style="1" customWidth="1"/>
    <col min="4" max="4" width="1.42578125" style="1" customWidth="1"/>
    <col min="5" max="7" width="14" style="1" customWidth="1"/>
    <col min="8" max="8" width="3.42578125" style="1" customWidth="1"/>
    <col min="9" max="16384" width="101.42578125" style="1"/>
  </cols>
  <sheetData>
    <row r="6" spans="1:8" s="11" customFormat="1" x14ac:dyDescent="0.2">
      <c r="A6" s="12" t="s">
        <v>27</v>
      </c>
      <c r="B6" s="12"/>
      <c r="C6" s="12"/>
      <c r="D6" s="12"/>
      <c r="E6" s="12"/>
      <c r="F6" s="12"/>
      <c r="G6" s="12"/>
    </row>
    <row r="8" spans="1:8" s="4" customFormat="1" x14ac:dyDescent="0.2">
      <c r="E8" s="10">
        <v>2019</v>
      </c>
      <c r="F8" s="10">
        <v>2020</v>
      </c>
      <c r="G8" s="10"/>
    </row>
    <row r="9" spans="1:8" s="7" customFormat="1" ht="38.25" x14ac:dyDescent="0.2">
      <c r="A9" s="8" t="s">
        <v>39</v>
      </c>
      <c r="C9" s="9" t="s">
        <v>0</v>
      </c>
      <c r="E9" s="8" t="s">
        <v>17</v>
      </c>
      <c r="F9" s="8" t="s">
        <v>17</v>
      </c>
      <c r="G9" s="8" t="s">
        <v>24</v>
      </c>
    </row>
    <row r="10" spans="1:8" x14ac:dyDescent="0.2">
      <c r="E10" s="6" t="s">
        <v>4</v>
      </c>
      <c r="F10" s="6" t="s">
        <v>5</v>
      </c>
      <c r="G10" s="6" t="s">
        <v>6</v>
      </c>
      <c r="H10" s="2"/>
    </row>
    <row r="11" spans="1:8" x14ac:dyDescent="0.2">
      <c r="E11" s="6"/>
      <c r="F11" s="6"/>
      <c r="G11" s="6"/>
    </row>
    <row r="12" spans="1:8" x14ac:dyDescent="0.2">
      <c r="C12" s="4" t="s">
        <v>7</v>
      </c>
      <c r="E12" s="6"/>
      <c r="F12" s="6"/>
      <c r="G12" s="6"/>
    </row>
    <row r="14" spans="1:8" x14ac:dyDescent="0.2">
      <c r="A14" s="6">
        <v>1</v>
      </c>
      <c r="C14" s="1" t="s">
        <v>19</v>
      </c>
      <c r="E14" s="5">
        <v>19765.460000000003</v>
      </c>
      <c r="F14" s="5">
        <v>20582.057578726399</v>
      </c>
      <c r="G14" s="5">
        <f>F14-E14</f>
        <v>816.59757872639602</v>
      </c>
    </row>
    <row r="15" spans="1:8" x14ac:dyDescent="0.2">
      <c r="A15" s="6">
        <f>A14+1</f>
        <v>2</v>
      </c>
      <c r="C15" s="1" t="s">
        <v>9</v>
      </c>
      <c r="E15" s="5">
        <v>-7188.6999999999989</v>
      </c>
      <c r="F15" s="5">
        <v>-7571.2412167614721</v>
      </c>
      <c r="G15" s="5">
        <f>F15-E15</f>
        <v>-382.54121676147315</v>
      </c>
    </row>
    <row r="16" spans="1:8" x14ac:dyDescent="0.2">
      <c r="A16" s="6"/>
      <c r="E16" s="5"/>
      <c r="F16" s="5"/>
      <c r="G16" s="5"/>
    </row>
    <row r="17" spans="1:7" x14ac:dyDescent="0.2">
      <c r="A17" s="6">
        <f>A15+1</f>
        <v>3</v>
      </c>
      <c r="C17" s="1" t="s">
        <v>10</v>
      </c>
      <c r="E17" s="15">
        <f>E14+E15</f>
        <v>12576.760000000004</v>
      </c>
      <c r="F17" s="15">
        <f>F14+F15</f>
        <v>13010.816361964928</v>
      </c>
      <c r="G17" s="15">
        <f>F17-E17</f>
        <v>434.05636196492378</v>
      </c>
    </row>
    <row r="18" spans="1:7" x14ac:dyDescent="0.2">
      <c r="A18" s="6"/>
      <c r="E18" s="5"/>
      <c r="F18" s="5"/>
      <c r="G18" s="5"/>
    </row>
    <row r="19" spans="1:7" hidden="1" x14ac:dyDescent="0.2">
      <c r="A19" s="4" t="s">
        <v>11</v>
      </c>
    </row>
    <row r="20" spans="1:7" hidden="1" x14ac:dyDescent="0.2">
      <c r="A20" s="3" t="s">
        <v>12</v>
      </c>
      <c r="C20" s="2" t="s">
        <v>25</v>
      </c>
    </row>
    <row r="21" spans="1:7" hidden="1" x14ac:dyDescent="0.2">
      <c r="C21" s="2" t="s">
        <v>26</v>
      </c>
    </row>
    <row r="22" spans="1:7" hidden="1" x14ac:dyDescent="0.2"/>
    <row r="23" spans="1:7" x14ac:dyDescent="0.2">
      <c r="A23" s="6"/>
      <c r="C23" s="4" t="s">
        <v>29</v>
      </c>
      <c r="E23" s="5"/>
      <c r="F23" s="5"/>
      <c r="G23" s="5"/>
    </row>
    <row r="24" spans="1:7" x14ac:dyDescent="0.2">
      <c r="A24" s="6"/>
      <c r="E24" s="5"/>
      <c r="F24" s="5"/>
      <c r="G24" s="5"/>
    </row>
    <row r="25" spans="1:7" x14ac:dyDescent="0.2">
      <c r="A25" s="6">
        <v>4</v>
      </c>
      <c r="C25" s="1" t="s">
        <v>30</v>
      </c>
      <c r="E25" s="5">
        <v>74.875959030896496</v>
      </c>
      <c r="F25" s="5">
        <v>82.2</v>
      </c>
      <c r="G25" s="5">
        <f t="shared" ref="G25:G31" si="0">F25-E25</f>
        <v>7.3240409691035069</v>
      </c>
    </row>
    <row r="26" spans="1:7" x14ac:dyDescent="0.2">
      <c r="A26" s="6">
        <f t="shared" ref="A26:A31" si="1">A25+1</f>
        <v>5</v>
      </c>
      <c r="C26" s="1" t="s">
        <v>31</v>
      </c>
      <c r="E26" s="5">
        <v>-91.012256328749999</v>
      </c>
      <c r="F26" s="5">
        <v>-81.8</v>
      </c>
      <c r="G26" s="5">
        <f t="shared" si="0"/>
        <v>9.2122563287500014</v>
      </c>
    </row>
    <row r="27" spans="1:7" x14ac:dyDescent="0.2">
      <c r="A27" s="6">
        <f t="shared" si="1"/>
        <v>6</v>
      </c>
      <c r="C27" s="1" t="s">
        <v>32</v>
      </c>
      <c r="E27" s="5">
        <v>5.5795319147681974</v>
      </c>
      <c r="F27" s="5">
        <v>3.1</v>
      </c>
      <c r="G27" s="5">
        <f t="shared" si="0"/>
        <v>-2.4795319147681973</v>
      </c>
    </row>
    <row r="28" spans="1:7" x14ac:dyDescent="0.2">
      <c r="A28" s="6">
        <f t="shared" si="1"/>
        <v>7</v>
      </c>
      <c r="C28" s="1" t="s">
        <v>33</v>
      </c>
      <c r="E28" s="5">
        <v>-30.244567503749998</v>
      </c>
      <c r="F28" s="5">
        <v>-22.3</v>
      </c>
      <c r="G28" s="5">
        <f t="shared" si="0"/>
        <v>7.9445675037499974</v>
      </c>
    </row>
    <row r="29" spans="1:7" x14ac:dyDescent="0.2">
      <c r="A29" s="6">
        <f t="shared" si="1"/>
        <v>8</v>
      </c>
      <c r="C29" s="1" t="s">
        <v>34</v>
      </c>
      <c r="E29" s="5">
        <v>56.211107630000001</v>
      </c>
      <c r="F29" s="5">
        <v>59.5</v>
      </c>
      <c r="G29" s="5">
        <f t="shared" si="0"/>
        <v>3.2888923699999992</v>
      </c>
    </row>
    <row r="30" spans="1:7" x14ac:dyDescent="0.2">
      <c r="A30" s="6">
        <f t="shared" si="1"/>
        <v>9</v>
      </c>
      <c r="C30" s="1" t="s">
        <v>35</v>
      </c>
      <c r="E30" s="5">
        <v>521.97638418416659</v>
      </c>
      <c r="F30" s="5">
        <v>487.5</v>
      </c>
      <c r="G30" s="5">
        <f t="shared" si="0"/>
        <v>-34.476384184166591</v>
      </c>
    </row>
    <row r="31" spans="1:7" x14ac:dyDescent="0.2">
      <c r="A31" s="6">
        <f t="shared" si="1"/>
        <v>10</v>
      </c>
      <c r="C31" s="1" t="s">
        <v>36</v>
      </c>
      <c r="E31" s="5">
        <v>24.875589999999999</v>
      </c>
      <c r="F31" s="5">
        <v>23</v>
      </c>
      <c r="G31" s="5">
        <f t="shared" si="0"/>
        <v>-1.875589999999999</v>
      </c>
    </row>
    <row r="32" spans="1:7" x14ac:dyDescent="0.2">
      <c r="A32" s="6"/>
      <c r="E32" s="5"/>
      <c r="F32" s="5"/>
      <c r="G32" s="5"/>
    </row>
    <row r="33" spans="1:7" x14ac:dyDescent="0.2">
      <c r="A33" s="6">
        <f>A31+1</f>
        <v>11</v>
      </c>
      <c r="C33" s="1" t="s">
        <v>37</v>
      </c>
      <c r="E33" s="15">
        <f>SUM(E25:E31)</f>
        <v>562.26174892733127</v>
      </c>
      <c r="F33" s="15">
        <f>SUM(F25:F31)</f>
        <v>551.20000000000005</v>
      </c>
      <c r="G33" s="15">
        <f>SUM(G25:G31)</f>
        <v>-11.061748927331283</v>
      </c>
    </row>
    <row r="35" spans="1:7" ht="13.5" thickBot="1" x14ac:dyDescent="0.25">
      <c r="A35" s="6">
        <v>12</v>
      </c>
      <c r="C35" s="1" t="s">
        <v>38</v>
      </c>
      <c r="E35" s="16">
        <f>SUM(E33,E17)</f>
        <v>13139.021748927335</v>
      </c>
      <c r="F35" s="16">
        <f>SUM(F33,F17)</f>
        <v>13562.016361964928</v>
      </c>
      <c r="G35" s="16">
        <f>SUM(G33,G17)</f>
        <v>422.9946130375925</v>
      </c>
    </row>
    <row r="36" spans="1:7" ht="13.5" thickTop="1" x14ac:dyDescent="0.2"/>
  </sheetData>
  <pageMargins left="0.7" right="0.7" top="0.75" bottom="0.75" header="0.3" footer="0.3"/>
  <pageSetup orientation="portrait" r:id="rId1"/>
  <headerFooter>
    <oddHeader>&amp;R&amp;"Arial,Regular"&amp;10Filed: 2022-10-31
EB-2022-0200
Exhibit 2
Tab 1
Schedule 1
Attachment 1
Page 1 of 5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DB147-7F5E-4A55-922A-8FE08992F3A3}">
  <dimension ref="A6:H36"/>
  <sheetViews>
    <sheetView view="pageLayout" topLeftCell="A4" zoomScale="90" zoomScaleNormal="100" zoomScalePageLayoutView="90" workbookViewId="0"/>
  </sheetViews>
  <sheetFormatPr defaultColWidth="101.42578125" defaultRowHeight="12.75" x14ac:dyDescent="0.2"/>
  <cols>
    <col min="1" max="1" width="5.5703125" style="1" bestFit="1" customWidth="1"/>
    <col min="2" max="2" width="1.42578125" style="1" customWidth="1"/>
    <col min="3" max="3" width="34.5703125" style="1" customWidth="1"/>
    <col min="4" max="4" width="1.42578125" style="1" customWidth="1"/>
    <col min="5" max="7" width="14" style="1" customWidth="1"/>
    <col min="8" max="8" width="4.42578125" style="1" customWidth="1"/>
    <col min="9" max="16384" width="101.42578125" style="1"/>
  </cols>
  <sheetData>
    <row r="6" spans="1:8" s="11" customFormat="1" x14ac:dyDescent="0.2">
      <c r="A6" s="12" t="s">
        <v>28</v>
      </c>
      <c r="B6" s="12"/>
      <c r="C6" s="12"/>
      <c r="D6" s="12"/>
      <c r="E6" s="12"/>
      <c r="F6" s="12"/>
      <c r="G6" s="12"/>
    </row>
    <row r="8" spans="1:8" s="4" customFormat="1" x14ac:dyDescent="0.2">
      <c r="E8" s="10">
        <v>2020</v>
      </c>
      <c r="F8" s="10">
        <v>2021</v>
      </c>
      <c r="G8" s="10"/>
    </row>
    <row r="9" spans="1:8" s="7" customFormat="1" ht="38.25" x14ac:dyDescent="0.2">
      <c r="A9" s="8" t="s">
        <v>39</v>
      </c>
      <c r="C9" s="9" t="s">
        <v>0</v>
      </c>
      <c r="E9" s="8" t="s">
        <v>17</v>
      </c>
      <c r="F9" s="8" t="s">
        <v>17</v>
      </c>
      <c r="G9" s="8" t="s">
        <v>21</v>
      </c>
    </row>
    <row r="10" spans="1:8" x14ac:dyDescent="0.2">
      <c r="E10" s="6" t="s">
        <v>4</v>
      </c>
      <c r="F10" s="6" t="s">
        <v>5</v>
      </c>
      <c r="G10" s="6" t="s">
        <v>6</v>
      </c>
      <c r="H10" s="2"/>
    </row>
    <row r="11" spans="1:8" x14ac:dyDescent="0.2">
      <c r="E11" s="6"/>
      <c r="F11" s="6"/>
      <c r="G11" s="6"/>
    </row>
    <row r="12" spans="1:8" x14ac:dyDescent="0.2">
      <c r="C12" s="4" t="s">
        <v>7</v>
      </c>
      <c r="E12" s="6"/>
      <c r="F12" s="6"/>
      <c r="G12" s="6"/>
    </row>
    <row r="14" spans="1:8" x14ac:dyDescent="0.2">
      <c r="A14" s="6">
        <v>1</v>
      </c>
      <c r="C14" s="1" t="s">
        <v>19</v>
      </c>
      <c r="E14" s="5">
        <f>Sheet1!F14</f>
        <v>20582.057578726399</v>
      </c>
      <c r="F14" s="5">
        <v>21539.7881987168</v>
      </c>
      <c r="G14" s="5">
        <f>F14-E14</f>
        <v>957.73061999040146</v>
      </c>
    </row>
    <row r="15" spans="1:8" x14ac:dyDescent="0.2">
      <c r="A15" s="6">
        <f>A14+1</f>
        <v>2</v>
      </c>
      <c r="C15" s="1" t="s">
        <v>9</v>
      </c>
      <c r="E15" s="5">
        <f>Sheet1!F15</f>
        <v>-7571.2412167614721</v>
      </c>
      <c r="F15" s="5">
        <v>-8005.915901442022</v>
      </c>
      <c r="G15" s="5">
        <f>F15-E15</f>
        <v>-434.67468468054994</v>
      </c>
    </row>
    <row r="16" spans="1:8" x14ac:dyDescent="0.2">
      <c r="A16" s="6"/>
      <c r="E16" s="5"/>
      <c r="F16" s="5"/>
      <c r="G16" s="5"/>
    </row>
    <row r="17" spans="1:7" x14ac:dyDescent="0.2">
      <c r="A17" s="6">
        <f>A15+1</f>
        <v>3</v>
      </c>
      <c r="C17" s="1" t="s">
        <v>10</v>
      </c>
      <c r="E17" s="15">
        <f>E14+E15</f>
        <v>13010.816361964928</v>
      </c>
      <c r="F17" s="15">
        <f>F14+F15</f>
        <v>13533.872297274778</v>
      </c>
      <c r="G17" s="15">
        <f>F17-E17</f>
        <v>523.05593530985061</v>
      </c>
    </row>
    <row r="18" spans="1:7" x14ac:dyDescent="0.2">
      <c r="A18" s="6"/>
      <c r="E18" s="5"/>
      <c r="F18" s="5"/>
      <c r="G18" s="5"/>
    </row>
    <row r="19" spans="1:7" hidden="1" x14ac:dyDescent="0.2">
      <c r="A19" s="4" t="s">
        <v>11</v>
      </c>
    </row>
    <row r="20" spans="1:7" hidden="1" x14ac:dyDescent="0.2">
      <c r="A20" s="3" t="s">
        <v>12</v>
      </c>
      <c r="C20" s="2" t="s">
        <v>22</v>
      </c>
    </row>
    <row r="21" spans="1:7" hidden="1" x14ac:dyDescent="0.2">
      <c r="C21" s="2" t="s">
        <v>23</v>
      </c>
    </row>
    <row r="22" spans="1:7" hidden="1" x14ac:dyDescent="0.2"/>
    <row r="23" spans="1:7" x14ac:dyDescent="0.2">
      <c r="A23" s="6"/>
      <c r="C23" s="4" t="s">
        <v>29</v>
      </c>
      <c r="E23" s="5"/>
      <c r="F23" s="5"/>
      <c r="G23" s="5"/>
    </row>
    <row r="24" spans="1:7" x14ac:dyDescent="0.2">
      <c r="A24" s="6"/>
      <c r="E24" s="5"/>
      <c r="F24" s="5"/>
      <c r="G24" s="5"/>
    </row>
    <row r="25" spans="1:7" x14ac:dyDescent="0.2">
      <c r="A25" s="6">
        <v>4</v>
      </c>
      <c r="C25" s="1" t="s">
        <v>30</v>
      </c>
      <c r="E25" s="5">
        <v>82.2</v>
      </c>
      <c r="F25" s="5">
        <v>92.474324527989225</v>
      </c>
      <c r="G25" s="5">
        <f t="shared" ref="G25:G31" si="0">F25-E25</f>
        <v>10.274324527989222</v>
      </c>
    </row>
    <row r="26" spans="1:7" x14ac:dyDescent="0.2">
      <c r="A26" s="6">
        <f t="shared" ref="A26:A31" si="1">A25+1</f>
        <v>5</v>
      </c>
      <c r="C26" s="1" t="s">
        <v>31</v>
      </c>
      <c r="E26" s="5">
        <v>-81.8</v>
      </c>
      <c r="F26" s="5">
        <v>-68.874368350833336</v>
      </c>
      <c r="G26" s="5">
        <f t="shared" si="0"/>
        <v>12.925631649166661</v>
      </c>
    </row>
    <row r="27" spans="1:7" x14ac:dyDescent="0.2">
      <c r="A27" s="6">
        <f t="shared" si="1"/>
        <v>6</v>
      </c>
      <c r="C27" s="1" t="s">
        <v>32</v>
      </c>
      <c r="E27" s="5">
        <v>3.1</v>
      </c>
      <c r="F27" s="5">
        <v>4.6634633400557499</v>
      </c>
      <c r="G27" s="5">
        <f t="shared" si="0"/>
        <v>1.5634633400557498</v>
      </c>
    </row>
    <row r="28" spans="1:7" x14ac:dyDescent="0.2">
      <c r="A28" s="6">
        <f t="shared" si="1"/>
        <v>7</v>
      </c>
      <c r="C28" s="1" t="s">
        <v>33</v>
      </c>
      <c r="E28" s="5">
        <v>-22.3</v>
      </c>
      <c r="F28" s="5">
        <v>-15.51293445666667</v>
      </c>
      <c r="G28" s="5">
        <f t="shared" si="0"/>
        <v>6.7870655433333305</v>
      </c>
    </row>
    <row r="29" spans="1:7" x14ac:dyDescent="0.2">
      <c r="A29" s="6">
        <f t="shared" si="1"/>
        <v>8</v>
      </c>
      <c r="C29" s="1" t="s">
        <v>34</v>
      </c>
      <c r="E29" s="5">
        <v>59.5</v>
      </c>
      <c r="F29" s="5">
        <v>59.460736880000006</v>
      </c>
      <c r="G29" s="5">
        <f t="shared" si="0"/>
        <v>-3.9263119999993989E-2</v>
      </c>
    </row>
    <row r="30" spans="1:7" x14ac:dyDescent="0.2">
      <c r="A30" s="6">
        <f t="shared" si="1"/>
        <v>9</v>
      </c>
      <c r="C30" s="1" t="s">
        <v>35</v>
      </c>
      <c r="E30" s="5">
        <v>487.5</v>
      </c>
      <c r="F30" s="5">
        <v>594.65984582375006</v>
      </c>
      <c r="G30" s="5">
        <f t="shared" si="0"/>
        <v>107.15984582375006</v>
      </c>
    </row>
    <row r="31" spans="1:7" x14ac:dyDescent="0.2">
      <c r="A31" s="6">
        <f t="shared" si="1"/>
        <v>10</v>
      </c>
      <c r="C31" s="1" t="s">
        <v>36</v>
      </c>
      <c r="E31" s="5">
        <v>23</v>
      </c>
      <c r="F31" s="5">
        <v>20.862713492196569</v>
      </c>
      <c r="G31" s="5">
        <f t="shared" si="0"/>
        <v>-2.1372865078034309</v>
      </c>
    </row>
    <row r="32" spans="1:7" x14ac:dyDescent="0.2">
      <c r="A32" s="6"/>
      <c r="E32" s="5"/>
      <c r="F32" s="5"/>
      <c r="G32" s="5"/>
    </row>
    <row r="33" spans="1:7" x14ac:dyDescent="0.2">
      <c r="A33" s="6">
        <f>A31+1</f>
        <v>11</v>
      </c>
      <c r="C33" s="1" t="s">
        <v>37</v>
      </c>
      <c r="E33" s="15">
        <f>SUM(E25:E31)</f>
        <v>551.20000000000005</v>
      </c>
      <c r="F33" s="15">
        <f>SUM(F25:F31)</f>
        <v>687.73378125649162</v>
      </c>
      <c r="G33" s="15">
        <f>SUM(G25:G31)</f>
        <v>136.53378125649161</v>
      </c>
    </row>
    <row r="35" spans="1:7" ht="13.5" thickBot="1" x14ac:dyDescent="0.25">
      <c r="A35" s="6">
        <v>12</v>
      </c>
      <c r="C35" s="1" t="s">
        <v>38</v>
      </c>
      <c r="E35" s="16">
        <f>SUM(E33,E17)</f>
        <v>13562.016361964928</v>
      </c>
      <c r="F35" s="16">
        <f>SUM(F33,F17)</f>
        <v>14221.606078531269</v>
      </c>
      <c r="G35" s="16">
        <f>SUM(G33,G17)</f>
        <v>659.58971656634219</v>
      </c>
    </row>
    <row r="36" spans="1:7" ht="13.5" thickTop="1" x14ac:dyDescent="0.2"/>
  </sheetData>
  <pageMargins left="0.7" right="0.7" top="0.75" bottom="0.75" header="0.3" footer="0.3"/>
  <pageSetup orientation="portrait" r:id="rId1"/>
  <headerFooter>
    <oddHeader>&amp;R&amp;"Arial,Regular"&amp;10Filed: 2022-10-31
EB-2022-0200
Exhibit 2
Tab 1
Schedule 1
Attachment 1
Page 2 of 5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456DF-666E-40A0-BD67-F54C3B6ACA5A}">
  <dimension ref="A6:H36"/>
  <sheetViews>
    <sheetView view="pageLayout" zoomScale="90" zoomScaleNormal="100" zoomScalePageLayoutView="90" workbookViewId="0">
      <selection activeCell="H28" sqref="H28"/>
    </sheetView>
  </sheetViews>
  <sheetFormatPr defaultColWidth="101.42578125" defaultRowHeight="12.75" x14ac:dyDescent="0.2"/>
  <cols>
    <col min="1" max="1" width="5.5703125" style="1" bestFit="1" customWidth="1"/>
    <col min="2" max="2" width="1.42578125" style="1" customWidth="1"/>
    <col min="3" max="3" width="34.5703125" style="1" customWidth="1"/>
    <col min="4" max="4" width="1.42578125" style="1" customWidth="1"/>
    <col min="5" max="7" width="14" style="1" customWidth="1"/>
    <col min="8" max="8" width="4.42578125" style="1" customWidth="1"/>
    <col min="9" max="16384" width="101.42578125" style="1"/>
  </cols>
  <sheetData>
    <row r="6" spans="1:8" s="11" customFormat="1" x14ac:dyDescent="0.2">
      <c r="A6" s="12" t="s">
        <v>40</v>
      </c>
      <c r="B6" s="12"/>
      <c r="C6" s="12"/>
      <c r="D6" s="12"/>
      <c r="E6" s="12"/>
      <c r="F6" s="12"/>
      <c r="G6" s="12"/>
    </row>
    <row r="8" spans="1:8" s="4" customFormat="1" x14ac:dyDescent="0.2">
      <c r="E8" s="10">
        <v>2021</v>
      </c>
      <c r="F8" s="10">
        <v>2022</v>
      </c>
      <c r="G8" s="10"/>
    </row>
    <row r="9" spans="1:8" s="7" customFormat="1" ht="38.25" x14ac:dyDescent="0.2">
      <c r="A9" s="8" t="s">
        <v>39</v>
      </c>
      <c r="C9" s="9" t="s">
        <v>0</v>
      </c>
      <c r="E9" s="8" t="s">
        <v>17</v>
      </c>
      <c r="F9" s="8" t="s">
        <v>15</v>
      </c>
      <c r="G9" s="8" t="s">
        <v>18</v>
      </c>
    </row>
    <row r="10" spans="1:8" x14ac:dyDescent="0.2">
      <c r="E10" s="6" t="s">
        <v>4</v>
      </c>
      <c r="F10" s="6" t="s">
        <v>5</v>
      </c>
      <c r="G10" s="6" t="s">
        <v>6</v>
      </c>
      <c r="H10" s="2"/>
    </row>
    <row r="11" spans="1:8" x14ac:dyDescent="0.2">
      <c r="E11" s="6"/>
      <c r="F11" s="6"/>
      <c r="G11" s="6"/>
    </row>
    <row r="12" spans="1:8" x14ac:dyDescent="0.2">
      <c r="C12" s="4" t="s">
        <v>7</v>
      </c>
      <c r="E12" s="6"/>
      <c r="F12" s="6"/>
      <c r="G12" s="6"/>
    </row>
    <row r="14" spans="1:8" x14ac:dyDescent="0.2">
      <c r="A14" s="6">
        <v>1</v>
      </c>
      <c r="C14" s="1" t="s">
        <v>19</v>
      </c>
      <c r="E14" s="5">
        <f>Sheet2!F14</f>
        <v>21539.7881987168</v>
      </c>
      <c r="F14" s="5">
        <v>22663.252413062866</v>
      </c>
      <c r="G14" s="5">
        <f>F14-E14</f>
        <v>1123.464214346066</v>
      </c>
    </row>
    <row r="15" spans="1:8" x14ac:dyDescent="0.2">
      <c r="A15" s="6">
        <f>A14+1</f>
        <v>2</v>
      </c>
      <c r="C15" s="1" t="s">
        <v>9</v>
      </c>
      <c r="E15" s="5">
        <f>Sheet2!F15</f>
        <v>-8005.915901442022</v>
      </c>
      <c r="F15" s="17">
        <v>-8417.8111049018717</v>
      </c>
      <c r="G15" s="17">
        <f>F15-E15</f>
        <v>-411.89520345984965</v>
      </c>
      <c r="H15" s="1" t="s">
        <v>43</v>
      </c>
    </row>
    <row r="16" spans="1:8" x14ac:dyDescent="0.2">
      <c r="A16" s="6"/>
      <c r="E16" s="5"/>
      <c r="F16" s="17"/>
      <c r="G16" s="17"/>
    </row>
    <row r="17" spans="1:8" x14ac:dyDescent="0.2">
      <c r="A17" s="6">
        <f>A15+1</f>
        <v>3</v>
      </c>
      <c r="C17" s="1" t="s">
        <v>10</v>
      </c>
      <c r="E17" s="15">
        <f>E14+E15</f>
        <v>13533.872297274778</v>
      </c>
      <c r="F17" s="18">
        <f>F14+F15</f>
        <v>14245.441308160995</v>
      </c>
      <c r="G17" s="18">
        <f>F17-E17</f>
        <v>711.56901088621635</v>
      </c>
      <c r="H17" s="1" t="s">
        <v>43</v>
      </c>
    </row>
    <row r="18" spans="1:8" x14ac:dyDescent="0.2">
      <c r="A18" s="6"/>
      <c r="E18" s="5"/>
      <c r="F18" s="17"/>
      <c r="G18" s="17"/>
    </row>
    <row r="19" spans="1:8" hidden="1" x14ac:dyDescent="0.2">
      <c r="A19" s="4" t="s">
        <v>11</v>
      </c>
      <c r="F19" s="19"/>
      <c r="G19" s="19"/>
    </row>
    <row r="20" spans="1:8" hidden="1" x14ac:dyDescent="0.2">
      <c r="A20" s="3" t="s">
        <v>12</v>
      </c>
      <c r="C20" s="2" t="s">
        <v>20</v>
      </c>
      <c r="F20" s="19"/>
      <c r="G20" s="19"/>
    </row>
    <row r="21" spans="1:8" hidden="1" x14ac:dyDescent="0.2">
      <c r="C21" s="14" t="s">
        <v>14</v>
      </c>
      <c r="D21" s="13"/>
      <c r="E21" s="13"/>
      <c r="F21" s="19"/>
      <c r="G21" s="19"/>
    </row>
    <row r="22" spans="1:8" hidden="1" x14ac:dyDescent="0.2">
      <c r="F22" s="19"/>
      <c r="G22" s="19"/>
    </row>
    <row r="23" spans="1:8" x14ac:dyDescent="0.2">
      <c r="A23" s="6"/>
      <c r="C23" s="4" t="s">
        <v>29</v>
      </c>
      <c r="E23" s="5"/>
      <c r="F23" s="17"/>
      <c r="G23" s="17"/>
    </row>
    <row r="24" spans="1:8" x14ac:dyDescent="0.2">
      <c r="A24" s="6"/>
      <c r="E24" s="5"/>
      <c r="F24" s="17"/>
      <c r="G24" s="17"/>
    </row>
    <row r="25" spans="1:8" x14ac:dyDescent="0.2">
      <c r="A25" s="6">
        <v>4</v>
      </c>
      <c r="C25" s="1" t="s">
        <v>30</v>
      </c>
      <c r="E25" s="5">
        <v>92.474324527989225</v>
      </c>
      <c r="F25" s="17">
        <v>93.1</v>
      </c>
      <c r="G25" s="17">
        <f t="shared" ref="G25:G31" si="0">F25-E25</f>
        <v>0.62567547201076934</v>
      </c>
    </row>
    <row r="26" spans="1:8" x14ac:dyDescent="0.2">
      <c r="A26" s="6">
        <f t="shared" ref="A26:A31" si="1">A25+1</f>
        <v>5</v>
      </c>
      <c r="C26" s="1" t="s">
        <v>31</v>
      </c>
      <c r="E26" s="5">
        <v>-68.874368350833336</v>
      </c>
      <c r="F26" s="17">
        <v>-67.7</v>
      </c>
      <c r="G26" s="17">
        <f t="shared" si="0"/>
        <v>1.1743683508333334</v>
      </c>
    </row>
    <row r="27" spans="1:8" x14ac:dyDescent="0.2">
      <c r="A27" s="6">
        <f t="shared" si="1"/>
        <v>6</v>
      </c>
      <c r="C27" s="1" t="s">
        <v>32</v>
      </c>
      <c r="E27" s="5">
        <v>4.6634633400557499</v>
      </c>
      <c r="F27" s="17">
        <v>4.8</v>
      </c>
      <c r="G27" s="17">
        <f t="shared" si="0"/>
        <v>0.13653665994424991</v>
      </c>
    </row>
    <row r="28" spans="1:8" x14ac:dyDescent="0.2">
      <c r="A28" s="6">
        <f t="shared" si="1"/>
        <v>7</v>
      </c>
      <c r="C28" s="1" t="s">
        <v>33</v>
      </c>
      <c r="E28" s="5">
        <v>-15.51293445666667</v>
      </c>
      <c r="F28" s="17">
        <v>-15.3</v>
      </c>
      <c r="G28" s="17">
        <f t="shared" si="0"/>
        <v>0.21293445666666955</v>
      </c>
    </row>
    <row r="29" spans="1:8" x14ac:dyDescent="0.2">
      <c r="A29" s="6">
        <f t="shared" si="1"/>
        <v>8</v>
      </c>
      <c r="C29" s="1" t="s">
        <v>34</v>
      </c>
      <c r="E29" s="5">
        <v>59.460736880000006</v>
      </c>
      <c r="F29" s="17">
        <v>59.5</v>
      </c>
      <c r="G29" s="17">
        <f t="shared" si="0"/>
        <v>3.9263119999993989E-2</v>
      </c>
    </row>
    <row r="30" spans="1:8" x14ac:dyDescent="0.2">
      <c r="A30" s="6">
        <f t="shared" si="1"/>
        <v>9</v>
      </c>
      <c r="C30" s="1" t="s">
        <v>35</v>
      </c>
      <c r="E30" s="5">
        <v>594.65984582375006</v>
      </c>
      <c r="F30" s="17">
        <v>776.08870513717284</v>
      </c>
      <c r="G30" s="17">
        <f t="shared" si="0"/>
        <v>181.42885931342278</v>
      </c>
    </row>
    <row r="31" spans="1:8" x14ac:dyDescent="0.2">
      <c r="A31" s="6">
        <f t="shared" si="1"/>
        <v>10</v>
      </c>
      <c r="C31" s="1" t="s">
        <v>36</v>
      </c>
      <c r="E31" s="5">
        <v>20.862713492196569</v>
      </c>
      <c r="F31" s="17">
        <v>5.3872407705787344</v>
      </c>
      <c r="G31" s="17">
        <f t="shared" si="0"/>
        <v>-15.475472721617834</v>
      </c>
    </row>
    <row r="32" spans="1:8" x14ac:dyDescent="0.2">
      <c r="A32" s="6"/>
      <c r="E32" s="5"/>
      <c r="F32" s="17"/>
      <c r="G32" s="17"/>
    </row>
    <row r="33" spans="1:8" x14ac:dyDescent="0.2">
      <c r="A33" s="6">
        <f>A31+1</f>
        <v>11</v>
      </c>
      <c r="C33" s="1" t="s">
        <v>37</v>
      </c>
      <c r="E33" s="15">
        <f>SUM(E25:E31)</f>
        <v>687.73378125649162</v>
      </c>
      <c r="F33" s="18">
        <f>SUM(F25:F31)</f>
        <v>855.87594590775154</v>
      </c>
      <c r="G33" s="18">
        <f>SUM(G25:G31)+0.01</f>
        <v>168.15216465125997</v>
      </c>
    </row>
    <row r="34" spans="1:8" x14ac:dyDescent="0.2">
      <c r="F34" s="19"/>
      <c r="G34" s="19"/>
    </row>
    <row r="35" spans="1:8" ht="13.5" thickBot="1" x14ac:dyDescent="0.25">
      <c r="A35" s="6">
        <v>12</v>
      </c>
      <c r="C35" s="1" t="s">
        <v>38</v>
      </c>
      <c r="E35" s="16">
        <f>SUM(E33,E17)</f>
        <v>14221.606078531269</v>
      </c>
      <c r="F35" s="20">
        <f>SUM(F33,F17)</f>
        <v>15101.317254068746</v>
      </c>
      <c r="G35" s="20">
        <f>SUM(G33,G17)</f>
        <v>879.72117553747626</v>
      </c>
      <c r="H35" s="1" t="s">
        <v>43</v>
      </c>
    </row>
    <row r="36" spans="1:8" ht="13.5" thickTop="1" x14ac:dyDescent="0.2"/>
  </sheetData>
  <pageMargins left="0.7" right="0.7" top="0.75" bottom="0.75" header="0.3" footer="0.3"/>
  <pageSetup orientation="portrait" r:id="rId1"/>
  <headerFooter>
    <oddHeader>&amp;R&amp;"Arial,Regular"&amp;10Updated: 2023-03-08
EB-2022-0200
Exhibit 2
Tab 1
Schedule 1
Attachment 1
Page 3 of 5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1FBC7-60A7-4B31-B88A-6E1615D06C2D}">
  <dimension ref="A6:H36"/>
  <sheetViews>
    <sheetView view="pageLayout" zoomScale="90" zoomScaleNormal="100" zoomScalePageLayoutView="90" workbookViewId="0">
      <selection activeCell="E12" sqref="E12:G35"/>
    </sheetView>
  </sheetViews>
  <sheetFormatPr defaultColWidth="101.42578125" defaultRowHeight="12.75" x14ac:dyDescent="0.2"/>
  <cols>
    <col min="1" max="1" width="5.5703125" style="1" bestFit="1" customWidth="1"/>
    <col min="2" max="2" width="1.42578125" style="1" customWidth="1"/>
    <col min="3" max="3" width="34.5703125" style="1" customWidth="1"/>
    <col min="4" max="4" width="1.42578125" style="1" customWidth="1"/>
    <col min="5" max="7" width="14" style="1" customWidth="1"/>
    <col min="8" max="8" width="4.5703125" style="1" customWidth="1"/>
    <col min="9" max="16384" width="101.42578125" style="1"/>
  </cols>
  <sheetData>
    <row r="6" spans="1:8" s="11" customFormat="1" x14ac:dyDescent="0.2">
      <c r="A6" s="12" t="s">
        <v>41</v>
      </c>
      <c r="B6" s="12"/>
      <c r="C6" s="12"/>
      <c r="D6" s="12"/>
      <c r="E6" s="12"/>
      <c r="F6" s="12"/>
      <c r="G6" s="12"/>
    </row>
    <row r="8" spans="1:8" s="4" customFormat="1" x14ac:dyDescent="0.2">
      <c r="E8" s="10">
        <v>2022</v>
      </c>
      <c r="F8" s="10">
        <v>2023</v>
      </c>
      <c r="G8" s="10"/>
    </row>
    <row r="9" spans="1:8" s="7" customFormat="1" ht="38.25" x14ac:dyDescent="0.2">
      <c r="A9" s="8" t="s">
        <v>39</v>
      </c>
      <c r="C9" s="9" t="s">
        <v>0</v>
      </c>
      <c r="E9" s="8" t="s">
        <v>15</v>
      </c>
      <c r="F9" s="8" t="s">
        <v>1</v>
      </c>
      <c r="G9" s="8" t="s">
        <v>16</v>
      </c>
    </row>
    <row r="10" spans="1:8" x14ac:dyDescent="0.2">
      <c r="E10" s="6" t="s">
        <v>4</v>
      </c>
      <c r="F10" s="6" t="s">
        <v>5</v>
      </c>
      <c r="G10" s="6" t="s">
        <v>6</v>
      </c>
    </row>
    <row r="11" spans="1:8" x14ac:dyDescent="0.2">
      <c r="E11" s="6"/>
      <c r="F11" s="6"/>
      <c r="G11" s="6"/>
      <c r="H11" s="2"/>
    </row>
    <row r="12" spans="1:8" x14ac:dyDescent="0.2">
      <c r="C12" s="4" t="s">
        <v>7</v>
      </c>
      <c r="E12" s="21"/>
      <c r="F12" s="21"/>
      <c r="G12" s="21"/>
    </row>
    <row r="13" spans="1:8" x14ac:dyDescent="0.2">
      <c r="E13" s="19"/>
      <c r="F13" s="19"/>
      <c r="G13" s="19"/>
    </row>
    <row r="14" spans="1:8" x14ac:dyDescent="0.2">
      <c r="A14" s="6">
        <v>1</v>
      </c>
      <c r="C14" s="1" t="s">
        <v>8</v>
      </c>
      <c r="E14" s="17">
        <f>Sheet3!F14</f>
        <v>22663.252413062866</v>
      </c>
      <c r="F14" s="17">
        <v>23874.754886331408</v>
      </c>
      <c r="G14" s="17">
        <f>F14-E14</f>
        <v>1211.5024732685415</v>
      </c>
      <c r="H14" s="1" t="s">
        <v>43</v>
      </c>
    </row>
    <row r="15" spans="1:8" x14ac:dyDescent="0.2">
      <c r="A15" s="6">
        <f>A14+1</f>
        <v>2</v>
      </c>
      <c r="C15" s="1" t="s">
        <v>9</v>
      </c>
      <c r="E15" s="17">
        <f>Sheet3!F15</f>
        <v>-8417.8111049018717</v>
      </c>
      <c r="F15" s="17">
        <v>-8924.0526662553475</v>
      </c>
      <c r="G15" s="17">
        <f>F15-E15</f>
        <v>-506.24156135347584</v>
      </c>
      <c r="H15" s="1" t="s">
        <v>43</v>
      </c>
    </row>
    <row r="16" spans="1:8" x14ac:dyDescent="0.2">
      <c r="A16" s="6"/>
      <c r="E16" s="17"/>
      <c r="F16" s="17"/>
      <c r="G16" s="17"/>
    </row>
    <row r="17" spans="1:8" x14ac:dyDescent="0.2">
      <c r="A17" s="6">
        <f>A15+1</f>
        <v>3</v>
      </c>
      <c r="C17" s="1" t="s">
        <v>10</v>
      </c>
      <c r="E17" s="18">
        <f>E14+E15</f>
        <v>14245.441308160995</v>
      </c>
      <c r="F17" s="18">
        <f>F14+F15</f>
        <v>14950.70222007606</v>
      </c>
      <c r="G17" s="18">
        <f>F17-E17</f>
        <v>705.26091191506566</v>
      </c>
      <c r="H17" s="1" t="s">
        <v>43</v>
      </c>
    </row>
    <row r="18" spans="1:8" x14ac:dyDescent="0.2">
      <c r="A18" s="6"/>
      <c r="E18" s="17"/>
      <c r="F18" s="17"/>
      <c r="G18" s="17"/>
    </row>
    <row r="19" spans="1:8" hidden="1" x14ac:dyDescent="0.2">
      <c r="A19" s="4" t="s">
        <v>11</v>
      </c>
      <c r="E19" s="19"/>
      <c r="F19" s="19"/>
      <c r="G19" s="19"/>
    </row>
    <row r="20" spans="1:8" hidden="1" x14ac:dyDescent="0.2">
      <c r="A20" s="3" t="s">
        <v>12</v>
      </c>
      <c r="C20" s="14" t="s">
        <v>13</v>
      </c>
      <c r="D20" s="13"/>
      <c r="E20" s="19"/>
      <c r="F20" s="19"/>
      <c r="G20" s="19"/>
    </row>
    <row r="21" spans="1:8" hidden="1" x14ac:dyDescent="0.2">
      <c r="C21" s="14" t="s">
        <v>14</v>
      </c>
      <c r="D21" s="13"/>
      <c r="E21" s="19"/>
      <c r="F21" s="19"/>
      <c r="G21" s="19"/>
    </row>
    <row r="22" spans="1:8" hidden="1" x14ac:dyDescent="0.2">
      <c r="E22" s="19"/>
      <c r="F22" s="19"/>
      <c r="G22" s="19"/>
    </row>
    <row r="23" spans="1:8" x14ac:dyDescent="0.2">
      <c r="A23" s="6"/>
      <c r="C23" s="4" t="s">
        <v>29</v>
      </c>
      <c r="E23" s="17"/>
      <c r="F23" s="17"/>
      <c r="G23" s="17"/>
    </row>
    <row r="24" spans="1:8" x14ac:dyDescent="0.2">
      <c r="A24" s="6"/>
      <c r="E24" s="17"/>
      <c r="F24" s="17"/>
      <c r="G24" s="17"/>
    </row>
    <row r="25" spans="1:8" x14ac:dyDescent="0.2">
      <c r="A25" s="6">
        <v>4</v>
      </c>
      <c r="C25" s="1" t="s">
        <v>30</v>
      </c>
      <c r="E25" s="17">
        <v>93.1</v>
      </c>
      <c r="F25" s="17">
        <v>101.5</v>
      </c>
      <c r="G25" s="17">
        <f t="shared" ref="G25:G31" si="0">F25-E25</f>
        <v>8.4000000000000057</v>
      </c>
    </row>
    <row r="26" spans="1:8" x14ac:dyDescent="0.2">
      <c r="A26" s="6">
        <f t="shared" ref="A26:A31" si="1">A25+1</f>
        <v>5</v>
      </c>
      <c r="C26" s="1" t="s">
        <v>31</v>
      </c>
      <c r="E26" s="17">
        <v>-67.7</v>
      </c>
      <c r="F26" s="17">
        <v>-64</v>
      </c>
      <c r="G26" s="17">
        <f t="shared" si="0"/>
        <v>3.7000000000000028</v>
      </c>
    </row>
    <row r="27" spans="1:8" x14ac:dyDescent="0.2">
      <c r="A27" s="6">
        <f t="shared" si="1"/>
        <v>6</v>
      </c>
      <c r="C27" s="1" t="s">
        <v>32</v>
      </c>
      <c r="E27" s="17">
        <v>4.8</v>
      </c>
      <c r="F27" s="17">
        <v>4.8</v>
      </c>
      <c r="G27" s="17">
        <f t="shared" si="0"/>
        <v>0</v>
      </c>
    </row>
    <row r="28" spans="1:8" x14ac:dyDescent="0.2">
      <c r="A28" s="6">
        <f t="shared" si="1"/>
        <v>7</v>
      </c>
      <c r="C28" s="1" t="s">
        <v>33</v>
      </c>
      <c r="E28" s="17">
        <v>-15.3</v>
      </c>
      <c r="F28" s="17">
        <v>-17</v>
      </c>
      <c r="G28" s="17">
        <f t="shared" si="0"/>
        <v>-1.6999999999999993</v>
      </c>
    </row>
    <row r="29" spans="1:8" x14ac:dyDescent="0.2">
      <c r="A29" s="6">
        <f t="shared" si="1"/>
        <v>8</v>
      </c>
      <c r="C29" s="1" t="s">
        <v>34</v>
      </c>
      <c r="E29" s="17">
        <v>59.5</v>
      </c>
      <c r="F29" s="17">
        <v>59.5</v>
      </c>
      <c r="G29" s="17">
        <f t="shared" si="0"/>
        <v>0</v>
      </c>
    </row>
    <row r="30" spans="1:8" x14ac:dyDescent="0.2">
      <c r="A30" s="6">
        <f t="shared" si="1"/>
        <v>9</v>
      </c>
      <c r="C30" s="1" t="s">
        <v>35</v>
      </c>
      <c r="E30" s="17">
        <v>776.08870513717284</v>
      </c>
      <c r="F30" s="17">
        <v>580.6</v>
      </c>
      <c r="G30" s="17">
        <f t="shared" si="0"/>
        <v>-195.48870513717281</v>
      </c>
    </row>
    <row r="31" spans="1:8" x14ac:dyDescent="0.2">
      <c r="A31" s="6">
        <f t="shared" si="1"/>
        <v>10</v>
      </c>
      <c r="C31" s="1" t="s">
        <v>36</v>
      </c>
      <c r="E31" s="17">
        <v>5.3872407705787344</v>
      </c>
      <c r="F31" s="17">
        <v>24</v>
      </c>
      <c r="G31" s="17">
        <f t="shared" si="0"/>
        <v>18.612759229421265</v>
      </c>
      <c r="H31" s="1" t="s">
        <v>43</v>
      </c>
    </row>
    <row r="32" spans="1:8" x14ac:dyDescent="0.2">
      <c r="A32" s="6"/>
      <c r="E32" s="17"/>
      <c r="F32" s="17"/>
      <c r="G32" s="17"/>
    </row>
    <row r="33" spans="1:8" x14ac:dyDescent="0.2">
      <c r="A33" s="6">
        <f>A31+1</f>
        <v>11</v>
      </c>
      <c r="C33" s="1" t="s">
        <v>37</v>
      </c>
      <c r="E33" s="18">
        <f>SUM(E25:E31)</f>
        <v>855.87594590775154</v>
      </c>
      <c r="F33" s="18">
        <f>SUM(F25:F31)</f>
        <v>689.4</v>
      </c>
      <c r="G33" s="18">
        <f>SUM(G25:G31)</f>
        <v>-166.47594590775154</v>
      </c>
      <c r="H33" s="1" t="s">
        <v>43</v>
      </c>
    </row>
    <row r="34" spans="1:8" x14ac:dyDescent="0.2">
      <c r="E34" s="19"/>
      <c r="F34" s="19"/>
      <c r="G34" s="19"/>
    </row>
    <row r="35" spans="1:8" ht="13.5" thickBot="1" x14ac:dyDescent="0.25">
      <c r="A35" s="6">
        <v>12</v>
      </c>
      <c r="C35" s="1" t="s">
        <v>38</v>
      </c>
      <c r="E35" s="20">
        <f>SUM(E33,E17)</f>
        <v>15101.317254068746</v>
      </c>
      <c r="F35" s="20">
        <f>SUM(F33,F17)</f>
        <v>15640.10222007606</v>
      </c>
      <c r="G35" s="20">
        <f>SUM(G33,G17)</f>
        <v>538.7849660073141</v>
      </c>
      <c r="H35" s="1" t="s">
        <v>43</v>
      </c>
    </row>
    <row r="36" spans="1:8" ht="13.5" thickTop="1" x14ac:dyDescent="0.2"/>
  </sheetData>
  <pageMargins left="0.7" right="0.7" top="0.75" bottom="0.75" header="0.3" footer="0.3"/>
  <pageSetup orientation="portrait" r:id="rId1"/>
  <headerFooter>
    <oddHeader>&amp;R&amp;"Arial,Regular"&amp;10Updated: 2023-03-08
EB-2022-0200
Exhibit 2
Tab 1
Schedule 1
Attachment 1
Page 4 of 5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6351C-262C-4809-8880-787A3A4A6945}">
  <dimension ref="A6:H35"/>
  <sheetViews>
    <sheetView view="pageLayout" zoomScale="90" zoomScaleNormal="100" zoomScalePageLayoutView="90" workbookViewId="0">
      <selection activeCell="H11" sqref="H11"/>
    </sheetView>
  </sheetViews>
  <sheetFormatPr defaultColWidth="101.42578125" defaultRowHeight="12.75" x14ac:dyDescent="0.2"/>
  <cols>
    <col min="1" max="1" width="5.5703125" style="1" bestFit="1" customWidth="1"/>
    <col min="2" max="2" width="1.42578125" style="1" customWidth="1"/>
    <col min="3" max="3" width="34.5703125" style="1" customWidth="1"/>
    <col min="4" max="4" width="1.42578125" style="1" customWidth="1"/>
    <col min="5" max="7" width="14" style="1" customWidth="1"/>
    <col min="8" max="8" width="3.28515625" style="1" customWidth="1"/>
    <col min="9" max="16384" width="101.42578125" style="1"/>
  </cols>
  <sheetData>
    <row r="6" spans="1:8" s="11" customFormat="1" x14ac:dyDescent="0.2">
      <c r="A6" s="12" t="s">
        <v>42</v>
      </c>
      <c r="B6" s="12"/>
      <c r="C6" s="12"/>
      <c r="D6" s="12"/>
      <c r="E6" s="12"/>
      <c r="F6" s="12"/>
      <c r="G6" s="12"/>
    </row>
    <row r="8" spans="1:8" s="4" customFormat="1" x14ac:dyDescent="0.2">
      <c r="E8" s="10">
        <v>2023</v>
      </c>
      <c r="F8" s="10">
        <v>2024</v>
      </c>
      <c r="G8" s="10"/>
    </row>
    <row r="9" spans="1:8" s="7" customFormat="1" ht="38.25" x14ac:dyDescent="0.2">
      <c r="A9" s="8" t="s">
        <v>39</v>
      </c>
      <c r="C9" s="9" t="s">
        <v>0</v>
      </c>
      <c r="E9" s="8" t="s">
        <v>1</v>
      </c>
      <c r="F9" s="8" t="s">
        <v>2</v>
      </c>
      <c r="G9" s="8" t="s">
        <v>3</v>
      </c>
    </row>
    <row r="10" spans="1:8" x14ac:dyDescent="0.2">
      <c r="E10" s="6" t="s">
        <v>4</v>
      </c>
      <c r="F10" s="6" t="s">
        <v>5</v>
      </c>
      <c r="G10" s="6" t="s">
        <v>6</v>
      </c>
    </row>
    <row r="11" spans="1:8" x14ac:dyDescent="0.2">
      <c r="E11" s="6"/>
      <c r="F11" s="6"/>
      <c r="G11" s="6"/>
    </row>
    <row r="12" spans="1:8" x14ac:dyDescent="0.2">
      <c r="C12" s="4" t="s">
        <v>7</v>
      </c>
      <c r="E12" s="6"/>
      <c r="F12" s="6"/>
      <c r="G12" s="6"/>
    </row>
    <row r="14" spans="1:8" x14ac:dyDescent="0.2">
      <c r="A14" s="6">
        <v>1</v>
      </c>
      <c r="C14" s="1" t="s">
        <v>8</v>
      </c>
      <c r="E14" s="17">
        <f>Sheet4!F14</f>
        <v>23874.754886331408</v>
      </c>
      <c r="F14" s="17">
        <v>24902.871662692782</v>
      </c>
      <c r="G14" s="17">
        <f>F14-E14</f>
        <v>1028.1167763613739</v>
      </c>
      <c r="H14" s="1" t="s">
        <v>43</v>
      </c>
    </row>
    <row r="15" spans="1:8" x14ac:dyDescent="0.2">
      <c r="A15" s="6">
        <f>A14+1</f>
        <v>2</v>
      </c>
      <c r="C15" s="1" t="s">
        <v>9</v>
      </c>
      <c r="E15" s="17">
        <f>Sheet4!F15</f>
        <v>-8924.0526662553475</v>
      </c>
      <c r="F15" s="17">
        <v>-9178.8924698742467</v>
      </c>
      <c r="G15" s="17">
        <f>F15-E15</f>
        <v>-254.83980361889917</v>
      </c>
      <c r="H15" s="1" t="s">
        <v>43</v>
      </c>
    </row>
    <row r="16" spans="1:8" x14ac:dyDescent="0.2">
      <c r="A16" s="6"/>
      <c r="E16" s="17"/>
      <c r="F16" s="17"/>
      <c r="G16" s="17"/>
    </row>
    <row r="17" spans="1:8" x14ac:dyDescent="0.2">
      <c r="A17" s="6">
        <f>A15+1</f>
        <v>3</v>
      </c>
      <c r="C17" s="1" t="s">
        <v>10</v>
      </c>
      <c r="E17" s="18">
        <f>E14+E15</f>
        <v>14950.70222007606</v>
      </c>
      <c r="F17" s="18">
        <f>F14+F15</f>
        <v>15723.979192818535</v>
      </c>
      <c r="G17" s="18">
        <f>F17-E17</f>
        <v>773.27697274247475</v>
      </c>
      <c r="H17" s="1" t="s">
        <v>43</v>
      </c>
    </row>
    <row r="18" spans="1:8" x14ac:dyDescent="0.2">
      <c r="A18" s="6"/>
      <c r="E18" s="17"/>
      <c r="F18" s="17"/>
      <c r="G18" s="17"/>
    </row>
    <row r="19" spans="1:8" hidden="1" x14ac:dyDescent="0.2">
      <c r="A19" s="4" t="s">
        <v>11</v>
      </c>
      <c r="E19" s="19"/>
      <c r="F19" s="19"/>
      <c r="G19" s="19"/>
    </row>
    <row r="20" spans="1:8" hidden="1" x14ac:dyDescent="0.2">
      <c r="A20" s="3" t="s">
        <v>12</v>
      </c>
      <c r="C20" s="14" t="s">
        <v>13</v>
      </c>
      <c r="D20" s="13"/>
      <c r="E20" s="19"/>
      <c r="F20" s="19"/>
      <c r="G20" s="19"/>
    </row>
    <row r="21" spans="1:8" hidden="1" x14ac:dyDescent="0.2">
      <c r="A21" s="3"/>
      <c r="C21" s="14" t="s">
        <v>14</v>
      </c>
      <c r="D21" s="13"/>
      <c r="E21" s="19"/>
      <c r="F21" s="19"/>
      <c r="G21" s="19"/>
    </row>
    <row r="22" spans="1:8" x14ac:dyDescent="0.2">
      <c r="A22" s="6"/>
      <c r="C22" s="4" t="s">
        <v>29</v>
      </c>
      <c r="E22" s="17"/>
      <c r="F22" s="17"/>
      <c r="G22" s="17"/>
    </row>
    <row r="23" spans="1:8" x14ac:dyDescent="0.2">
      <c r="A23" s="6"/>
      <c r="E23" s="17"/>
      <c r="F23" s="17"/>
      <c r="G23" s="17"/>
    </row>
    <row r="24" spans="1:8" x14ac:dyDescent="0.2">
      <c r="A24" s="6">
        <v>4</v>
      </c>
      <c r="C24" s="1" t="s">
        <v>30</v>
      </c>
      <c r="E24" s="17">
        <v>101.5</v>
      </c>
      <c r="F24" s="17">
        <v>106.99037774285468</v>
      </c>
      <c r="G24" s="17">
        <f t="shared" ref="G24:G30" si="0">F24-E24</f>
        <v>5.4903777428546761</v>
      </c>
    </row>
    <row r="25" spans="1:8" x14ac:dyDescent="0.2">
      <c r="A25" s="6">
        <f t="shared" ref="A25:A30" si="1">A24+1</f>
        <v>5</v>
      </c>
      <c r="C25" s="1" t="s">
        <v>31</v>
      </c>
      <c r="E25" s="17">
        <v>-64</v>
      </c>
      <c r="F25" s="17">
        <v>-60.186114249104641</v>
      </c>
      <c r="G25" s="17">
        <f t="shared" si="0"/>
        <v>3.8138857508953592</v>
      </c>
    </row>
    <row r="26" spans="1:8" x14ac:dyDescent="0.2">
      <c r="A26" s="6">
        <f t="shared" si="1"/>
        <v>6</v>
      </c>
      <c r="C26" s="1" t="s">
        <v>32</v>
      </c>
      <c r="E26" s="17">
        <v>4.8</v>
      </c>
      <c r="F26" s="17">
        <v>0</v>
      </c>
      <c r="G26" s="17">
        <f t="shared" si="0"/>
        <v>-4.8</v>
      </c>
    </row>
    <row r="27" spans="1:8" x14ac:dyDescent="0.2">
      <c r="A27" s="6">
        <f t="shared" si="1"/>
        <v>7</v>
      </c>
      <c r="C27" s="1" t="s">
        <v>33</v>
      </c>
      <c r="E27" s="17">
        <v>-17</v>
      </c>
      <c r="F27" s="17">
        <v>-5.0764162604167291</v>
      </c>
      <c r="G27" s="17">
        <f t="shared" si="0"/>
        <v>11.923583739583272</v>
      </c>
    </row>
    <row r="28" spans="1:8" x14ac:dyDescent="0.2">
      <c r="A28" s="6">
        <f t="shared" si="1"/>
        <v>8</v>
      </c>
      <c r="C28" s="1" t="s">
        <v>34</v>
      </c>
      <c r="E28" s="17">
        <v>59.5</v>
      </c>
      <c r="F28" s="17">
        <v>0</v>
      </c>
      <c r="G28" s="17">
        <f t="shared" si="0"/>
        <v>-59.5</v>
      </c>
    </row>
    <row r="29" spans="1:8" x14ac:dyDescent="0.2">
      <c r="A29" s="6">
        <f t="shared" si="1"/>
        <v>9</v>
      </c>
      <c r="C29" s="1" t="s">
        <v>35</v>
      </c>
      <c r="E29" s="17">
        <v>580.6</v>
      </c>
      <c r="F29" s="17">
        <v>648.41124997650365</v>
      </c>
      <c r="G29" s="17">
        <f t="shared" si="0"/>
        <v>67.811249976503632</v>
      </c>
    </row>
    <row r="30" spans="1:8" x14ac:dyDescent="0.2">
      <c r="A30" s="6">
        <f t="shared" si="1"/>
        <v>10</v>
      </c>
      <c r="C30" s="1" t="s">
        <v>36</v>
      </c>
      <c r="E30" s="17">
        <v>24</v>
      </c>
      <c r="F30" s="17">
        <v>-133.12262672690855</v>
      </c>
      <c r="G30" s="17">
        <f t="shared" si="0"/>
        <v>-157.12262672690855</v>
      </c>
      <c r="H30" s="1" t="s">
        <v>43</v>
      </c>
    </row>
    <row r="31" spans="1:8" x14ac:dyDescent="0.2">
      <c r="A31" s="6"/>
      <c r="E31" s="17"/>
      <c r="F31" s="17"/>
      <c r="G31" s="17"/>
    </row>
    <row r="32" spans="1:8" x14ac:dyDescent="0.2">
      <c r="A32" s="6">
        <f>A30+1</f>
        <v>11</v>
      </c>
      <c r="C32" s="1" t="s">
        <v>37</v>
      </c>
      <c r="E32" s="18">
        <f>SUM(E24:E30)</f>
        <v>689.4</v>
      </c>
      <c r="F32" s="18">
        <f>SUM(F24:F30)</f>
        <v>557.01647048292853</v>
      </c>
      <c r="G32" s="18">
        <f>SUM(G24:G30)</f>
        <v>-132.38352951707162</v>
      </c>
      <c r="H32" s="1" t="s">
        <v>43</v>
      </c>
    </row>
    <row r="33" spans="1:8" x14ac:dyDescent="0.2">
      <c r="E33" s="19"/>
      <c r="F33" s="19"/>
      <c r="G33" s="19"/>
    </row>
    <row r="34" spans="1:8" ht="13.5" thickBot="1" x14ac:dyDescent="0.25">
      <c r="A34" s="6">
        <v>12</v>
      </c>
      <c r="C34" s="1" t="s">
        <v>38</v>
      </c>
      <c r="E34" s="20">
        <f>SUM(E32,E17)</f>
        <v>15640.10222007606</v>
      </c>
      <c r="F34" s="20">
        <f>SUM(F32,F17)+0.1</f>
        <v>16281.095663301463</v>
      </c>
      <c r="G34" s="20">
        <f t="shared" ref="G34" si="2">F34-E34</f>
        <v>640.9934432254031</v>
      </c>
      <c r="H34" s="1" t="s">
        <v>43</v>
      </c>
    </row>
    <row r="35" spans="1:8" ht="13.5" thickTop="1" x14ac:dyDescent="0.2"/>
  </sheetData>
  <pageMargins left="0.7" right="0.7" top="0.75" bottom="0.75" header="0.3" footer="0.3"/>
  <pageSetup scale="99" orientation="portrait" r:id="rId1"/>
  <headerFooter>
    <oddHeader>&amp;R&amp;"Arial,Regular"&amp;10Updated: 2023-03-08
EB-2022-0200
Exhibit 2
Tab 1
Schedule 1
Attachment 1
Page 5 of 5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4ab40f3-767a-43a9-8b62-265d64c54f3b" ContentTypeId="0x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0e4c58a4-4156-4653-af30-d293e31e5ce5">Final PDF</Status>
    <_x0031_st_x0020_draft_x0020_priority xmlns="0e4c58a4-4156-4653-af30-d293e31e5ce5">H</_x0031_st_x0020_draft_x0020_priority>
    <Reg_x002e__x0020_Review_x0020_Due_x0020_Date xmlns="0e4c58a4-4156-4653-af30-d293e31e5ce5">2022-06-27T06:00:00+00:00</Reg_x002e__x0020_Review_x0020_Due_x0020_Date>
    <Finance_x0020_view xmlns="0e4c58a4-4156-4653-af30-d293e31e5ce5">Yes</Finance_x0020_view>
    <Accountable_x0020_Area xmlns="0e4c58a4-4156-4653-af30-d293e31e5ce5">Finance</Accountable_x0020_Area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>i:0#.w|egd\denomyj</DisplayName>
        <AccountId>19</AccountId>
        <AccountType/>
      </UserInfo>
      <UserInfo>
        <DisplayName>i:0#.w|gtna\lsheehan</DisplayName>
        <AccountId>228</AccountId>
        <AccountType/>
      </UserInfo>
    </Regulatory_x0020_Leads>
    <Exhibit_x002f_Tab_x002f_Schedule xmlns="0e4c58a4-4156-4653-af30-d293e31e5ce5">02.01.01</Exhibit_x002f_Tab_x002f_Schedule>
    <_x0031_st_x0020_Draft_x0020_SL_x0020_Review_x0020_Complete xmlns="0e4c58a4-4156-4653-af30-d293e31e5ce5">2022-07-11T06:00:00+00:00</_x0031_st_x0020_Draft_x0020_SL_x0020_Review_x0020_Complete>
    <Binder xmlns="0e4c58a4-4156-4653-af30-d293e31e5ce5">2</Binder>
    <Attachment xmlns="0e4c58a4-4156-4653-af30-d293e31e5ce5">1</Attachment>
    <Phase xmlns="0e4c58a4-4156-4653-af30-d293e31e5ce5">Phase 1</Phase>
    <Version_x0020_Comments xmlns="0e4c58a4-4156-4653-af30-d293e31e5ce5">COMPLETE</Version_x0020_Comments>
    <Executive_x0020_Review xmlns="0e4c58a4-4156-4653-af30-d293e31e5ce5">false</Executive_x0020_Review>
    <Legal_x0020_Team xmlns="0e4c58a4-4156-4653-af30-d293e31e5ce5">
      <UserInfo>
        <DisplayName>i:0#.w|external\stevensd</DisplayName>
        <AccountId>233</AccountId>
        <AccountType/>
      </UserInfo>
      <UserInfo>
        <DisplayName>i:0#.w|egd\renh2</DisplayName>
        <AccountId>404</AccountId>
        <AccountType/>
      </UserInfo>
    </Legal_x0020_Team>
    <Witness xmlns="0e4c58a4-4156-4653-af30-d293e31e5ce5">
      <UserInfo>
        <DisplayName>i:0#.w|gtna\javinag</DisplayName>
        <AccountId>55</AccountId>
        <AccountType/>
      </UserInfo>
    </Witness>
    <Folder xmlns="0e4c58a4-4156-4653-af30-d293e31e5ce5">Updated Evidence</Folder>
    <_x0031_st_x0020_Draft_x0020_Evidence_x0020_Due xmlns="0e4c58a4-4156-4653-af30-d293e31e5ce5">2022-05-30T06:00:00+00:00</_x0031_st_x0020_Draft_x0020_Evidence_x0020_Due>
    <Cust_x0020_Eng xmlns="0e4c58a4-4156-4653-af30-d293e31e5ce5">No</Cust_x0020_Eng>
    <_x0031_st_x0020_draft_x0020_ready_x0020_for_x0020_Regulatory xmlns="0e4c58a4-4156-4653-af30-d293e31e5ce5">2022-06-01T06:00:00+00:00</_x0031_st_x0020_draft_x0020_ready_x0020_for_x0020_Regulatory>
    <Final_x0020_Draft_x0020_Due xmlns="0e4c58a4-4156-4653-af30-d293e31e5ce5">2022-07-27T06:00:00+00:00</Final_x0020_Draft_x0020_Due>
    <Final_x0020_Draft_x0020_Ready_x0020_for_x0020_SL_x0020_Review xmlns="0e4c58a4-4156-4653-af30-d293e31e5ce5">false</Final_x0020_Draft_x0020_Ready_x0020_for_x0020_SL_x0020_Review>
    <Formatting_x0020_Reqd xmlns="0e4c58a4-4156-4653-af30-d293e31e5ce5">false</Formatting_x0020_Reqd>
    <Final_x0020_Draft_x0020_Reg_x002f_1st_x0020_Level_x0020_Review_x0020_Due_x0020_Date xmlns="0e4c58a4-4156-4653-af30-d293e31e5ce5">2022-08-18T06:00:00+00:00</Final_x0020_Draft_x0020_Reg_x002f_1st_x0020_Level_x0020_Review_x0020_Due_x0020_Date>
    <Legal_x0020_Handoff_x0020_Date xmlns="0e4c58a4-4156-4653-af30-d293e31e5ce5">2022-09-01T06:00:00+00:00</Legal_x0020_Handoff_x0020_Date>
    <Legal_x0020_Session_x0020_Date xmlns="0e4c58a4-4156-4653-af30-d293e31e5ce5">2022-09-12T06:00:00+00:00</Legal_x0020_Session_x0020_Date>
    <xewa xmlns="0e4c58a4-4156-4653-af30-d293e31e5ce5">2022-09-19T06:00:00+00:00</xewa>
    <TM_x0020_Sign_x0020_Off xmlns="0e4c58a4-4156-4653-af30-d293e31e5ce5">2022-10-06T06:00:00+00:00</TM_x0020_Sign_x0020_Off>
    <Reg_x002f_Formatting_x0020_Sign_x0020_Off xmlns="0e4c58a4-4156-4653-af30-d293e31e5ce5">2022-10-13T06:00:00+00:00</Reg_x002f_Formatting_x0020_Sign_x0020_Off>
  </documentManagement>
</p:properties>
</file>

<file path=customXml/itemProps1.xml><?xml version="1.0" encoding="utf-8"?>
<ds:datastoreItem xmlns:ds="http://schemas.openxmlformats.org/officeDocument/2006/customXml" ds:itemID="{13A6AAAD-B42D-4AE4-857C-84BC54A0E435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89DF3AB-9459-40E6-9603-DA2DBAE1F0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1AABF0-3E5B-44C6-BAB1-4B98172117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2698E6F-03E9-4032-BC78-F2746B2847E4}">
  <ds:schemaRefs>
    <ds:schemaRef ds:uri="0e4c58a4-4156-4653-af30-d293e31e5ce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Sheet5!Print_Area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Pavli</dc:creator>
  <cp:keywords/>
  <dc:description/>
  <cp:lastModifiedBy>Angela Monforton</cp:lastModifiedBy>
  <cp:revision/>
  <cp:lastPrinted>2023-02-01T20:47:44Z</cp:lastPrinted>
  <dcterms:created xsi:type="dcterms:W3CDTF">2022-05-30T04:00:33Z</dcterms:created>
  <dcterms:modified xsi:type="dcterms:W3CDTF">2023-02-01T20:47:53Z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0x010100BA68BE8D2D1B4442B56E8613E5D4A5D4</vt:lpwstr>
  </property>
  <property fmtid="{D5CDD505-2E9C-101B-9397-08002B2CF9AE}" pid="3" name="MSIP_Label_b1a6f161-e42b-4c47-8f69-f6a81e023e2d_Enabled">
    <vt:lpwstr>true</vt:lpwstr>
  </property>
  <property fmtid="{D5CDD505-2E9C-101B-9397-08002B2CF9AE}" pid="4" name="MSIP_Label_b1a6f161-e42b-4c47-8f69-f6a81e023e2d_SetDate">
    <vt:lpwstr>2022-05-31T23:56:24Z</vt:lpwstr>
  </property>
  <property fmtid="{D5CDD505-2E9C-101B-9397-08002B2CF9AE}" pid="5" name="MSIP_Label_b1a6f161-e42b-4c47-8f69-f6a81e023e2d_Method">
    <vt:lpwstr>Standard</vt:lpwstr>
  </property>
  <property fmtid="{D5CDD505-2E9C-101B-9397-08002B2CF9AE}" pid="6" name="MSIP_Label_b1a6f161-e42b-4c47-8f69-f6a81e023e2d_Name">
    <vt:lpwstr>b1a6f161-e42b-4c47-8f69-f6a81e023e2d</vt:lpwstr>
  </property>
  <property fmtid="{D5CDD505-2E9C-101B-9397-08002B2CF9AE}" pid="7" name="MSIP_Label_b1a6f161-e42b-4c47-8f69-f6a81e023e2d_SiteId">
    <vt:lpwstr>271df5c2-953a-497b-93ad-7adf7a4b3cd7</vt:lpwstr>
  </property>
  <property fmtid="{D5CDD505-2E9C-101B-9397-08002B2CF9AE}" pid="8" name="MSIP_Label_b1a6f161-e42b-4c47-8f69-f6a81e023e2d_ActionId">
    <vt:lpwstr>74986091-790b-44a5-879c-5d8406d1aca0</vt:lpwstr>
  </property>
  <property fmtid="{D5CDD505-2E9C-101B-9397-08002B2CF9AE}" pid="9" name="MSIP_Label_b1a6f161-e42b-4c47-8f69-f6a81e023e2d_ContentBits">
    <vt:lpwstr>0</vt:lpwstr>
  </property>
</Properties>
</file>