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82265EC5-E8C6-490E-AA76-3C70164EA8E4}" xr6:coauthVersionLast="47" xr6:coauthVersionMax="47" xr10:uidLastSave="{00000000-0000-0000-0000-000000000000}"/>
  <bookViews>
    <workbookView xWindow="-120" yWindow="-120" windowWidth="29040" windowHeight="15840" xr2:uid="{5439722C-D328-43B0-8FC4-040D2A93165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Area" localSheetId="3">Sheet4!$A$1:$J$32</definedName>
    <definedName name="_xlnm.Print_Area" localSheetId="4">Sheet5!$A$1:$J$32</definedName>
    <definedName name="_xlnm.Print_Area" localSheetId="5">Sheet6!$A$1:$H$17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5" l="1"/>
  <c r="G31" i="5"/>
  <c r="H30" i="5"/>
  <c r="G30" i="5"/>
  <c r="H29" i="5"/>
  <c r="G29" i="5"/>
  <c r="H28" i="5"/>
  <c r="G28" i="5"/>
  <c r="H27" i="5"/>
  <c r="G27" i="5"/>
  <c r="I19" i="5"/>
  <c r="I20" i="5"/>
  <c r="I21" i="5"/>
  <c r="I22" i="5"/>
  <c r="I23" i="5"/>
  <c r="I24" i="5"/>
  <c r="I18" i="5"/>
  <c r="I15" i="5"/>
  <c r="I13" i="5"/>
  <c r="I14" i="5"/>
  <c r="I12" i="5"/>
  <c r="H16" i="5"/>
  <c r="I28" i="5" l="1"/>
  <c r="I31" i="5"/>
  <c r="I30" i="5"/>
  <c r="I29" i="5"/>
  <c r="I27" i="5"/>
  <c r="G13" i="6" l="1"/>
  <c r="G14" i="6"/>
  <c r="G15" i="6"/>
  <c r="G16" i="6"/>
  <c r="G12" i="6"/>
  <c r="I21" i="4"/>
  <c r="H27" i="4"/>
  <c r="G31" i="4"/>
  <c r="G28" i="4"/>
  <c r="G29" i="4"/>
  <c r="A13" i="6"/>
  <c r="A14" i="6" s="1"/>
  <c r="A15" i="6" s="1"/>
  <c r="A16" i="6" s="1"/>
  <c r="A17" i="6" s="1"/>
  <c r="A13" i="5"/>
  <c r="A14" i="5"/>
  <c r="A15" i="5" s="1"/>
  <c r="A16" i="5" s="1"/>
  <c r="A18" i="5" s="1"/>
  <c r="A19" i="5" s="1"/>
  <c r="A20" i="5" s="1"/>
  <c r="A21" i="5" s="1"/>
  <c r="A22" i="5" s="1"/>
  <c r="A23" i="5" s="1"/>
  <c r="A24" i="5" s="1"/>
  <c r="A25" i="5" s="1"/>
  <c r="A27" i="5" s="1"/>
  <c r="A28" i="5" s="1"/>
  <c r="A29" i="5" s="1"/>
  <c r="A30" i="5" s="1"/>
  <c r="A31" i="5" s="1"/>
  <c r="A32" i="5" s="1"/>
  <c r="A13" i="4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G27" i="3"/>
  <c r="I12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I13" i="3"/>
  <c r="I14" i="3"/>
  <c r="I15" i="3"/>
  <c r="G16" i="3"/>
  <c r="H16" i="3"/>
  <c r="I18" i="3"/>
  <c r="I19" i="3"/>
  <c r="I20" i="3"/>
  <c r="G29" i="3"/>
  <c r="I21" i="3"/>
  <c r="I22" i="3"/>
  <c r="G31" i="3"/>
  <c r="I23" i="3"/>
  <c r="I24" i="3"/>
  <c r="G25" i="3"/>
  <c r="H25" i="3"/>
  <c r="H27" i="3"/>
  <c r="G28" i="3"/>
  <c r="H28" i="3"/>
  <c r="H29" i="3"/>
  <c r="G30" i="3"/>
  <c r="H30" i="3"/>
  <c r="H31" i="3"/>
  <c r="I12" i="2"/>
  <c r="A13" i="2"/>
  <c r="H16" i="2"/>
  <c r="A14" i="2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7" i="2" s="1"/>
  <c r="A28" i="2" s="1"/>
  <c r="A29" i="2" s="1"/>
  <c r="A30" i="2" s="1"/>
  <c r="A31" i="2" s="1"/>
  <c r="A32" i="2" s="1"/>
  <c r="I14" i="2"/>
  <c r="I15" i="2"/>
  <c r="G16" i="2"/>
  <c r="H25" i="2"/>
  <c r="I19" i="2"/>
  <c r="H28" i="2"/>
  <c r="I28" i="2" s="1"/>
  <c r="I21" i="2"/>
  <c r="I22" i="2"/>
  <c r="I23" i="2"/>
  <c r="H30" i="2"/>
  <c r="I30" i="2" s="1"/>
  <c r="G25" i="2"/>
  <c r="G27" i="2"/>
  <c r="H27" i="2"/>
  <c r="G28" i="2"/>
  <c r="G29" i="2"/>
  <c r="H29" i="2"/>
  <c r="I29" i="2" s="1"/>
  <c r="G30" i="2"/>
  <c r="G31" i="2"/>
  <c r="H31" i="2"/>
  <c r="I31" i="2" s="1"/>
  <c r="I12" i="1"/>
  <c r="A13" i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G16" i="1"/>
  <c r="I13" i="1"/>
  <c r="I14" i="1"/>
  <c r="I15" i="1"/>
  <c r="H16" i="1"/>
  <c r="G25" i="1"/>
  <c r="I18" i="1"/>
  <c r="I19" i="1"/>
  <c r="G28" i="1"/>
  <c r="I28" i="1" s="1"/>
  <c r="I20" i="1"/>
  <c r="I21" i="1"/>
  <c r="I22" i="1"/>
  <c r="I23" i="1"/>
  <c r="G30" i="1"/>
  <c r="I30" i="1" s="1"/>
  <c r="I24" i="1"/>
  <c r="H25" i="1"/>
  <c r="G27" i="1"/>
  <c r="H27" i="1"/>
  <c r="I27" i="1" s="1"/>
  <c r="I32" i="1" s="1"/>
  <c r="H28" i="1"/>
  <c r="G29" i="1"/>
  <c r="H29" i="1"/>
  <c r="I29" i="1" s="1"/>
  <c r="H30" i="1"/>
  <c r="G31" i="1"/>
  <c r="H31" i="1"/>
  <c r="I31" i="1" s="1"/>
  <c r="G32" i="2" l="1"/>
  <c r="H32" i="2"/>
  <c r="I16" i="1"/>
  <c r="I28" i="3"/>
  <c r="I31" i="3"/>
  <c r="I30" i="3"/>
  <c r="H32" i="3"/>
  <c r="I29" i="3"/>
  <c r="I25" i="3"/>
  <c r="I16" i="3"/>
  <c r="H29" i="4"/>
  <c r="I29" i="4" s="1"/>
  <c r="I15" i="4"/>
  <c r="I20" i="4"/>
  <c r="I13" i="4"/>
  <c r="I23" i="4"/>
  <c r="F17" i="6"/>
  <c r="E17" i="6"/>
  <c r="G17" i="6"/>
  <c r="H25" i="5"/>
  <c r="I16" i="5"/>
  <c r="G25" i="5"/>
  <c r="G16" i="5"/>
  <c r="H31" i="4"/>
  <c r="I31" i="4" s="1"/>
  <c r="I24" i="4"/>
  <c r="I22" i="4"/>
  <c r="G25" i="4"/>
  <c r="G27" i="4"/>
  <c r="I27" i="4" s="1"/>
  <c r="I19" i="4"/>
  <c r="I18" i="4"/>
  <c r="G16" i="4"/>
  <c r="I14" i="4"/>
  <c r="G30" i="4"/>
  <c r="I12" i="4"/>
  <c r="I25" i="1"/>
  <c r="G32" i="3"/>
  <c r="I27" i="3"/>
  <c r="G32" i="1"/>
  <c r="I27" i="2"/>
  <c r="I32" i="2" s="1"/>
  <c r="I24" i="2"/>
  <c r="I20" i="2"/>
  <c r="I18" i="2"/>
  <c r="I25" i="2" s="1"/>
  <c r="I13" i="2"/>
  <c r="I16" i="2" s="1"/>
  <c r="H32" i="1"/>
  <c r="H30" i="4"/>
  <c r="H28" i="4"/>
  <c r="I28" i="4" s="1"/>
  <c r="H25" i="4"/>
  <c r="H16" i="4"/>
  <c r="I32" i="3" l="1"/>
  <c r="I25" i="5"/>
  <c r="H32" i="5"/>
  <c r="I25" i="4"/>
  <c r="I30" i="4"/>
  <c r="I32" i="4" s="1"/>
  <c r="G32" i="4"/>
  <c r="I16" i="4"/>
  <c r="H32" i="4"/>
  <c r="G32" i="5"/>
  <c r="I32" i="5" l="1"/>
</calcChain>
</file>

<file path=xl/sharedStrings.xml><?xml version="1.0" encoding="utf-8"?>
<sst xmlns="http://schemas.openxmlformats.org/spreadsheetml/2006/main" count="268" uniqueCount="40">
  <si>
    <t>EB-2020-0134.</t>
  </si>
  <si>
    <t>(1)</t>
  </si>
  <si>
    <t>Notes:</t>
  </si>
  <si>
    <t>Total</t>
  </si>
  <si>
    <t>EGI</t>
  </si>
  <si>
    <t>Other Plant</t>
  </si>
  <si>
    <t>General Plant</t>
  </si>
  <si>
    <t>Storage Plant</t>
  </si>
  <si>
    <t>Transmission Plant</t>
  </si>
  <si>
    <t xml:space="preserve">Distribution Plant </t>
  </si>
  <si>
    <t>Union</t>
  </si>
  <si>
    <t>Intangible Plant</t>
  </si>
  <si>
    <t>Local Storage Plant</t>
  </si>
  <si>
    <t>Underground Storage Plant</t>
  </si>
  <si>
    <t>Distribution Plant - Northern/Eastern Operations</t>
  </si>
  <si>
    <t>Distribution Plant - South Operations</t>
  </si>
  <si>
    <t>EGD</t>
  </si>
  <si>
    <t>(c) = (a+b)</t>
  </si>
  <si>
    <t>(b)</t>
  </si>
  <si>
    <t>(a)</t>
  </si>
  <si>
    <t>Net Property, Plant and Equipment</t>
  </si>
  <si>
    <t>Accumulated Depreciation</t>
  </si>
  <si>
    <t>Gross Property, Plant and Equipment</t>
  </si>
  <si>
    <t>Rate Zone</t>
  </si>
  <si>
    <t>Particulars ($ millions)</t>
  </si>
  <si>
    <t>Actual</t>
  </si>
  <si>
    <t>2019 Actual Net Utility Property, Plant and Equipment - EGI - Average of Monthly Averages</t>
  </si>
  <si>
    <t>EB-2021-0149.</t>
  </si>
  <si>
    <t>2020 Actual Net Utility Property, Plant and Equipment - EGI - Average of Monthly Averages</t>
  </si>
  <si>
    <t>EB-2022-0110.</t>
  </si>
  <si>
    <t>2021 Actual Net Utility Property, Plant and Equipment - EGI - Average of Monthly Averages</t>
  </si>
  <si>
    <t>Distribution Plant</t>
  </si>
  <si>
    <t>Estimate</t>
  </si>
  <si>
    <t>2022 Estimate Net Utility Property, Plant and Equipment - EGI - Average of Monthly Averages</t>
  </si>
  <si>
    <t>Bridge Year</t>
  </si>
  <si>
    <t>2023 Bridge Year Net Utility Property, Plant and Equipment - EGI - Average of Monthly Averages</t>
  </si>
  <si>
    <t>Test Year</t>
  </si>
  <si>
    <t>2024 Test Year Net Utility Property, Plant and Equipment - EGI - Average of Monthly Averages</t>
  </si>
  <si>
    <t>Line No.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</si>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</sst>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quotePrefix="1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49" fontId="1" fillId="0" borderId="0" xfId="0" applyNumberFormat="1" applyFont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A853-0609-423D-936E-36A8EE4FE1E5}">
  <dimension ref="A6:J35"/>
  <sheetViews>
    <sheetView tabSelected="1"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9.7109375" style="1" customWidth="1"/>
    <col min="4" max="4" width="1.28515625" style="1" customWidth="1"/>
    <col min="5" max="5" width="12" style="1" customWidth="1"/>
    <col min="6" max="6" width="1.28515625" style="1" customWidth="1"/>
    <col min="7" max="9" width="14" style="1" customWidth="1"/>
    <col min="10" max="10" width="4.5703125" style="1" customWidth="1"/>
    <col min="11" max="16384" width="101.28515625" style="1"/>
  </cols>
  <sheetData>
    <row r="6" spans="1:10" s="14" customFormat="1" x14ac:dyDescent="0.2">
      <c r="A6" s="15" t="s">
        <v>26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25</v>
      </c>
      <c r="J8" s="13"/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  <c r="J9" s="10"/>
    </row>
    <row r="10" spans="1:10" x14ac:dyDescent="0.2">
      <c r="G10" s="4" t="s">
        <v>19</v>
      </c>
      <c r="H10" s="4" t="s">
        <v>18</v>
      </c>
      <c r="I10" s="4" t="s">
        <v>17</v>
      </c>
      <c r="J10" s="8"/>
    </row>
    <row r="11" spans="1:10" x14ac:dyDescent="0.2">
      <c r="I11" s="7"/>
      <c r="J11" s="7"/>
    </row>
    <row r="12" spans="1:10" x14ac:dyDescent="0.2">
      <c r="A12" s="4">
        <v>1</v>
      </c>
      <c r="C12" s="1" t="s">
        <v>9</v>
      </c>
      <c r="E12" s="4" t="s">
        <v>16</v>
      </c>
      <c r="G12" s="5">
        <v>8923.48</v>
      </c>
      <c r="H12" s="5">
        <v>-2866.37</v>
      </c>
      <c r="I12" s="5">
        <f>H12+G12</f>
        <v>6057.11</v>
      </c>
      <c r="J12" s="5"/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436.09999999999997</v>
      </c>
      <c r="H13" s="5">
        <v>-137.4</v>
      </c>
      <c r="I13" s="5">
        <f>H13+G13</f>
        <v>298.69999999999993</v>
      </c>
      <c r="J13" s="5"/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616.91</v>
      </c>
      <c r="H14" s="5">
        <v>-439.09000000000003</v>
      </c>
      <c r="I14" s="5">
        <f>H14+G14</f>
        <v>177.81999999999994</v>
      </c>
      <c r="J14" s="5"/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</v>
      </c>
      <c r="H15" s="5">
        <v>-1.36</v>
      </c>
      <c r="I15" s="5">
        <f>H15+G15</f>
        <v>0.30999999999999983</v>
      </c>
      <c r="J15" s="5"/>
    </row>
    <row r="16" spans="1:10" ht="13.5" thickBot="1" x14ac:dyDescent="0.25">
      <c r="A16" s="4">
        <f>A15+1</f>
        <v>5</v>
      </c>
      <c r="C16" s="1" t="s">
        <v>3</v>
      </c>
      <c r="E16" s="4"/>
      <c r="G16" s="6">
        <f>SUM(G12:G15)</f>
        <v>9978.16</v>
      </c>
      <c r="H16" s="6">
        <f>SUM(H12:H15)</f>
        <v>-3444.2200000000003</v>
      </c>
      <c r="I16" s="6">
        <f>SUM(I12:I15)</f>
        <v>6533.94</v>
      </c>
      <c r="J16" s="5"/>
    </row>
    <row r="17" spans="1:10" ht="13.5" thickTop="1" x14ac:dyDescent="0.2">
      <c r="E17" s="4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3154.1600000000003</v>
      </c>
      <c r="H18" s="5">
        <v>-1370.27</v>
      </c>
      <c r="I18" s="5">
        <f t="shared" ref="I18:I24" si="0">H18+G18</f>
        <v>1783.8900000000003</v>
      </c>
      <c r="J18" s="5"/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1940.8600000000001</v>
      </c>
      <c r="H19" s="5">
        <v>-870.46000000000015</v>
      </c>
      <c r="I19" s="5">
        <f t="shared" si="0"/>
        <v>1070.4000000000001</v>
      </c>
      <c r="J19" s="5"/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3491.72</v>
      </c>
      <c r="H20" s="5">
        <v>-1023.0899999999999</v>
      </c>
      <c r="I20" s="5">
        <f t="shared" si="0"/>
        <v>2468.63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803.93</v>
      </c>
      <c r="H21" s="5">
        <v>-298.17</v>
      </c>
      <c r="I21" s="5">
        <f t="shared" si="0"/>
        <v>505.75999999999993</v>
      </c>
      <c r="J21" s="5"/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31.92</v>
      </c>
      <c r="H22" s="5">
        <v>-15.750000000000002</v>
      </c>
      <c r="I22" s="5">
        <f t="shared" si="0"/>
        <v>16.170000000000002</v>
      </c>
      <c r="J22" s="5"/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1.6700000000000002</v>
      </c>
      <c r="H23" s="5">
        <v>-1.1299999999999999</v>
      </c>
      <c r="I23" s="5">
        <f t="shared" si="0"/>
        <v>0.54000000000000026</v>
      </c>
      <c r="J23" s="5"/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363.03999999999996</v>
      </c>
      <c r="H24" s="5">
        <v>-165.60999999999999</v>
      </c>
      <c r="I24" s="5">
        <f t="shared" si="0"/>
        <v>197.42999999999998</v>
      </c>
      <c r="J24" s="5"/>
    </row>
    <row r="25" spans="1:10" ht="13.5" thickBot="1" x14ac:dyDescent="0.25">
      <c r="A25" s="4">
        <f t="shared" si="1"/>
        <v>13</v>
      </c>
      <c r="C25" s="1" t="s">
        <v>3</v>
      </c>
      <c r="E25" s="4"/>
      <c r="G25" s="6">
        <f>SUM(G18:G24)</f>
        <v>9787.2999999999993</v>
      </c>
      <c r="H25" s="6">
        <f>SUM(H18:H24)</f>
        <v>-3744.48</v>
      </c>
      <c r="I25" s="6">
        <f>SUM(I18:I24)</f>
        <v>6042.8200000000006</v>
      </c>
      <c r="J25" s="5"/>
    </row>
    <row r="26" spans="1:10" ht="13.5" thickTop="1" x14ac:dyDescent="0.2">
      <c r="E26" s="4"/>
      <c r="I26" s="5"/>
      <c r="J26" s="5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14018.5</v>
      </c>
      <c r="H27" s="5">
        <f>SUM(H12,H18:H19)</f>
        <v>-5107.0999999999995</v>
      </c>
      <c r="I27" s="5">
        <f>H27+G27</f>
        <v>8911.4000000000015</v>
      </c>
      <c r="J27" s="5"/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3491.72</v>
      </c>
      <c r="H28" s="5">
        <f>H20</f>
        <v>-1023.0899999999999</v>
      </c>
      <c r="I28" s="5">
        <f>H28+G28</f>
        <v>2468.63</v>
      </c>
      <c r="J28" s="5"/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1271.95</v>
      </c>
      <c r="H29" s="5">
        <f>SUM(H13,H21:H22)</f>
        <v>-451.32000000000005</v>
      </c>
      <c r="I29" s="5">
        <f>H29+G29</f>
        <v>820.63</v>
      </c>
      <c r="J29" s="5"/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979.94999999999993</v>
      </c>
      <c r="H30" s="5">
        <f>SUM(H14,H24)</f>
        <v>-604.70000000000005</v>
      </c>
      <c r="I30" s="5">
        <f>H30+G30</f>
        <v>375.24999999999989</v>
      </c>
      <c r="J30" s="5"/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3.34</v>
      </c>
      <c r="H31" s="5">
        <f>SUM(H15,H23)</f>
        <v>-2.4900000000000002</v>
      </c>
      <c r="I31" s="5">
        <f>H31+G31</f>
        <v>0.84999999999999964</v>
      </c>
      <c r="J31" s="5"/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19765.460000000003</v>
      </c>
      <c r="H32" s="6">
        <f>SUM(H27:H31)</f>
        <v>-7188.6999999999989</v>
      </c>
      <c r="I32" s="6">
        <f>SUM(I27:I31)</f>
        <v>12576.760000000002</v>
      </c>
      <c r="J32" s="5"/>
    </row>
    <row r="33" spans="1:3" ht="13.5" thickTop="1" x14ac:dyDescent="0.2">
      <c r="A33" s="4"/>
    </row>
    <row r="34" spans="1:3" hidden="1" x14ac:dyDescent="0.2">
      <c r="A34" s="3" t="s">
        <v>2</v>
      </c>
    </row>
    <row r="35" spans="1:3" hidden="1" x14ac:dyDescent="0.2">
      <c r="A35" s="2" t="s">
        <v>1</v>
      </c>
      <c r="C35" s="1" t="s">
        <v>0</v>
      </c>
    </row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1 of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0768-DF4F-43A2-999B-B3F30ACDD3A8}">
  <dimension ref="A6:J37"/>
  <sheetViews>
    <sheetView view="pageLayout" topLeftCell="A7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6.5703125" style="1" customWidth="1"/>
    <col min="4" max="4" width="1.28515625" style="1" customWidth="1"/>
    <col min="5" max="5" width="12.140625" style="1" customWidth="1"/>
    <col min="6" max="6" width="1.28515625" style="1" customWidth="1"/>
    <col min="7" max="9" width="14" style="1" customWidth="1"/>
    <col min="10" max="10" width="5.7109375" style="1" customWidth="1"/>
    <col min="11" max="16384" width="101.28515625" style="1"/>
  </cols>
  <sheetData>
    <row r="6" spans="1:10" s="14" customFormat="1" x14ac:dyDescent="0.2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25</v>
      </c>
      <c r="J8" s="13"/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  <c r="J9" s="10"/>
    </row>
    <row r="10" spans="1:10" x14ac:dyDescent="0.2">
      <c r="G10" s="4" t="s">
        <v>19</v>
      </c>
      <c r="H10" s="4" t="s">
        <v>18</v>
      </c>
      <c r="I10" s="4" t="s">
        <v>17</v>
      </c>
      <c r="J10" s="8"/>
    </row>
    <row r="11" spans="1:10" x14ac:dyDescent="0.2">
      <c r="I11" s="7"/>
      <c r="J11" s="7"/>
    </row>
    <row r="12" spans="1:10" x14ac:dyDescent="0.2">
      <c r="A12" s="4">
        <v>1</v>
      </c>
      <c r="C12" s="1" t="s">
        <v>9</v>
      </c>
      <c r="E12" s="4" t="s">
        <v>16</v>
      </c>
      <c r="G12" s="5">
        <v>9209.0565533941663</v>
      </c>
      <c r="H12" s="5">
        <v>-2933.5284368348889</v>
      </c>
      <c r="I12" s="5">
        <f>H12+G12</f>
        <v>6275.5281165592769</v>
      </c>
      <c r="J12" s="5"/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442.21348546375003</v>
      </c>
      <c r="H13" s="5">
        <v>-142.93662774083333</v>
      </c>
      <c r="I13" s="5">
        <f>H13+G13</f>
        <v>299.2768577229167</v>
      </c>
      <c r="J13" s="5"/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657.88535250500013</v>
      </c>
      <c r="H14" s="5">
        <v>-480.25890947564653</v>
      </c>
      <c r="I14" s="5">
        <f>H14+G14</f>
        <v>177.6264430293536</v>
      </c>
      <c r="J14" s="5"/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5">
        <v>-1.3927284800000008</v>
      </c>
      <c r="I15" s="5">
        <f>H15+G15</f>
        <v>0.27813251999999977</v>
      </c>
      <c r="J15" s="5"/>
    </row>
    <row r="16" spans="1:10" ht="13.5" thickBot="1" x14ac:dyDescent="0.25">
      <c r="A16" s="4">
        <f>A15+1</f>
        <v>5</v>
      </c>
      <c r="C16" s="1" t="s">
        <v>3</v>
      </c>
      <c r="E16" s="4"/>
      <c r="G16" s="6">
        <f>SUM(G12:G15)</f>
        <v>10310.826252362916</v>
      </c>
      <c r="H16" s="6">
        <f>SUM(H12:H15)</f>
        <v>-3558.1167025313689</v>
      </c>
      <c r="I16" s="6">
        <f>SUM(I12:I15)</f>
        <v>6752.7095498315475</v>
      </c>
      <c r="J16" s="5"/>
    </row>
    <row r="17" spans="1:10" ht="13.5" thickTop="1" x14ac:dyDescent="0.2">
      <c r="E17" s="4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3332.5551177966713</v>
      </c>
      <c r="H18" s="5">
        <v>-1441.1138726862955</v>
      </c>
      <c r="I18" s="5">
        <f t="shared" ref="I18:I24" si="0">H18+G18</f>
        <v>1891.4412451103758</v>
      </c>
      <c r="J18" s="5"/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2049.0403831595791</v>
      </c>
      <c r="H19" s="5">
        <v>-923.76595009912137</v>
      </c>
      <c r="I19" s="5">
        <f t="shared" si="0"/>
        <v>1125.2744330604578</v>
      </c>
      <c r="J19" s="5"/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3636.8413990866666</v>
      </c>
      <c r="H20" s="5">
        <v>-1104.3934936370836</v>
      </c>
      <c r="I20" s="5">
        <f t="shared" si="0"/>
        <v>2532.4479054495832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812.27220987189366</v>
      </c>
      <c r="H21" s="5">
        <v>-316.83460586874997</v>
      </c>
      <c r="I21" s="5">
        <f t="shared" si="0"/>
        <v>495.43760400314369</v>
      </c>
      <c r="J21" s="5"/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32.335470765416666</v>
      </c>
      <c r="H22" s="5">
        <v>-16.786394288333337</v>
      </c>
      <c r="I22" s="5">
        <f t="shared" si="0"/>
        <v>15.549076477083329</v>
      </c>
      <c r="J22" s="5"/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1.6698419899999997</v>
      </c>
      <c r="H23" s="5">
        <v>-1.1924349099999998</v>
      </c>
      <c r="I23" s="5">
        <f t="shared" si="0"/>
        <v>0.47740707999999987</v>
      </c>
      <c r="J23" s="5"/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406.51690369325354</v>
      </c>
      <c r="H24" s="5">
        <v>-209.03776274051907</v>
      </c>
      <c r="I24" s="5">
        <f t="shared" si="0"/>
        <v>197.47914095273447</v>
      </c>
      <c r="J24" s="5"/>
    </row>
    <row r="25" spans="1:10" ht="13.5" thickBot="1" x14ac:dyDescent="0.25">
      <c r="A25" s="4">
        <f t="shared" si="1"/>
        <v>13</v>
      </c>
      <c r="C25" s="1" t="s">
        <v>3</v>
      </c>
      <c r="E25" s="4"/>
      <c r="G25" s="6">
        <f>SUM(G18:G24)</f>
        <v>10271.231326363481</v>
      </c>
      <c r="H25" s="6">
        <f>SUM(H18:H24)</f>
        <v>-4013.1245142301022</v>
      </c>
      <c r="I25" s="6">
        <f>SUM(I18:I24)</f>
        <v>6258.1068121333783</v>
      </c>
      <c r="J25" s="5"/>
    </row>
    <row r="26" spans="1:10" ht="13.5" thickTop="1" x14ac:dyDescent="0.2">
      <c r="E26" s="4"/>
      <c r="G26" s="5"/>
      <c r="H26" s="5"/>
      <c r="I26" s="5"/>
      <c r="J26" s="5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14590.652054350418</v>
      </c>
      <c r="H27" s="5">
        <f>SUM(H12,H18:H19)</f>
        <v>-5298.4082596203061</v>
      </c>
      <c r="I27" s="5">
        <f>H27+G27</f>
        <v>9292.2437947301114</v>
      </c>
      <c r="J27" s="5"/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3636.8413990866666</v>
      </c>
      <c r="H28" s="5">
        <f>H20</f>
        <v>-1104.3934936370836</v>
      </c>
      <c r="I28" s="5">
        <f>H28+G28</f>
        <v>2532.4479054495832</v>
      </c>
      <c r="J28" s="5"/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1286.8211661010603</v>
      </c>
      <c r="H29" s="5">
        <f>SUM(H13,H21:H22)</f>
        <v>-476.55762789791663</v>
      </c>
      <c r="I29" s="5">
        <f>H29+G29</f>
        <v>810.26353820314364</v>
      </c>
      <c r="J29" s="5"/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1064.4022561982538</v>
      </c>
      <c r="H30" s="5">
        <f>SUM(H14,H24)</f>
        <v>-689.29667221616558</v>
      </c>
      <c r="I30" s="5">
        <f>H30+G30</f>
        <v>375.10558398208821</v>
      </c>
      <c r="J30" s="5"/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3.3407029900000005</v>
      </c>
      <c r="H31" s="5">
        <f>SUM(H15,H23)</f>
        <v>-2.5851633900000008</v>
      </c>
      <c r="I31" s="5">
        <f>H31+G31</f>
        <v>0.75553959999999964</v>
      </c>
      <c r="J31" s="5"/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20582.057578726399</v>
      </c>
      <c r="H32" s="6">
        <f>SUM(H27:H31)</f>
        <v>-7571.2412167614721</v>
      </c>
      <c r="I32" s="6">
        <f>SUM(I27:I31)</f>
        <v>13010.816361964926</v>
      </c>
      <c r="J32" s="5"/>
    </row>
    <row r="33" spans="1:3" ht="13.5" thickTop="1" x14ac:dyDescent="0.2">
      <c r="A33" s="4"/>
    </row>
    <row r="34" spans="1:3" hidden="1" x14ac:dyDescent="0.2">
      <c r="A34" s="3" t="s">
        <v>2</v>
      </c>
    </row>
    <row r="35" spans="1:3" hidden="1" x14ac:dyDescent="0.2">
      <c r="A35" s="2" t="s">
        <v>1</v>
      </c>
      <c r="C35" s="1" t="s">
        <v>27</v>
      </c>
    </row>
    <row r="36" spans="1:3" hidden="1" x14ac:dyDescent="0.2"/>
    <row r="37" spans="1:3" hidden="1" x14ac:dyDescent="0.2"/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2 of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DA10-8FA2-4AB1-A265-3D1BD153BB27}">
  <dimension ref="A6:J37"/>
  <sheetViews>
    <sheetView view="pageLayout" topLeftCell="A10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6.5703125" style="1" customWidth="1"/>
    <col min="4" max="4" width="1.28515625" style="1" customWidth="1"/>
    <col min="5" max="5" width="12.5703125" style="1" customWidth="1"/>
    <col min="6" max="6" width="1.28515625" style="1" customWidth="1"/>
    <col min="7" max="9" width="14" style="1" customWidth="1"/>
    <col min="10" max="10" width="5" style="1" customWidth="1"/>
    <col min="11" max="16384" width="101.28515625" style="1"/>
  </cols>
  <sheetData>
    <row r="6" spans="1:10" s="14" customFormat="1" x14ac:dyDescent="0.2">
      <c r="A6" s="15" t="s">
        <v>30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25</v>
      </c>
      <c r="J8" s="13"/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  <c r="J9" s="10"/>
    </row>
    <row r="10" spans="1:10" x14ac:dyDescent="0.2">
      <c r="G10" s="4" t="s">
        <v>19</v>
      </c>
      <c r="H10" s="4" t="s">
        <v>18</v>
      </c>
      <c r="I10" s="4" t="s">
        <v>17</v>
      </c>
      <c r="J10" s="8"/>
    </row>
    <row r="11" spans="1:10" x14ac:dyDescent="0.2">
      <c r="G11" s="7"/>
      <c r="H11" s="7"/>
      <c r="I11" s="7"/>
      <c r="J11" s="7"/>
    </row>
    <row r="12" spans="1:10" x14ac:dyDescent="0.2">
      <c r="A12" s="4">
        <v>1</v>
      </c>
      <c r="C12" s="1" t="s">
        <v>9</v>
      </c>
      <c r="E12" s="4" t="s">
        <v>16</v>
      </c>
      <c r="G12" s="5">
        <v>9643.2282484916705</v>
      </c>
      <c r="H12" s="5">
        <v>-3071.5152608279955</v>
      </c>
      <c r="I12" s="5">
        <f>H12+G12</f>
        <v>6571.7129876636754</v>
      </c>
      <c r="J12" s="5"/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485.60368410536904</v>
      </c>
      <c r="H13" s="5">
        <v>-148.48917969916661</v>
      </c>
      <c r="I13" s="5">
        <f>H13+G13</f>
        <v>337.1145044062024</v>
      </c>
      <c r="J13" s="5"/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675.65624893015342</v>
      </c>
      <c r="H14" s="5">
        <v>-504.89070888416666</v>
      </c>
      <c r="I14" s="5">
        <f>H14+G14</f>
        <v>170.76554004598677</v>
      </c>
      <c r="J14" s="5"/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5">
        <v>-1.4306570000000007</v>
      </c>
      <c r="I15" s="5">
        <f>H15+G15</f>
        <v>0.24020399999999986</v>
      </c>
      <c r="J15" s="5"/>
    </row>
    <row r="16" spans="1:10" ht="13.5" customHeight="1" thickBot="1" x14ac:dyDescent="0.25">
      <c r="A16" s="4">
        <f>A15+1</f>
        <v>5</v>
      </c>
      <c r="C16" s="1" t="s">
        <v>3</v>
      </c>
      <c r="E16" s="4"/>
      <c r="G16" s="6">
        <f>SUM(G12:G15)</f>
        <v>10806.159042527193</v>
      </c>
      <c r="H16" s="6">
        <f>SUM(H12:H15)</f>
        <v>-3726.3258064113284</v>
      </c>
      <c r="I16" s="6">
        <f>SUM(I12:I15)</f>
        <v>7079.8332361158646</v>
      </c>
      <c r="J16" s="5"/>
    </row>
    <row r="17" spans="1:10" ht="13.5" customHeight="1" thickTop="1" x14ac:dyDescent="0.2">
      <c r="E17" s="4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3540.7867985071657</v>
      </c>
      <c r="H18" s="5">
        <v>-1515.5440685283177</v>
      </c>
      <c r="I18" s="5">
        <f t="shared" ref="I18:I24" si="0">H18+G18</f>
        <v>2025.242729978848</v>
      </c>
      <c r="J18" s="5"/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2134.5778996274194</v>
      </c>
      <c r="H19" s="5">
        <v>-980.12221518043214</v>
      </c>
      <c r="I19" s="5">
        <f t="shared" si="0"/>
        <v>1154.4556844469871</v>
      </c>
      <c r="J19" s="5"/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3767.4158121059713</v>
      </c>
      <c r="H20" s="5">
        <v>-1188.626009990139</v>
      </c>
      <c r="I20" s="5">
        <f t="shared" si="0"/>
        <v>2578.7898021158326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819.70297980375017</v>
      </c>
      <c r="H21" s="5">
        <v>-335.38831917958333</v>
      </c>
      <c r="I21" s="5">
        <f t="shared" si="0"/>
        <v>484.31466062416683</v>
      </c>
      <c r="J21" s="5"/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31.990910750000005</v>
      </c>
      <c r="H22" s="5">
        <v>-17.760561513749998</v>
      </c>
      <c r="I22" s="5">
        <f t="shared" si="0"/>
        <v>14.230349236250007</v>
      </c>
      <c r="J22" s="5"/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1.6698419899999997</v>
      </c>
      <c r="H23" s="5">
        <v>-1.2648540733333333</v>
      </c>
      <c r="I23" s="5">
        <f t="shared" si="0"/>
        <v>0.40498791666666634</v>
      </c>
      <c r="J23" s="5"/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437.48491340529881</v>
      </c>
      <c r="H24" s="5">
        <v>-240.8840665651382</v>
      </c>
      <c r="I24" s="5">
        <f t="shared" si="0"/>
        <v>196.60084684016061</v>
      </c>
      <c r="J24" s="5"/>
    </row>
    <row r="25" spans="1:10" ht="13.5" customHeight="1" thickBot="1" x14ac:dyDescent="0.25">
      <c r="A25" s="4">
        <f t="shared" si="1"/>
        <v>13</v>
      </c>
      <c r="C25" s="1" t="s">
        <v>3</v>
      </c>
      <c r="E25" s="4"/>
      <c r="G25" s="6">
        <f>SUM(G18:G24)</f>
        <v>10733.629156189605</v>
      </c>
      <c r="H25" s="6">
        <f>SUM(H18:H24)</f>
        <v>-4279.5900950306941</v>
      </c>
      <c r="I25" s="6">
        <f>SUM(I18:I24)</f>
        <v>6454.0390611589119</v>
      </c>
      <c r="J25" s="5"/>
    </row>
    <row r="26" spans="1:10" ht="13.5" customHeight="1" thickTop="1" x14ac:dyDescent="0.2">
      <c r="E26" s="4"/>
      <c r="G26" s="5"/>
      <c r="H26" s="5"/>
      <c r="I26" s="5"/>
      <c r="J26" s="5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15318.592946626257</v>
      </c>
      <c r="H27" s="5">
        <f>SUM(H12,H18:H19)</f>
        <v>-5567.1815445367456</v>
      </c>
      <c r="I27" s="5">
        <f>H27+G27</f>
        <v>9751.4114020895104</v>
      </c>
      <c r="J27" s="5"/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3767.4158121059713</v>
      </c>
      <c r="H28" s="5">
        <f>H20</f>
        <v>-1188.626009990139</v>
      </c>
      <c r="I28" s="5">
        <f>H28+G28</f>
        <v>2578.7898021158326</v>
      </c>
      <c r="J28" s="5"/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1337.2975746591192</v>
      </c>
      <c r="H29" s="5">
        <f>SUM(H13,H21:H22)</f>
        <v>-501.63806039249999</v>
      </c>
      <c r="I29" s="5">
        <f>H29+G29</f>
        <v>835.65951426661923</v>
      </c>
      <c r="J29" s="5"/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1113.1411623354522</v>
      </c>
      <c r="H30" s="5">
        <f>SUM(H14,H24)</f>
        <v>-745.7747754493048</v>
      </c>
      <c r="I30" s="5">
        <f>H30+G30</f>
        <v>367.36638688614744</v>
      </c>
      <c r="J30" s="5"/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3.3407029900000005</v>
      </c>
      <c r="H31" s="5">
        <f>SUM(H15,H23)</f>
        <v>-2.6955110733333338</v>
      </c>
      <c r="I31" s="5">
        <f>H31+G31</f>
        <v>0.64519191666666664</v>
      </c>
      <c r="J31" s="5"/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21539.788198716797</v>
      </c>
      <c r="H32" s="6">
        <f>SUM(H27:H31)</f>
        <v>-8005.9159014420229</v>
      </c>
      <c r="I32" s="6">
        <f>SUM(I27:I31)</f>
        <v>13533.872297274776</v>
      </c>
      <c r="J32" s="5"/>
    </row>
    <row r="33" spans="1:10" ht="13.5" thickTop="1" x14ac:dyDescent="0.2">
      <c r="A33" s="4"/>
      <c r="G33" s="5"/>
      <c r="H33" s="5"/>
      <c r="I33" s="5"/>
      <c r="J33" s="5"/>
    </row>
    <row r="34" spans="1:10" hidden="1" x14ac:dyDescent="0.2">
      <c r="A34" s="3" t="s">
        <v>2</v>
      </c>
    </row>
    <row r="35" spans="1:10" hidden="1" x14ac:dyDescent="0.2">
      <c r="A35" s="2" t="s">
        <v>1</v>
      </c>
      <c r="C35" s="1" t="s">
        <v>29</v>
      </c>
    </row>
    <row r="36" spans="1:10" hidden="1" x14ac:dyDescent="0.2"/>
    <row r="37" spans="1:10" hidden="1" x14ac:dyDescent="0.2"/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3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E6AC-908F-4C75-BD21-70A540B2D1D5}">
  <dimension ref="A6:J35"/>
  <sheetViews>
    <sheetView view="pageLayout" zoomScaleNormal="100" workbookViewId="0">
      <selection activeCell="H12" sqref="H12:I3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1.42578125" style="1" bestFit="1" customWidth="1"/>
    <col min="4" max="4" width="1.28515625" style="1" customWidth="1"/>
    <col min="5" max="5" width="11.5703125" style="1" customWidth="1"/>
    <col min="6" max="6" width="1.28515625" style="1" customWidth="1"/>
    <col min="7" max="9" width="14" style="1" customWidth="1"/>
    <col min="10" max="10" width="5.85546875" style="1" customWidth="1"/>
    <col min="11" max="16384" width="101.28515625" style="1"/>
  </cols>
  <sheetData>
    <row r="6" spans="1:10" s="14" customFormat="1" x14ac:dyDescent="0.2">
      <c r="A6" s="18" t="s">
        <v>33</v>
      </c>
      <c r="B6" s="18"/>
      <c r="C6" s="18"/>
      <c r="D6" s="18"/>
      <c r="E6" s="18"/>
      <c r="F6" s="18"/>
      <c r="G6" s="18"/>
      <c r="H6" s="18"/>
      <c r="I6" s="18"/>
    </row>
    <row r="8" spans="1:10" s="3" customFormat="1" x14ac:dyDescent="0.2">
      <c r="G8" s="13"/>
      <c r="H8" s="13"/>
      <c r="I8" s="13" t="s">
        <v>32</v>
      </c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</row>
    <row r="10" spans="1:10" x14ac:dyDescent="0.2">
      <c r="G10" s="4" t="s">
        <v>19</v>
      </c>
      <c r="H10" s="4" t="s">
        <v>18</v>
      </c>
      <c r="I10" s="4" t="s">
        <v>17</v>
      </c>
    </row>
    <row r="12" spans="1:10" x14ac:dyDescent="0.2">
      <c r="A12" s="4">
        <v>1</v>
      </c>
      <c r="C12" s="1" t="s">
        <v>31</v>
      </c>
      <c r="E12" s="4" t="s">
        <v>16</v>
      </c>
      <c r="G12" s="5">
        <v>10261.091152203238</v>
      </c>
      <c r="H12" s="19">
        <v>-3357.515866556435</v>
      </c>
      <c r="I12" s="19">
        <f>H12+G12</f>
        <v>6903.5752856468034</v>
      </c>
      <c r="J12" s="1" t="s">
        <v>39</v>
      </c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568.02025450183032</v>
      </c>
      <c r="H13" s="19">
        <v>-157.24181899284008</v>
      </c>
      <c r="I13" s="19">
        <f>H13+G13</f>
        <v>410.77843550899024</v>
      </c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599.50067880366839</v>
      </c>
      <c r="H14" s="19">
        <v>-428.21289775683323</v>
      </c>
      <c r="I14" s="19">
        <f>H14+G14</f>
        <v>171.28778104683516</v>
      </c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19">
        <v>-1.4526502737500002</v>
      </c>
      <c r="I15" s="19">
        <f>H15+G15</f>
        <v>0.21821072625000038</v>
      </c>
    </row>
    <row r="16" spans="1:10" ht="13.5" thickBot="1" x14ac:dyDescent="0.25">
      <c r="A16" s="4">
        <f>A15+1</f>
        <v>5</v>
      </c>
      <c r="C16" s="1" t="s">
        <v>3</v>
      </c>
      <c r="E16" s="4"/>
      <c r="G16" s="6">
        <f>SUM(G12:G15)</f>
        <v>11430.282946508738</v>
      </c>
      <c r="H16" s="20">
        <f>SUM(H12:H15)</f>
        <v>-3944.4232335798583</v>
      </c>
      <c r="I16" s="20">
        <f>SUM(I12:I15)</f>
        <v>7485.8597129288792</v>
      </c>
      <c r="J16" s="1" t="s">
        <v>39</v>
      </c>
    </row>
    <row r="17" spans="1:10" ht="13.5" thickTop="1" x14ac:dyDescent="0.2">
      <c r="E17" s="4"/>
      <c r="H17" s="21"/>
      <c r="I17" s="21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3797.625988688847</v>
      </c>
      <c r="H18" s="19">
        <v>-1590.2018444130717</v>
      </c>
      <c r="I18" s="19">
        <f t="shared" ref="I18:I24" si="0">H18+G18</f>
        <v>2207.4241442757752</v>
      </c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2243.0604234595726</v>
      </c>
      <c r="H19" s="19">
        <v>-1037.2578046958372</v>
      </c>
      <c r="I19" s="19">
        <f t="shared" si="0"/>
        <v>1205.8026187637354</v>
      </c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3916.5609818571888</v>
      </c>
      <c r="H20" s="19">
        <v>-1276.1256251181474</v>
      </c>
      <c r="I20" s="19">
        <f t="shared" si="0"/>
        <v>2640.4353567390417</v>
      </c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809.77321311901687</v>
      </c>
      <c r="H21" s="19">
        <v>-349.64555527061134</v>
      </c>
      <c r="I21" s="19">
        <f t="shared" si="0"/>
        <v>460.12765784840553</v>
      </c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34.330573888946816</v>
      </c>
      <c r="H22" s="19">
        <v>-18.739880775738978</v>
      </c>
      <c r="I22" s="19">
        <f t="shared" si="0"/>
        <v>15.590693113207838</v>
      </c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1.6682376902779299</v>
      </c>
      <c r="H23" s="19">
        <v>-1.4797137352779295</v>
      </c>
      <c r="I23" s="19">
        <f t="shared" si="0"/>
        <v>0.18852395500000041</v>
      </c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429.95004785027913</v>
      </c>
      <c r="H24" s="19">
        <v>-199.93744731332856</v>
      </c>
      <c r="I24" s="19">
        <f t="shared" si="0"/>
        <v>230.01260053695057</v>
      </c>
    </row>
    <row r="25" spans="1:10" ht="13.5" thickBot="1" x14ac:dyDescent="0.25">
      <c r="A25" s="4">
        <f t="shared" si="1"/>
        <v>13</v>
      </c>
      <c r="C25" s="1" t="s">
        <v>3</v>
      </c>
      <c r="E25" s="4"/>
      <c r="G25" s="6">
        <f>SUM(G18:G24)</f>
        <v>11232.969466554128</v>
      </c>
      <c r="H25" s="20">
        <f>SUM(H18:H24)</f>
        <v>-4473.3878713220129</v>
      </c>
      <c r="I25" s="20">
        <f>SUM(I18:I24)</f>
        <v>6759.5815952321163</v>
      </c>
    </row>
    <row r="26" spans="1:10" ht="13.5" thickTop="1" x14ac:dyDescent="0.2">
      <c r="E26" s="4"/>
      <c r="H26" s="21"/>
      <c r="I26" s="21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16301.777564351658</v>
      </c>
      <c r="H27" s="19">
        <f>SUM(H12,H18:H19)</f>
        <v>-5984.9755156653437</v>
      </c>
      <c r="I27" s="19">
        <f>H27+G27</f>
        <v>10316.802048686313</v>
      </c>
      <c r="J27" s="1" t="s">
        <v>39</v>
      </c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3916.5609818571888</v>
      </c>
      <c r="H28" s="19">
        <f>H20</f>
        <v>-1276.1256251181474</v>
      </c>
      <c r="I28" s="19">
        <f>H28+G28</f>
        <v>2640.4353567390417</v>
      </c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1412.1240415097941</v>
      </c>
      <c r="H29" s="19">
        <f>SUM(H13,H21:H22)</f>
        <v>-525.62725503919035</v>
      </c>
      <c r="I29" s="19">
        <f>H29+G29</f>
        <v>886.49678647060375</v>
      </c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1029.4507266539476</v>
      </c>
      <c r="H30" s="19">
        <f>SUM(H14,H24)</f>
        <v>-628.15034507016185</v>
      </c>
      <c r="I30" s="19">
        <f>H30+G30</f>
        <v>401.30038158378579</v>
      </c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3.3390986902779307</v>
      </c>
      <c r="H31" s="19">
        <f>SUM(H15,H23)</f>
        <v>-2.9323640090279297</v>
      </c>
      <c r="I31" s="19">
        <f>H31+G31</f>
        <v>0.40673468125000101</v>
      </c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22663.252413062866</v>
      </c>
      <c r="H32" s="20">
        <f>SUM(H27:H31)</f>
        <v>-8417.8111049018717</v>
      </c>
      <c r="I32" s="20">
        <f>SUM(I27:I31)</f>
        <v>14245.441308160995</v>
      </c>
      <c r="J32" s="1" t="s">
        <v>39</v>
      </c>
    </row>
    <row r="33" spans="1:5" ht="13.5" thickTop="1" x14ac:dyDescent="0.2">
      <c r="E33" s="4"/>
    </row>
    <row r="34" spans="1:5" x14ac:dyDescent="0.2">
      <c r="A34" s="3"/>
    </row>
    <row r="35" spans="1:5" x14ac:dyDescent="0.2">
      <c r="A35" s="2"/>
    </row>
  </sheetData>
  <pageMargins left="0.7" right="0.7" top="0.75" bottom="0.75" header="0.3" footer="0.3"/>
  <pageSetup scale="81" orientation="portrait" r:id="rId1"/>
  <headerFooter>
    <oddHeader>&amp;R&amp;"Arial,Regular"&amp;10Updated: 2023-03-08
EB-2022-0200
Exhibit 2
Tab 2
Schedule 1
Attachment 2
Page 4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4890-A0E8-4810-AF02-1EECB49ACB69}">
  <dimension ref="A6:J34"/>
  <sheetViews>
    <sheetView view="pageLayout" topLeftCell="A4" zoomScaleNormal="100" workbookViewId="0">
      <selection activeCell="J14" sqref="J1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1.42578125" style="1" bestFit="1" customWidth="1"/>
    <col min="4" max="4" width="1.28515625" style="1" customWidth="1"/>
    <col min="5" max="5" width="10.85546875" style="1" customWidth="1"/>
    <col min="6" max="6" width="1.28515625" style="1" customWidth="1"/>
    <col min="7" max="9" width="14" style="1" customWidth="1"/>
    <col min="10" max="10" width="6.28515625" style="1" customWidth="1"/>
    <col min="11" max="16384" width="101.28515625" style="1"/>
  </cols>
  <sheetData>
    <row r="6" spans="1:10" s="14" customFormat="1" x14ac:dyDescent="0.2">
      <c r="A6" s="18" t="s">
        <v>35</v>
      </c>
      <c r="B6" s="18"/>
      <c r="C6" s="18"/>
      <c r="D6" s="18"/>
      <c r="E6" s="18"/>
      <c r="F6" s="18"/>
      <c r="G6" s="18"/>
      <c r="H6" s="18"/>
      <c r="I6" s="15"/>
    </row>
    <row r="8" spans="1:10" s="3" customFormat="1" x14ac:dyDescent="0.2">
      <c r="G8" s="13"/>
      <c r="H8" s="13"/>
      <c r="I8" s="13" t="s">
        <v>34</v>
      </c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</row>
    <row r="10" spans="1:10" x14ac:dyDescent="0.2">
      <c r="G10" s="4" t="s">
        <v>19</v>
      </c>
      <c r="H10" s="4" t="s">
        <v>18</v>
      </c>
      <c r="I10" s="4" t="s">
        <v>17</v>
      </c>
    </row>
    <row r="12" spans="1:10" x14ac:dyDescent="0.2">
      <c r="A12" s="4">
        <v>1</v>
      </c>
      <c r="C12" s="1" t="s">
        <v>31</v>
      </c>
      <c r="E12" s="4" t="s">
        <v>16</v>
      </c>
      <c r="G12" s="19">
        <v>10746.325257245393</v>
      </c>
      <c r="H12" s="19">
        <v>-3540.9893343144627</v>
      </c>
      <c r="I12" s="19">
        <f>SUM(G12:H12)</f>
        <v>7205.3359229309299</v>
      </c>
      <c r="J12" s="1" t="s">
        <v>39</v>
      </c>
    </row>
    <row r="13" spans="1:10" x14ac:dyDescent="0.2">
      <c r="A13" s="4">
        <f>A12+1</f>
        <v>2</v>
      </c>
      <c r="C13" s="1" t="s">
        <v>13</v>
      </c>
      <c r="E13" s="4" t="s">
        <v>16</v>
      </c>
      <c r="G13" s="19">
        <v>597.35838082086002</v>
      </c>
      <c r="H13" s="19">
        <v>-164.46117916236039</v>
      </c>
      <c r="I13" s="19">
        <f t="shared" ref="I13:I14" si="0">SUM(G13:H13)</f>
        <v>432.89720165849963</v>
      </c>
    </row>
    <row r="14" spans="1:10" x14ac:dyDescent="0.2">
      <c r="A14" s="4">
        <f>A13+1</f>
        <v>3</v>
      </c>
      <c r="C14" s="1" t="s">
        <v>6</v>
      </c>
      <c r="E14" s="4" t="s">
        <v>16</v>
      </c>
      <c r="G14" s="19">
        <v>663.26379938593141</v>
      </c>
      <c r="H14" s="19">
        <v>-486.24470714646401</v>
      </c>
      <c r="I14" s="19">
        <f t="shared" si="0"/>
        <v>177.0190922394674</v>
      </c>
    </row>
    <row r="15" spans="1:10" x14ac:dyDescent="0.2">
      <c r="A15" s="4">
        <f>A14+1</f>
        <v>4</v>
      </c>
      <c r="C15" s="1" t="s">
        <v>5</v>
      </c>
      <c r="E15" s="4" t="s">
        <v>16</v>
      </c>
      <c r="G15" s="19">
        <v>1.6708610000000006</v>
      </c>
      <c r="H15" s="19">
        <v>-1.4527819700000002</v>
      </c>
      <c r="I15" s="19">
        <f>SUM(G15:H15)</f>
        <v>0.2180790300000004</v>
      </c>
    </row>
    <row r="16" spans="1:10" ht="13.5" thickBot="1" x14ac:dyDescent="0.25">
      <c r="A16" s="4">
        <f>A15+1</f>
        <v>5</v>
      </c>
      <c r="C16" s="1" t="s">
        <v>3</v>
      </c>
      <c r="E16" s="4"/>
      <c r="G16" s="20">
        <f>SUM(G12:G15)</f>
        <v>12008.618298452186</v>
      </c>
      <c r="H16" s="20">
        <f>SUM(H12:H15)</f>
        <v>-4193.1480025932869</v>
      </c>
      <c r="I16" s="20">
        <f>SUM(I12:I15)</f>
        <v>7815.4702958588969</v>
      </c>
      <c r="J16" s="1" t="s">
        <v>39</v>
      </c>
    </row>
    <row r="17" spans="1:10" ht="13.5" thickTop="1" x14ac:dyDescent="0.2">
      <c r="E17" s="4"/>
      <c r="G17" s="21"/>
      <c r="H17" s="21"/>
      <c r="I17" s="21"/>
    </row>
    <row r="18" spans="1:10" x14ac:dyDescent="0.2">
      <c r="A18" s="4">
        <f>A16+1</f>
        <v>6</v>
      </c>
      <c r="C18" s="1" t="s">
        <v>15</v>
      </c>
      <c r="E18" s="4" t="s">
        <v>10</v>
      </c>
      <c r="G18" s="19">
        <v>4027.4418617186484</v>
      </c>
      <c r="H18" s="19">
        <v>-1660.7401704666884</v>
      </c>
      <c r="I18" s="19">
        <f>SUM(G18:H18)</f>
        <v>2366.7016912519603</v>
      </c>
      <c r="J18" s="1" t="s">
        <v>39</v>
      </c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19">
        <v>2379.7020508044247</v>
      </c>
      <c r="H19" s="19">
        <v>-1094.7440608152149</v>
      </c>
      <c r="I19" s="19">
        <f t="shared" ref="I19:I24" si="2">SUM(G19:H19)</f>
        <v>1284.9579899892099</v>
      </c>
      <c r="J19" s="1" t="s">
        <v>39</v>
      </c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19">
        <v>4107.1986241828645</v>
      </c>
      <c r="H20" s="19">
        <v>-1364.8541574262683</v>
      </c>
      <c r="I20" s="19">
        <f t="shared" si="2"/>
        <v>2742.3444667565964</v>
      </c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19">
        <v>843.83428157272579</v>
      </c>
      <c r="H21" s="19">
        <v>-362.38213082099651</v>
      </c>
      <c r="I21" s="19">
        <f t="shared" si="2"/>
        <v>481.45215075172928</v>
      </c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19">
        <v>37.667114576855681</v>
      </c>
      <c r="H22" s="19">
        <v>-19.865741096658486</v>
      </c>
      <c r="I22" s="19">
        <f t="shared" si="2"/>
        <v>17.801373480197196</v>
      </c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19">
        <v>1.6627953833333331</v>
      </c>
      <c r="H23" s="19">
        <v>-1.4744958633333332</v>
      </c>
      <c r="I23" s="19">
        <f t="shared" si="2"/>
        <v>0.18829951999999994</v>
      </c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19">
        <v>468.62985964037091</v>
      </c>
      <c r="H24" s="19">
        <v>-226.84390717290111</v>
      </c>
      <c r="I24" s="19">
        <f t="shared" si="2"/>
        <v>241.7859524674698</v>
      </c>
    </row>
    <row r="25" spans="1:10" ht="13.5" thickBot="1" x14ac:dyDescent="0.25">
      <c r="A25" s="4">
        <f t="shared" si="1"/>
        <v>13</v>
      </c>
      <c r="C25" s="1" t="s">
        <v>3</v>
      </c>
      <c r="E25" s="4"/>
      <c r="G25" s="20">
        <f>SUM(G18:G24)</f>
        <v>11866.136587879226</v>
      </c>
      <c r="H25" s="20">
        <f>SUM(H18:H24)</f>
        <v>-4730.9046636620615</v>
      </c>
      <c r="I25" s="20">
        <f>SUM(I18:I24)</f>
        <v>7135.2319242171625</v>
      </c>
      <c r="J25" s="1" t="s">
        <v>39</v>
      </c>
    </row>
    <row r="26" spans="1:10" ht="13.5" thickTop="1" x14ac:dyDescent="0.2">
      <c r="E26" s="4"/>
      <c r="G26" s="21"/>
      <c r="H26" s="21"/>
      <c r="I26" s="21"/>
    </row>
    <row r="27" spans="1:10" x14ac:dyDescent="0.2">
      <c r="A27" s="4">
        <f>A25+1</f>
        <v>14</v>
      </c>
      <c r="C27" s="1" t="s">
        <v>9</v>
      </c>
      <c r="E27" s="4" t="s">
        <v>4</v>
      </c>
      <c r="G27" s="19">
        <f>SUM(G12,G18:G19)</f>
        <v>17153.469169768468</v>
      </c>
      <c r="H27" s="19">
        <f>SUM(H12,H18:H19)</f>
        <v>-6296.4735655963659</v>
      </c>
      <c r="I27" s="19">
        <f>SUM(G27:H27)</f>
        <v>10856.995604172102</v>
      </c>
      <c r="J27" s="1" t="s">
        <v>39</v>
      </c>
    </row>
    <row r="28" spans="1:10" x14ac:dyDescent="0.2">
      <c r="A28" s="4">
        <f>A27+1</f>
        <v>15</v>
      </c>
      <c r="C28" s="1" t="s">
        <v>8</v>
      </c>
      <c r="E28" s="4" t="s">
        <v>4</v>
      </c>
      <c r="G28" s="19">
        <f>G20</f>
        <v>4107.1986241828645</v>
      </c>
      <c r="H28" s="19">
        <f>H20</f>
        <v>-1364.8541574262683</v>
      </c>
      <c r="I28" s="19">
        <f t="shared" ref="I28:I31" si="3">SUM(G28:H28)</f>
        <v>2742.3444667565964</v>
      </c>
    </row>
    <row r="29" spans="1:10" x14ac:dyDescent="0.2">
      <c r="A29" s="4">
        <f>A28+1</f>
        <v>16</v>
      </c>
      <c r="C29" s="1" t="s">
        <v>7</v>
      </c>
      <c r="E29" s="4" t="s">
        <v>4</v>
      </c>
      <c r="G29" s="19">
        <f>SUM(G13,G21:G22)</f>
        <v>1478.8597769704415</v>
      </c>
      <c r="H29" s="19">
        <f>SUM(H13,H21:H22)</f>
        <v>-546.70905108001534</v>
      </c>
      <c r="I29" s="19">
        <f t="shared" si="3"/>
        <v>932.1507258904262</v>
      </c>
    </row>
    <row r="30" spans="1:10" x14ac:dyDescent="0.2">
      <c r="A30" s="4">
        <f>A29+1</f>
        <v>17</v>
      </c>
      <c r="C30" s="1" t="s">
        <v>6</v>
      </c>
      <c r="E30" s="4" t="s">
        <v>4</v>
      </c>
      <c r="G30" s="19">
        <f>SUM(G14,G24)</f>
        <v>1131.8936590263024</v>
      </c>
      <c r="H30" s="19">
        <f>SUM(H14,H24)</f>
        <v>-713.08861431936509</v>
      </c>
      <c r="I30" s="19">
        <f t="shared" si="3"/>
        <v>418.80504470693734</v>
      </c>
    </row>
    <row r="31" spans="1:10" x14ac:dyDescent="0.2">
      <c r="A31" s="4">
        <f>A30+1</f>
        <v>18</v>
      </c>
      <c r="C31" s="1" t="s">
        <v>5</v>
      </c>
      <c r="E31" s="4" t="s">
        <v>4</v>
      </c>
      <c r="G31" s="19">
        <f>SUM(G15,G23)</f>
        <v>3.3336563833333335</v>
      </c>
      <c r="H31" s="19">
        <f>SUM(H15,H23)</f>
        <v>-2.9272778333333331</v>
      </c>
      <c r="I31" s="19">
        <f t="shared" si="3"/>
        <v>0.40637855000000034</v>
      </c>
    </row>
    <row r="32" spans="1:10" ht="13.5" thickBot="1" x14ac:dyDescent="0.25">
      <c r="A32" s="4">
        <f>A31+1</f>
        <v>19</v>
      </c>
      <c r="C32" s="1" t="s">
        <v>3</v>
      </c>
      <c r="G32" s="20">
        <f>SUM(G27:G31)</f>
        <v>23874.754886331411</v>
      </c>
      <c r="H32" s="20">
        <f>SUM(H27:H31)</f>
        <v>-8924.0526662553475</v>
      </c>
      <c r="I32" s="20">
        <f>SUM(I27:I31)</f>
        <v>14950.702220076062</v>
      </c>
      <c r="J32" s="1" t="s">
        <v>39</v>
      </c>
    </row>
    <row r="33" spans="1:1" ht="13.5" thickTop="1" x14ac:dyDescent="0.2"/>
    <row r="34" spans="1:1" x14ac:dyDescent="0.2">
      <c r="A34" s="3"/>
    </row>
  </sheetData>
  <pageMargins left="0.7" right="0.7" top="0.75" bottom="0.75" header="0.3" footer="0.3"/>
  <pageSetup scale="82" orientation="portrait" r:id="rId1"/>
  <headerFooter>
    <oddHeader>&amp;R&amp;"Arial,Regular"&amp;10Updated: 2023-03-08
EB-2022-0200
Exhibit 2
Tab 2
Schedule 1
Attachment 2
Page 5 of 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7629-CF25-48E9-A1CE-FA6D2D5DD777}">
  <dimension ref="A6:H20"/>
  <sheetViews>
    <sheetView view="pageLayout" zoomScaleNormal="100" workbookViewId="0">
      <selection activeCell="E11" sqref="E11:G1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8" width="5.5703125" style="1" customWidth="1"/>
    <col min="9" max="16384" width="101.28515625" style="1"/>
  </cols>
  <sheetData>
    <row r="6" spans="1:8" s="14" customFormat="1" x14ac:dyDescent="0.2">
      <c r="A6" s="18" t="s">
        <v>37</v>
      </c>
      <c r="B6" s="18"/>
      <c r="C6" s="18"/>
      <c r="D6" s="18"/>
      <c r="E6" s="18"/>
      <c r="F6" s="18"/>
      <c r="G6" s="18"/>
    </row>
    <row r="8" spans="1:8" s="3" customFormat="1" x14ac:dyDescent="0.2">
      <c r="E8" s="13"/>
      <c r="F8" s="13"/>
      <c r="G8" s="13" t="s">
        <v>36</v>
      </c>
    </row>
    <row r="9" spans="1:8" s="9" customFormat="1" ht="38.25" x14ac:dyDescent="0.2">
      <c r="A9" s="11" t="s">
        <v>38</v>
      </c>
      <c r="C9" s="12" t="s">
        <v>24</v>
      </c>
      <c r="E9" s="11" t="s">
        <v>22</v>
      </c>
      <c r="F9" s="11" t="s">
        <v>21</v>
      </c>
      <c r="G9" s="11" t="s">
        <v>20</v>
      </c>
    </row>
    <row r="10" spans="1:8" x14ac:dyDescent="0.2">
      <c r="E10" s="4" t="s">
        <v>19</v>
      </c>
      <c r="F10" s="4" t="s">
        <v>18</v>
      </c>
      <c r="G10" s="4" t="s">
        <v>17</v>
      </c>
    </row>
    <row r="11" spans="1:8" x14ac:dyDescent="0.2">
      <c r="E11" s="21"/>
      <c r="F11" s="21"/>
      <c r="G11" s="21"/>
    </row>
    <row r="12" spans="1:8" x14ac:dyDescent="0.2">
      <c r="A12" s="4">
        <v>1</v>
      </c>
      <c r="C12" s="1" t="s">
        <v>9</v>
      </c>
      <c r="E12" s="19">
        <v>17112.243445604712</v>
      </c>
      <c r="F12" s="19">
        <v>-6318.2419838721971</v>
      </c>
      <c r="G12" s="19">
        <f>SUM(E12:F12)</f>
        <v>10794.001461732514</v>
      </c>
      <c r="H12" s="1" t="s">
        <v>39</v>
      </c>
    </row>
    <row r="13" spans="1:8" x14ac:dyDescent="0.2">
      <c r="A13" s="4">
        <f>A12+1</f>
        <v>2</v>
      </c>
      <c r="C13" s="1" t="s">
        <v>8</v>
      </c>
      <c r="E13" s="19">
        <v>5012.9360281691797</v>
      </c>
      <c r="F13" s="19">
        <v>-1675.1921781143819</v>
      </c>
      <c r="G13" s="19">
        <f t="shared" ref="G13:G16" si="0">SUM(E13:F13)</f>
        <v>3337.7438500547978</v>
      </c>
    </row>
    <row r="14" spans="1:8" x14ac:dyDescent="0.2">
      <c r="A14" s="4">
        <f>A13+1</f>
        <v>3</v>
      </c>
      <c r="C14" s="1" t="s">
        <v>7</v>
      </c>
      <c r="E14" s="19">
        <v>1602.8393897684236</v>
      </c>
      <c r="F14" s="19">
        <v>-568.91081127929351</v>
      </c>
      <c r="G14" s="19">
        <f t="shared" si="0"/>
        <v>1033.9285784891301</v>
      </c>
    </row>
    <row r="15" spans="1:8" x14ac:dyDescent="0.2">
      <c r="A15" s="4">
        <f>A14+1</f>
        <v>4</v>
      </c>
      <c r="C15" s="1" t="s">
        <v>6</v>
      </c>
      <c r="E15" s="19">
        <v>1171.5191427671327</v>
      </c>
      <c r="F15" s="19">
        <v>-613.62021877504083</v>
      </c>
      <c r="G15" s="19">
        <f t="shared" si="0"/>
        <v>557.89892399209191</v>
      </c>
    </row>
    <row r="16" spans="1:8" x14ac:dyDescent="0.2">
      <c r="A16" s="4">
        <f>A15+1</f>
        <v>5</v>
      </c>
      <c r="C16" s="1" t="s">
        <v>5</v>
      </c>
      <c r="E16" s="19">
        <v>3.3336563833333335</v>
      </c>
      <c r="F16" s="19">
        <v>-2.9272778333333331</v>
      </c>
      <c r="G16" s="19">
        <f t="shared" si="0"/>
        <v>0.40637855000000034</v>
      </c>
    </row>
    <row r="17" spans="1:8" ht="13.5" thickBot="1" x14ac:dyDescent="0.25">
      <c r="A17" s="4">
        <f>A16+1</f>
        <v>6</v>
      </c>
      <c r="C17" s="1" t="s">
        <v>3</v>
      </c>
      <c r="E17" s="20">
        <f>SUM(E12:E16)</f>
        <v>24902.871662692785</v>
      </c>
      <c r="F17" s="20">
        <f>SUM(F12:F16)</f>
        <v>-9178.8924698742449</v>
      </c>
      <c r="G17" s="20">
        <f>SUM(G12:G16)</f>
        <v>15723.979192818535</v>
      </c>
      <c r="H17" s="1" t="s">
        <v>39</v>
      </c>
    </row>
    <row r="18" spans="1:8" ht="13.5" thickTop="1" x14ac:dyDescent="0.2"/>
    <row r="19" spans="1:8" x14ac:dyDescent="0.2">
      <c r="A19" s="3"/>
    </row>
    <row r="20" spans="1:8" x14ac:dyDescent="0.2">
      <c r="A20" s="16"/>
    </row>
  </sheetData>
  <pageMargins left="0.7" right="0.7" top="0.75" bottom="0.75" header="0.3" footer="0.3"/>
  <pageSetup orientation="portrait" r:id="rId1"/>
  <headerFooter>
    <oddHeader>&amp;R&amp;"Arial,Regular"&amp;10Updated: 2023-03-08
EB-2022-0200
Exhibit 2
Tab 2
Schedule 1
Attachment 2
Page 6 of 6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Reg_x002e__x0020_Review_x0020_Due_x0020_Date xmlns="0e4c58a4-4156-4653-af30-d293e31e5ce5">2022-06-27T06:00:00+00:00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02.02.01</Exhibit_x002f_Tab_x002f_Schedule>
    <_x0031_st_x0020_Draft_x0020_SL_x0020_Review_x0020_Complete xmlns="0e4c58a4-4156-4653-af30-d293e31e5ce5">2022-07-11T06:00:00+00:00</_x0031_st_x0020_Draft_x0020_SL_x0020_Review_x0020_Complete>
    <Binder xmlns="0e4c58a4-4156-4653-af30-d293e31e5ce5">2</Binder>
    <Attachment xmlns="0e4c58a4-4156-4653-af30-d293e31e5ce5">2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2022-05-30T06:00:00+00:00</_x0031_st_x0020_Draft_x0020_Evidence_x0020_Due>
    <Cust_x0020_Eng xmlns="0e4c58a4-4156-4653-af30-d293e31e5ce5">No</Cust_x0020_Eng>
    <_x0031_st_x0020_draft_x0020_ready_x0020_for_x0020_Regulatory xmlns="0e4c58a4-4156-4653-af30-d293e31e5ce5">2022-06-01T06:00:00+00:00</_x0031_st_x0020_draft_x0020_ready_x0020_for_x0020_Regulatory>
    <Final_x0020_Draft_x0020_Due xmlns="0e4c58a4-4156-4653-af30-d293e31e5ce5">2022-07-27T06:00:00+00:00</Final_x0020_Draft_x0020_Due>
    <Final_x0020_Draft_x0020_Ready_x0020_for_x0020_SL_x0020_Review xmlns="0e4c58a4-4156-4653-af30-d293e31e5ce5">false</Final_x0020_Draft_x0020_Ready_x0020_for_x0020_SL_x0020_Review>
    <Formatting_x0020_Reqd xmlns="0e4c58a4-4156-4653-af30-d293e31e5ce5">false</Formatting_x0020_Reqd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2022-10-13T06:00:00+00:00</Reg_x002f_Formatting_x0020_Sign_x0020_Of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9EB93-D622-4A08-A7C6-942270153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D5E179-2947-4491-958E-F6514B0C6A5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A2E6771-7BDD-4DF0-882A-1FB8348D90BC}">
  <ds:schemaRefs>
    <ds:schemaRef ds:uri="http://purl.org/dc/terms/"/>
    <ds:schemaRef ds:uri="0e4c58a4-4156-4653-af30-d293e31e5ce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7EF33A1-F989-4787-B9DF-777A08AFD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Sheet4!Print_Area</vt:lpstr>
      <vt:lpstr>Sheet5!Print_Area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Angela Monforton</cp:lastModifiedBy>
  <dcterms:created xsi:type="dcterms:W3CDTF">2022-05-30T03:56:41Z</dcterms:created>
  <dcterms:modified xsi:type="dcterms:W3CDTF">2023-02-01T21:40:20Z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2022-05-31T13:14:58Z</vt:lpwstr>
  </property>
  <property fmtid="{D5CDD505-2E9C-101B-9397-08002B2CF9AE}" pid="5" name="MSIP_Label_b1a6f161-e42b-4c47-8f69-f6a81e023e2d_Method">
    <vt:lpwstr>Privileged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8b2f2e1e-7f5b-4509-ae36-6323138bc3d2</vt:lpwstr>
  </property>
  <property fmtid="{D5CDD505-2E9C-101B-9397-08002B2CF9AE}" pid="9" name="MSIP_Label_b1a6f161-e42b-4c47-8f69-f6a81e023e2d_ContentBits">
    <vt:lpwstr>0</vt:lpwstr>
  </property>
</Properties>
</file>