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omments1.xml" ContentType="application/vnd.openxmlformats-officedocument.spreadsheetml.comments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ustomProperty29.bin" ContentType="application/vnd.openxmlformats-officedocument.spreadsheetml.customProperty"/>
  <Override PartName="/xl/drawings/drawing3.xml" ContentType="application/vnd.openxmlformats-officedocument.drawing+xml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61.bin" ContentType="application/vnd.openxmlformats-officedocument.spreadsheetml.customProperty"/>
  <Override PartName="/xl/customProperty62.bin" ContentType="application/vnd.openxmlformats-officedocument.spreadsheetml.customProperty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ustomProperty63.bin" ContentType="application/vnd.openxmlformats-officedocument.spreadsheetml.customProperty"/>
  <Override PartName="/xl/customProperty64.bin" ContentType="application/vnd.openxmlformats-officedocument.spreadsheetml.customProperty"/>
  <Override PartName="/xl/customProperty65.bin" ContentType="application/vnd.openxmlformats-officedocument.spreadsheetml.customProperty"/>
  <Override PartName="/xl/customProperty66.bin" ContentType="application/vnd.openxmlformats-officedocument.spreadsheetml.customProperty"/>
  <Override PartName="/xl/customProperty67.bin" ContentType="application/vnd.openxmlformats-officedocument.spreadsheetml.customProperty"/>
  <Override PartName="/xl/customProperty68.bin" ContentType="application/vnd.openxmlformats-officedocument.spreadsheetml.customProperty"/>
  <Override PartName="/xl/customProperty69.bin" ContentType="application/vnd.openxmlformats-officedocument.spreadsheetml.customProperty"/>
  <Override PartName="/xl/customProperty70.bin" ContentType="application/vnd.openxmlformats-officedocument.spreadsheetml.customProperty"/>
  <Override PartName="/xl/customProperty71.bin" ContentType="application/vnd.openxmlformats-officedocument.spreadsheetml.customProperty"/>
  <Override PartName="/xl/customProperty72.bin" ContentType="application/vnd.openxmlformats-officedocument.spreadsheetml.customProperty"/>
  <Override PartName="/xl/customProperty73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43B22DCE-E984-44D3-AC63-9141FAA7C485}" xr6:coauthVersionLast="47" xr6:coauthVersionMax="47" xr10:uidLastSave="{00000000-0000-0000-0000-000000000000}"/>
  <bookViews>
    <workbookView xWindow="-120" yWindow="-120" windowWidth="29040" windowHeight="15840" tabRatio="735" xr2:uid="{5FBC9028-91E1-4F4C-ACDE-EB9C17C5C631}"/>
  </bookViews>
  <sheets>
    <sheet name="Sheet1" sheetId="34" r:id="rId1"/>
    <sheet name="Depreciation" sheetId="36" state="hidden" r:id="rId2"/>
    <sheet name="Inflation_Assump" sheetId="31" state="hidden" r:id="rId3"/>
    <sheet name="Summary Variance Analysis" sheetId="3" state="hidden" r:id="rId4"/>
    <sheet name="Budget" sheetId="2" state="hidden" r:id="rId5"/>
    <sheet name="3. C100317,NoCC|Var1" sheetId="19" state="hidden" r:id="rId6"/>
    <sheet name="Insurance Forecast" sheetId="27" state="hidden" r:id="rId7"/>
    <sheet name="1. CF Allocations" sheetId="21" state="hidden" r:id="rId8"/>
    <sheet name="2. C191000|A70950" sheetId="5" state="hidden" r:id="rId9"/>
    <sheet name="Pension_Overlay" sheetId="29" state="hidden" r:id="rId10"/>
    <sheet name="Pension_Summary - NPBC" sheetId="30" state="hidden" r:id="rId11"/>
    <sheet name="4. 2+10" sheetId="1" state="hidden" r:id="rId12"/>
    <sheet name="A01100|Var" sheetId="15" state="hidden" r:id="rId13"/>
    <sheet name="5. A02000|STIP_SBC" sheetId="9" state="hidden" r:id="rId14"/>
    <sheet name="6. A01100|Var_Piv" sheetId="17" state="hidden" r:id="rId15"/>
    <sheet name="Rec. to alloc. schedule OM" sheetId="25" state="hidden" r:id="rId16"/>
    <sheet name="EPBCS_Totals" sheetId="22" state="hidden" r:id="rId17"/>
    <sheet name="EPBCS_FinanceOnly" sheetId="23" state="hidden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K">#REF!</definedName>
    <definedName name="\L">#REF!</definedName>
    <definedName name="\M">#REF!</definedName>
    <definedName name="\N">#REF!</definedName>
    <definedName name="\o">'[1]2018 EGD Charges'!#REF!</definedName>
    <definedName name="\P">#REF!</definedName>
    <definedName name="\q">'[1]2018 EGD Charges'!#REF!</definedName>
    <definedName name="\R">#REF!</definedName>
    <definedName name="\s">#REF!</definedName>
    <definedName name="\T">#REF!</definedName>
    <definedName name="\V">#REF!</definedName>
    <definedName name="\X">#REF!</definedName>
    <definedName name="\z">'[1]2018 EGD Charges'!#REF!</definedName>
    <definedName name="_______NR01">#REF!</definedName>
    <definedName name="_______NR02">#REF!</definedName>
    <definedName name="_______NR03">#REF!</definedName>
    <definedName name="_______NR04">#REF!</definedName>
    <definedName name="_______NR05">#REF!</definedName>
    <definedName name="_______NR06">#REF!</definedName>
    <definedName name="_______NR07">#REF!</definedName>
    <definedName name="_______NR08">#REF!</definedName>
    <definedName name="_______NR09">#REF!</definedName>
    <definedName name="_______NR10">#REF!</definedName>
    <definedName name="_______NR11">#REF!</definedName>
    <definedName name="_______NR12">#REF!</definedName>
    <definedName name="_______NR13">#REF!</definedName>
    <definedName name="_______NR14">#REF!</definedName>
    <definedName name="_______NR15">#REF!</definedName>
    <definedName name="_______NR16">#REF!</definedName>
    <definedName name="_______NR17">#REF!</definedName>
    <definedName name="_______NR18">#REF!</definedName>
    <definedName name="_______NR20">#REF!</definedName>
    <definedName name="_______NR21">#REF!</definedName>
    <definedName name="_______NR22">#REF!</definedName>
    <definedName name="_______NR23">#REF!</definedName>
    <definedName name="_______NR24">#REF!</definedName>
    <definedName name="_______NR25">#REF!</definedName>
    <definedName name="_______NR26">'[2]NRA Template'!#REF!</definedName>
    <definedName name="_______NR27">#REF!</definedName>
    <definedName name="_______NR28">#REF!</definedName>
    <definedName name="_______NR29">#REF!</definedName>
    <definedName name="_______NR30">#REF!</definedName>
    <definedName name="_______NR31">#REF!</definedName>
    <definedName name="_______NR32">#REF!</definedName>
    <definedName name="_______NR33">#REF!</definedName>
    <definedName name="_______NR34">#REF!</definedName>
    <definedName name="_______NR35">#REF!</definedName>
    <definedName name="_______NR36">#REF!</definedName>
    <definedName name="_______NR37">#REF!</definedName>
    <definedName name="______NR01">#REF!</definedName>
    <definedName name="______NR02">#REF!</definedName>
    <definedName name="______NR03">#REF!</definedName>
    <definedName name="______NR04">#REF!</definedName>
    <definedName name="______NR05">#REF!</definedName>
    <definedName name="______NR06">#REF!</definedName>
    <definedName name="______NR07">#REF!</definedName>
    <definedName name="______NR08">#REF!</definedName>
    <definedName name="______NR09">#REF!</definedName>
    <definedName name="______NR10">#REF!</definedName>
    <definedName name="______NR11">#REF!</definedName>
    <definedName name="______NR12">#REF!</definedName>
    <definedName name="______NR13">#REF!</definedName>
    <definedName name="______NR14">#REF!</definedName>
    <definedName name="______NR15">#REF!</definedName>
    <definedName name="______NR16">#REF!</definedName>
    <definedName name="______NR17">#REF!</definedName>
    <definedName name="______NR18">#REF!</definedName>
    <definedName name="______NR20">#REF!</definedName>
    <definedName name="______NR21">#REF!</definedName>
    <definedName name="______NR22">#REF!</definedName>
    <definedName name="______NR23">#REF!</definedName>
    <definedName name="______NR24">#REF!</definedName>
    <definedName name="______NR25">#REF!</definedName>
    <definedName name="______NR26">'[2]NRA Template'!#REF!</definedName>
    <definedName name="______NR27">#REF!</definedName>
    <definedName name="______NR28">#REF!</definedName>
    <definedName name="______NR29">#REF!</definedName>
    <definedName name="______NR30">#REF!</definedName>
    <definedName name="______NR31">#REF!</definedName>
    <definedName name="______NR32">#REF!</definedName>
    <definedName name="______NR33">#REF!</definedName>
    <definedName name="______NR34">#REF!</definedName>
    <definedName name="______NR35">#REF!</definedName>
    <definedName name="______NR36">#REF!</definedName>
    <definedName name="______NR37">#REF!</definedName>
    <definedName name="____NR01">'[3]#REF'!$A$200:$U$399</definedName>
    <definedName name="____NR02">'[3]#REF'!$A$400:$IV$599</definedName>
    <definedName name="____NR03">'[3]#REF'!$A$600:$IV$718</definedName>
    <definedName name="____NR04">'[3]#REF'!$A$800:$IV$918</definedName>
    <definedName name="____NR05">'[3]#REF'!$A$1000:$IV$1118</definedName>
    <definedName name="____NR06">'[3]#REF'!$A$1200:$IV$1318</definedName>
    <definedName name="____NR07">'[3]#REF'!$A$1400:$IV$1518</definedName>
    <definedName name="____NR08">'[3]#REF'!$A$1600:$IV$1718</definedName>
    <definedName name="____NR09">'[3]#REF'!$A$1800:$IV$1918</definedName>
    <definedName name="____NR10">'[3]#REF'!$A$2000:$IV$2118</definedName>
    <definedName name="____NR11">'[3]#REF'!$A$2200:$IV$2318</definedName>
    <definedName name="____NR12">'[3]#REF'!$A$2400:$IV$2518</definedName>
    <definedName name="____NR13">'[3]#REF'!$A$2600:$IV$2718</definedName>
    <definedName name="____NR14">'[3]#REF'!$A$2800:$IV$2918</definedName>
    <definedName name="____NR15">'[3]#REF'!$A$3000:$IV$3118</definedName>
    <definedName name="____NR16">'[3]#REF'!$A$3200:$IV$3318</definedName>
    <definedName name="____NR17">'[3]#REF'!$A$3400:$IV$3519</definedName>
    <definedName name="____NR18">'[3]#REF'!$A$3600:$IV$3719</definedName>
    <definedName name="____NR20">'[3]#REF'!$A$3800:$IV$3919</definedName>
    <definedName name="____NR21">'[3]#REF'!$A$4000:$IV$4118</definedName>
    <definedName name="____NR22">'[3]#REF'!$A$4200:$IV$4318</definedName>
    <definedName name="____NR23">'[3]#REF'!$A$4400:$IV$4518</definedName>
    <definedName name="____NR24">'[3]#REF'!$A$4600:$IV$4718</definedName>
    <definedName name="____NR25">'[3]#REF'!$A$4800:$IV$4918</definedName>
    <definedName name="____NR26">'[3]#REF'!$A$5000:$IV$5118</definedName>
    <definedName name="____NR27">'[3]#REF'!$A$5200:$IV$5318</definedName>
    <definedName name="____NR28">'[3]#REF'!$A$5400:$IV$5518</definedName>
    <definedName name="____NR29">'[3]#REF'!$A$5600:$IV$5718</definedName>
    <definedName name="____NR30">'[3]#REF'!$A$5800:$IV$5918</definedName>
    <definedName name="____NR31">'[3]#REF'!$A$6000:$IV$6118</definedName>
    <definedName name="____NR32">'[3]#REF'!$A$6200:$IV$6318</definedName>
    <definedName name="____NR33">'[3]#REF'!$A$6400:$IV$6518</definedName>
    <definedName name="____NR34">'[3]#REF'!$A$6652:$IV$6718</definedName>
    <definedName name="____NR35">'[3]#REF'!$A$6800:$IV$6919</definedName>
    <definedName name="____NR36">'[3]#REF'!$A$7000:$IV$7119</definedName>
    <definedName name="____NR37">'[3]#REF'!$A$7200:$IV$7319</definedName>
    <definedName name="____q222" hidden="1">{"Income Statement",#N/A,FALSE,"Stmt of Earnings"}</definedName>
    <definedName name="___NR01">'[3]#REF'!$A$200:$U$399</definedName>
    <definedName name="___NR02">'[3]#REF'!$A$400:$IV$599</definedName>
    <definedName name="___NR03">'[3]#REF'!$A$600:$IV$718</definedName>
    <definedName name="___NR04">'[3]#REF'!$A$800:$IV$918</definedName>
    <definedName name="___NR05">'[3]#REF'!$A$1000:$IV$1118</definedName>
    <definedName name="___NR06">'[3]#REF'!$A$1200:$IV$1318</definedName>
    <definedName name="___NR07">'[3]#REF'!$A$1400:$IV$1518</definedName>
    <definedName name="___NR08">'[3]#REF'!$A$1600:$IV$1718</definedName>
    <definedName name="___NR09">'[3]#REF'!$A$1800:$IV$1918</definedName>
    <definedName name="___NR10">'[3]#REF'!$A$2000:$IV$2118</definedName>
    <definedName name="___NR11">'[3]#REF'!$A$2200:$IV$2318</definedName>
    <definedName name="___NR12">'[3]#REF'!$A$2400:$IV$2518</definedName>
    <definedName name="___NR13">'[3]#REF'!$A$2600:$IV$2718</definedName>
    <definedName name="___NR14">'[3]#REF'!$A$2800:$IV$2918</definedName>
    <definedName name="___NR15">'[3]#REF'!$A$3000:$IV$3118</definedName>
    <definedName name="___NR16">'[3]#REF'!$A$3200:$IV$3318</definedName>
    <definedName name="___NR17">'[3]#REF'!$A$3400:$IV$3519</definedName>
    <definedName name="___NR18">'[3]#REF'!$A$3600:$IV$3719</definedName>
    <definedName name="___NR20">'[3]#REF'!$A$3800:$IV$3919</definedName>
    <definedName name="___NR21">'[3]#REF'!$A$4000:$IV$4118</definedName>
    <definedName name="___NR22">'[3]#REF'!$A$4200:$IV$4318</definedName>
    <definedName name="___NR23">'[3]#REF'!$A$4400:$IV$4518</definedName>
    <definedName name="___NR24">'[3]#REF'!$A$4600:$IV$4718</definedName>
    <definedName name="___NR25">'[3]#REF'!$A$4800:$IV$4918</definedName>
    <definedName name="___NR26">'[3]#REF'!$A$5000:$IV$5118</definedName>
    <definedName name="___NR27">'[3]#REF'!$A$5200:$IV$5318</definedName>
    <definedName name="___NR28">'[3]#REF'!$A$5400:$IV$5518</definedName>
    <definedName name="___NR29">'[3]#REF'!$A$5600:$IV$5718</definedName>
    <definedName name="___NR30">'[3]#REF'!$A$5800:$IV$5918</definedName>
    <definedName name="___NR31">'[3]#REF'!$A$6000:$IV$6118</definedName>
    <definedName name="___NR32">'[3]#REF'!$A$6200:$IV$6318</definedName>
    <definedName name="___NR33">'[3]#REF'!$A$6400:$IV$6518</definedName>
    <definedName name="___NR34">'[3]#REF'!$A$6652:$IV$6718</definedName>
    <definedName name="___NR35">'[3]#REF'!$A$6800:$IV$6919</definedName>
    <definedName name="___NR36">'[3]#REF'!$A$7000:$IV$7119</definedName>
    <definedName name="___NR37">'[3]#REF'!$A$7200:$IV$7319</definedName>
    <definedName name="___q222" hidden="1">{"Income Statement",#N/A,FALSE,"Stmt of Earnings"}</definedName>
    <definedName name="___thinkcellNkYAAAAAAAAAAAAA5e75PQNiYkWqGPKPP4mIug" hidden="1">#REF!</definedName>
    <definedName name="___thinkcellNkYAAAAAAAAAAAAAEfJih0Cj30GnlV.QIDgajA" hidden="1">#REF!</definedName>
    <definedName name="___thinkcellNkYAAAAAAAAAAAAAHEc5Fx1DAUm7m5ltEIDaTA" hidden="1">#REF!</definedName>
    <definedName name="___thinkcellNkYAAAAAAAAAAAAAKtsSwtOv3UKAr97.J1rFMA" hidden="1">#REF!</definedName>
    <definedName name="___thinkcellNkYAAAAAAAAAAAAAp4NCpFHLO0KHocOKniqoHQ" hidden="1">#REF!</definedName>
    <definedName name="___thinkcellNkYAAAAAAAABAAAA4cu2lsXHl0uUFuvMUL_YSw" hidden="1">#REF!</definedName>
    <definedName name="___thinkcellNkYAAAAAAAABAAAA5tgWM4RYaUeDJLxBwzkqgg" hidden="1">#REF!</definedName>
    <definedName name="___thinkcellNkYAAAAAAAABAAAAAPVv2cDfWU.shwfDj8RO1A" hidden="1">#REF!</definedName>
    <definedName name="___thinkcellNkYAAAAAAAABAAAAgrAPP0rmN0uShg7bSTN9cg" hidden="1">#REF!</definedName>
    <definedName name="___thinkcellNkYAAAAAAAABAAAAGytIFxpakkW3XwDN0x_ZeA" hidden="1">#REF!</definedName>
    <definedName name="___thinkcellNkYAAAAAAAABAAAAM905_9iA2Eax4Aumlac6rA" hidden="1">#REF!</definedName>
    <definedName name="___thinkcellNkYAAAAAAAABAAAAMN3TSZpe7EeyWCQAEiY6Aw" hidden="1">#REF!</definedName>
    <definedName name="___thinkcellNkYAAAAAAAABAAAAnk4qJTymhkGylmx6ItVCbQ" hidden="1">#REF!</definedName>
    <definedName name="___thinkcellNkYAAAAAAAABAAAAnkDRPOsb.Ui9OHRdlbxg5w" hidden="1">#REF!</definedName>
    <definedName name="___thinkcellNkYAAAAAAAABAAAAvFwKJ.UfBUyHMz0mGElKIw" hidden="1">#REF!</definedName>
    <definedName name="___thinkcellNkYAAAAAAAAEAAAAB2DBmQWJV0iyo20SzBvciw" hidden="1">#REF!</definedName>
    <definedName name="___thinkcellX67FWTAHAGOUXKAGKXANVMELZY" hidden="1">#REF!</definedName>
    <definedName name="__123Graph_A" hidden="1">'[4]100% Statements'!#REF!</definedName>
    <definedName name="__123Graph_ACHART2" hidden="1">[5]D!$B$60:$AZ$60</definedName>
    <definedName name="__123Graph_ACIG" hidden="1">[6]INDEX1!$HN$85:$HN$170</definedName>
    <definedName name="__123Graph_ACRUDE" hidden="1">[6]INDEX1!$HP$13:$HP$180</definedName>
    <definedName name="__123Graph_ACURRENT" hidden="1">'[7]AA-2a'!#REF!</definedName>
    <definedName name="__123Graph_AGRAPH1" hidden="1">[5]E!$B$4:$B$44</definedName>
    <definedName name="__123Graph_ALA" hidden="1">[6]INDEX1!$C$34:$C$45</definedName>
    <definedName name="__123Graph_B" hidden="1">'[4]100% Statements'!#REF!</definedName>
    <definedName name="__123Graph_BCIG" hidden="1">[6]INDEX1!$HO$85:$HO$170</definedName>
    <definedName name="__123Graph_BCRUDE" hidden="1">[6]INDEX1!$HR$13:$HR$180</definedName>
    <definedName name="__123Graph_BCURRENT" hidden="1">'[7]AA-2a'!#REF!</definedName>
    <definedName name="__123Graph_BGRAPH1" hidden="1">[5]E!$C$4:$C$44</definedName>
    <definedName name="__123Graph_BLA" hidden="1">[6]INDEX1!$BV$34:$BV$45</definedName>
    <definedName name="__123Graph_C" hidden="1">'[4]100% Statements'!#REF!</definedName>
    <definedName name="__123Graph_CLA" hidden="1">[6]INDEX1!$AT$34:$AT$45</definedName>
    <definedName name="__123Graph_D" hidden="1">'[4]100% Statements'!#REF!</definedName>
    <definedName name="__123Graph_E" hidden="1">'[4]100% Statements'!#REF!</definedName>
    <definedName name="__123Graph_X" hidden="1">'[4]100% Statements'!#REF!</definedName>
    <definedName name="__123Graph_XCIG" hidden="1">[6]INDEX1!$HJ$85:$HJ$170</definedName>
    <definedName name="__123Graph_XCRUDE" hidden="1">[6]INDEX1!$HI$13:$HI$180</definedName>
    <definedName name="__123Graph_XCURRENT" hidden="1">'[7]AA-2a'!#REF!</definedName>
    <definedName name="__123Graph_XGRAPH1" hidden="1">[5]E!$A$4:$A$44</definedName>
    <definedName name="__123Graph_XLA" hidden="1">[6]INDEX1!$HI$157:$HI$168</definedName>
    <definedName name="__NR01">'[3]#REF'!$A$200:$U$399</definedName>
    <definedName name="__NR02">'[3]#REF'!$A$400:$IV$599</definedName>
    <definedName name="__NR03">'[3]#REF'!$A$600:$IV$718</definedName>
    <definedName name="__NR04">'[3]#REF'!$A$800:$IV$918</definedName>
    <definedName name="__NR05">'[3]#REF'!$A$1000:$IV$1118</definedName>
    <definedName name="__NR06">'[3]#REF'!$A$1200:$IV$1318</definedName>
    <definedName name="__NR07">'[3]#REF'!$A$1400:$IV$1518</definedName>
    <definedName name="__NR08">'[3]#REF'!$A$1600:$IV$1718</definedName>
    <definedName name="__NR09">'[3]#REF'!$A$1800:$IV$1918</definedName>
    <definedName name="__NR10">'[3]#REF'!$A$2000:$IV$2118</definedName>
    <definedName name="__NR11">'[3]#REF'!$A$2200:$IV$2318</definedName>
    <definedName name="__NR12">'[3]#REF'!$A$2400:$IV$2518</definedName>
    <definedName name="__NR13">'[3]#REF'!$A$2600:$IV$2718</definedName>
    <definedName name="__NR14">'[3]#REF'!$A$2800:$IV$2918</definedName>
    <definedName name="__NR15">'[3]#REF'!$A$3000:$IV$3118</definedName>
    <definedName name="__NR16">'[3]#REF'!$A$3200:$IV$3318</definedName>
    <definedName name="__NR17">'[3]#REF'!$A$3400:$IV$3519</definedName>
    <definedName name="__NR18">'[3]#REF'!$A$3600:$IV$3719</definedName>
    <definedName name="__NR20">'[3]#REF'!$A$3800:$IV$3919</definedName>
    <definedName name="__NR21">'[3]#REF'!$A$4000:$IV$4118</definedName>
    <definedName name="__NR22">'[3]#REF'!$A$4200:$IV$4318</definedName>
    <definedName name="__NR23">'[3]#REF'!$A$4400:$IV$4518</definedName>
    <definedName name="__NR24">'[3]#REF'!$A$4600:$IV$4718</definedName>
    <definedName name="__NR25">'[3]#REF'!$A$4800:$IV$4918</definedName>
    <definedName name="__NR26">'[3]#REF'!$A$5000:$IV$5118</definedName>
    <definedName name="__NR27">'[3]#REF'!$A$5200:$IV$5318</definedName>
    <definedName name="__NR28">'[3]#REF'!$A$5400:$IV$5518</definedName>
    <definedName name="__NR29">'[3]#REF'!$A$5600:$IV$5718</definedName>
    <definedName name="__NR30">'[3]#REF'!$A$5800:$IV$5918</definedName>
    <definedName name="__NR31">'[3]#REF'!$A$6000:$IV$6118</definedName>
    <definedName name="__NR32">'[3]#REF'!$A$6200:$IV$6318</definedName>
    <definedName name="__NR33">'[3]#REF'!$A$6400:$IV$6518</definedName>
    <definedName name="__NR34">'[3]#REF'!$A$6652:$IV$6718</definedName>
    <definedName name="__NR35">'[3]#REF'!$A$6800:$IV$6919</definedName>
    <definedName name="__NR36">'[3]#REF'!$A$7000:$IV$7119</definedName>
    <definedName name="__NR37">'[3]#REF'!$A$7200:$IV$7319</definedName>
    <definedName name="__q222" hidden="1">{"Income Statement",#N/A,FALSE,"Stmt of Earnings"}</definedName>
    <definedName name="_0_ICQ_WageRate">#REF!</definedName>
    <definedName name="_0_SLQ_MetricsDIR">#REF!</definedName>
    <definedName name="_0_SLQ_MetricsIND">#REF!</definedName>
    <definedName name="_0_TAQ_TDC_AcctSumry">#REF!</definedName>
    <definedName name="_0_TAQ_TDC_COAList">'[8]TDC COA Sumry'!$A$7</definedName>
    <definedName name="_0_TAQ_TDC_COAListArea">'[8]COA Sumry by Area'!$A$7</definedName>
    <definedName name="_0_TAQ_TDC_COAListContr">'[8]COA Sumry by Contr'!$A$7</definedName>
    <definedName name="_0_TAQ_TDC_COAListRepGrp">'[8]COA Sumry by RG'!$A$7</definedName>
    <definedName name="_0_TAQ_TDC_COASumry">'[8]TDC COA Grp Sumry'!$A$6</definedName>
    <definedName name="_0_TAQ_TDC_InstallDetsFull">'[8]TDC Item Dets-Full'!$A$6</definedName>
    <definedName name="_0_TAQ_TDC_InstallDetsIPMFull">'[8]TDC Item Dets-IPM-Full'!$A$6</definedName>
    <definedName name="_0_TAQ_TDC_ItemDetsByOrigin">'[8]TDC Item Dets'!$A$6</definedName>
    <definedName name="_0_TAQ_TDC_ItemSumry">'[8]TDC Item Sumry'!$A$6</definedName>
    <definedName name="_0_TAQ_TDC_KeyQtySumry">'[8]TDC Key Qty Sumry'!$A$6</definedName>
    <definedName name="_0_TAQ_TDC_ListCompProj">'[8]List - Components'!$A$7</definedName>
    <definedName name="_0_TAQ_TDC_ListEQProj">'[8]List - Equipment'!$A$6</definedName>
    <definedName name="_00_ICQ_ConstInd">#REF!</definedName>
    <definedName name="_00_ICQ_Contingency">#REF!</definedName>
    <definedName name="_00_ICQ_DirectWageBuild">#REF!</definedName>
    <definedName name="_00_ICQ_Engineering">#REF!</definedName>
    <definedName name="_00_ICQ_FldOfcInd">#REF!</definedName>
    <definedName name="_00_ICQ_Freight">#REF!</definedName>
    <definedName name="_00_ICQ_OtherProjCosts">#REF!</definedName>
    <definedName name="_00_ICQ_TaxesPermits">#REF!</definedName>
    <definedName name="_1__123Graph_ACHART_1" hidden="1">[9]Template!$B$8:$B$35</definedName>
    <definedName name="_10__123Graph_ECHART_2" hidden="1">[10]A!$B$45:$D$45</definedName>
    <definedName name="_10300">+'[11]Set Month &amp; Year'!A1048546+'[11]Set Month &amp; Year'!A1048547+'[11]Set Month &amp; Year'!A1048548+'[11]Set Month &amp; Year'!A1048549+'[11]Set Month &amp; Year'!A1048550+'[11]Set Month &amp; Year'!A1048551+'[11]Set Month &amp; Year'!A1048552+'[11]Set Month &amp; Year'!A1048553+'[11]Set Month &amp; Year'!A1048554+'[11]Set Month &amp; Year'!A1048555+'[11]Set Month &amp; Year'!A1048556+'[11]Set Month &amp; Year'!A1048557+'[11]Set Month &amp; Year'!A1048558+'[11]Set Month &amp; Year'!A1048559+'[11]Set Month &amp; Year'!A1048560+'[11]Set Month &amp; Year'!A1048561+'[11]Set Month &amp; Year'!A1048562+'[11]Set Month &amp; Year'!A1048563+'[11]Set Month &amp; Year'!A1048564+'[11]Set Month &amp; Year'!A1048565+'[11]Set Month &amp; Year'!A1048566+'[11]Set Month &amp; Year'!A1048567+'[11]Set Month &amp; Year'!A1048568+'[11]Set Month &amp; Year'!A1048569+'[11]Set Month &amp; Year'!A1048570+'[11]Set Month &amp; Year'!A1048571+'[11]Set Month &amp; Year'!A1048572+'[11]Set Month &amp; Year'!A1048573</definedName>
    <definedName name="_10PRINT_NW">#REF!</definedName>
    <definedName name="_11__123Graph_XCHART_1" hidden="1">[9]Template!$A$8:$A$35</definedName>
    <definedName name="_11310">+'[11]Invest (B-10.2)'!A1048546+'[11]Invest (B-10.2)'!A1048547+'[11]Invest (B-10.2)'!A1048548+'[11]Invest (B-10.2)'!A1048549+'[11]Invest (B-10.2)'!A1048550+'[11]Invest (B-10.2)'!A1048551+'[11]Invest (B-10.2)'!A1048552+'[11]Invest (B-10.2)'!A1048553+'[11]Invest (B-10.2)'!A1048554+'[11]Invest (B-10.2)'!A1048555+'[11]Invest (B-10.2)'!A1048556+'[11]Invest (B-10.2)'!A1048557+'[11]Invest (B-10.2)'!A1048558+'[11]Invest (B-10.2)'!A1048559+'[11]Invest (B-10.2)'!A1048560+'[11]Invest (B-10.2)'!A1048561+'[11]Invest (B-10.2)'!A1048562+'[11]Invest (B-10.2)'!A1048563+'[11]Invest (B-10.2)'!A1048564+'[11]Invest (B-10.2)'!A1048565+'[11]Invest (B-10.2)'!A1048566+'[11]Invest (B-10.2)'!A1048567+'[11]Invest (B-10.2)'!A1048568+'[11]Invest (B-10.2)'!A1048569+'[11]Invest (B-10.2)'!A1048570+'[11]Invest (B-10.2)'!A1048571+'[11]Invest (B-10.2)'!A1048572+'[11]Invest (B-10.2)'!A1048573</definedName>
    <definedName name="_12__123Graph_XCHART_2" hidden="1">[10]A!$B$39:$D$39</definedName>
    <definedName name="_12PRINT_OS">#REF!</definedName>
    <definedName name="_14PRINT_OTHER">#REF!</definedName>
    <definedName name="_1DebtInputAddressTa">[12]Storage!#REF!</definedName>
    <definedName name="_1PRINT_IPLGAL">#REF!</definedName>
    <definedName name="_1TAB">[13]TVCH_LKH!#REF!</definedName>
    <definedName name="_2__123Graph_ACHART_2" hidden="1">[10]A!$B$41:$D$41</definedName>
    <definedName name="_2_SLQ_NozzleList">#REF!</definedName>
    <definedName name="_2_TAQ_EquipDetsByOrigin">#REF!</definedName>
    <definedName name="_2HeadingsAddressTa">[12]Storage!#REF!</definedName>
    <definedName name="_2PR">[13]TVCH_LKH!#REF!</definedName>
    <definedName name="_2PRINT_IPLGAL">#REF!</definedName>
    <definedName name="_2PRINT_IPLT">#REF!</definedName>
    <definedName name="_3_">[13]TVCH_LKH!#REF!</definedName>
    <definedName name="_3__123Graph_BCHART_1" hidden="1">[9]Template!$C$8:$C$35</definedName>
    <definedName name="_3_AQ_Acct3Pipe_AvgDiam">#REF!</definedName>
    <definedName name="_3_AQ_AGPipe_AvgDiam">#REF!</definedName>
    <definedName name="_3_AQ_AGPipe_AvgDiam_BoreLg">#REF!</definedName>
    <definedName name="_3_AQ_AGPipe_AvgDiam_BoreSm">#REF!</definedName>
    <definedName name="_3_AQ_AGPipe_AvgDiam_MatCS">#REF!</definedName>
    <definedName name="_3_AQ_AGPipe_AvgDiam_MatMisc">#REF!</definedName>
    <definedName name="_3_AQ_AGPipe_AvgDiam_MatSS">#REF!</definedName>
    <definedName name="_3_AQ_FBuriedPLPipe_AvgDiam">'[8]Project Metrics'!$AF$23</definedName>
    <definedName name="_3_AQ_HBuriedPLPipe_AvgDiam">'[8]Project Metrics'!$AF$25</definedName>
    <definedName name="_3_AQ_RestrainPLPipe_AvgDiam">'[8]Project Metrics'!$AF$27</definedName>
    <definedName name="_3_AQ_UGPipe_AvgDiam">#REF!</definedName>
    <definedName name="_3_AQ_UnrestrainPLPipe_AvgDiam">'[8]Project Metrics'!$AF$29</definedName>
    <definedName name="_3_KQQ_AGPipe_Sub1_BoreLg">#REF!</definedName>
    <definedName name="_3_KQQ_AGPipe_Sub1_BoreSm">#REF!</definedName>
    <definedName name="_3_KQQ_AGPipe_Sub2_InstPipe">#REF!</definedName>
    <definedName name="_3_KQQ_AGPipe_Sub2_Spool">#REF!</definedName>
    <definedName name="_3_KQQ_AGPipe_Sub2_StRun">#REF!</definedName>
    <definedName name="_3_KQQ_AGPipe_Sub3_FieldRunFab">#REF!</definedName>
    <definedName name="_3_KQQ_AGPipe_Sub3_RemoteFab">#REF!</definedName>
    <definedName name="_3_KQQ_AGPipeLength_MatCS">#REF!</definedName>
    <definedName name="_3_KQQ_AGPipeLength_MatMisc">#REF!</definedName>
    <definedName name="_3_KQQ_AGPipeLength_MatSS">#REF!</definedName>
    <definedName name="_3_KQQ_FBPipelineQty">'[8]Project Metrics'!$AC$27</definedName>
    <definedName name="_3_KQQ_HBPipelineQty">'[8]Project Metrics'!$AC$29</definedName>
    <definedName name="_3_KQQ_ResPipelineQty">'[8]Project Metrics'!$AC$31</definedName>
    <definedName name="_3_KQQ_UnResPipelineQty">'[8]Project Metrics'!$AC$33</definedName>
    <definedName name="_3_TAQ_PipeDetsByOrigin">#REF!</definedName>
    <definedName name="_33E0">+#REF!+#REF!+#REF!+#REF!+#REF!+#REF!+#REF!+#REF!+#REF!+#REF!+#REF!+#REF!+#REF!+#REF!</definedName>
    <definedName name="_33E1">[14]!_33E0+#REF!+#REF!+#REF!+#REF!+#REF!+#REF!+#REF!+#REF!+#REF!+#REF!+#REF!+#REF!+#REF!</definedName>
    <definedName name="_33E515">[14]!_33E0+#REF!+#REF!+#REF!+#REF!+#REF!+#REF!+#REF!+#REF!+#REF!+#REF!+#REF!+#REF!+#REF!</definedName>
    <definedName name="_3400">+[15]P_L!A1048562+[15]P_L!A1048563+[15]P_L!A1048564+[15]P_L!A1048565+[15]P_L!A1048566+[15]P_L!A1048567+[15]P_L!A1048568+[15]P_L!A1048569+[15]P_L!A1048570+[15]P_L!A1048571+[15]P_L!A1048572+[15]P_L!A1048573+[15]P_L!A1048574+[15]P_L!A1048575</definedName>
    <definedName name="_3401">#N/A</definedName>
    <definedName name="_3402">[14]!_3401+#REF!+#REF!+#REF!+#REF!+#REF!+#REF!+#REF!+#REF!+#REF!+#REF!+#REF!+#REF!+#REF!</definedName>
    <definedName name="_3403">[14]!_3402+#REF!+#REF!+#REF!+#REF!+#REF!+#REF!+#REF!+#REF!+#REF!+#REF!+#REF!+#REF!+#REF!</definedName>
    <definedName name="_3600">+[15]B_Sheet!A1048562+[15]B_Sheet!A1048563+[15]B_Sheet!A1048564+[15]B_Sheet!A1048565+[15]B_Sheet!A1048566+[15]B_Sheet!A1048567+[15]B_Sheet!A1048568+[15]B_Sheet!A1048569+[15]B_Sheet!A1048570+[15]B_Sheet!A1048571+[15]B_Sheet!A1048572+[15]B_Sheet!A1048573+[15]B_Sheet!A1048574+[15]B_Sheet!A1048575</definedName>
    <definedName name="_3642">+#REF!+#REF!+#REF!+#REF!+#REF!+#REF!+#REF!+#REF!+#REF!+#REF!+#REF!+#REF!+#REF!+#REF!</definedName>
    <definedName name="_36D4">+#REF!+#REF!+#REF!+#REF!+#REF!+#REF!+#REF!+#REF!+#REF!+#REF!+#REF!+#REF!+#REF!+#REF!</definedName>
    <definedName name="_36D5">[14]!_36D4+#REF!+#REF!+#REF!+#REF!+#REF!+#REF!+#REF!+#REF!+#REF!+#REF!+#REF!+#REF!+#REF!</definedName>
    <definedName name="_36D6">[14]!_36D5+#REF!+#REF!+#REF!+#REF!+#REF!+#REF!+#REF!+#REF!+#REF!+#REF!+#REF!+#REF!+#REF!</definedName>
    <definedName name="_3InputAddressTa">[12]Storage!#REF!</definedName>
    <definedName name="_3PRINT_LEASE">#REF!</definedName>
    <definedName name="_4__123Graph_BCHART_2" hidden="1">[10]A!$B$42:$D$42</definedName>
    <definedName name="_4_160">#REF!</definedName>
    <definedName name="_4_KQQ_Conc_Sub1_BlkLg">#REF!</definedName>
    <definedName name="_4_KQQ_Conc_Sub1_BlkMed">#REF!</definedName>
    <definedName name="_4_KQQ_Conc_Sub1_BlkSm">#REF!</definedName>
    <definedName name="_4_KQQ_Conc_Sub1_DuctBank">#REF!</definedName>
    <definedName name="_4_KQQ_Conc_Sub1_Elev">#REF!</definedName>
    <definedName name="_4_KQQ_Conc_Sub1_MassLg">#REF!</definedName>
    <definedName name="_4_KQQ_Conc_Sub1_MassMed">#REF!</definedName>
    <definedName name="_4_KQQ_Conc_Sub1_MassSm">#REF!</definedName>
    <definedName name="_4_KQQ_Conc_Sub1_Piling">#REF!</definedName>
    <definedName name="_4_KQQ_ConcTot_Embeds">#REF!</definedName>
    <definedName name="_4_KQQ_ConcTot_ExcBF">#REF!</definedName>
    <definedName name="_4_KQQ_ConcTot_Forms">#REF!</definedName>
    <definedName name="_4_KQQ_ConcTot_Grout">#REF!</definedName>
    <definedName name="_4_KQQ_ConcTot_Rebar">#REF!</definedName>
    <definedName name="_4_KQQ_ConcTotQty">#REF!</definedName>
    <definedName name="_4_TAQ_CivilDetsByOrigin">#REF!</definedName>
    <definedName name="_4PRINT_IPLT">#REF!</definedName>
    <definedName name="_4PRINT_ME">#REF!</definedName>
    <definedName name="_4ProjectionsT">[12]Storage!#REF!</definedName>
    <definedName name="_5__123Graph_CCHART_1" hidden="1">[9]Template!$D$8:$D$35</definedName>
    <definedName name="_5_KQQ_TotQty_Sub1_ExLtLt">#REF!</definedName>
    <definedName name="_5_KQQ_TotQty_Sub1_HvyXHvy">#REF!</definedName>
    <definedName name="_5_KQQ_TotQty_Sub1_Ldr">#REF!</definedName>
    <definedName name="_5_KQQ_TotQty_Sub1_Med">#REF!</definedName>
    <definedName name="_5_KQQ_TotQty_Sub1_Misc">#REF!</definedName>
    <definedName name="_5_KQQ_TotQty_Sub1_PlatStrGrt">#REF!</definedName>
    <definedName name="_5_KQQ_TotQty_Sub2_FloorTread">#REF!</definedName>
    <definedName name="_5_KQQ_TotQty_Sub2_HR">#REF!</definedName>
    <definedName name="_5_KQQ_TotQty_Sub2_Ladder">#REF!</definedName>
    <definedName name="_5_KQQ_TotQty_Sub2_Other">#REF!</definedName>
    <definedName name="_5_KQQ_TotQty_Sub2_Piperack">#REF!</definedName>
    <definedName name="_5_KQQ_TotQty_Sub2_Platform">#REF!</definedName>
    <definedName name="_5_KQQ_TotQty_Sub2_Structure">#REF!</definedName>
    <definedName name="_5_KQQ_TotQty_Sub2_Suppts">#REF!</definedName>
    <definedName name="_5_KQQ_TotQty_Sub2_TowersTrusses">#REF!</definedName>
    <definedName name="_5_TAQ_SteelDetsByOrigin">#REF!</definedName>
    <definedName name="_53E0">+#REF!+#REF!+#REF!+#REF!+#REF!+#REF!+#REF!+#REF!+#REF!+#REF!+#REF!+#REF!+#REF!+#REF!</definedName>
    <definedName name="_53E1">[14]!_53E0+#REF!+#REF!+#REF!+#REF!+#REF!+#REF!+#REF!+#REF!+#REF!+#REF!+#REF!+#REF!+#REF!</definedName>
    <definedName name="_5642">+#REF!+#REF!+#REF!+#REF!+#REF!+#REF!+#REF!+#REF!+#REF!+#REF!+#REF!+#REF!+#REF!+#REF!</definedName>
    <definedName name="_5PRINT_NW">#REF!</definedName>
    <definedName name="_6__123Graph_CCHART_2" hidden="1">[10]A!$B$43:$D$43</definedName>
    <definedName name="_6_KQQ_InstTerms">#REF!</definedName>
    <definedName name="_6_KQQ_InstWire">#REF!</definedName>
    <definedName name="_6_KQQ_RacewayTot">#REF!</definedName>
    <definedName name="_6_KQQ_TotCount_InstJBox">#REF!</definedName>
    <definedName name="_6_TAQ_InstDetsByOrigin">#REF!</definedName>
    <definedName name="_6PRINT_LEASE">#REF!</definedName>
    <definedName name="_6PRINT_OS">#REF!</definedName>
    <definedName name="_7__123Graph_DCHART_1" hidden="1">[9]Template!$E$8:$E$35</definedName>
    <definedName name="_7_KQQ_AGElecTerms">#REF!</definedName>
    <definedName name="_7_KQQ_AGJBox">#REF!</definedName>
    <definedName name="_7_KQQ_AGRacewayTot">#REF!</definedName>
    <definedName name="_7_KQQ_AGUGElecTerms">#REF!</definedName>
    <definedName name="_7_KQQ_AGUGJBox">#REF!</definedName>
    <definedName name="_7_KQQ_AGUGRacewayTot">#REF!</definedName>
    <definedName name="_7_TAQ_ElecDetsByOrigin">#REF!</definedName>
    <definedName name="_7PRINT_OTHER">#REF!</definedName>
    <definedName name="_8__123Graph_DCHART_2" hidden="1">[10]A!$B$44:$D$44</definedName>
    <definedName name="_8_TAQ_InsulDetsByOrigin">#REF!</definedName>
    <definedName name="_8PRINT_ME">#REF!</definedName>
    <definedName name="_9__123Graph_ECHART_1" hidden="1">[9]Template!$F$8:$F$35</definedName>
    <definedName name="_9_TAQ_PaintDetsByOrigin">#REF!</definedName>
    <definedName name="_apr2">'[1]2018 EGD Charges'!#REF!</definedName>
    <definedName name="_apr3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g2">'[1]2018 EGD Charges'!#REF!</definedName>
    <definedName name="_aug3">#REF!</definedName>
    <definedName name="_bdm.011173B2C38B433A8D9966B0F018ED7B.edm" hidden="1">#REF!</definedName>
    <definedName name="_bdm.113889ABFA0F4F29AE858E9B628CDB87.edm" hidden="1">#REF!</definedName>
    <definedName name="_bdm.155CD2D33CEF48EE9AE8917B3B5003D9.edm" hidden="1">#REF!</definedName>
    <definedName name="_bdm.27CFC3F7410A43CCBAFC1F7EE8DD94C8.edm" hidden="1">#REF!</definedName>
    <definedName name="_bdm.29A3A2B11FCC4406BE86B0157D1D5968.edm" hidden="1">#REF!</definedName>
    <definedName name="_bdm.2C811FA424BD48969B8C96FD3BDB532B.edm" hidden="1">#REF!</definedName>
    <definedName name="_bdm.2F84F4F2203C48E08B3C7403AAC3409F.edm" hidden="1">#REF!</definedName>
    <definedName name="_bdm.3421B753449D4FB4A6C7750CDEDEF436.edm" hidden="1">#REF!</definedName>
    <definedName name="_bdm.3FA1DECB4CD04B48A136A33BB1EDDE11.edm" hidden="1">#REF!</definedName>
    <definedName name="_bdm.3FEFB9C29E4245529286AC4A16A82463.edm" hidden="1">#REF!</definedName>
    <definedName name="_bdm.435597A14EEA4DCB945B3B87A1CD8958.edm" hidden="1">#REF!</definedName>
    <definedName name="_bdm.49EA3731F8B74D3683EA128503A58642.edm" hidden="1">#REF!</definedName>
    <definedName name="_bdm.4B906F2216AB4608829152B2EAD2F3AC.edm" hidden="1">#REF!</definedName>
    <definedName name="_bdm.4DA6BB4FF7D248C1989637777080E83C.edm" hidden="1">#REF!</definedName>
    <definedName name="_bdm.5EA9EAB313254918AD6E3DBA83B8E2FE.edm" hidden="1">#REF!</definedName>
    <definedName name="_bdm.66E05D2A10C3472EA8E7C712C482EAB1.edm" hidden="1">#REF!</definedName>
    <definedName name="_bdm.68BDA9B5AE234362ADBE2F48A4EEA06A.edm" hidden="1">#REF!</definedName>
    <definedName name="_bdm.71DEEEC02AD94A2F9BFA5C8E81792BFE.edm" hidden="1">#REF!</definedName>
    <definedName name="_bdm.74BB13837DF040A39ADE13A32B933CC7.edm" hidden="1">#REF!</definedName>
    <definedName name="_bdm.7678985D0F9E41C8AE3B293C967178B7.edm" hidden="1">#REF!</definedName>
    <definedName name="_bdm.7B1DCE9A9B2F46BE843D1D32B2B1BCE7.edm" hidden="1">#REF!</definedName>
    <definedName name="_bdm.7B88E11CB4E24F02B5C014D7F87E2072.edm" hidden="1">#REF!</definedName>
    <definedName name="_bdm.7C2AE762A77A41379C1FE3B0F2D6C85C.edm" hidden="1">#REF!</definedName>
    <definedName name="_bdm.7E4A68D8A09D48A8913236CB83934CD3.edm" hidden="1">#REF!</definedName>
    <definedName name="_bdm.7F44946069C047D38DBC0388742618E9.edm" hidden="1">#REF!</definedName>
    <definedName name="_bdm.7F8F047A5078461E9BDCC75A1B634390.edm" hidden="1">#REF!</definedName>
    <definedName name="_bdm.87494C99302F4D268519D0C2506A4FD9.edm" hidden="1">#REF!</definedName>
    <definedName name="_bdm.93F1677EB9144377B89BC17D75BD9BF0.edm" hidden="1">#REF!</definedName>
    <definedName name="_bdm.9AA19022B7EF4F00856E7C5B8FC440F0.edm" hidden="1">#REF!</definedName>
    <definedName name="_bdm.9DB5970362774242970CF94BE508319F.edm" hidden="1">#REF!</definedName>
    <definedName name="_bdm.A1A3307A494A43FDAE5BD9F7BD8DA395.edm" hidden="1">#REF!</definedName>
    <definedName name="_bdm.A46A1D31365545078411B39711432804.edm" hidden="1">#REF!</definedName>
    <definedName name="_bdm.AB795592191E4C9CA7AC92B696FAA38B.edm" hidden="1">#REF!</definedName>
    <definedName name="_bdm.AF45CADEFD3C431B8F4A4BC5A5B94F3A.edm" hidden="1">#REF!</definedName>
    <definedName name="_bdm.B56AC9DA4B7F45D68C33A1D77DE3153E.edm" hidden="1">#REF!</definedName>
    <definedName name="_bdm.BB1521F9C3B44CCC9BEC6FE70438CF8A.edm" hidden="1">#REF!</definedName>
    <definedName name="_bdm.CC79A2CB58DF4C2D9FCB84C9003351E4.edm" hidden="1">#REF!</definedName>
    <definedName name="_bdm.CD78E95EA939478FBA877480842DDD29.edm" hidden="1">#REF!</definedName>
    <definedName name="_bdm.E1796C0CBB33426FA58DEF7FD7A32AC5.edm" hidden="1">#REF!</definedName>
    <definedName name="_bdm.E204C69FE8A24623A897CC9623310E98.edm" hidden="1">#REF!</definedName>
    <definedName name="_bdm.E84DB89005F249C88684367955A83640.edm" hidden="1">#REF!</definedName>
    <definedName name="_bdm.EB8CAA2481824DCA93C1F7878FCFDEF6.edm" hidden="1">#REF!</definedName>
    <definedName name="_bdm.EC35E26714E049D6910AA57B6059B311.edm" hidden="1">#REF!</definedName>
    <definedName name="_bdm.EE606E20E5B14EEDABDA94D28A58DA55.edm" hidden="1">#REF!</definedName>
    <definedName name="_bdm.F633277D210C4250A9F32DA0C021CEDF.edm" hidden="1">#REF!</definedName>
    <definedName name="_bdm.FA4F08BFEC4C42D5A537D01CB137BD52.edm" hidden="1">#REF!</definedName>
    <definedName name="_bdm.FastTrackBookmark.5_29_2008_1_40_45_PM.edm" hidden="1">#REF!</definedName>
    <definedName name="_bdm.FB8FA4BD12504936A65BBC325721FBB2.edm" hidden="1">#REF!</definedName>
    <definedName name="_Currency_Civil_Item_Dets">#REF!</definedName>
    <definedName name="_Currency_COA_Sumry__Std_Imp">'[8]COA Sumry - Std Imp'!$F$6</definedName>
    <definedName name="_Currency_COA_Sumry_by_Area">'[8]COA Sumry by Area'!$J$6</definedName>
    <definedName name="_Currency_COA_Sumry_by_Contr">'[8]COA Sumry by Contr'!$J$6</definedName>
    <definedName name="_Currency_COA_Sumry_by_RG">'[8]COA Sumry by RG'!$J$6</definedName>
    <definedName name="_Currency_Contr_TDC__Std_Imp">'[8]Contr TDC - Std Imp'!$G$6</definedName>
    <definedName name="_Currency_Elec_Item_Dets">#REF!</definedName>
    <definedName name="_Currency_Equip_Item_Dets">#REF!</definedName>
    <definedName name="_Currency_Inst_Item_Dets">#REF!</definedName>
    <definedName name="_Currency_Insul_Item_Dets">#REF!</definedName>
    <definedName name="_Currency_Item_Sumry__Std_Imp">'[8]Item Sumry - Std Imp'!$I$6</definedName>
    <definedName name="_Currency_List__Components">'[8]List - Components'!$G$6</definedName>
    <definedName name="_Currency_List__Equipment">'[8]List - Equipment'!$I$5</definedName>
    <definedName name="_Currency_Paint_Item_Dets">#REF!</definedName>
    <definedName name="_Currency_Pipe_Item_Dets">#REF!</definedName>
    <definedName name="_Currency_Proj_Cost_Sumry">#REF!</definedName>
    <definedName name="_Currency_Proj_TIC__Std_Imp">'[8]Proj TIC - Std Imp'!$F$6</definedName>
    <definedName name="_Currency_Project_Metrics">'[8]Project Metrics'!$O$5</definedName>
    <definedName name="_Currency_Steel_Item_Dets">#REF!</definedName>
    <definedName name="_Currency_TDC_COA_Grp_Sumry">'[8]TDC COA Grp Sumry'!$K$5</definedName>
    <definedName name="_Currency_TDC_COA_Sumry">'[8]TDC COA Sumry'!$H$6</definedName>
    <definedName name="_Currency_TDC_Item_Dets">'[8]TDC Item Dets'!$P$5</definedName>
    <definedName name="_Currency_TDC_Item_DetsFull">'[8]TDC Item Dets-Full'!$V$5</definedName>
    <definedName name="_Currency_TDC_Item_DetsIPMFull">'[8]TDC Item Dets-IPM-Full'!$T$5</definedName>
    <definedName name="_Currency_TDC_Item_Sumry">'[8]TDC Item Sumry'!$O$5</definedName>
    <definedName name="_Currency_TDC_Key_Qty_Sumry">'[8]TDC Key Qty Sumry'!$J$5</definedName>
    <definedName name="_Currency_Unit_Costs__Std_Imp">'[8]Unit Costs - Std Imp'!$F$6</definedName>
    <definedName name="_Currency_Unit_MH__Std_Imp">'[8]Unit MH - Std Imp'!$F$6</definedName>
    <definedName name="_Currrency_List___Components">'[8]List - Components'!$G$6</definedName>
    <definedName name="_ddh103" hidden="1">{#N/A,#N/A,FALSE,"BASE YR"}</definedName>
    <definedName name="_ddh104" hidden="1">{#N/A,#N/A,FALSE,"BASE YR"}</definedName>
    <definedName name="_ddh105" hidden="1">{#N/A,#N/A,FALSE,"ASSUMP"}</definedName>
    <definedName name="_ddh106" hidden="1">{#N/A,#N/A,FALSE,"ASSUMP"}</definedName>
    <definedName name="_ddh107" hidden="1">{#N/A,#N/A,FALSE,"BASE YR"}</definedName>
    <definedName name="_ddh108" hidden="1">{#N/A,#N/A,FALSE,"Finance"}</definedName>
    <definedName name="_ddh109" hidden="1">{#N/A,#N/A,FALSE,"INPUTS"}</definedName>
    <definedName name="_ddh111" hidden="1">{#N/A,#N/A,FALSE,"Op Cost"}</definedName>
    <definedName name="_ddh112" hidden="1">{#N/A,#N/A,FALSE,"Plant"}</definedName>
    <definedName name="_ddh113" hidden="1">{#N/A,#N/A,FALSE,"Revenue"}</definedName>
    <definedName name="_ddh114" hidden="1">{#N/A,#N/A,FALSE,"Scenario"}</definedName>
    <definedName name="_ddh115" hidden="1">{#N/A,#N/A,FALSE,"Tax"}</definedName>
    <definedName name="_ddh203" hidden="1">{#N/A,#N/A,FALSE,"BASE YR"}</definedName>
    <definedName name="_ddh204" hidden="1">{#N/A,#N/A,FALSE,"BASE YR"}</definedName>
    <definedName name="_ddh205" hidden="1">{#N/A,#N/A,FALSE,"BASE YR"}</definedName>
    <definedName name="_ddh206" hidden="1">{#N/A,#N/A,FALSE,"BASE YR"}</definedName>
    <definedName name="_ddh207" hidden="1">{#N/A,#N/A,FALSE,"ASSUMP"}</definedName>
    <definedName name="_ddh208" hidden="1">{#N/A,#N/A,FALSE,"ASSUMP"}</definedName>
    <definedName name="_ddh209" hidden="1">{#N/A,#N/A,FALSE,"BASE YR"}</definedName>
    <definedName name="_ddh210" hidden="1">{#N/A,#N/A,FALSE,"Finance"}</definedName>
    <definedName name="_ddh211" hidden="1">{#N/A,#N/A,FALSE,"INPUTS"}</definedName>
    <definedName name="_ddh212" hidden="1">{#N/A,#N/A,FALSE,"NRAs"}</definedName>
    <definedName name="_ddh213" hidden="1">{#N/A,#N/A,FALSE,"Op Cost"}</definedName>
    <definedName name="_ddh214" hidden="1">{#N/A,#N/A,FALSE,"Plant"}</definedName>
    <definedName name="_ddh215" hidden="1">{#N/A,#N/A,FALSE,"Revenue"}</definedName>
    <definedName name="_ddh216" hidden="1">{#N/A,#N/A,FALSE,"Scenario"}</definedName>
    <definedName name="_ddh218" hidden="1">{#N/A,#N/A,FALSE,"Tax"}</definedName>
    <definedName name="_dec2">'[1]2018 EGD Charges'!#REF!</definedName>
    <definedName name="_dec3">#REF!</definedName>
    <definedName name="_Estimate_Class_Civil_Item_Dets">#REF!</definedName>
    <definedName name="_Estimate_Class_COA_Sumry__Std_Imp">'[8]COA Sumry - Std Imp'!$D$6</definedName>
    <definedName name="_Estimate_Class_COA_Sumry_by_Area">'[8]COA Sumry by Area'!$G$6</definedName>
    <definedName name="_Estimate_Class_COA_Sumry_by_Contr">'[8]COA Sumry by Contr'!$G$6</definedName>
    <definedName name="_Estimate_Class_COA_Sumry_by_RG">'[8]COA Sumry by RG'!$G$6</definedName>
    <definedName name="_Estimate_Class_Contr_TDC__Std_Imp">'[8]Contr TDC - Std Imp'!$E$6</definedName>
    <definedName name="_Estimate_Class_Elec_Item_Dets">#REF!</definedName>
    <definedName name="_Estimate_Class_Equip_Item_Dets">#REF!</definedName>
    <definedName name="_Estimate_Class_Inst_Item_Dets">#REF!</definedName>
    <definedName name="_Estimate_Class_Insul_Item_Dets">#REF!</definedName>
    <definedName name="_Estimate_Class_Item_Sumry__Std_Imp">'[8]Item Sumry - Std Imp'!$F$6</definedName>
    <definedName name="_Estimate_Class_List__Components">'[8]List - Components'!$E$6</definedName>
    <definedName name="_Estimate_Class_List__Equipment">'[8]List - Equipment'!$D$5</definedName>
    <definedName name="_Estimate_Class_Paint_Item_Dets">#REF!</definedName>
    <definedName name="_Estimate_Class_Pipe_Item_Dets">#REF!</definedName>
    <definedName name="_Estimate_Class_Proj_Cost_Sumry">#REF!</definedName>
    <definedName name="_Estimate_Class_Proj_TIC__Std_Imp">'[8]Proj TIC - Std Imp'!$D$6</definedName>
    <definedName name="_Estimate_Class_Project_Metrics">'[8]Project Metrics'!$H$5</definedName>
    <definedName name="_Estimate_Class_Steel_Item_Dets">#REF!</definedName>
    <definedName name="_Estimate_Class_TDC_COA_Grp_Sumry">'[8]TDC COA Grp Sumry'!$E$5</definedName>
    <definedName name="_Estimate_Class_TDC_COA_Sumry">'[8]TDC COA Sumry'!$E$6</definedName>
    <definedName name="_Estimate_Class_TDC_Item_Dets">'[8]TDC Item Dets'!$G$5</definedName>
    <definedName name="_Estimate_Class_TDC_Item_DetsFull">'[8]TDC Item Dets-Full'!$K$5</definedName>
    <definedName name="_Estimate_Class_TDC_Item_DetsIPMFull">'[8]TDC Item Dets-IPM-Full'!$I$5</definedName>
    <definedName name="_Estimate_Class_TDC_Item_Sumry">'[8]TDC Item Sumry'!$F$5</definedName>
    <definedName name="_Estimate_Class_TDC_Key_Qty_Sumry">'[8]TDC Key Qty Sumry'!$E$5</definedName>
    <definedName name="_Estimate_Class_Unit_Costs__Std_Imp">'[8]Unit Costs - Std Imp'!$D$6</definedName>
    <definedName name="_Estimate_Class_Unit_MH__Std_Imp">'[8]Unit MH - Std Imp'!$D$6</definedName>
    <definedName name="_Estimate_Date_Civil_Item_Dets">#REF!</definedName>
    <definedName name="_Estimate_Date_COA_Sumry__Std_Imp">'[8]COA Sumry - Std Imp'!$B$6</definedName>
    <definedName name="_Estimate_Date_COA_Sumry_by_Area">'[8]COA Sumry by Area'!$C$6</definedName>
    <definedName name="_Estimate_Date_COA_Sumry_by_Contr">'[8]COA Sumry by Contr'!$C$6</definedName>
    <definedName name="_Estimate_Date_COA_Sumry_by_RG">'[8]COA Sumry by RG'!$C$6</definedName>
    <definedName name="_Estimate_Date_Contr_TDC__Std_Imp">'[8]Contr TDC - Std Imp'!$B$6</definedName>
    <definedName name="_Estimate_Date_Elec_Item_Dets">#REF!</definedName>
    <definedName name="_Estimate_Date_Equip_Item_Dets">#REF!</definedName>
    <definedName name="_Estimate_Date_Inst_Item_Dets">#REF!</definedName>
    <definedName name="_Estimate_Date_Insul_Item_Dets">#REF!</definedName>
    <definedName name="_Estimate_Date_Item_DetsIPMFull">'[8]TDC Item Dets-IPM-Full'!$B$5</definedName>
    <definedName name="_Estimate_Date_Item_Sumry__Std_Imp">'[8]Item Sumry - Std Imp'!$B$6</definedName>
    <definedName name="_Estimate_Date_List__Components">'[8]List - Components'!$B$6</definedName>
    <definedName name="_Estimate_Date_List__Equipment">'[8]List - Equipment'!$B$5</definedName>
    <definedName name="_Estimate_Date_Paint_Item_Dets">#REF!</definedName>
    <definedName name="_Estimate_Date_Pipe_Item_Dets">#REF!</definedName>
    <definedName name="_Estimate_Date_Proj_Cost_Sumry">#REF!</definedName>
    <definedName name="_Estimate_Date_Proj_TIC__Std_Imp">'[8]Proj TIC - Std Imp'!$B$6</definedName>
    <definedName name="_Estimate_Date_Project_Metrics">'[8]Project Metrics'!$B$5</definedName>
    <definedName name="_Estimate_Date_Steel_Item_Dets">#REF!</definedName>
    <definedName name="_Estimate_Date_TDC_COA_Grp_Sumry">'[8]TDC COA Grp Sumry'!$B$5</definedName>
    <definedName name="_Estimate_Date_TDC_COA_Sumry">'[8]TDC COA Sumry'!$B$6</definedName>
    <definedName name="_Estimate_Date_TDC_Item_Dets">'[8]TDC Item Dets'!$B$5</definedName>
    <definedName name="_Estimate_Date_TDC_Item_DetsFull">'[8]TDC Item Dets-Full'!$B$5</definedName>
    <definedName name="_Estimate_Date_TDC_Item_DetsIPMFull">'[8]TDC Item Dets-IPM-Full'!$B$5</definedName>
    <definedName name="_Estimate_Date_TDC_Item_Sumry">'[8]TDC Item Sumry'!$B$5</definedName>
    <definedName name="_Estimate_Date_TDC_Key_Qty_Sumry">'[8]TDC Key Qty Sumry'!$B$5</definedName>
    <definedName name="_Estimate_Date_Unit_Costs__Std_Imp">'[8]Unit Costs - Std Imp'!$B$6</definedName>
    <definedName name="_Estimate_Date_Unit_MH__Std_Imp">'[8]Unit MH - Std Imp'!$B$6</definedName>
    <definedName name="_F840">+#REF!+#REF!+#REF!+#REF!+#REF!+#REF!+#REF!+#REF!+#REF!+#REF!+#REF!+#REF!+#REF!+#REF!</definedName>
    <definedName name="_FCD0">+#REF!+#REF!+#REF!+#REF!+#REF!+#REF!+#REF!+#REF!+#REF!+#REF!+#REF!+#REF!+#REF!+#REF!</definedName>
    <definedName name="_feb2">'[1]2018 EGD Charges'!#REF!</definedName>
    <definedName name="_feb3">#REF!</definedName>
    <definedName name="_feb4">#REF!</definedName>
    <definedName name="_feb5">#REF!</definedName>
    <definedName name="_Fill" hidden="1">#REF!</definedName>
    <definedName name="_xlnm._FilterDatabase" localSheetId="12" hidden="1">'A01100|Var'!$A$8:$X$852</definedName>
    <definedName name="_xlnm._FilterDatabase" localSheetId="9" hidden="1">Pension_Overlay!$B$2:$Q$21</definedName>
    <definedName name="_xlnm._FilterDatabase" hidden="1">#REF!</definedName>
    <definedName name="_Gen2">#REF!</definedName>
    <definedName name="_gen3">#REF!</definedName>
    <definedName name="_Gen4">#REF!</definedName>
    <definedName name="_Gen5">#REF!</definedName>
    <definedName name="_jan2">'[1]2018 EGD Charges'!#REF!</definedName>
    <definedName name="_jan3">#REF!</definedName>
    <definedName name="_Job_Number_Civil_Item_Dets">#REF!</definedName>
    <definedName name="_Job_Number_COA_Sumry__Std_Imp">'[8]COA Sumry - Std Imp'!$D$5</definedName>
    <definedName name="_Job_Number_COA_Sumry_by_Area">'[8]COA Sumry by Area'!$G$5</definedName>
    <definedName name="_Job_Number_COA_Sumry_by_Contr">'[8]COA Sumry by Contr'!$G$5</definedName>
    <definedName name="_Job_Number_COA_Sumry_by_RG">'[8]COA Sumry by RG'!$G$5</definedName>
    <definedName name="_Job_Number_Contr_TDC__Std_Imp">'[8]Contr TDC - Std Imp'!$E$5</definedName>
    <definedName name="_Job_Number_Elec_Item_Dets">#REF!</definedName>
    <definedName name="_Job_Number_Equip_Item_Dets">#REF!</definedName>
    <definedName name="_Job_Number_Inst_Item_Dets">#REF!</definedName>
    <definedName name="_Job_Number_Insul_Item_Dets">#REF!</definedName>
    <definedName name="_Job_Number_Item_Sumry__Std_Imp">'[8]Item Sumry - Std Imp'!$F$5</definedName>
    <definedName name="_Job_Number_List__Components">'[8]List - Components'!$E$5</definedName>
    <definedName name="_Job_Number_List__Equipment">'[8]List - Equipment'!$G$5</definedName>
    <definedName name="_Job_Number_Paint_Item_Dets">#REF!</definedName>
    <definedName name="_Job_Number_Pipe_Item_Dets">#REF!</definedName>
    <definedName name="_Job_Number_Proj_Cost_Sumry">#REF!</definedName>
    <definedName name="_Job_Number_Proj_TIC__Std_Imp">'[8]Proj TIC - Std Imp'!$D$5</definedName>
    <definedName name="_Job_Number_Project_Metrics">'[8]Project Metrics'!$L$5</definedName>
    <definedName name="_Job_Number_Steel_Item_Dets">#REF!</definedName>
    <definedName name="_Job_Number_TDC_COA_Grp_Sumry">'[8]TDC COA Grp Sumry'!$I$5</definedName>
    <definedName name="_Job_Number_TDC_COA_Sumry">'[8]TDC COA Sumry'!$E$5</definedName>
    <definedName name="_Job_Number_TDC_Item_Dets">'[8]TDC Item Dets'!$L$5</definedName>
    <definedName name="_Job_Number_TDC_Item_DetsFull">'[8]TDC Item Dets-Full'!$R$5</definedName>
    <definedName name="_Job_Number_TDC_Item_DetsIPMFull">'[8]TDC Item Dets-IPM-Full'!$P$5</definedName>
    <definedName name="_Job_Number_TDC_Item_Sumry">'[8]TDC Item Sumry'!$L$5</definedName>
    <definedName name="_Job_Number_TDC_Key_Qty_Sumry">'[8]TDC Key Qty Sumry'!$H$5</definedName>
    <definedName name="_Job_Number_Unit_Costs__Std_Imp">'[8]Unit Costs - Std Imp'!$D$5</definedName>
    <definedName name="_Job_Number_Unit_MH__Std_Imp">'[8]Unit MH - Std Imp'!$D$5</definedName>
    <definedName name="_jul2">'[1]2018 EGD Charges'!#REF!</definedName>
    <definedName name="_jul3">#REF!</definedName>
    <definedName name="_jun2">'[1]2018 EGD Charges'!#REF!</definedName>
    <definedName name="_jun3">#REF!</definedName>
    <definedName name="_Key1" hidden="1">#REF!</definedName>
    <definedName name="_Key2" hidden="1">#REF!</definedName>
    <definedName name="_Logo_Civil_COA_Sumry">"Object 10"</definedName>
    <definedName name="_Logo_Civil_Item_Dets">"Object 131"</definedName>
    <definedName name="_Logo_Civil_Item_Sumry">"Object 53"</definedName>
    <definedName name="_mar2">'[1]2018 EGD Charges'!#REF!</definedName>
    <definedName name="_mar3">#REF!</definedName>
    <definedName name="_may2">'[1]2018 EGD Charges'!#REF!</definedName>
    <definedName name="_may3">#REF!</definedName>
    <definedName name="_nov2">'[1]2018 EGD Charges'!#REF!</definedName>
    <definedName name="_nov3">#REF!</definedName>
    <definedName name="_NR01">'[3]#REF'!$A$200:$U$399</definedName>
    <definedName name="_NR02">'[3]#REF'!$A$400:$IV$599</definedName>
    <definedName name="_NR03">'[3]#REF'!$A$600:$IV$718</definedName>
    <definedName name="_NR04">'[3]#REF'!$A$800:$IV$918</definedName>
    <definedName name="_NR05">'[3]#REF'!$A$1000:$IV$1118</definedName>
    <definedName name="_NR06">'[3]#REF'!$A$1200:$IV$1318</definedName>
    <definedName name="_NR07">'[3]#REF'!$A$1400:$IV$1518</definedName>
    <definedName name="_NR08">'[3]#REF'!$A$1600:$IV$1718</definedName>
    <definedName name="_NR09">'[3]#REF'!$A$1800:$IV$1918</definedName>
    <definedName name="_NR10">'[3]#REF'!$A$2000:$IV$2118</definedName>
    <definedName name="_NR11">'[3]#REF'!$A$2200:$IV$2318</definedName>
    <definedName name="_NR12">'[3]#REF'!$A$2400:$IV$2518</definedName>
    <definedName name="_NR13">'[3]#REF'!$A$2600:$IV$2718</definedName>
    <definedName name="_NR14">'[3]#REF'!$A$2800:$IV$2918</definedName>
    <definedName name="_NR15">'[3]#REF'!$A$3000:$IV$3118</definedName>
    <definedName name="_NR16">'[3]#REF'!$A$3200:$IV$3318</definedName>
    <definedName name="_NR17">'[3]#REF'!$A$3400:$IV$3519</definedName>
    <definedName name="_NR18">'[3]#REF'!$A$3600:$IV$3719</definedName>
    <definedName name="_NR20">'[3]#REF'!$A$3800:$IV$3919</definedName>
    <definedName name="_NR21">'[3]#REF'!$A$4000:$IV$4118</definedName>
    <definedName name="_NR22">'[3]#REF'!$A$4200:$IV$4318</definedName>
    <definedName name="_NR23">'[3]#REF'!$A$4400:$IV$4518</definedName>
    <definedName name="_NR24">'[3]#REF'!$A$4600:$IV$4718</definedName>
    <definedName name="_NR25">'[3]#REF'!$A$4800:$IV$4918</definedName>
    <definedName name="_NR26">'[3]#REF'!$A$5000:$IV$5118</definedName>
    <definedName name="_NR27">'[3]#REF'!$A$5200:$IV$5318</definedName>
    <definedName name="_NR28">'[3]#REF'!$A$5400:$IV$5518</definedName>
    <definedName name="_NR29">'[3]#REF'!$A$5600:$IV$5718</definedName>
    <definedName name="_NR30">'[3]#REF'!$A$5800:$IV$5918</definedName>
    <definedName name="_NR31">'[3]#REF'!$A$6000:$IV$6118</definedName>
    <definedName name="_NR32">'[3]#REF'!$A$6200:$IV$6318</definedName>
    <definedName name="_NR33">'[3]#REF'!$A$6400:$IV$6518</definedName>
    <definedName name="_NR34">'[3]#REF'!$A$6652:$IV$6718</definedName>
    <definedName name="_NR35">'[3]#REF'!$A$6800:$IV$6919</definedName>
    <definedName name="_NR36">'[3]#REF'!$A$7000:$IV$7119</definedName>
    <definedName name="_NR37">'[3]#REF'!$A$7200:$IV$7319</definedName>
    <definedName name="_oct2">'[1]2018 EGD Charges'!#REF!</definedName>
    <definedName name="_oct3">#REF!</definedName>
    <definedName name="_Order1" hidden="1">255</definedName>
    <definedName name="_Order2" hidden="1">255</definedName>
    <definedName name="_OTH2">#REF!</definedName>
    <definedName name="_Prepared_By_Civil_Item_Dets">#REF!</definedName>
    <definedName name="_Prepared_By_COA_Sumry__Std_Imp">'[8]COA Sumry - Std Imp'!$F$5</definedName>
    <definedName name="_Prepared_By_COA_Sumry_by_Area">'[8]COA Sumry by Area'!$J$5</definedName>
    <definedName name="_Prepared_By_COA_Sumry_by_Contr">'[8]COA Sumry by Contr'!$J$5</definedName>
    <definedName name="_Prepared_By_COA_Sumry_by_RG">'[8]COA Sumry by RG'!$J$5</definedName>
    <definedName name="_Prepared_By_Contr_TDC__Std_Imp">'[8]Contr TDC - Std Imp'!$G$5</definedName>
    <definedName name="_Prepared_By_Elec_Item_Dets">#REF!</definedName>
    <definedName name="_Prepared_By_Equip_Item_Dets">#REF!</definedName>
    <definedName name="_Prepared_By_Inst_Item_Dets">#REF!</definedName>
    <definedName name="_Prepared_By_Insul_Item_Dets">#REF!</definedName>
    <definedName name="_Prepared_By_Item_Sumry__Std_Imp">'[8]Item Sumry - Std Imp'!$I$5</definedName>
    <definedName name="_Prepared_By_List__Components">'[8]List - Components'!$G$5</definedName>
    <definedName name="_Prepared_By_List__Equipment">'[8]List - Equipment'!$I$3</definedName>
    <definedName name="_Prepared_By_Paint_Item_Dets">#REF!</definedName>
    <definedName name="_Prepared_By_Pipe_Item_Dets">#REF!</definedName>
    <definedName name="_Prepared_By_Proj_Cost_Sumry">#REF!</definedName>
    <definedName name="_Prepared_By_Proj_TIC__Std_Imp">'[8]Proj TIC - Std Imp'!$F$5</definedName>
    <definedName name="_Prepared_By_Project_Metrics">'[8]Project Metrics'!$O$3</definedName>
    <definedName name="_Prepared_By_Steel_Item_Dets">#REF!</definedName>
    <definedName name="_Prepared_By_TDC_COA_Grp_Sumry">'[8]TDC COA Grp Sumry'!$K$3</definedName>
    <definedName name="_Prepared_By_TDC_COA_Sumry">'[8]TDC COA Sumry'!$H$5</definedName>
    <definedName name="_Prepared_By_TDC_Item_Dets">'[8]TDC Item Dets'!$P$3</definedName>
    <definedName name="_Prepared_By_TDC_Item_DetsFull">'[8]TDC Item Dets-Full'!$V$3</definedName>
    <definedName name="_Prepared_By_TDC_Item_DetsIPMFull">'[8]TDC Item Dets-IPM-Full'!$T$3</definedName>
    <definedName name="_Prepared_By_TDC_Item_Sumry">'[8]TDC Item Sumry'!$O$3</definedName>
    <definedName name="_Prepared_By_TDC_Key_Qty_Sumry">'[8]TDC Key Qty Sumry'!$J$3</definedName>
    <definedName name="_Prepared_By_Unit_Costs__Std_Imp">'[8]Unit Costs - Std Imp'!$F$5</definedName>
    <definedName name="_Prepared_By_Unit_MH__Std_Imp">'[8]Unit MH - Std Imp'!$F$5</definedName>
    <definedName name="_Project_Directory_Proj_Cost_Sumry">#REF!</definedName>
    <definedName name="_Project_Location_Civil_Item_Dets">#REF!</definedName>
    <definedName name="_Project_Location_COA_Sumry__Std_Imp">'[8]COA Sumry - Std Imp'!$B$5</definedName>
    <definedName name="_Project_Location_COA_Sumry_by_Area">'[8]COA Sumry by Area'!$C$5</definedName>
    <definedName name="_Project_Location_COA_Sumry_by_Contr">'[8]COA Sumry by Contr'!$C$5</definedName>
    <definedName name="_Project_Location_COA_Sumry_by_RG">'[8]COA Sumry by RG'!$C$5</definedName>
    <definedName name="_Project_Location_Contr_TDC__Std_Imp">'[8]Contr TDC - Std Imp'!$B$5</definedName>
    <definedName name="_Project_Location_Elec_Item_Dets">#REF!</definedName>
    <definedName name="_Project_Location_Equip_Item_Dets">#REF!</definedName>
    <definedName name="_Project_Location_Inst_Item_Dets">#REF!</definedName>
    <definedName name="_Project_Location_Insul_Item_Dets">#REF!</definedName>
    <definedName name="_Project_Location_Item_Sumry__Std_Imp">'[8]Item Sumry - Std Imp'!$B$5</definedName>
    <definedName name="_Project_Location_List__Components">'[8]List - Components'!$B$5</definedName>
    <definedName name="_Project_Location_List__Equipment">'[8]List - Equipment'!$G$4</definedName>
    <definedName name="_Project_Location_Paint_Item_Dets">#REF!</definedName>
    <definedName name="_Project_Location_Pipe_Item_Dets">#REF!</definedName>
    <definedName name="_Project_Location_Proj_Cost_Sumry">#REF!</definedName>
    <definedName name="_Project_Location_Proj_TIC__Std_Imp">'[8]Proj TIC - Std Imp'!$B$5</definedName>
    <definedName name="_Project_Location_Project_Metrics">'[8]Project Metrics'!$L$4</definedName>
    <definedName name="_Project_Location_Steel_Item_Dets">#REF!</definedName>
    <definedName name="_Project_Location_TDC_COA_Grp_Sumry">'[8]TDC COA Grp Sumry'!$I$4</definedName>
    <definedName name="_Project_Location_TDC_COA_Sumry">'[8]TDC COA Sumry'!$B$5</definedName>
    <definedName name="_Project_Location_TDC_Item_Dets">'[8]TDC Item Dets'!$L$4</definedName>
    <definedName name="_Project_Location_TDC_Item_DetsFull">'[8]TDC Item Dets-Full'!$R$4</definedName>
    <definedName name="_Project_Location_TDC_Item_DetsIPMFull">'[8]TDC Item Dets-IPM-Full'!$P$4</definedName>
    <definedName name="_Project_Location_TDC_Item_Sumry">'[8]TDC Item Sumry'!$L$4</definedName>
    <definedName name="_Project_Location_TDC_Key_Qty_Sumry">'[8]TDC Key Qty Sumry'!$H$4</definedName>
    <definedName name="_Project_Location_Unit_Costs__Std_Imp">'[8]Unit Costs - Std Imp'!$B$5</definedName>
    <definedName name="_Project_Location_Unit_MH__Std_Imp">'[8]Unit MH - Std Imp'!$B$5</definedName>
    <definedName name="_Project_Name_Civil_Item_Dets">#REF!</definedName>
    <definedName name="_Project_Name_COA_Sumry__Std_Imp">'[8]COA Sumry - Std Imp'!$B$4</definedName>
    <definedName name="_Project_Name_COA_Sumry_by_Area">'[8]COA Sumry by Area'!$C$4</definedName>
    <definedName name="_Project_Name_COA_Sumry_by_Contr">'[8]COA Sumry by Contr'!$C$4</definedName>
    <definedName name="_Project_Name_COA_Sumry_by_RG">'[8]COA Sumry by RG'!$C$4</definedName>
    <definedName name="_Project_Name_Contr_TDC__Std_Imp">'[8]Contr TDC - Std Imp'!$B$4</definedName>
    <definedName name="_Project_Name_Elec_Item_Dets">#REF!</definedName>
    <definedName name="_Project_Name_Equip_Item_Dets">#REF!</definedName>
    <definedName name="_Project_Name_Inst_Item_Dets">#REF!</definedName>
    <definedName name="_Project_Name_Insul_Item_Dets">#REF!</definedName>
    <definedName name="_Project_Name_Item_Sumry__Std_Imp">'[8]Item Sumry - Std Imp'!$B$4</definedName>
    <definedName name="_Project_Name_List__Components">'[8]List - Components'!$B$4</definedName>
    <definedName name="_Project_Name_List__Equipment">'[8]List - Equipment'!$B$4</definedName>
    <definedName name="_Project_Name_Paint_Item_Dets">#REF!</definedName>
    <definedName name="_Project_Name_Pipe_Item_Dets">#REF!</definedName>
    <definedName name="_Project_Name_Proj_Cost_Sumry">#REF!</definedName>
    <definedName name="_Project_Name_Proj_TIC__Std_Imp">'[8]Proj TIC - Std Imp'!$B$4</definedName>
    <definedName name="_Project_Name_Project_Metrics">'[8]Project Metrics'!$B$4</definedName>
    <definedName name="_Project_Name_Steel_Item_Dets">#REF!</definedName>
    <definedName name="_Project_Name_TDC_COA_Grp_Sumry">'[8]TDC COA Grp Sumry'!$B$4</definedName>
    <definedName name="_Project_Name_TDC_COA_Sumry">'[8]TDC COA Sumry'!$B$4</definedName>
    <definedName name="_Project_Name_TDC_Item_Dets">'[8]TDC Item Dets'!$B$4</definedName>
    <definedName name="_Project_Name_TDC_Item_DetsFull">'[8]TDC Item Dets-Full'!$B$4</definedName>
    <definedName name="_Project_Name_TDC_Item_DetsIPMFull">'[8]TDC Item Dets-IPM-Full'!$B$4</definedName>
    <definedName name="_Project_Name_TDC_Item_Sumry">'[8]TDC Item Sumry'!$B$4</definedName>
    <definedName name="_Project_Name_TDC_Key_Qty_Sumry">'[8]TDC Key Qty Sumry'!$B$4</definedName>
    <definedName name="_Project_Name_Unit_Costs__Std_Imp">'[8]Unit Costs - Std Imp'!$B$4</definedName>
    <definedName name="_Project_Name_Unit_MH__Std_Imp">'[8]Unit MH - Std Imp'!$B$4</definedName>
    <definedName name="_Project_Title_Civil_Item_Dets">#REF!</definedName>
    <definedName name="_Project_Title_COA_Sumry__Std_Imp">'[8]COA Sumry - Std Imp'!$B$3</definedName>
    <definedName name="_Project_Title_COA_Sumry_by_Area">'[8]COA Sumry by Area'!$C$3</definedName>
    <definedName name="_Project_Title_COA_Sumry_by_Contr">'[8]COA Sumry by Contr'!$C$3</definedName>
    <definedName name="_Project_Title_COA_Sumry_by_RG">'[8]COA Sumry by RG'!$C$3</definedName>
    <definedName name="_Project_Title_Contr_TDC__Std_Imp">'[8]Contr TDC - Std Imp'!$B$3</definedName>
    <definedName name="_Project_Title_Elec_Item_Dets">#REF!</definedName>
    <definedName name="_Project_Title_Equip_Item_Dets">#REF!</definedName>
    <definedName name="_Project_Title_Inst_Item_Dets">#REF!</definedName>
    <definedName name="_Project_Title_Insul_Item_Dets">#REF!</definedName>
    <definedName name="_Project_Title_Item_Sumry__Std_Imp">'[8]Item Sumry - Std Imp'!$B$3</definedName>
    <definedName name="_Project_Title_List__Components">'[8]List - Components'!$B$3</definedName>
    <definedName name="_Project_Title_List__Equipment">'[8]List - Equipment'!$B$3</definedName>
    <definedName name="_Project_Title_Paint_Item_Dets">#REF!</definedName>
    <definedName name="_Project_Title_Pipe_Item_Dets">#REF!</definedName>
    <definedName name="_Project_Title_Proj_Cost_Sumry">#REF!</definedName>
    <definedName name="_Project_Title_Proj_TIC__Std_Imp">'[8]Proj TIC - Std Imp'!$B$3</definedName>
    <definedName name="_Project_Title_Project_Metrics">'[8]Project Metrics'!$B$3</definedName>
    <definedName name="_Project_Title_Steel_Item_Dets">#REF!</definedName>
    <definedName name="_Project_Title_TDC_COA_Grp_Sumry">'[8]TDC COA Grp Sumry'!$B$3</definedName>
    <definedName name="_Project_Title_TDC_COA_Sumry">'[8]TDC COA Sumry'!$B$3</definedName>
    <definedName name="_Project_Title_TDC_Item_Dets">'[8]TDC Item Dets'!$B$3</definedName>
    <definedName name="_Project_Title_TDC_Item_DetsFull">'[8]TDC Item Dets-Full'!$B$3</definedName>
    <definedName name="_Project_Title_TDC_Item_DetsIPMFull">'[8]TDC Item Dets-IPM-Full'!$B$3</definedName>
    <definedName name="_Project_Title_TDC_Item_Sumry">'[8]TDC Item Sumry'!$B$3</definedName>
    <definedName name="_Project_Title_TDC_Key_Qty_Sumry">'[8]TDC Key Qty Sumry'!$B$3</definedName>
    <definedName name="_Project_Title_Unit_Costs__Std_Imp">'[8]Unit Costs - Std Imp'!$B$3</definedName>
    <definedName name="_Project_Title_Unit_MH__Std_Imp">'[8]Unit MH - Std Imp'!$B$3</definedName>
    <definedName name="_q222" hidden="1">{"Income Statement",#N/A,FALSE,"Stmt of Earnings"}</definedName>
    <definedName name="_Regression_X" hidden="1">#REF!</definedName>
    <definedName name="_Scenario_Name_Civil_Item_Dets">#REF!</definedName>
    <definedName name="_Scenario_Name_COA_Sumry__Std_Imp">'[8]COA Sumry - Std Imp'!$E$4</definedName>
    <definedName name="_Scenario_Name_COA_Sumry_by_Area">'[8]COA Sumry by Area'!$H$4</definedName>
    <definedName name="_Scenario_Name_COA_Sumry_by_Contr">'[8]COA Sumry by Contr'!$H$4</definedName>
    <definedName name="_Scenario_Name_COA_Sumry_by_RG">'[8]COA Sumry by RG'!$H$4</definedName>
    <definedName name="_Scenario_Name_Contr_TDC__Std_Imp">'[8]Contr TDC - Std Imp'!$F$4</definedName>
    <definedName name="_Scenario_Name_Elec_Item_Dets">#REF!</definedName>
    <definedName name="_Scenario_Name_Equip_Item_Dets">#REF!</definedName>
    <definedName name="_Scenario_Name_Inst_Item_Dets">#REF!</definedName>
    <definedName name="_Scenario_Name_Insul_Item_Dets">#REF!</definedName>
    <definedName name="_Scenario_Name_Item_Sumry__Std_Imp">'[8]Item Sumry - Std Imp'!$H$4</definedName>
    <definedName name="_Scenario_Name_List__Components">'[8]List - Components'!$F$4</definedName>
    <definedName name="_Scenario_Name_List__Equipment">'[8]List - Equipment'!$D$4</definedName>
    <definedName name="_Scenario_Name_Paint_Item_Dets">#REF!</definedName>
    <definedName name="_Scenario_Name_Pipe_Item_Dets">#REF!</definedName>
    <definedName name="_Scenario_Name_Proj_Cost_Sumry">#REF!</definedName>
    <definedName name="_Scenario_Name_Proj_TIC__Std_Imp">'[8]Proj TIC - Std Imp'!$E$4</definedName>
    <definedName name="_Scenario_Name_Project_Metrics">'[8]Project Metrics'!$H$4</definedName>
    <definedName name="_Scenario_Name_Steel_Item_Dets">#REF!</definedName>
    <definedName name="_Scenario_Name_TDC_COA_Grp_Sumry">'[8]TDC COA Grp Sumry'!$E$4</definedName>
    <definedName name="_Scenario_Name_TDC_COA_Sumry">'[8]TDC COA Sumry'!$F$4</definedName>
    <definedName name="_Scenario_Name_TDC_Item_Dets">'[8]TDC Item Dets'!$G$4</definedName>
    <definedName name="_Scenario_Name_TDC_Item_DetsFull">'[8]TDC Item Dets-Full'!$K$4</definedName>
    <definedName name="_Scenario_Name_TDC_Item_DetsIPMFull">'[8]TDC Item Dets-IPM-Full'!$I$4</definedName>
    <definedName name="_Scenario_Name_TDC_Item_Sumry">'[8]TDC Item Sumry'!$F$4</definedName>
    <definedName name="_Scenario_Name_TDC_Key_Qty_Sumry">'[8]TDC Key Qty Sumry'!$E$4</definedName>
    <definedName name="_Scenario_Name_Unit_Costs__Std_Imp">'[8]Unit Costs - Std Imp'!$E$4</definedName>
    <definedName name="_Scenario_Name_Unit_MH__Std_Imp">'[8]Unit MH - Std Imp'!$E$4</definedName>
    <definedName name="_SCH7">#REF!</definedName>
    <definedName name="_sep2">'[1]2018 EGD Charges'!#REF!</definedName>
    <definedName name="_sep3">#REF!</definedName>
    <definedName name="_SI_0_TDC_COASumry">'[8]COA Sumry - Std Imp'!$A$7</definedName>
    <definedName name="_SI_0_TDC_ContrSumry">'[8]Contr TDC - Std Imp'!$A$7</definedName>
    <definedName name="_SI_0_TDC_ItemSumry">'[8]Item Sumry - Std Imp'!$A$7</definedName>
    <definedName name="_SI_0_TDC_UnitCosts">'[8]Unit Costs - Std Imp'!$A$7</definedName>
    <definedName name="_SI_0_TDC_UnitMH">'[8]Unit MH - Std Imp'!$A$7</definedName>
    <definedName name="_SI_0_TIC_Overall">'[8]Proj TIC - Std Imp'!$A$7</definedName>
    <definedName name="_Sort" hidden="1">#REF!</definedName>
    <definedName name="_Table2_Out" hidden="1">#REF!</definedName>
    <definedName name="a" hidden="1">#REF!</definedName>
    <definedName name="aaa" hidden="1">{"Cash Flow Stmt",#N/A,FALSE,"Stmt of Cash Flows"}</definedName>
    <definedName name="AAM_AVAGE">#REF!</definedName>
    <definedName name="AAM_AVMEM">#REF!</definedName>
    <definedName name="AAM_AVPAYACT">#REF!</definedName>
    <definedName name="AAM_LRSALSTR1">#REF!</definedName>
    <definedName name="AAM_NUMEE">#REF!</definedName>
    <definedName name="AAS_LRSALSTR1">#REF!</definedName>
    <definedName name="abc" hidden="1">{"Cash for Distribution",#N/A,FALSE,"Cash for Distribution"}</definedName>
    <definedName name="accountingTypeID">#REF!</definedName>
    <definedName name="AccrualPeriodValidation">[16]!AccrualPeriod[Accrual Period]</definedName>
    <definedName name="ActDisUsePay">#REF!</definedName>
    <definedName name="activity">#REF!</definedName>
    <definedName name="AdHoc_Sheets">#REF!</definedName>
    <definedName name="admin">#REF!</definedName>
    <definedName name="AEDC">[17]Report!$E$31</definedName>
    <definedName name="AFE_DIGS">#REF!</definedName>
    <definedName name="AFE_Holdback_Categories">#REF!</definedName>
    <definedName name="AFUDC_Rates">#REF!</definedName>
    <definedName name="AL">'[18]ALNC by Employer (RPP)'!#REF!</definedName>
    <definedName name="AllocableCosts">'[19]Recovery Detail - FF'!#REF!</definedName>
    <definedName name="Allocation">'[19]Recovery Detail - FF'!#REF!</definedName>
    <definedName name="allyli" hidden="1">'[20]AA-2a'!#REF!</definedName>
    <definedName name="Anita_Sola__VP">#REF!</definedName>
    <definedName name="anscount" hidden="1">1</definedName>
    <definedName name="APPOR">#REF!</definedName>
    <definedName name="April_1___Expected_Case">'[21]Base Yr'!#REF!</definedName>
    <definedName name="AR">#REF!</definedName>
    <definedName name="AR_sales">#REF!</definedName>
    <definedName name="ARO_Amount">[17]Assumptions!$F$146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#REF!</definedName>
    <definedName name="asdfasdfas" hidden="1">#REF!</definedName>
    <definedName name="asdfsadf" hidden="1">#REF!</definedName>
    <definedName name="ASO_LRSALSTR1">#REF!</definedName>
    <definedName name="Atot1">'[22]Control Panel'!$AM$11</definedName>
    <definedName name="Atot2">'[22]Control Panel'!$AM$12</definedName>
    <definedName name="AUDIT">#REF!</definedName>
    <definedName name="AV">#REF!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hidden="1">#REF!</definedName>
    <definedName name="B1_">#N/A</definedName>
    <definedName name="B2_">#N/A</definedName>
    <definedName name="BainIndexSheetTable">#REF!</definedName>
    <definedName name="bals" hidden="1">{"Balance Sheet",#N/A,FALSE,"Stmt of Financial Position"}</definedName>
    <definedName name="base_year">'[21]Base Yr'!$B$8</definedName>
    <definedName name="BaseISTCR">'[23]Suncor Evaluations'!$K$15:$K$39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x02AF7SKSSX4XY9WPEFXDWOWZH" hidden="1">[24]Overview!P2 [25]QMR!$R$2</definedName>
    <definedName name="BEx1N975V1BWC4H9DD7AXBIAO7Z0" hidden="1">[24]Overview!P2 [25]QMR!$R$2</definedName>
    <definedName name="BEx1OJNJWLA8KEXTK6V6FOT3D1KY" hidden="1">[24]Overview!P2 [25]QMR!$P$2</definedName>
    <definedName name="BEx1RCCPLE7DG0ZNPVJDSIK6WPSZ" hidden="1">[24]Overview!P2 [25]QMR!$R$2</definedName>
    <definedName name="BEx1RS39VTI2FGGBVP1GGRC0DIWV" hidden="1">[24]Overview!P2 [25]QMR!$P$2</definedName>
    <definedName name="BEx1SEV32GKL9MTT0VGERTY44EUH" hidden="1">[24]Overview!P2 [25]QMR!$G$2</definedName>
    <definedName name="BEx1W7Z4W0S4ORPHX1WS0F2X5NQB" hidden="1">[24]Overview!P2 [25]QMR!$G$2</definedName>
    <definedName name="BEx3HRVUTLKMJO4YA9AYJST8B31Q" hidden="1">[24]Overview!P2 [25]QMR!$P$83</definedName>
    <definedName name="BEx3MX90UGC9RHA0VPN35VK13BX5" hidden="1">[24]Overview!P2 [25]QMR!$R$2</definedName>
    <definedName name="BEx3T8F847MMGPTK2TBO6SWEN3S9" hidden="1">[24]Overview!P2 [25]QMR!$G$2</definedName>
    <definedName name="BEx5CHB7HZU98WNS19UEL831572K" hidden="1">[24]Overview!P2 [25]QMR!$O$2</definedName>
    <definedName name="BEx5HNVJ1Y59S6MZVP7LZDF6CPXN" hidden="1">[24]Overview!P2 [25]QMR!$R$2</definedName>
    <definedName name="BEx5I6R9WN6WO8UGHF65B8RBZVEC" hidden="1">[24]Overview!P2 [25]QMR!$P$2</definedName>
    <definedName name="BEx78E1RPLFWD6BS2XXFTK2M7KAT" hidden="1">[24]Overview!P2 [25]QMR!$R$2</definedName>
    <definedName name="BEx7J4287ZKXU3K6DY2232PKKEVD" hidden="1">[24]Overview!P2 [25]QMR!$O$2</definedName>
    <definedName name="BEx945361UK7W1SG5BEUNM4EBYC3" hidden="1">[24]Overview!P2 [25]QMR!$P$2</definedName>
    <definedName name="BEx9CVH169AKGVLCUDYLWQ47SO7J" hidden="1">[26]Z_ZPCA_C90_MICO_BREAKDOWN_GRP!P2 [25]QMR!$R$2</definedName>
    <definedName name="BExAX1BWD58SZOVL26AEJDN3I0A0" hidden="1">[24]Overview!P2 [25]QMR!$R$2</definedName>
    <definedName name="BExB73TJPILLDXP6D4XUX3UMYFC0" hidden="1">[24]Overview!P2 [25]QMR!$R$2</definedName>
    <definedName name="BExCRMPNF4XI4MMCKK8C8DGTF188" hidden="1">[24]Overview!P2 [25]QMR!$P$2</definedName>
    <definedName name="BExGQYYOIKS3M1237PZ07XR44QUZ" hidden="1">[24]Overview!P2 [25]QMR!$Q$83</definedName>
    <definedName name="BExGTV3VCWLJYLBP4MXA57517P6W" hidden="1">[24]Overview!P2 [25]QMR!$R$2</definedName>
    <definedName name="BExGWGGPH5PE1KZD3R6NHNJJ8P9R" hidden="1">[24]Overview!P2 [25]QMR!$P$83</definedName>
    <definedName name="BExGYISEBUYUGFUI9XIDZ90FK0VL" hidden="1">[24]Overview!P2 [25]QMR!$G$2</definedName>
    <definedName name="BExH12NCXZ4KQC27MUMYBPDWMT4U" hidden="1">[24]Overview!P2 [25]QMR!$G$2</definedName>
    <definedName name="BExINYI8FTFFOUYQFUCHFU1BT8Q0" hidden="1">[24]Overview!P2 [25]QMR!$R$2</definedName>
    <definedName name="BExIOQJ5Q9DUCZRH5K84HEEEO0UH" hidden="1">[24]Overview!P2 [25]QMR!$P$83</definedName>
    <definedName name="BExIY0JIOT32N27YH10H9G0QLMRD" hidden="1">[24]Overview!P2 [25]QMR!$G$2</definedName>
    <definedName name="BExKH3FUCTHO3PMPC66QTAMW19UC" hidden="1">[24]Overview!P2 [25]QMR!$P$83</definedName>
    <definedName name="BExKSUBDRFEGZ664C5LW0VMN242D" hidden="1">[26]Z_ZPCA_C90_MICO_BREAKDOWN_GRP!P2 [25]QMR!$G$2</definedName>
    <definedName name="BExMBX2G5EK0V7DPLSI0FI6IDZUZ" hidden="1">[24]Overview!P2 [25]QMR!$R$2</definedName>
    <definedName name="BExME4XMPCGDDQ6X7JN1IBND6VZK" hidden="1">[24]Overview!P2 [25]QMR!$R$83</definedName>
    <definedName name="BExOOT6RQHAXFR81ZBLTH6YCBB16" hidden="1">[24]Overview!P2 [25]QMR!$R$2</definedName>
    <definedName name="BExQI4V8PQ5JX97RYN3KTL91PCG7" hidden="1">[24]Overview!P2 [25]QMR!$Q$83</definedName>
    <definedName name="BExSBG8Q3SY2VUWDPVNDF742XPEE" hidden="1">[24]Overview!P2 [25]QMR!$G$2</definedName>
    <definedName name="BExU1MHIPN9DSN5QX6WG7GVSF59Z" hidden="1">[24]Overview!P2 [25]QMR!$G$2</definedName>
    <definedName name="BExW01Q7PGNSKNSAG1KK0GSBWIFJ" hidden="1">[24]Overview!P2 [25]QMR!$P$83</definedName>
    <definedName name="BExW8EML1UOBQJUC5N18UMKFNPQ2" hidden="1">#REF!</definedName>
    <definedName name="BExY0N725DOWAUTP6PE6P9NFFHC5" hidden="1">[24]Overview!P2 [25]QMR!$G$2</definedName>
    <definedName name="BExZRZ8TF9LUJRZRV7C1EHWS631W" hidden="1">[24]Overview!P2 [25]QMR!$G$2</definedName>
    <definedName name="BG_Del" hidden="1">15</definedName>
    <definedName name="BG_Ins" hidden="1">4</definedName>
    <definedName name="BG_Mod" hidden="1">6</definedName>
    <definedName name="blah" hidden="1">{"Income Statement",#N/A,FALSE,"Stmt of Earnings"}</definedName>
    <definedName name="BLAHBLAH">#REF!</definedName>
    <definedName name="BtfeIndexSheetTable">#REF!</definedName>
    <definedName name="BU_disc">#REF!</definedName>
    <definedName name="BU_exp">#REF!</definedName>
    <definedName name="bud_Opcost">'[3]#REF'!$A$101:$Q$5400</definedName>
    <definedName name="bud_Plant">'[3]#REF'!$A$51:$Q$5224</definedName>
    <definedName name="Budget">'[3]#REF'!$B$10</definedName>
    <definedName name="BUDGET05">'[27]2005B'!$B$6:$I$1943</definedName>
    <definedName name="BUDGET06">'[28]2006B'!$B$6:$I$1943</definedName>
    <definedName name="BUDROPDOWN">'[29]Reference Tab'!$C$3:$C$9</definedName>
    <definedName name="Buildings">'[30]D-Buildings'!$A$14:$V$2115</definedName>
    <definedName name="Bunker_Fuel_Chart" hidden="1">[31]A!$B$44:$D$44</definedName>
    <definedName name="BUSPROP">#N/A</definedName>
    <definedName name="BusUnit">'[32]Business Unit'!$A$2:$J$620</definedName>
    <definedName name="cap_oh">[17]Report!$E$28</definedName>
    <definedName name="capex">#REF!</definedName>
    <definedName name="capex_total">[17]Report!$E$32</definedName>
    <definedName name="case1">#REF!</definedName>
    <definedName name="case10">#REF!</definedName>
    <definedName name="case2">#REF!</definedName>
    <definedName name="case3">#REF!</definedName>
    <definedName name="case4">#REF!</definedName>
    <definedName name="case5">#REF!</definedName>
    <definedName name="case6">#REF!</definedName>
    <definedName name="case7">#REF!</definedName>
    <definedName name="case8">#REF!</definedName>
    <definedName name="case9">#REF!</definedName>
    <definedName name="cashfull">#REF!</definedName>
    <definedName name="cashprint">#REF!</definedName>
    <definedName name="CCC" hidden="1">{#N/A,#N/A,FALSE,"ASSUMP"}</definedName>
    <definedName name="CCLookup">'[33]CC Last Udated date'!$A$2:$B$1947</definedName>
    <definedName name="CD">#REF!</definedName>
    <definedName name="CDD">#REF!</definedName>
    <definedName name="CDO">#REF!</definedName>
    <definedName name="CE">#REF!</definedName>
    <definedName name="CENTRE">#REF!</definedName>
    <definedName name="CETaskCode">'[34]CE - Accrual Summary'!$B$37:$B$43</definedName>
    <definedName name="cf" hidden="1">#REF!</definedName>
    <definedName name="CF_A\I">[35]Summary!$A$5</definedName>
    <definedName name="CF_INTBRK">[35]Summary!$A$3</definedName>
    <definedName name="CF_MAJBRK">[35]Summary!$A$2</definedName>
    <definedName name="CF_MINBRK">[35]Summary!$A$4</definedName>
    <definedName name="CF_NoMIN">[35]Pivot.CF!$D$7:$D$5000</definedName>
    <definedName name="CF_YR">[35]Summary!$A$8</definedName>
    <definedName name="cfg" hidden="1">#REF!</definedName>
    <definedName name="Change">[36]!Change</definedName>
    <definedName name="COD">[17]Assumptions!$F$7</definedName>
    <definedName name="CompanyName">#REF!</definedName>
    <definedName name="const_COD">'[37]Supplement A'!$H$10</definedName>
    <definedName name="Construction_period">[17]Assumptions!$F$5</definedName>
    <definedName name="contract_life">[17]Report!$E$20</definedName>
    <definedName name="CorpExcl">'[38]CC Exclusions'!$B$2:$B$15</definedName>
    <definedName name="COSTBUDGETQ">'[39]COST OF SERVICE'!$A$4:$AS$51</definedName>
    <definedName name="CS_disc">#REF!</definedName>
    <definedName name="CS_exp">#REF!</definedName>
    <definedName name="cstctr">'[40]Set-Up'!$A$8:$B$94</definedName>
    <definedName name="curr_mth">#REF!</definedName>
    <definedName name="Currency">[17]Assumptions!$E$18</definedName>
    <definedName name="CurrencyValidation">[16]!Currency[Currency]</definedName>
    <definedName name="current_budget">'[3]#REF'!$B$11</definedName>
    <definedName name="Current_Forecast">'[3]#REF'!$B$12</definedName>
    <definedName name="CurrentYear">[41]Input!$B$6</definedName>
    <definedName name="cwip">#REF!</definedName>
    <definedName name="CWR">[42]Assumptions!$C$14</definedName>
    <definedName name="D" hidden="1">{#N/A,#N/A,FALSE,"Aging Summary";#N/A,#N/A,FALSE,"Ratio Analysis";#N/A,#N/A,FALSE,"Test 120 Day Accts";#N/A,#N/A,FALSE,"Tickmarks"}</definedName>
    <definedName name="D_J_L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1">#REF!</definedName>
    <definedName name="Date1_fr">#REF!</definedName>
    <definedName name="Date2_fr">#REF!</definedName>
    <definedName name="Date3_fr">#REF!</definedName>
    <definedName name="Date4_fr">#REF!</definedName>
    <definedName name="Date5_fr">#REF!</definedName>
    <definedName name="Days_Operation">[17]Assumptions!$F$46</definedName>
    <definedName name="Days_Payable">[17]Assumptions!$F$63</definedName>
    <definedName name="Days_Receivables">[17]Assumptions!$F$62</definedName>
    <definedName name="dbt_months">'[3]#REF'!$E$32:$P$34</definedName>
    <definedName name="dbtdetail">'[3]#REF'!$A$101:$T$2030</definedName>
    <definedName name="DDD" hidden="1">{#N/A,#N/A,FALSE,"BASE YR"}</definedName>
    <definedName name="Debt_cost">[17]Assumptions!$F$98</definedName>
    <definedName name="debt_cov_06">[17]Report!#REF!</definedName>
    <definedName name="debt_cov_07">[17]Report!#REF!</definedName>
    <definedName name="debt_cov_08">[17]Report!#REF!</definedName>
    <definedName name="debt_cov_09">[17]Report!#REF!</definedName>
    <definedName name="debt_cov_10">[17]Report!#REF!</definedName>
    <definedName name="Debt_share">[17]Report!$E$40</definedName>
    <definedName name="debtinput">'[3]#REF'!$A$9:$Q$36</definedName>
    <definedName name="December">'[43]Invoice-PNGTS'!$A$1:$G$74</definedName>
    <definedName name="deferrals">#REF!</definedName>
    <definedName name="deferred_tax">[44]Balsheet!#REF!</definedName>
    <definedName name="defliab">#REF!</definedName>
    <definedName name="defliab2">#REF!</definedName>
    <definedName name="DEFRTBT">#N/A</definedName>
    <definedName name="DEFTBT">#REF!</definedName>
    <definedName name="dep_exp_06">[17]Report!#REF!</definedName>
    <definedName name="dep_exp_07">[17]Report!#REF!</definedName>
    <definedName name="dep_exp_08">[17]Report!#REF!</definedName>
    <definedName name="dep_exp_09">[17]Report!#REF!</definedName>
    <definedName name="dep_exp_10">[17]Report!#REF!</definedName>
    <definedName name="DEPN">#N/A</definedName>
    <definedName name="DeprMths">[45]Assumptions!$B$23</definedName>
    <definedName name="DESCH">#REF!</definedName>
    <definedName name="Description">[46]!Description</definedName>
    <definedName name="desctable">#REF!</definedName>
    <definedName name="dfdf" hidden="1">{"Income Statement",#N/A,FALSE,"Stmt of Earnings"}</definedName>
    <definedName name="dir_BaseColor">'[3]#REF'!$O$10</definedName>
    <definedName name="dir_DumpList">'[3]#REF'!$A$22</definedName>
    <definedName name="dir_DumpSheets">'[3]#REF'!$A$21</definedName>
    <definedName name="dir_InputColor">'[3]#REF'!$O$9</definedName>
    <definedName name="dir_LinkColor">'[3]#REF'!$O$8</definedName>
    <definedName name="Directory">#REF!</definedName>
    <definedName name="DIRECTREPORTS_NOADMIN">'[29]Raw Data'!$AX$2:$AX$10728</definedName>
    <definedName name="disc">'[47]Globe Disc'!$A$1:$U$221</definedName>
    <definedName name="DisclosureColumn">'[22]Control Panel'!$C$9</definedName>
    <definedName name="disr20">#REF!</definedName>
    <definedName name="disr25">#REF!</definedName>
    <definedName name="disr30">#REF!</definedName>
    <definedName name="disr35">#REF!</definedName>
    <definedName name="disr40">#REF!</definedName>
    <definedName name="disr45">#REF!</definedName>
    <definedName name="disr50">#REF!</definedName>
    <definedName name="disr55">#REF!</definedName>
    <definedName name="disr60">#REF!</definedName>
    <definedName name="Distribution_Plant">'[48]CapExp &amp; Other Input'!#REF!</definedName>
    <definedName name="DMRTaskCode">'[34]DMR - Accrual Summary'!$B$35:$B$40</definedName>
    <definedName name="dnb_Labels">'[3]#REF'!$A$20:$C$21</definedName>
    <definedName name="dnbJumpOffset">'[3]#REF'!$F$6</definedName>
    <definedName name="dnbProj0_Name">'[3]#REF'!$B$7</definedName>
    <definedName name="dnbProj0_Unit">'[3]#REF'!$C$7</definedName>
    <definedName name="dnbProj1_Name">'[3]#REF'!$B$200</definedName>
    <definedName name="dnbProj1_Unit">'[3]#REF'!$C$200</definedName>
    <definedName name="dnbProj2_Name">'[3]#REF'!$B$400</definedName>
    <definedName name="dnbProj2_Unit">'[3]#REF'!$C$400</definedName>
    <definedName name="DOV">#REF!</definedName>
    <definedName name="DRNumber">'[22]Control Panel'!$L$7</definedName>
    <definedName name="drs">#REF!</definedName>
    <definedName name="duracount">'[22]Control Panel'!$AO$24</definedName>
    <definedName name="Earthwork">'[49]A-Earthwork'!$A$14:$V$1453</definedName>
    <definedName name="EB">#REF!</definedName>
    <definedName name="eee" hidden="1">{"Balance Sheet",#N/A,FALSE,"Stmt of Financial Position"}</definedName>
    <definedName name="eeee" hidden="1">{"Balance Sheet",#N/A,FALSE,"Stmt of Financial Position"}</definedName>
    <definedName name="effectcount">'[22]Control Panel'!$AO$25</definedName>
    <definedName name="EGD_disc">'[50]EGD Globe'!$A$1:$P$221</definedName>
    <definedName name="EGD_exp">'[50]EGD Expense'!$A$1:$K$84</definedName>
    <definedName name="EI_disc">'[50]EI Globe'!$A$1:$AP$221</definedName>
    <definedName name="EI_exp">'[50]EI RPP Expense'!$A$1:$AD$84</definedName>
    <definedName name="Eight">8</definedName>
    <definedName name="Electrical">'[30]E-Electrical'!$A$14:$V$3975</definedName>
    <definedName name="Eleven">11</definedName>
    <definedName name="EMP">[42]Assumptions!$C$13</definedName>
    <definedName name="ENB_USD_exchange_rate">#REF!</definedName>
    <definedName name="Enbridge">[51]Setup!$B$1</definedName>
    <definedName name="ENBRIDGE_PIPELINES__NW__CORPORATE">#REF!</definedName>
    <definedName name="ENBRIDGE_PIPELINES__NW__INC.">#REF!</definedName>
    <definedName name="End_of_Operation">[17]Assumptions!$F$10</definedName>
    <definedName name="Entity">'[52]Set-up'!$B$4</definedName>
    <definedName name="EPMWorkbookOptions_1">"SDgAAB|LCAAAAAAABADtvQdgHEmWJSYvbcp7f0r1StfgdKEIgGATJNiQQBDswYjN5pLsHWlHIymrKoHKZVZlXWYWQMztnbz33nvvvffee||997o7nU4n99//P1xmZAFs9s5K2smeIYCqyB8/fnwfPyIe/x7vFmV6mddNUS0/|2h3vPNRmi|n1axYXnz20bo939799KPf4|g3Th5/t6rfTqrq7Zerlpo2Kb23bB69a4rPPpq37erR3btXV1fjq3v"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"jqr64u7ezs3v39/7i|evpPF9k28WyabPlNP/IvjW7|a2PqNc0fXxSLZf5FH2|qU7WdZ0v258s8iv|Mvj6adZm|il9/iJb5NKb7anNF6t1XXBXXzV5/bLOz3OCN83HhNBHR7//s5df/P5PXp68|O7uzu//PX1perE9We1uT4vZZJyVZYFhbK|KVV4Wy3w8rRaPDnbufXq3yVZ3J6vp3e///t871lYvtRF99LLMlkuiKP16npVN/v3Hd4Gfw/Z4tS"</definedName>
    <definedName name="EPMWorkbookOptions_3" hidden="1">"qLaeZR9tZYGxghFO9jJcaRQaLTt1CxR9hbfEVffpEvJnn91bL4ReucoX7v5MvXb05OX7w5ffX98fdeHr|iX7/9Kf26u7Ozc/zyOf159ub3ofH33uzB/naR11k9nV|7Rimx26NlUX72UVuviZvu9t96WizyJZj59m89vvvNDv/0|ekXNE43/gMd/xfHL44/l|/|f0uAp8dvjl9/|dWrk1M3/l369fj5c/7q1cn/f8dOw33z4vTVl0||c3riTb8O/"</definedName>
    <definedName name="EPMWorkbookOptions_4" hidden="1">"/f/7pPX//8d|6uXb06|ekXjPfl9aLj0v|f/n5noDd94X3y7mM3ype242UAv2|gni6aYFGXRXt9qCEdOeT6|G/s|Qj0gdYQRP76rf2wY9s2IfWPDUCX4/|lxOF32/|lhBGrp/9Mj8ZTM/6fH8ebsi/9vs9RPnr56ffbli/9Pj|GL0|PXX706ff1zM4ig8Ubb4g/WOf89|/N6XrlOT6qyqhXXyBebXuXRR96MUIVfpACszd|1z7LLqi5awosjHHm5"</definedName>
    <definedName name="EPMWorkbookOptions_5" hidden="1">"990t3n9W1E3rIRD/vgPIYjlMoNu2GuCW9zXNPhghOkXS93d27x3segBi08HvflnP8vpo5/Fd|SUKvVmV2fXLulrlNTHX7v1P75/nk/Pt|5/O9rf3984fbh/cz/PtnSzf259NHuw/mNxDz|FbEcDPs6Z9nZcUVOcz8d9iRAr5Mtog/VmND7WHr|U/6ruRebzdu5scZ23xjRPn050fUaVPlbPXuz|ii0eXB06UTr588SPKhFE4U|b587PjF5Se|P8"</definedName>
    <definedName name="EPMWorkbookOptions_6" hidden="1">"4bR7fvY2i9mzNz6ppfK9wz4djbOPOzv7Bzs7tTePu/z9N4zeUO9Q|/l/JuD875Pn8ze//9OwV8m4/Ik9f6T358vjV0/|vU|b/PRrvfRNDEYV37979|/v7|7dXeHv//1N438xagYL/fyXLftOUOXvx8qv/z2u4//fI8dfIjEZE|dMHuzsHBw9uL8r3/t8jyl0Mvy7DfjNLXwr|/5Vc|7NDGXxLX/2IOD3ivPjy5ZcnP28NwA2E|f86Wf7fYwLee0"</definedName>
    <definedName name="EPMWorkbookOptions_7" hidden="1">"kpYgDIw/7003v33iN63X8PC5DlDycPH|4/3J5NJve29|/vHmxPzh9k29mns3uTh/fu7|2dz/5f4Mx5hCQmpf89/3krvD1SnBz/KPgKmt2q1YDE3n7xNCaq770Gc///f6IKCoY2ZW9n9/74zZdvjp//f51Pv2GavD59|SOKOIrsPPz/B5f8v0eb/eTpq9dnX774ISq0T///p9CUiD1u/f86m36z9Pj5u1I6wB8Pf0SP0N79iB4BPfb/v06P//eYu"</definedName>
    <definedName name="EPMWorkbookOptions_8" hidden="1">"S9Oj19/9er09Q/Rzj14Dzv3/5EFE0NFiSpfnr46|/Lp2f/nw|xvkEtv0SjAJt7o8d3j1aospllLcOznwaemOUGrlktCnD57mrUZf|x/|KbqDv7xq/y8zpv5l8svV/ny6Dwrm/zx3fBDbndS5lkNoF8uX2eXuWnZ/Zjbfreq306q6i3xZstkNK37X4Ttr2Y6a4/Pmp/M6iKblPkXeX3hIPQ|/40TB/bLlVDj/wHVPIoqSDgAAA=="</definedName>
    <definedName name="eq_rate">[17]Report!$E$43</definedName>
    <definedName name="eq_ret_06">[17]Report!#REF!</definedName>
    <definedName name="eq_ret_07">[17]Report!#REF!</definedName>
    <definedName name="eq_ret_08">[17]Report!#REF!</definedName>
    <definedName name="eq_ret_09">[17]Report!#REF!</definedName>
    <definedName name="eq_ret_10">[17]Report!#REF!</definedName>
    <definedName name="Equipment">'[49]M-Equipment'!$A$14:$V$1174</definedName>
    <definedName name="Equity_return">[17]Assumptions!$F$97</definedName>
    <definedName name="Equity_share">[17]Assumptions!$E$97</definedName>
    <definedName name="essbase12month" hidden="1">{"balsheet",#N/A,FALSE,"A"}</definedName>
    <definedName name="EV__EVCOM_OPTIONS__" hidden="1">8</definedName>
    <definedName name="EV__EXPOPTIONS__" hidden="1">0</definedName>
    <definedName name="EV__LASTREFTIME__" hidden="1">42528.6265393519</definedName>
    <definedName name="EV__MAXEXPCOLS__" hidden="1">100</definedName>
    <definedName name="EV__MAXEXPROWS__" hidden="1">20000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EXCF">#N/A</definedName>
    <definedName name="excl">#REF!</definedName>
    <definedName name="ExcludeTotals">#REF!</definedName>
    <definedName name="exp" hidden="1">{"Throughput 1996",#N/A,FALSE,"AVG_T1-4";"Revenue 1996",#N/A,FALSE,"AVG_T1-4"}</definedName>
    <definedName name="Export">[46]!Export</definedName>
    <definedName name="ExportFile">'[53]90802'!ExportFile</definedName>
    <definedName name="FEB" localSheetId="15" hidden="1">Main.SAPF4Help()</definedName>
    <definedName name="FEB" hidden="1">Main.SAPF4Help()</definedName>
    <definedName name="File_Name">#REF!</definedName>
    <definedName name="filename">'[3]#REF'!#REF!</definedName>
    <definedName name="Financial_Statements">[46]!Financial_Statements</definedName>
    <definedName name="FISCAL_MTH">#REF!</definedName>
    <definedName name="fiscal_Year">'[3]#REF'!$B$3</definedName>
    <definedName name="Five">5</definedName>
    <definedName name="five_yr_forecast">#REF!</definedName>
    <definedName name="Footnoted12dea4ce69e4366834218b3f411928f" hidden="1">'[54]PPE Table'!#REF!</definedName>
    <definedName name="Forecast">'[3]#REF'!$B$12</definedName>
    <definedName name="Formula">#REF!</definedName>
    <definedName name="Foundations">'[30]B-Foundations'!$A$14:$V$2717</definedName>
    <definedName name="Four">4</definedName>
    <definedName name="FRTRAMT">#N/A</definedName>
    <definedName name="FTE_or_PTE">'[29]Raw Data'!$AU$2:$AU$10728</definedName>
    <definedName name="Full_Model">[46]!Full_Model</definedName>
    <definedName name="Full_Path">#REF!</definedName>
    <definedName name="FYE">'[22]Report Parameters'!$C$8</definedName>
    <definedName name="FYE_Next">'[22]Report Parameters'!$C$9</definedName>
    <definedName name="FYE_Prior">'[22]Report Parameters'!$C$7</definedName>
    <definedName name="g" hidden="1">#REF!</definedName>
    <definedName name="G1_disc">#REF!</definedName>
    <definedName name="G1_exp">#REF!</definedName>
    <definedName name="G3_disc">#REF!</definedName>
    <definedName name="G3_exp">#REF!</definedName>
    <definedName name="GAIN">#N/A</definedName>
    <definedName name="GAM83F">'[55]Mortality Tables'!#REF!</definedName>
    <definedName name="GAM83M">'[55]Mortality Tables'!#REF!</definedName>
    <definedName name="GDSExcl">'[38]CC Exclusions'!$B$18:$B$34</definedName>
    <definedName name="gen1_grp">#REF!</definedName>
    <definedName name="Gen2_grp">#REF!</definedName>
    <definedName name="gen3_grp">#REF!</definedName>
    <definedName name="Gen5_grp">#REF!</definedName>
    <definedName name="gfhf" hidden="1">{#N/A,#N/A,FALSE,"BASE YR"}</definedName>
    <definedName name="gfhg" hidden="1">{#N/A,#N/A,FALSE,"Sheet1"}</definedName>
    <definedName name="GO">#REF!</definedName>
    <definedName name="Grade_2007">#REF!</definedName>
    <definedName name="Grade_2008">#REF!</definedName>
    <definedName name="Grade_2009">#REF!</definedName>
    <definedName name="h" hidden="1">#REF!</definedName>
    <definedName name="HasPRMData">'[56]Control Panel'!$C$1</definedName>
    <definedName name="Header1a" hidden="1">IF(COUNTA([57]PowerOutputs!$A$6:$A1048576)=0,0,INDEX([57]PowerOutputs!$A$6:$A1048576,MATCH(ROW([57]PowerOutputs!$A1048576),[57]PowerOutputs!$A$6:$A1048576,TRUE)))+1</definedName>
    <definedName name="Header2a" hidden="1">#N/A</definedName>
    <definedName name="Header3a" hidden="1">#N/A</definedName>
    <definedName name="Heading_Labels">'[3]#REF'!$A$25:$U$26</definedName>
    <definedName name="hgjgh" hidden="1">{"Cash for Distribution",#N/A,FALSE,"Cash for Distribution"}</definedName>
    <definedName name="HIADDMth">#REF!</definedName>
    <definedName name="HIDenMth">#REF!</definedName>
    <definedName name="HILifeMth">#REF!</definedName>
    <definedName name="HIMed2Mth">#REF!</definedName>
    <definedName name="HIMedMth">#REF!</definedName>
    <definedName name="Hourly_Rate">'[19]Recovery Detail - FF'!#REF!</definedName>
    <definedName name="HourlyRate">#REF!</definedName>
    <definedName name="Hundred">100</definedName>
    <definedName name="IAM_ITOTAVAGE">#REF!</definedName>
    <definedName name="IAM_ITOTBEN">#REF!</definedName>
    <definedName name="IAM_ITOTEE">#REF!</definedName>
    <definedName name="IAM_VAVAGE">#REF!</definedName>
    <definedName name="IAM_VTOTBEN">#REF!</definedName>
    <definedName name="IAM_VTOTEE">#REF!</definedName>
    <definedName name="ImportFile">'[53]90802'!ImportFile</definedName>
    <definedName name="In_Service_Date">#REF!</definedName>
    <definedName name="inc_Tax_06">[17]Report!#REF!</definedName>
    <definedName name="inc_Tax_07">[17]Report!#REF!</definedName>
    <definedName name="inc_Tax_08">[17]Report!#REF!</definedName>
    <definedName name="inc_Tax_09">[17]Report!#REF!</definedName>
    <definedName name="inc_Tax_10">[17]Report!#REF!</definedName>
    <definedName name="Index">#REF!</definedName>
    <definedName name="INFO">#N/A</definedName>
    <definedName name="InfRate">#REF!</definedName>
    <definedName name="Input">#REF!,#REF!,#REF!,#REF!,#REF!,#REF!,#REF!,#REF!,#REF!</definedName>
    <definedName name="Input_Sheets">[46]!Input_Sheets</definedName>
    <definedName name="InputArea">#REF!</definedName>
    <definedName name="Instrumentation">'[30]J-Instrumentation'!$A$14:$V$3989</definedName>
    <definedName name="int">#REF!</definedName>
    <definedName name="int_cov_06">[17]Report!#REF!</definedName>
    <definedName name="int_cov_07">[17]Report!#REF!</definedName>
    <definedName name="int_cov_08">[17]Report!#REF!</definedName>
    <definedName name="int_cov_09">[17]Report!#REF!</definedName>
    <definedName name="int_cov_10">[17]Report!#REF!</definedName>
    <definedName name="int_exp_06">[17]Report!#REF!</definedName>
    <definedName name="int_exp_07">[17]Report!#REF!</definedName>
    <definedName name="int_exp_08">[17]Report!#REF!</definedName>
    <definedName name="int_exp_09">[17]Report!#REF!</definedName>
    <definedName name="int_exp_10">[17]Report!#REF!</definedName>
    <definedName name="IntRate">#REF!</definedName>
    <definedName name="IntroPrintArea" hidden="1">#REF!</definedName>
    <definedName name="INVINCPY">#REF!</definedName>
    <definedName name="INVINCPYM1">#REF!</definedName>
    <definedName name="INVINCPYM2">#REF!</definedName>
    <definedName name="INVINCPYM3">#REF!</definedName>
    <definedName name="IP_IASFRS">#REF!</definedName>
    <definedName name="IP_NotforProfit">#REF!</definedName>
    <definedName name="IP_PSAB">#REF!</definedName>
    <definedName name="IP_ShowCountry">#REF!</definedName>
    <definedName name="IP_ShowMultLabel">#REF!</definedName>
    <definedName name="IP_ShowPlanIdx">#REF!</definedName>
    <definedName name="IP_ShowRA">#REF!</definedName>
    <definedName name="IPL">'[3]#REF'!$B$1</definedName>
    <definedName name="IPL_Sys">'[3]#REF'!$B$2</definedName>
    <definedName name="iplt_deftax">'[58]Leg Earn (A-5)'!#REF!</definedName>
    <definedName name="ipltcash">'[58]Bal Sheet (A-7)'!#REF!</definedName>
    <definedName name="ipltdepn">'[58]Leg Earn (A-5)'!#REF!</definedName>
    <definedName name="ipltearn">'[58]Leg Earn (A-5)'!#REF!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40876.6618055556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NotForProfit">'[56]Control Panel'!$C$2</definedName>
    <definedName name="IST">'[23]Suncor Evaluations'!$C$15:$C$39</definedName>
    <definedName name="IT">#REF!</definedName>
    <definedName name="ITAMaxRate">#REF!</definedName>
    <definedName name="ITCAMT">#N/A</definedName>
    <definedName name="IYSolvInt">#REF!</definedName>
    <definedName name="j" hidden="1">#REF!</definedName>
    <definedName name="Jan">#REF!</definedName>
    <definedName name="JDAMT">#N/A</definedName>
    <definedName name="jhwcjkhqwejckhqckje" hidden="1">#REF!</definedName>
    <definedName name="jj" hidden="1">{"Page 1",#N/A,FALSE,"Sheet1";"Page 2",#N/A,FALSE,"Sheet1"}</definedName>
    <definedName name="Job_Activity_Reference">'[59]Job Category'!$C$4:$C$21</definedName>
    <definedName name="Job_Func_Descr">'[29]Raw Data'!$AJ$2:$AJ$10728</definedName>
    <definedName name="JobFuncDropDown">'[29]Reference Tab'!$A$3:$A$31</definedName>
    <definedName name="k" hidden="1">#REF!</definedName>
    <definedName name="l" hidden="1">#REF!</definedName>
    <definedName name="labouract">'[60]Costs database'!$D$42:$D$59</definedName>
    <definedName name="labourcosts">'[60]Costs database'!$M$42:$M$59</definedName>
    <definedName name="Language">[61]wksParameters!$B$9</definedName>
    <definedName name="LAYERS">'[29]Raw Data'!$AY$2:$AY$10728</definedName>
    <definedName name="LB_INTBRK">[35]Summary!$B$3</definedName>
    <definedName name="LB_MAJBRK">[35]Summary!$B$2</definedName>
    <definedName name="LB_MINBRK">[35]Summary!$B$4</definedName>
    <definedName name="LB_NoINT">[35]Pivot.Liab!$C$7:$C$500</definedName>
    <definedName name="LB_NoMAJ">[35]Pivot.Liab!$B$7:$B$500</definedName>
    <definedName name="LB_NoMIN">[35]Pivot.Liab!$D$7:$D$500</definedName>
    <definedName name="LB_PART_STAT">[35]Summary!$B$8</definedName>
    <definedName name="LB_TYPE">[35]Summary!$B$6</definedName>
    <definedName name="LB_VALUE">[35]Summary!#REF!</definedName>
    <definedName name="LDate1_fr">#REF!</definedName>
    <definedName name="LDate2_fr">#REF!</definedName>
    <definedName name="LDate3_fr">#REF!</definedName>
    <definedName name="LDate4_fr">#REF!</definedName>
    <definedName name="LDate5_fr">#REF!</definedName>
    <definedName name="LHWELL5">[14]!OHWELL4+#REF!+#REF!+#REF!+#REF!+#REF!+#REF!+#REF!+#REF!+#REF!+#REF!+#REF!+#REF!+#REF!</definedName>
    <definedName name="LHWELL6">+#REF!+#REF!+#REF!+#REF!+#REF!+#REF!+#REF!+#REF!+#REF!+#REF!+#REF!+#REF!+#REF!+#REF!</definedName>
    <definedName name="LKDDEF">#N/A</definedName>
    <definedName name="LKHDDEF">#REF!</definedName>
    <definedName name="LKHDFED">#REF!</definedName>
    <definedName name="LKHDIL">#REF!</definedName>
    <definedName name="LKHDIN">#REF!</definedName>
    <definedName name="LKHDMI">#REF!</definedName>
    <definedName name="LKHDMN">#REF!</definedName>
    <definedName name="LKHDND">#REF!</definedName>
    <definedName name="LKHDWI">#REF!</definedName>
    <definedName name="lklk" hidden="1">{"Cash for Distribution",#N/A,FALSE,"Cash for Distribution"}</definedName>
    <definedName name="ll" hidden="1">{#N/A,#N/A,FALSE,"Aging Summary";#N/A,#N/A,FALSE,"Ratio Analysis";#N/A,#N/A,FALSE,"Test 120 Day Accts";#N/A,#N/A,FALSE,"Tickmarks"}</definedName>
    <definedName name="LOCAL_DATE_SEPARATOR">[62]Parameter!#REF!</definedName>
    <definedName name="LOCAL_DAY_FORMAT">[62]Parameter!#REF!</definedName>
    <definedName name="LOCAL_HOUR_FORMAT">[62]Parameter!#REF!</definedName>
    <definedName name="LOCAL_MINUTE_FORMAT">[62]Parameter!#REF!</definedName>
    <definedName name="LOCAL_MONTH_FORMAT">[62]Parameter!#REF!</definedName>
    <definedName name="LOCAL_MYSQL_DATE_FORMAT" localSheetId="15" hidden="1">REPT([63]!LOCAL_YEAR_FORMAT,4)&amp;[64]!LOCAL_DATE_SEPARATOR&amp;REPT([64]!LOCAL_MONTH_FORMAT,2)&amp;[64]!LOCAL_DATE_SEPARATOR&amp;REPT([64]!LOCAL_DAY_FORMAT,2)&amp;" "&amp;REPT([64]!LOCAL_HOUR_FORMAT,2)&amp;[63]!LOCAL_TIME_SEPARATOR&amp;REPT([64]!LOCAL_MINUTE_FORMAT,2)&amp;[63]!LOCAL_TIME_SEPARATOR&amp;REPT([63]!LOCAL_SECOND_FORMAT,2)</definedName>
    <definedName name="LOCAL_MYSQL_DATE_FORMAT" hidden="1">REPT(LOCAL_YEAR_FORMAT,4)&amp;[64]!LOCAL_DATE_SEPARATOR&amp;REPT([64]!LOCAL_MONTH_FORMAT,2)&amp;[64]!LOCAL_DATE_SEPARATOR&amp;REPT([64]!LOCAL_DAY_FORMAT,2)&amp;" "&amp;REPT([64]!LOCAL_HOUR_FORMAT,2)&amp;LOCAL_TIME_SEPARATOR&amp;REPT([64]!LOCAL_MINUTE_FORMAT,2)&amp;LOCAL_TIME_SEPARATOR&amp;REPT(LOCAL_SECOND_FORMAT,2)</definedName>
    <definedName name="LOCAL_SECOND_FORMAT">[62]Parameter!#REF!</definedName>
    <definedName name="LOCAL_TIME_SEPARATOR">[62]Parameter!#REF!</definedName>
    <definedName name="LOCAL_YEAR_FORMAT">[62]Parameter!#REF!</definedName>
    <definedName name="LOCATIONDROPDOWN">'[29]Reference Tab'!$E$3:$E$32</definedName>
    <definedName name="LOOKOPS">#REF!</definedName>
    <definedName name="LOOKUP">#REF!</definedName>
    <definedName name="Lookup_AFFEXP">'[65]Description Mapping'!$D$3:$E$21</definedName>
    <definedName name="Lookup_AFFREV">'[65]Description Mapping'!$A$3:$B$27</definedName>
    <definedName name="LOV_FinGlDesktopEntryPageDef_CurrencyCode" hidden="1">[66]_ADFDI_LOV!$C$2:$I$2</definedName>
    <definedName name="LOV_FinGlDesktopEntryPageDef_HeaderAccountingPeriodList" hidden="1">[66]_ADFDI_LOV!$C$12</definedName>
    <definedName name="LOV_FinGlDesktopEntryPageDef_HeaderLedgerIdList" hidden="1">[66]_ADFDI_LOV!$D$6</definedName>
    <definedName name="LOV_FinGlDesktopEntryPageDef_HeaderReversalPeriodList" hidden="1">[66]_ADFDI_LOV!$C$10:$H$10</definedName>
    <definedName name="LOV_FinGlDesktopEntryPageDef_HeaderSourceList" hidden="1">[66]_ADFDI_LOV!$D$8</definedName>
    <definedName name="LOV_FinGlDesktopEntryPageDef_UserCurrencyConversionType" hidden="1">[66]_ADFDI_LOV!$C$4:$AU$4</definedName>
    <definedName name="LOV_oracle_apps_financials_generalLedger_journals_desktopEntry_di_FinGlDesktopMultibatchEntryPageDef_CurrencyCode" hidden="1">[67]_ADFDI_LOV!$C$18:$I$18</definedName>
    <definedName name="LOV_oracle_apps_financials_generalLedger_journals_desktopEntry_di_FinGlDesktopMultibatchEntryPageDef_LedgerId" hidden="1">[67]_ADFDI_LOV!$C$14:$G$14</definedName>
    <definedName name="LOV_oracle_apps_financials_generalLedger_journals_desktopEntry_di_FinGlDesktopMultibatchEntryPageDef_PeriodName" hidden="1">[67]_ADFDI_LOV!$C$22</definedName>
    <definedName name="LOV_oracle_apps_financials_generalLedger_journals_desktopEntry_di_FinGlDesktopMultibatchEntryPageDef_ReversalPeriodName" hidden="1">[67]_ADFDI_LOV!$C$24:$K$24</definedName>
    <definedName name="LOV_oracle_apps_financials_generalLedger_journals_desktopEntry_di_FinGlDesktopMultibatchEntryPageDef_UserCurrencyConversionType" hidden="1">[67]_ADFDI_LOV!$C$20:$AU$20</definedName>
    <definedName name="LOV_oracle_apps_financials_generalLedger_journals_desktopEntry_di_FinGlDesktopMultibatchEntryPageDef_UserJeSourceName" hidden="1">[67]_ADFDI_LOV!$C$16:$D$16</definedName>
    <definedName name="LPL_BURD">[68]TVCH_LPL!#REF!</definedName>
    <definedName name="LPL_NI">[68]TVCH_LPL!#REF!</definedName>
    <definedName name="LPLDEF">[69]PAYLPL!$G$195:$M$195</definedName>
    <definedName name="LPLFED">[69]PAYLPL!$O$195</definedName>
    <definedName name="LPLMN">#REF!</definedName>
    <definedName name="LPLUT">#REF!</definedName>
    <definedName name="LPLWI">#REF!</definedName>
    <definedName name="LV_AAM_AVAGE">#REF!</definedName>
    <definedName name="LV_AAM_AVMEM">#REF!</definedName>
    <definedName name="LV_AAM_AVPAY">#REF!</definedName>
    <definedName name="LV_AAM_NUMEE">#REF!</definedName>
    <definedName name="LV_IAM_ITOTAVAGE">#REF!</definedName>
    <definedName name="LV_IAM_ITOTBEN">#REF!</definedName>
    <definedName name="LV_IAM_ITOTEE">#REF!</definedName>
    <definedName name="LV_IAM_VAVAGE">#REF!</definedName>
    <definedName name="LV_IAM_VTOTBEN">#REF!</definedName>
    <definedName name="LV_IAM_VTOTEE">#REF!</definedName>
    <definedName name="LV_MR_ACWI">#REF!</definedName>
    <definedName name="LV_PenEarns">#REF!</definedName>
    <definedName name="LV_ValDateN">#REF!</definedName>
    <definedName name="m" hidden="1">{"Page 1",#N/A,FALSE,"Sheet1";"Page 2",#N/A,FALSE,"Sheet1"}</definedName>
    <definedName name="Maintenance">'[70]#REF'!$A$1</definedName>
    <definedName name="mar" localSheetId="15" hidden="1">Main.SAPF4Help()</definedName>
    <definedName name="mar" hidden="1">Main.SAPF4Help()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C">'[71]CURTACT-JAN98'!$AK$18</definedName>
    <definedName name="McClain" hidden="1">{"PAGE_1",#N/A,FALSE,"MONTH"}</definedName>
    <definedName name="MCCLAIN2" hidden="1">{"PAGE_1",#N/A,FALSE,"MONTH"}</definedName>
    <definedName name="MDV">#REF!</definedName>
    <definedName name="MENU">#N/A</definedName>
    <definedName name="MergeData">#REF!</definedName>
    <definedName name="MergeData3">#REF!</definedName>
    <definedName name="Meter_Installations">'[48]CapExp &amp; Other Input'!#REF!</definedName>
    <definedName name="Methodall">#REF!</definedName>
    <definedName name="MEWarning" hidden="1">1</definedName>
    <definedName name="miko" hidden="1">#REF!</definedName>
    <definedName name="Million">1000000</definedName>
    <definedName name="MinDenMth">#REF!</definedName>
    <definedName name="MinLifeMth">#REF!</definedName>
    <definedName name="MinMedMth">#REF!</definedName>
    <definedName name="Minspcpay">#REF!</definedName>
    <definedName name="mmmm" hidden="1">{"Balance Sheet",#N/A,FALSE,"Stmt of Financial Position"}</definedName>
    <definedName name="MNAPP">[72]APPORMN!#REF!</definedName>
    <definedName name="MNAPP2">#REF!</definedName>
    <definedName name="MNAVE">#REF!</definedName>
    <definedName name="MNPROPBEG">#REF!</definedName>
    <definedName name="MNPROPEND">#REF!</definedName>
    <definedName name="Model">'[3]#REF'!$B$9</definedName>
    <definedName name="month">#REF!</definedName>
    <definedName name="month_desc">#REF!</definedName>
    <definedName name="Mort">#REF!</definedName>
    <definedName name="MRRef">[36]!MRRef</definedName>
    <definedName name="MS_disc">'[73]MS Globe'!$A$1:$L$221</definedName>
    <definedName name="MS_exp">'[73]MS Expense'!$A$1:$J$84</definedName>
    <definedName name="mth">#REF!</definedName>
    <definedName name="MV_AdjTrans">#REF!</definedName>
    <definedName name="mypassword" hidden="1">"chuck"</definedName>
    <definedName name="n" hidden="1">{"Page 1",#N/A,FALSE,"Sheet1";"Page 2",#N/A,FALSE,"Sheet1"}</definedName>
    <definedName name="NACCTS">#REF!</definedName>
    <definedName name="NALOOKUPS">#REF!</definedName>
    <definedName name="NAME2">'[1]2018 EGD Charges'!#REF!</definedName>
    <definedName name="NAME3">'[1]2018 EGD Charges'!#REF!</definedName>
    <definedName name="NC">'[18]ALNC by Employer (RPP)'!#REF!</definedName>
    <definedName name="new" hidden="1">{"PAGE_1",#N/A,FALSE,"MONTH"}</definedName>
    <definedName name="new_budget">'[3]#REF'!$B$10</definedName>
    <definedName name="NewMatrix">#REF!</definedName>
    <definedName name="NewMatrix1">#REF!</definedName>
    <definedName name="NewMatrix10">#REF!</definedName>
    <definedName name="NewMatrix11">#REF!</definedName>
    <definedName name="NewMatrix2">#REF!</definedName>
    <definedName name="NewMatrix3">#REF!</definedName>
    <definedName name="NewMatrix4">#REF!</definedName>
    <definedName name="NewMatrix5">#REF!</definedName>
    <definedName name="NewMatrix6">#REF!</definedName>
    <definedName name="Nine">9</definedName>
    <definedName name="NO._OF_DIGS">#REF!</definedName>
    <definedName name="NonProtectCoat">'[30]K-NonProtectCoat'!$A$14:$V$2940</definedName>
    <definedName name="NorDenMth">#REF!</definedName>
    <definedName name="NorHMOMth">#REF!</definedName>
    <definedName name="NorLifMth">#REF!</definedName>
    <definedName name="NorMedMth">#REF!</definedName>
    <definedName name="NorRetMth">#REF!</definedName>
    <definedName name="NoSL">'[23]Suncor Evaluations'!$J$15:$J$39</definedName>
    <definedName name="notsure">'[74]MR Appendices'!#REF!</definedName>
    <definedName name="November">'[75]Invoice-PNGTS'!$A$1:$G$74</definedName>
    <definedName name="NRA_1">#REF!</definedName>
    <definedName name="NRA_10">#REF!</definedName>
    <definedName name="NRA_2">#REF!</definedName>
    <definedName name="NRA_3">#REF!</definedName>
    <definedName name="nra_3nra_Template_SumData_Apr">'[3]#REF'!$K$200:$K$10000</definedName>
    <definedName name="nra_3nra_Template_SumData_Aug">'[3]#REF'!$O$200:$O$10000</definedName>
    <definedName name="nra_3nra_Template_SumData_Dec">'[3]#REF'!$S$200:$S$10000</definedName>
    <definedName name="nra_3nra_Template_SumData_Feb">'[3]#REF'!$I$200:$I$10000</definedName>
    <definedName name="nra_3nra_Template_SumData_Forecast">'[3]#REF'!$D$200:$D$10000</definedName>
    <definedName name="nra_3nra_Template_SumData_Full">'[3]#REF'!$T$200:$T$10000</definedName>
    <definedName name="nra_3nra_Template_SumData_Jan">'[3]#REF'!$H$200:$H$10000</definedName>
    <definedName name="nra_3nra_Template_SumData_Jul">'[3]#REF'!$N$200:$N$10000</definedName>
    <definedName name="nra_3nra_Template_SumData_Jun">'[3]#REF'!$M$200:$M$10000</definedName>
    <definedName name="nra_3nra_Template_SumData_Mar">'[3]#REF'!$J$200:$J$10000</definedName>
    <definedName name="nra_3nra_Template_SumData_May">'[3]#REF'!$L$200:$L$10000</definedName>
    <definedName name="nra_3nra_Template_SumData_MlyVar">'[3]#REF'!$U$200:$U$10000</definedName>
    <definedName name="nra_3nra_Template_SumData_Nov">'[3]#REF'!$R$200:$R$10000</definedName>
    <definedName name="nra_3nra_Template_SumData_Oct">'[3]#REF'!$Q$200:$Q$10000</definedName>
    <definedName name="nra_3nra_Template_SumData_RevReq">'[3]#REF'!$E$200:$E$10000</definedName>
    <definedName name="nra_3nra_Template_SumData_Sep">'[3]#REF'!$P$200:$P$10000</definedName>
    <definedName name="nra_3nra_Template_SumData_Var">'[3]#REF'!$F$200:$F$10000</definedName>
    <definedName name="nra_3nra_Template_Sumifs">'[3]#REF'!$A$200:$A$10000</definedName>
    <definedName name="NRA_4">#REF!</definedName>
    <definedName name="nra_4data_General">'[3]#REF'!$B$10:$BA$38</definedName>
    <definedName name="nra_4data_General_Labels">'[3]#REF'!$D$8:$BA$9</definedName>
    <definedName name="nra_4data_General_RevReq">'[3]#REF'!#REF!</definedName>
    <definedName name="nra_4Data_General_RR">'[3]#REF'!$A$10:$A$38</definedName>
    <definedName name="NRA_5">#REF!</definedName>
    <definedName name="NRA_6">#REF!</definedName>
    <definedName name="NRA_7">#REF!</definedName>
    <definedName name="NRA_8">#REF!</definedName>
    <definedName name="NRA_9">#REF!</definedName>
    <definedName name="nra_inputs">'[3]#REF'!$D$10:$AG$38</definedName>
    <definedName name="nra_Labels">'[3]#REF'!$A$15:$AZ$16</definedName>
    <definedName name="nra_lookup">'[3]#REF'!$B$11:$AP$40</definedName>
    <definedName name="nra_LookupII">'[3]#REF'!$A$13:$U$81</definedName>
    <definedName name="NRA_Template_Number">'[3]#REF'!$C$1:$C$65536</definedName>
    <definedName name="Number_of_month">#REF!</definedName>
    <definedName name="o" hidden="1">#REF!</definedName>
    <definedName name="OHWELL">+#REF!+#REF!+#REF!+#REF!+#REF!+#REF!+#REF!+#REF!+#REF!+#REF!+#REF!+#REF!+#REF!+#REF!</definedName>
    <definedName name="OHWELL2">[14]!OHWELL+#REF!+#REF!+#REF!+#REF!+#REF!+#REF!+#REF!+#REF!+#REF!+#REF!+#REF!+#REF!+#REF!</definedName>
    <definedName name="OHWELL3">#N/A</definedName>
    <definedName name="OHWELL4">[14]!OHWELL3+#REF!+#REF!+#REF!+#REF!+#REF!+#REF!+#REF!+#REF!+#REF!+#REF!+#REF!+#REF!+#REF!</definedName>
    <definedName name="One">1</definedName>
    <definedName name="oops">[14]!_33E0+#REF!+#REF!+#REF!+#REF!+#REF!+#REF!+#REF!+#REF!+#REF!+#REF!+#REF!+#REF!+#REF!</definedName>
    <definedName name="oops2">#N/A</definedName>
    <definedName name="oops3">[14]!oops2+#REF!+#REF!+#REF!+#REF!+#REF!+#REF!+#REF!+#REF!+#REF!+#REF!+#REF!+#REF!+#REF!</definedName>
    <definedName name="oops4">[14]!oops3+#REF!+#REF!+#REF!+#REF!+#REF!+#REF!+#REF!+#REF!+#REF!+#REF!+#REF!+#REF!+#REF!</definedName>
    <definedName name="oops5">[14]!_36D4+#REF!+#REF!+#REF!+#REF!+#REF!+#REF!+#REF!+#REF!+#REF!+#REF!+#REF!+#REF!+#REF!</definedName>
    <definedName name="oops6">[14]!oops5+#REF!+#REF!+#REF!+#REF!+#REF!+#REF!+#REF!+#REF!+#REF!+#REF!+#REF!+#REF!+#REF!</definedName>
    <definedName name="oops7">[14]!_53E0+#REF!+#REF!+#REF!+#REF!+#REF!+#REF!+#REF!+#REF!+#REF!+#REF!+#REF!+#REF!+#REF!</definedName>
    <definedName name="Op_Cost_06">[17]Report!#REF!</definedName>
    <definedName name="Op_Cost_07">[17]Report!#REF!</definedName>
    <definedName name="Op_Cost_08">[17]Report!#REF!</definedName>
    <definedName name="Op_Cost_09">[17]Report!#REF!</definedName>
    <definedName name="Op_Cost_10">[17]Report!#REF!</definedName>
    <definedName name="Op_int_rate">[17]Report!$E$42</definedName>
    <definedName name="OpCost4_TotOpCost">[76]Input_OpCost!$B$4:$AZ$4</definedName>
    <definedName name="OpCost5_PowerCost">[76]Input_OpCost!$B$5:$AZ$5</definedName>
    <definedName name="OpCost6_PropTax">[76]Input_OpCost!$B$6:$AZ$6</definedName>
    <definedName name="OT">#REF!</definedName>
    <definedName name="OTH">#REF!</definedName>
    <definedName name="Oth3P">'[23]Suncor Evaluations'!$H$15:$H$39</definedName>
    <definedName name="Output2" hidden="1">#REF!</definedName>
    <definedName name="Owner_pct">[17]Report!$E$13</definedName>
    <definedName name="p" hidden="1">#REF!</definedName>
    <definedName name="P.1">#REF!</definedName>
    <definedName name="p_Tax">#REF!</definedName>
    <definedName name="PA_GL">#REF!</definedName>
    <definedName name="PAGE1">#REF!</definedName>
    <definedName name="PAGE2">#REF!</definedName>
    <definedName name="Pal_Workbook_GUID" hidden="1">"AQTEI7HYID8M473JRKISZF5C"</definedName>
    <definedName name="Pay1_fr">#REF!</definedName>
    <definedName name="Pay2_fr">#REF!</definedName>
    <definedName name="Pay3_fr">#REF!</definedName>
    <definedName name="Pay4_fr">#REF!</definedName>
    <definedName name="Pay5_fr">#REF!</definedName>
    <definedName name="payback">[17]Report!$E$54</definedName>
    <definedName name="payout97">#REF!</definedName>
    <definedName name="payout98">#REF!</definedName>
    <definedName name="payout99">#REF!</definedName>
    <definedName name="PC_disc">'[73]PC Globe'!$A$1:$X$221</definedName>
    <definedName name="PC_exp">'[73]PC Expense'!$A$1:$R$84</definedName>
    <definedName name="PCOG_CV">'[23]Suncor Evaluations'!$F$15:$F$39</definedName>
    <definedName name="PenEarns">#REF!</definedName>
    <definedName name="penliab">#REF!</definedName>
    <definedName name="PerMarried">#REF!</definedName>
    <definedName name="Piping">'[30]L-Piping'!$A$14:$V$1823</definedName>
    <definedName name="PlanCount">#REF!</definedName>
    <definedName name="PlanName">#REF!</definedName>
    <definedName name="Plant">#REF!</definedName>
    <definedName name="PLC">#REF!</definedName>
    <definedName name="poo">#REF!</definedName>
    <definedName name="Pop">[17]Report!$E$10</definedName>
    <definedName name="PopCache_GL_INTERFACE_REFERENCE7" hidden="1">[77]PopCache!$A$1:$A$2</definedName>
    <definedName name="Pre07NoISD">'[78]Mainline Integrity as per BHS'!$E$19,'[78]Mainline Integrity as per BHS'!$E$21:$E$24,'[78]Mainline Integrity as per BHS'!$E$27:$E$29,'[78]Mainline Integrity as per BHS'!$E$33,'[78]Mainline Integrity as per BHS'!$E$36:$E$41,'[78]Mainline Integrity as per BHS'!$E$44:$E$45,'[78]Mainline Integrity as per BHS'!$E$48:$E$52</definedName>
    <definedName name="PreviousYear">[79]Input!$B$3</definedName>
    <definedName name="pricing_basis">[17]Report!$E$23</definedName>
    <definedName name="PRINT">'[1]2018 EGD Charges'!#REF!</definedName>
    <definedName name="Print_1">#REF!</definedName>
    <definedName name="Print_2">#REF!</definedName>
    <definedName name="_xlnm.Print_Area" localSheetId="0">Sheet1!$A$1:$I$27</definedName>
    <definedName name="_xlnm.Print_Area">#REF!</definedName>
    <definedName name="Print_Area_MI">#REF!</definedName>
    <definedName name="print_specific_report">[46]!print_specific_report</definedName>
    <definedName name="_xlnm.Print_Titles">#REF!</definedName>
    <definedName name="Print_Titles_MI">#REF!</definedName>
    <definedName name="PrintSelection">1</definedName>
    <definedName name="PRM">#REF!</definedName>
    <definedName name="PRMD">'[56]Report Parameters'!$C$10</definedName>
    <definedName name="procurement" hidden="1">{#N/A,"DoorsEurope",FALSE,"P&amp;L";#N/A,"DoorsUK",FALSE,"P&amp;L";#N/A,"DoorsFrance",FALSE,"P&amp;L"}</definedName>
    <definedName name="ProImportExport.ImportFile">'[53]90802'!ProImportExport.ImportFile</definedName>
    <definedName name="ProImportExport.SaveNewFile">'[53]90802'!ProImportExport.SaveNewFile</definedName>
    <definedName name="PROJECT">'[58]Leg Earn (A-5)'!#REF!</definedName>
    <definedName name="Promotions">#REF!</definedName>
    <definedName name="Promotions2">#REF!</definedName>
    <definedName name="Promotions3">#REF!</definedName>
    <definedName name="Promotions4">#REF!</definedName>
    <definedName name="ProtectCoat">'[30]H-Protect Coat'!$A$14:$V$1082</definedName>
    <definedName name="PSCChart1" hidden="1">[80]Template!$B$8:$B$35</definedName>
    <definedName name="PSCChart2" hidden="1">[81]A!$B$41:$D$41</definedName>
    <definedName name="Ptavg_on_Assets_To_Take_Out_of_Core">'[3]#REF'!$A$1:$I$758</definedName>
    <definedName name="Ptavg_on_Core_Additions">'[3]#REF'!$A$1:$I$758</definedName>
    <definedName name="Ptavg_on_Core_Beg_Bal">'[3]#REF'!$A$1:$I$758</definedName>
    <definedName name="Ptavg_on_Core_Combined">'[3]#REF'!$A$1:$I$758</definedName>
    <definedName name="Ptavg_on_NRAs_to_Core">'[3]#REF'!$A$1:$I$758</definedName>
    <definedName name="Pwr_250">#REF!</definedName>
    <definedName name="Pwr_333">#REF!</definedName>
    <definedName name="Pwr_530">#REF!</definedName>
    <definedName name="qff">#REF!</definedName>
    <definedName name="qqqq" hidden="1">#REF!</definedName>
    <definedName name="qqqqqq" hidden="1">#REF!</definedName>
    <definedName name="qqqqqqqq" hidden="1">#REF!</definedName>
    <definedName name="qqqqqqqqqqqq" hidden="1">#REF!</definedName>
    <definedName name="qqqqqqqqqqqqqqq" hidden="1">#REF!</definedName>
    <definedName name="qqqqqqqqqqqqqqqq" hidden="1">#REF!</definedName>
    <definedName name="qqqqqqqqqqqqqqqqq" hidden="1">#REF!</definedName>
    <definedName name="qqqqqqqqqqqqqqqqqqqq" hidden="1">#REF!</definedName>
    <definedName name="qqqqqqqqqqqqqqqqqqqqqq" hidden="1">#REF!</definedName>
    <definedName name="qryRevaluationExport">#REF!</definedName>
    <definedName name="Query1">#REF!</definedName>
    <definedName name="rap" hidden="1">{"Page 1",#N/A,FALSE,"Sheet1";"Page 2",#N/A,FALSE,"Sheet1"}</definedName>
    <definedName name="ReadMe_Notes">#REF!</definedName>
    <definedName name="red" hidden="1">{#N/A,#N/A,FALSE,"Scenario"}</definedName>
    <definedName name="RegIS">#REF!</definedName>
    <definedName name="report_date">#REF!</definedName>
    <definedName name="report_select">#REF!</definedName>
    <definedName name="reportref">#REF!</definedName>
    <definedName name="Reports_to_Employee_ID___cleaned">'[29]Raw Data'!$AT$2:$AT$10728</definedName>
    <definedName name="Reports_to_ID_modifed">'[29]Reports to Blanks_COMPLETED'!$CP$4:$CP$409</definedName>
    <definedName name="RESULT">'[58]Leg Earn (A-5)'!#REF!</definedName>
    <definedName name="RESULT_1">'[58]Leg Earn (A-5)'!#REF!</definedName>
    <definedName name="RESULT_2">'[58]Leg Earn (A-5)'!#REF!</definedName>
    <definedName name="RetScale">#REF!</definedName>
    <definedName name="Revised_Combined_for_Continuity">'[70]#REF'!$A$1:$J$44</definedName>
    <definedName name="RGPYM4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rrelationSheet">#REF!</definedName>
    <definedName name="RiskExcelReportsGoInNewWorkbook">TRUE</definedName>
    <definedName name="RiskExcelReportsToGenerate">8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TRUE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lh.All." hidden="1">{"highlights",#N/A,FALSE,"Highlights";"cap detail",#N/A,FALSE,"Capital Structure Detail"}</definedName>
    <definedName name="rlh.Capital._.Structure._.Detail." hidden="1">{"cap detail",#N/A,FALSE,"Capital Structure Detail"}</definedName>
    <definedName name="rlh.Highlights." hidden="1">{"highlights",#N/A,FALSE,"Highlights"}</definedName>
    <definedName name="RP">#REF!</definedName>
    <definedName name="RPP_AL">#REF!</definedName>
    <definedName name="RPP_alt_AL">#REF!</definedName>
    <definedName name="RPP_alt_NC">#REF!</definedName>
    <definedName name="rpp_assets">#REF!</definedName>
    <definedName name="RPP_assets_old">'[82]RPP Exhibit I'!$D$5:$Q$20</definedName>
    <definedName name="rpp_disclosure">#REF!</definedName>
    <definedName name="rpp_disclosure_old">#REF!</definedName>
    <definedName name="rpp_liabs_old">'[82]ALNC by Employer (RPP)'!$A$10:$Q$23</definedName>
    <definedName name="RPP_NC">#REF!</definedName>
    <definedName name="RPPbreak">#REF!</definedName>
    <definedName name="SALES">#REF!</definedName>
    <definedName name="SalRate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PFuncF4Help" localSheetId="15" hidden="1">Main.SAPF4Help()</definedName>
    <definedName name="SAPFuncF4Help" hidden="1">Main.SAPF4Help()</definedName>
    <definedName name="SAPLicence">[45]Assumptions!$B$26</definedName>
    <definedName name="Saqib">#REF!</definedName>
    <definedName name="SASDASDSDSD" hidden="1">#REF!</definedName>
    <definedName name="SAUVE">'[1]2018 EGD Charges'!#REF!</definedName>
    <definedName name="Save_Model">[46]!Save_Model</definedName>
    <definedName name="SaveNewFile">'[53]90802'!SaveNewFile</definedName>
    <definedName name="sc" hidden="1">{"Page 1",#N/A,FALSE,"Sheet1";"Page 2",#N/A,FALSE,"Sheet1"}</definedName>
    <definedName name="scenario">#REF!</definedName>
    <definedName name="sch10print">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'[83]Sched7-1-1 '!$D$1:$L$28</definedName>
    <definedName name="sch7_1_2print">'[83]Sched7-1-2'!$D$1:$K$28</definedName>
    <definedName name="sch7_1_3print">'[83]Sched7-1-3'!$D$1:$M$30</definedName>
    <definedName name="sch7_1_4print">'[83]Sched7-1-4'!$D$1:$L$20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8print">#REF!</definedName>
    <definedName name="sch9print">#REF!</definedName>
    <definedName name="SD_AL">#REF!</definedName>
    <definedName name="SD_alt_AL">#REF!</definedName>
    <definedName name="SD_alt_NC">#REF!</definedName>
    <definedName name="SD_NC">#REF!</definedName>
    <definedName name="sdghsdghsdgh" hidden="1">{"Balance Sheet",#N/A,FALSE,"Stmt of Financial Position"}</definedName>
    <definedName name="sean" hidden="1">{"Balance Sheet",#N/A,FALSE,"Stmt of Financial Position"}</definedName>
    <definedName name="SensPVCount">'[22]Control Panel'!$AO$21</definedName>
    <definedName name="SEP_II_Cal_Missing_Depr.">'[3]#REF'!$B$48:$N$76</definedName>
    <definedName name="SERP_disc">'[73]SERP Globe'!$A$1:$X$221</definedName>
    <definedName name="SERP_exp">'[73]SERP Expense'!$A$1:$R$84</definedName>
    <definedName name="service_month">#REF!</definedName>
    <definedName name="SETW_USD_Exchange_rate">#REF!</definedName>
    <definedName name="Seven">7</definedName>
    <definedName name="sfd" hidden="1">#REF!</definedName>
    <definedName name="Sheet">#REF!</definedName>
    <definedName name="SHIFT">#REF!</definedName>
    <definedName name="ShowTotals">'[22]Control Panel'!$C$4</definedName>
    <definedName name="SIN">#REF!</definedName>
    <definedName name="Six">6</definedName>
    <definedName name="SOD">[84]global!$I$6</definedName>
    <definedName name="sort2" hidden="1">[85]TETCO!#REF!</definedName>
    <definedName name="SPDiff">#REF!</definedName>
    <definedName name="SpecialDeals">[36]!SpecialDeals</definedName>
    <definedName name="spend_month">#REF!</definedName>
    <definedName name="SPEND05">'[28]2005A'!$B$6:$I$93</definedName>
    <definedName name="SPEND06">'[28]2006A'!$B$6:$I$93</definedName>
    <definedName name="SPENDcurrent">'[27]2005A'!$B$6:$I$93</definedName>
    <definedName name="SPENDprior">'[27]2004A'!$B$6:$I$74</definedName>
    <definedName name="spoc" hidden="1">{"Page 1",#N/A,FALSE,"Sheet1";"Page 2",#N/A,FALSE,"Sheet1"}</definedName>
    <definedName name="SPP_AL">#REF!</definedName>
    <definedName name="SPP_alt_AL">#REF!</definedName>
    <definedName name="SPP_alt_NC">#REF!</definedName>
    <definedName name="spp_assets">#REF!</definedName>
    <definedName name="spp_assets_old">'[82]SPP Exhibit III'!$D$4:$Q$23</definedName>
    <definedName name="SPP_disc">'[50]SPP Globe'!$A$1:$AP$221</definedName>
    <definedName name="spp_disclosure">#REF!</definedName>
    <definedName name="spp_disclosure_old">#REF!</definedName>
    <definedName name="SPP_exp">'[50]EI SPP Expense'!$A$1:$AC$84</definedName>
    <definedName name="spp_liabs_old">'[82]ALNC by Employer (SPP)'!$A$10:$Q$23</definedName>
    <definedName name="SPP_NC">#REF!</definedName>
    <definedName name="SPPbreak">#REF!</definedName>
    <definedName name="SSS">'[70]#REF'!$E$11</definedName>
    <definedName name="ssss" hidden="1">{"Cash for Distribution",#N/A,FALSE,"Cash for Distribution"}</definedName>
    <definedName name="ssssssssssss" hidden="1">#REF!</definedName>
    <definedName name="Standard_Report">[46]!Standard_Report</definedName>
    <definedName name="Steel">'[30]C-StructuralSteel'!$A$14:$V$2827</definedName>
    <definedName name="sum">#REF!</definedName>
    <definedName name="summary1">'[53]90802'!summary1</definedName>
    <definedName name="SunAV">'[23]Suncor Evaluations'!$E$15:$E$39</definedName>
    <definedName name="SunCV">'[23]Suncor Evaluations'!$D$15:$D$39</definedName>
    <definedName name="Synergies" hidden="1">#REF!</definedName>
    <definedName name="table">'[86]Clean Up Forecast'!$K$12:$L$26</definedName>
    <definedName name="TABLE3">#REF!</definedName>
    <definedName name="tankage" hidden="1">{#N/A,#N/A,FALSE,"BASE YR"}</definedName>
    <definedName name="tankate" hidden="1">{#N/A,#N/A,FALSE,"BASE YR"}</definedName>
    <definedName name="TaskCode">'[34]PS - Accrual Summary'!$B$35:$B$40</definedName>
    <definedName name="TaskCode1">'[34]FI - Summary'!$B$37:$B$43</definedName>
    <definedName name="TAX">#REF!</definedName>
    <definedName name="tax_rate">[17]Report!$E$49</definedName>
    <definedName name="Ten">10</definedName>
    <definedName name="termr20">#REF!</definedName>
    <definedName name="termr25">#REF!</definedName>
    <definedName name="termr30">#REF!</definedName>
    <definedName name="termr35">#REF!</definedName>
    <definedName name="termr40">#REF!</definedName>
    <definedName name="termr45">#REF!</definedName>
    <definedName name="termr50">#REF!</definedName>
    <definedName name="termr55">#REF!</definedName>
    <definedName name="TermScale">#REF!</definedName>
    <definedName name="Terrace">'[3]#REF'!$A$1:$L$139</definedName>
    <definedName name="test" hidden="1">#REF!</definedName>
    <definedName name="test1" hidden="1">{"Page 1",#N/A,FALSE,"Sheet1";"Page 2",#N/A,FALSE,"Sheet1"}</definedName>
    <definedName name="test2" hidden="1">{"Page 1",#N/A,FALSE,"Sheet1";"Page 2",#N/A,FALSE,"Sheet1"}</definedName>
    <definedName name="testmth">#REF!</definedName>
    <definedName name="testpage" hidden="1">{"Page 1",#N/A,FALSE,"Sheet1";"Page 2",#N/A,FALSE,"Sheet1"}</definedName>
    <definedName name="TexasTaxRate">[45]Assumptions!$B$25</definedName>
    <definedName name="TextFYE">'[56]Report Parameters'!$F$8</definedName>
    <definedName name="TextFYEPrior">'[56]Report Parameters'!$F$7</definedName>
    <definedName name="TextRefCopyRangeCount" hidden="1">6</definedName>
    <definedName name="th" hidden="1">{#N/A,#N/A,FALSE,"BASE YR"}</definedName>
    <definedName name="Thousand">1000</definedName>
    <definedName name="Three">3</definedName>
    <definedName name="TIDAL_60319">#REF!</definedName>
    <definedName name="TO">'[23]Suncor Evaluations'!$I$15:$I$39</definedName>
    <definedName name="Tonne">1000</definedName>
    <definedName name="TOPMENU">'[1]2018 EGD Charges'!#REF!</definedName>
    <definedName name="TorF">'[56]Control Panel'!$K$1:$K$2</definedName>
    <definedName name="TotalFixedAllocation">'[19]Recovery Detail - FF'!#REF!</definedName>
    <definedName name="TotalProjectAllocation">'[19]Recovery Detail - FF'!#REF!</definedName>
    <definedName name="TOTPROP91">[87]APPORIPLE!#REF!</definedName>
    <definedName name="TOTPROP92">[87]APPORIPLE!#REF!</definedName>
    <definedName name="TOTPROPBEG">[87]APPORIPLE!#REF!</definedName>
    <definedName name="TOTPROPEND">[87]APPORIPLE!#REF!</definedName>
    <definedName name="TP_Footer_Path" hidden="1">"S:\85537\06WELF\Workfile\Pricing\"</definedName>
    <definedName name="TP_Footer_User" hidden="1">"Margaret Lynn"</definedName>
    <definedName name="TP_Footer_Version" hidden="1">"v3.00"</definedName>
    <definedName name="Tradwest_disc">'[73]Westcoast Globe'!$A$1:$O$221</definedName>
    <definedName name="Tradwest_exp">'[73]Westcoast Expense'!$A$1:$L$84</definedName>
    <definedName name="Transfer">#REF!</definedName>
    <definedName name="TT">#REF!</definedName>
    <definedName name="Twelve">12</definedName>
    <definedName name="Two">2</definedName>
    <definedName name="type">'[86]Clean Up Forecast'!$M$12:$N$19</definedName>
    <definedName name="type1_fr">#REF!</definedName>
    <definedName name="type2_fr">#REF!</definedName>
    <definedName name="Type3_fr">#REF!</definedName>
    <definedName name="Type4_fr">#REF!</definedName>
    <definedName name="Type5_fr">#REF!</definedName>
    <definedName name="unbuntrans">#REF!</definedName>
    <definedName name="Uncontrollable_Compensation">#REF!</definedName>
    <definedName name="Uncontrollable_ERS">#REF!</definedName>
    <definedName name="Union_USD_Exchange_rate">#REF!</definedName>
    <definedName name="UnitMeasure">'[88]Units Of Measure'!$A$1:$A$14</definedName>
    <definedName name="UnitRange">[89]Macro1!$E$1:$E$60</definedName>
    <definedName name="USD">#REF!</definedName>
    <definedName name="USERMENU">'[1]2018 EGD Charges'!#REF!</definedName>
    <definedName name="UserType">#REF!</definedName>
    <definedName name="UTAH_NI">[68]TVCH_LPL!#REF!</definedName>
    <definedName name="ValuationDate">#REF!</definedName>
    <definedName name="Version">'[90]Gen Assump'!$A$6</definedName>
    <definedName name="VRFINPUT">'[3]#REF'!$A$43:$J$53</definedName>
    <definedName name="vvv" hidden="1">#REF!</definedName>
    <definedName name="Westbound_cost_Estimate_12_23_km_List">#REF!</definedName>
    <definedName name="whaaat">#REF!</definedName>
    <definedName name="What">#REF!</definedName>
    <definedName name="WIWOG">#REF!</definedName>
    <definedName name="WOGDEF">#REF!</definedName>
    <definedName name="WOGFED">#REF!</definedName>
    <definedName name="WOGMN">#REF!</definedName>
    <definedName name="WOGSALES">#REF!</definedName>
    <definedName name="WOGWI">#REF!</definedName>
    <definedName name="wrn.1996." hidden="1">{"Throughput 1996",#N/A,FALSE,"AVG_T1-4";"Revenue 1996",#N/A,FALSE,"AVG_T1-4"}</definedName>
    <definedName name="wrn.ACSREGDPRALLOC." hidden="1">{"ACSREGDPRALLOC",#N/A,FALSE,"FMV_REG2"}</definedName>
    <definedName name="wrn.ACSVSFAMS." hidden="1">{"ACSVSFAMS",#N/A,FALSE,"FMV_REG2"}</definedName>
    <definedName name="wrn.ADDTOBOO." hidden="1">{"ADDTOBOO",#N/A,FALSE,"ADDTOBOO 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{"consol",#N/A,FALSE,"Consol";"supp",#N/A,FALSE,"Supp";"ipl",#N/A,FALSE,"IPL";"ipl reg",#N/A,FALSE,"IPL - Reg";"ipl_non",#N/A,FALSE,"IPL - Non";"ipl_nw",#N/A,FALSE,"IPL(NW)";"nw_reg",#N/A,FALSE,"NW - Reg";"NW_non",#N/A,FALSE,"NW - Non"}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hidden="1">{"APB11",#N/A,FALSE,"PROVISION"}</definedName>
    <definedName name="wrn.APPEFFLKHD." hidden="1">{"APPEFFLKHD",#N/A,FALSE,"PAYLKHD"}</definedName>
    <definedName name="wrn.APPEFFLPLF." hidden="1">{"APPEFFLPLF",#N/A,FALSE,"PAYLPL"}</definedName>
    <definedName name="wrn.APPOR." hidden="1">{"PAYROLL FACTOR",#N/A,FALSE,"APPOR";"PROPERTY FACTOR",#N/A,FALSE,"APPOR";"SALES FACTOR",#N/A,FALSE,"APPOR"}</definedName>
    <definedName name="wrn.APPOR._.EFFECT." hidden="1">{"APPOR EFFECT",#N/A,FALSE,"PAYLPL"}</definedName>
    <definedName name="wrn.APPORLKHD." hidden="1">{"PAYROLL FACTOR",#N/A,FALSE,"APPORLKHD";"PROPERTY FACTOR",#N/A,FALSE,"APPORLKHD";"SALES FACTOR",#N/A,FALSE,"APPORLKHD"}</definedName>
    <definedName name="wrn.APPORSUM." hidden="1">{"APPORSUM",#N/A,FALSE,"APPORSUM";"APPORWOG",#N/A,FALSE,"APPORSUM";"APPORSUMLPLF",#N/A,FALSE,"APPORSUM"}</definedName>
    <definedName name="wrn.Assets._.and._.Liabilities." hidden="1">{"assets",#N/A,FALSE,"Balance Sheet";"liabilities",#N/A,FALSE,"Balance Sheet"}</definedName>
    <definedName name="wrn.Assump." hidden="1">{#N/A,#N/A,FALSE,"ASSUMP"}</definedName>
    <definedName name="wrn.assumptions." hidden="1">{#N/A,#N/A,FALSE,"ASSUMP"}</definedName>
    <definedName name="wrn.Balance._.25._.Yr." hidden="1">{"NEB Rate Base 25 Yr",#N/A,FALSE,"NEB Rate Base-Deprec"}</definedName>
    <definedName name="wrn.Balance._.5._.Yr." hidden="1">{"Balance 5 Yr",#N/A,FALSE,"CDN P-L Balance"}</definedName>
    <definedName name="wrn.Balance._.Sheet." hidden="1">{"Balance Sheet",#N/A,FALSE,"Stmt of Financial Position"}</definedName>
    <definedName name="wrn.Balance._Sheet2." hidden="1">{"Balance Sheet",#N/A,FALSE,"Stmt of Financial Position"}</definedName>
    <definedName name="wrn.balsheet." hidden="1">{"balsheet",#N/A,FALSE,"A"}</definedName>
    <definedName name="wrn.base._.year." hidden="1">{#N/A,#N/A,FALSE,"BASE YR"}</definedName>
    <definedName name="wrn.BEG._.OF._.YEAR." hidden="1">{"BEG OF YEAR",#N/A,FALSE,"PAYWOG"}</definedName>
    <definedName name="wrn.BEGOFYRLKHD." hidden="1">{"BEGOFYRLKHD",#N/A,FALSE,"PAYLKHD"}</definedName>
    <definedName name="wrn.BEGOFYRLPLF." hidden="1">{"BEGOFYRLPLF",#N/A,FALSE,"PAYLPL"}</definedName>
    <definedName name="wrn.Capital._.Structure._.Detail." hidden="1">{"cap detail",#N/A,FALSE,"Capital Structure Detail"}</definedName>
    <definedName name="wrn.CARRYOVER._.SEC._.382." hidden="1">{"CARRYOVER SEC 382",#N/A,FALSE,"SEC382"}</definedName>
    <definedName name="wrn.Cash._.Flow._.Stmt." hidden="1">{"Cash Flow Stmt",#N/A,FALSE,"Stmt of Cash Flows"}</definedName>
    <definedName name="wrn.Cash._.for._.Distribution." hidden="1">{"Cash for Distribution",#N/A,FALSE,"Cash for Distribution"}</definedName>
    <definedName name="wrn.Cashflow._.5._.Yr." hidden="1">{"Cashflow 5 Yr",#N/A,FALSE,"CDN P-L Cashflow"}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lete._.Balance._.Sheet." hidden="1">{"Complete Balance Sheet",#N/A,FALSE,"CDN P-L Balance"}</definedName>
    <definedName name="wrn.Complete._.Cashflow._.Sheet." hidden="1">{"Complete Cashflow",#N/A,FALSE,"CDN P-L Cashflow"}</definedName>
    <definedName name="wrn.Complete._.COS._.Sheet." hidden="1">{"Complete COS Sheet",#N/A,FALSE,"CDN P-L COS"}</definedName>
    <definedName name="wrn.Complete._.Income._.Sheet." hidden="1">{"Complete Income Sheet",#N/A,FALSE,"CDN P-L Income"}</definedName>
    <definedName name="wrn.Complete._.Tax._.Sheet." hidden="1">{"Complete Tax Sheet",#N/A,FALSE,"CDN P-L Tax"}</definedName>
    <definedName name="wrn.consol." hidden="1">{"consol",#N/A,FALSE,"Consol"}</definedName>
    <definedName name="wrn.COS._.25._.Yr." hidden="1">{"COS 25 Yr",#N/A,FALSE,"CDN P-L COS"}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hidden="1">{"CURE4",#N/A,FALSE,"cure4"}</definedName>
    <definedName name="wrn.CURRENT." hidden="1">{"CURRENT",#N/A,FALSE,"PROVISION"}</definedName>
    <definedName name="wrn.DEDFROMB." hidden="1">{"DEDFROMB",#N/A,FALSE,"DEDFROMB "}</definedName>
    <definedName name="wrn.DEF._.TAX._.BEG._.OF._.YEAR." hidden="1">{"DEF TAX BEG OF YEAR",#N/A,FALSE,"PAYLKHD"}</definedName>
    <definedName name="wrn.DEF._.TAX._.COMPARE." hidden="1">{"DEF TAX COMPARE",#N/A,FALSE,"PAYLKHD"}</definedName>
    <definedName name="wrn.DEF._.TAX._.END._.OF._.YEAR." hidden="1">{"DEF TAX END OF YEAR",#N/A,FALSE,"PAYLKHD"}</definedName>
    <definedName name="wrn.DEF._.TAX._.LPL._.BEG._.YEAR." hidden="1">{"DEF TAX LPL BEG YEAR",#N/A,FALSE,"PAYLPL"}</definedName>
    <definedName name="wrn.DEF._.TAX._.LPL._.COMPARE." hidden="1">{"DEF TAX LPL COMPARE",#N/A,FALSE,"PAYLPL"}</definedName>
    <definedName name="wrn.DEF._.TAX._.LPL._.END._.OF._.YEAR." hidden="1">{"DEF TAX LPL END OF YEAR",#N/A,FALSE,"PAYLPL"}</definedName>
    <definedName name="wrn.DEFOTHERLPLF." hidden="1">{"DEFOTHERLPLF",#N/A,FALSE,"DEFOTHLP"}</definedName>
    <definedName name="wrn.DEFPART." hidden="1">{"DEFPART",#N/A,FALSE,"DEFPART"}</definedName>
    <definedName name="wrn.DISMANTLEMENT." hidden="1">{"DISMANTLEMENT",#N/A,FALSE,"DISMNLMT"}</definedName>
    <definedName name="wrn.Doors." hidden="1">{#N/A,"DoorsEurope",FALSE,"P&amp;L";#N/A,"DoorsUK",FALSE,"P&amp;L";#N/A,"DoorsFrance",FALSE,"P&amp;L"}</definedName>
    <definedName name="wrn.EFFECTIVE._.RATE." hidden="1">{"EFFECTIVE RATE",#N/A,FALSE,"EFF"}</definedName>
    <definedName name="wrn.EFFECTIVE._.RATE._.ANALYSIS." hidden="1">{"EFFECTIVE RATE ANALYSIS",#N/A,FALSE,"EFFA"}</definedName>
    <definedName name="wrn.END._.OF._.YEAR." hidden="1">{"END OF YEAR",#N/A,FALSE,"PAYWOG"}</definedName>
    <definedName name="wrn.ENDOFYRLKHD." hidden="1">{"ENDOFYRLKHD",#N/A,FALSE,"PAYLKHD"}</definedName>
    <definedName name="wrn.ENDOFYRLPLF." hidden="1">{"ENDOFYRLPLF",#N/A,FALSE,"PAYLPL"}</definedName>
    <definedName name="wrn.EST_CURE." hidden="1">{"EST_CURE",#N/A,FALSE,"Sheet1"}</definedName>
    <definedName name="wrn.EXPANSION81." hidden="1">{"EXPANSION81",#N/A,FALSE,"NDDEPR"}</definedName>
    <definedName name="wrn.EXPANSION82." hidden="1">{"EXPANSION82",#N/A,FALSE,"NDDEPR"}</definedName>
    <definedName name="wrn.FAMSCUREVSACSCURE." hidden="1">{"FAMSCUREVSACSCURE",#N/A,FALSE,"FMV_REG2"}</definedName>
    <definedName name="wrn.FAMSDPRLKHDVSACSDPRLKHD." hidden="1">{"FAMSDPRLKHDVSACSDPRLKHD",#N/A,FALSE,"FMV_REG2"}</definedName>
    <definedName name="wrn.FAMSFMVVSACSFMV." hidden="1">{"FAMSFMVVSACSFMV",#N/A,FALSE,"FMV_REG2"}</definedName>
    <definedName name="wrn.FAMSIPOVSACSIPO." hidden="1">{"FAMSIPOVSACSIPO",#N/A,FALSE,"FMV_REG2"}</definedName>
    <definedName name="wrn.FAMSNEWVSACSNEW." hidden="1">{"FAMSNEWVSACSNEW",#N/A,FALSE,"FMV_REG2"}</definedName>
    <definedName name="wrn.FAMSREGDPRALLOC." hidden="1">{"FAMSREGDPRALLOC",#N/A,FALSE,"FMV_REG2"}</definedName>
    <definedName name="wrn.FAMSREGVSACSREG." hidden="1">{"FAMSREGVSACSREG",#N/A,FALSE,"FMV_REG2"}</definedName>
    <definedName name="wrn.FAMSSUBSVSACSSUBS." hidden="1">{"FAMSSUBSVSACSSUBS",#N/A,FALSE,"FMV_REG2"}</definedName>
    <definedName name="wrn.FAS109." hidden="1">{"FAS109",#N/A,FALSE,"PROVISION"}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D._.VEBA." hidden="1">{"FED VEBA",#N/A,FALSE,"ESTPMTS"}</definedName>
    <definedName name="wrn.FEDERAL." hidden="1">{"FEDERAL",#N/A,FALSE,"ESTPMTS"}</definedName>
    <definedName name="wrn.FINAL96." hidden="1">{"REVENUE96",#N/A,FALSE,"AVG_T1-4";"THRUPUT96",#N/A,FALSE,"AVG_T1-4"}</definedName>
    <definedName name="wrn.Finance." hidden="1">{#N/A,#N/A,FALSE,"Finance"}</definedName>
    <definedName name="wrn.Foreign._.Currency." hidden="1">{"Foreign Currency",#N/A,FALSE,"DEFOTHER"}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hidden="1">{"page2",#N/A,FALSE,"FTC";"page1",#N/A,FALSE,"FTC"}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RENORA81." hidden="1">{"GRENORA81",#N/A,FALSE,"NDDEPR"}</definedName>
    <definedName name="wrn.GRENORA82." hidden="1">{"GRENORA82",#N/A,FALSE,"NDDEPR"}</definedName>
    <definedName name="wrn.Highlights." hidden="1">{"highlights",#N/A,FALSE,"Highlights"}</definedName>
    <definedName name="wrn.HRtest." hidden="1">{#N/A,#N/A,FALSE,"factsheet depHR&amp;ODB1";#N/A,#N/A,FALSE,"factsheet depHR&amp;ODB1";#N/A,#N/A,FALSE,"HR &amp; OD released ProjectsB2"}</definedName>
    <definedName name="wrn.ILLINOIS." hidden="1">{"ILLINOIS",#N/A,FALSE,"ESTPMTS"}</definedName>
    <definedName name="wrn.Income._.5._.Yr." hidden="1">{"Income 5 Yr",#N/A,FALSE,"CDN P-L Income"}</definedName>
    <definedName name="wrn.Income._.Statement." hidden="1">{"Income Statement",#N/A,FALSE,"Stmt of Earnings"}</definedName>
    <definedName name="wrn.INDIANA." hidden="1">{"INDIANA",#N/A,FALSE,"ESTPMTS"}</definedName>
    <definedName name="wrn.inputs." hidden="1">{#N/A,#N/A,FALSE,"INPUTS"}</definedName>
    <definedName name="wrn.Inputs._.and._.Results." hidden="1">{"Input Data",#N/A,FALSE,"Input &amp; Results";"Results",#N/A,FALSE,"Input &amp; Results"}</definedName>
    <definedName name="wrn.INTEGRATED" hidden="1">{#N/A,#N/A,FALSE,"Sheet1"}</definedName>
    <definedName name="wrn.INTEGRATEDS." hidden="1">{#N/A,#N/A,FALSE,"Sheet1"}</definedName>
    <definedName name="wrn.INTERCO._.CHARGE." hidden="1">{"INTERCO CHARGE",#N/A,FALSE,"INTERCO CHARGE"}</definedName>
    <definedName name="wrn.INTERMEDIATES." hidden="1">{#N/A,#N/A,FALSE,"Sheet1"}</definedName>
    <definedName name="wrn.IPL." hidden="1">{"ipl",#N/A,FALSE,"IPL"}</definedName>
    <definedName name="wrn.IPL._.AMOUNTS." hidden="1">{"IPL AMOUNTS",#N/A,FALSE,"IPL EARNINGS"}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hidden="1">{"ipl_non",#N/A,FALSE,"IPL - Non"}</definedName>
    <definedName name="wrn.IPL_NW." hidden="1">{"ipl_nw",#N/A,FALSE,"IPL(NW)"}</definedName>
    <definedName name="wrn.IPL_Reg." hidden="1">{"ipl reg",#N/A,FALSE,"IPL - Reg"}</definedName>
    <definedName name="wrn.juniors" hidden="1">{#N/A,#N/A,FALSE,"Sheet1"}</definedName>
    <definedName name="wrn.JUNIORS." hidden="1">{#N/A,#N/A,FALSE,"Sheet1"}</definedName>
    <definedName name="wrn.LAKEHEAD." hidden="1">{"LAKEHEAD",#N/A,FALSE,"APPORSUM"}</definedName>
    <definedName name="wrn.Lakehead._.Payable._.Calculation." hidden="1">{"apb11",#N/A,FALSE,"TVCH_LKH";"fas109",#N/A,FALSE,"TVCH_LKH";"pay1",#N/A,FALSE,"TVCH_LKH";"pay2",#N/A,FALSE,"TVCH_LKH"}</definedName>
    <definedName name="wrn.LPL._.Depr." hidden="1">{"LPL Depr",#N/A,FALSE,"DEFOTHER"}</definedName>
    <definedName name="wrn.LPL._.FINANCIAL." hidden="1">{"LPL FINANCIAL",#N/A,FALSE,"APPORSUM"}</definedName>
    <definedName name="wrn.LPL._.Financial._.Payable._.Calc." hidden="1">{"apb11",#N/A,FALSE,"TVCH_LPL";"fas109",#N/A,FALSE,"TVCH_LPL";"pay1",#N/A,FALSE,"TVCH_LPL";"pay2",#N/A,FALSE,"TVCH_LPL"}</definedName>
    <definedName name="wrn.LPLF._.APPOR." hidden="1">{"LPLF APPOR",#N/A,FALSE,"APPORLPL"}</definedName>
    <definedName name="wrn.MI._.PROPERTY._.FACTOR." hidden="1">{"MI PROPERTY FACTOR",#N/A,FALSE,"APPOR"}</definedName>
    <definedName name="wrn.MICHIGAN." hidden="1">{"MICHIGAN",#N/A,FALSE,"ESTPMTS"}</definedName>
    <definedName name="wrn.MINNESOTA." hidden="1">{"MINNESOTA",#N/A,FALSE,"ESTPMTS"}</definedName>
    <definedName name="wrn.MISBT." hidden="1">{"MISBT",#N/A,FALSE,"MISBT"}</definedName>
    <definedName name="wrn.MN._.PROPERTY." hidden="1">{"MN PROPERTY",#N/A,FALSE,"APPORMN"}</definedName>
    <definedName name="wrn.MN._.SALES." hidden="1">{"MN SALES",#N/A,FALSE,"APPORMN"}</definedName>
    <definedName name="wrn.MN._.SUMMARY." hidden="1">{"MN SUMMARY",#N/A,FALSE,"APPORMN"}</definedName>
    <definedName name="wrn.MN._.UNITARY._.APPORTIONMENT." hidden="1">{"PROPERTY FACTOR",#N/A,FALSE,"APPORMN";"SALES FACTOR",#N/A,FALSE,"APPORMN";"SUMMARY",#N/A,FALSE,"APPORMN"}</definedName>
    <definedName name="wrn.MNAPPOR." hidden="1">{"MNPROPERTY",#N/A,FALSE,"APPORMN";"MNSALES",#N/A,FALSE,"APPORMN";"MNSUMMARY",#N/A,FALSE,"APPORMN"}</definedName>
    <definedName name="wrn.MNUNITARY." hidden="1">{"MNUNITARY",#N/A,FALSE,"MNUNITARY"}</definedName>
    <definedName name="wrn.MONTANA." hidden="1">{"MONTANA",#N/A,FALSE,"ESTPMTS"}</definedName>
    <definedName name="wrn.NDDEPRADJ." hidden="1">{"NDDEPRADJ",#N/A,FALSE,"NDDEPR"}</definedName>
    <definedName name="wrn.NDUNITARY." hidden="1">{"NDUNITARY",#N/A,FALSE,"NDUNITARY"}</definedName>
    <definedName name="wrn.NDUNITARY._.APPOR." hidden="1">{"NDPROPERTY",#N/A,FALSE,"APPORND";"NDSALES",#N/A,FALSE,"APPORND";"NDSUMMARY",#N/A,FALSE,"APPORND"}</definedName>
    <definedName name="wrn.NEB._.Capital._.25._.Yr." hidden="1">{"NEB Capital 25 Yr",#N/A,FALSE,"NEB Rate Base-Deprec"}</definedName>
    <definedName name="wrn.NEB._.Deprec._.25._.Yr." hidden="1">{"NEB Deprec 25 Yr",#N/A,FALSE,"NEB Rate Base-Deprec"}</definedName>
    <definedName name="wrn.NEB._.Rate._.Base._.25._.Yr." hidden="1">{"NEB Rate Base 25 Yr",#N/A,FALSE,"NEB Rate Base-Deprec"}</definedName>
    <definedName name="wrn.NEB._.Revenue._.25._.Yr." hidden="1">{"NEB Revenue 25 Yr",#N/A,FALSE,"NEB Revenue-Toll"}</definedName>
    <definedName name="wrn.NEB._.Tax._.25._.Yr." hidden="1">{#N/A,#N/A,FALSE,"NEB Taxes"}</definedName>
    <definedName name="wrn.NEB._.Toll._.25._.Yr." hidden="1">{"NEB Toll 25 Yr",#N/A,FALSE,"NEB Revenue-Toll"}</definedName>
    <definedName name="wrn.NOLCO." hidden="1">{"NOLCO",#N/A,FALSE,"WOG"}</definedName>
    <definedName name="wrn.nom." hidden="1">{#N/A,#N/A,FALSE,"Sheet1"}</definedName>
    <definedName name="wrn.NON." hidden="1">{#N/A,#N/A,FALSE,"Sheet1"}</definedName>
    <definedName name="wrn.NORTH._.DAKOTA." hidden="1">{"NORTH DAKOTA",#N/A,FALSE,"ESTPMTS"}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RAs." hidden="1">{#N/A,#N/A,FALSE,"NRAs"}</definedName>
    <definedName name="wrn.NW_Non." hidden="1">{"NW_non",#N/A,FALSE,"NW - Non"}</definedName>
    <definedName name="wrn.NW_Reg." hidden="1">{"nw_reg",#N/A,FALSE,"NW - Reg"}</definedName>
    <definedName name="wrn.Op._.Cost." hidden="1">{#N/A,#N/A,FALSE,"Op Cost"}</definedName>
    <definedName name="wrn.orgstartup." hidden="1">{"orgstartup",#N/A,FALSE,"ORGCOSTS"}</definedName>
    <definedName name="wrn.Page._.1." hidden="1">{"Page 1",#N/A,FALSE,"Sheet1";"Page 2",#N/A,FALSE,"Sheet1"}</definedName>
    <definedName name="wrn.PART._.DIFF._.BUDGET." hidden="1">{"PART DIFF BUDGET",#N/A,FALSE,"FEDTEMP"}</definedName>
    <definedName name="wrn.PARTDIFF." hidden="1">{"PARTDIFF",#N/A,FALSE,"FEDTEMP"}</definedName>
    <definedName name="wrn.PAYABLE." hidden="1">{"PAYABLE",#N/A,FALSE,"PAYABLE"}</definedName>
    <definedName name="wrn.PAYABLE2." hidden="1">{"PAYABLE2",#N/A,FALSE,"PAYABLE (2)"}</definedName>
    <definedName name="wrn.PAYABLE3." hidden="1">{"PAYABLE3",#N/A,FALSE,"PAYABLE (3)"}</definedName>
    <definedName name="wrn.PAYROLL._.ANALYSIS." hidden="1">{"PAYROLL ANALYSIS",#N/A,FALSE,"payroll factor"}</definedName>
    <definedName name="wrn.PAYROLL._.FACTOR." hidden="1">{"PAYROLL FACTOR",#N/A,FALSE,"APPOR"}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hidden="1">{"Pension",#N/A,FALSE,"DEFOTHER"}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hidden="1">{#N/A,#N/A,FALSE,"Plant"}</definedName>
    <definedName name="wrn.PORTAL\IPLE." hidden="1">{"LPL Depr",#N/A,FALSE,"DEFOTHER"}</definedName>
    <definedName name="wrn.Post._.Retirement." hidden="1">{"Post Retirement",#N/A,FALSE,"DEFOTHER"}</definedName>
    <definedName name="wrn.Print._.All.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_ALL." hidden="1">{"summary",#N/A,TRUE,"E93ADJ";"detail",#N/A,TRUE,"E93ADJ"}</definedName>
    <definedName name="wrn.PROPERTY._.FACTOR." hidden="1">{"PROPERTY FACTOR",#N/A,FALSE,"APPOR"}</definedName>
    <definedName name="wrn.PROVISION." hidden="1">{"TAXPROV",#N/A,FALSE,"TAXCOMP"}</definedName>
    <definedName name="wrn.PROVPG1." hidden="1">{"PROVPG1",#N/A,FALSE,"PROVISION"}</definedName>
    <definedName name="wrn.PROVPG2." hidden="1">{"PROVPG2",#N/A,FALSE,"PROVISION"}</definedName>
    <definedName name="wrn.PYA._.ALLOC." hidden="1">{"PYA ALLOC",#N/A,FALSE,"DEFOTHER"}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SAPP." hidden="1">{"RATESAPP",#N/A,FALSE,"RATESAPP"}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hidden="1">{"RENTALS BY STATE",#N/A,FALSE,"propfact"}</definedName>
    <definedName name="wrn.Revenue." hidden="1">{#N/A,#N/A,FALSE,"Revenue"}</definedName>
    <definedName name="wrn.REVPART." hidden="1">{"REVPART",#N/A,FALSE,"REVPART"}</definedName>
    <definedName name="wrn.sales." hidden="1">{"sales",#N/A,FALSE,"Sales";"sales existing",#N/A,FALSE,"Sales";"sales rd1",#N/A,FALSE,"Sales";"sales rd2",#N/A,FALSE,"Sales"}</definedName>
    <definedName name="wrn.SALES._.ANALYSIS." hidden="1">{"SALES ANALYSIS",#N/A,FALSE,"sales factor"}</definedName>
    <definedName name="wrn.SALES._.FACTOR." hidden="1">{"SALES FACTOR",#N/A,FALSE,"APPOR"}</definedName>
    <definedName name="wrn.Scenario." hidden="1">{#N/A,#N/A,FALSE,"SCENARIO"}</definedName>
    <definedName name="wrn.SEC382._.LIMITATION." hidden="1">{"SEC382 LIMITATION",#N/A,FALSE,"SEC382"}</definedName>
    <definedName name="wrn.SEGMENTED._.TAX._.RATE." hidden="1">{"SEG RATE 1",#N/A,FALSE,"A";"SEG RATE 2",#N/A,FALSE,"A"}</definedName>
    <definedName name="wrn.SENIORS." hidden="1">{#N/A,#N/A,FALSE,"Sheet1"}</definedName>
    <definedName name="wrn.SUMMARY." hidden="1">{"SUMMARY",#N/A,FALSE,"PAYWOG"}</definedName>
    <definedName name="wrn.Summary._.by._.State." hidden="1">{"Summary by State",#N/A,FALSE,"DEFOTHER"}</definedName>
    <definedName name="wrn.Summary._.Def._.Other." hidden="1">{"Summary Def Other",#N/A,FALSE,"DEFOTHER"}</definedName>
    <definedName name="wrn.SUMMARYLKHD." hidden="1">{"SUMMARYLKHD",#N/A,FALSE,"PAYLKHD"}</definedName>
    <definedName name="wrn.SUMMARYLPLF." hidden="1">{"SUMMARYLPLF",#N/A,FALSE,"PAYLPL"}</definedName>
    <definedName name="wrn.supp." hidden="1">{"supp",#N/A,FALSE,"Supp"}</definedName>
    <definedName name="wrn.Tax." hidden="1">{#N/A,#N/A,FALSE,"Tax"}</definedName>
    <definedName name="wrn.Tax._.Reconciliation." hidden="1">{"Provision",#N/A,FALSE,"056";"Tower",#N/A,FALSE,"071";"Expense",#N/A,FALSE,"413"}</definedName>
    <definedName name="wrn.Tax._.Sheet._.5._.Yr." hidden="1">{"Tax Calc 5 Yr",#N/A,FALSE,"CDN P-L Tax"}</definedName>
    <definedName name="wrn.TEMP._.DIFFERENCES." hidden="1">{"TEMP DIFFERENCES",#N/A,FALSE,"FEDTEMP"}</definedName>
    <definedName name="wrn.TESTS." hidden="1">{"PAGE_1",#N/A,FALSE,"MONTH"}</definedName>
    <definedName name="wrn.THRUPUT95." hidden="1">{"REV95",#N/A,FALSE,"AVG_T1-4";"THRU95",#N/A,FALSE,"AVG_T1-4"}</definedName>
    <definedName name="wrn.THUPUT96." hidden="1">{"REV96",#N/A,FALSE,"AVG_T1-4";"THRU96",#N/A,FALSE,"AVG_T1-4"}</definedName>
    <definedName name="wrn.UTAH." hidden="1">{"UTAH",#N/A,FALSE,"ESTPMTS"}</definedName>
    <definedName name="wrn.VALUATIONALLOW." hidden="1">{"VALUATION ALLOWANCE",#N/A,FALSE,"SEC382"}</definedName>
    <definedName name="wrn.VEHICLES._.BY._.STATE." hidden="1">{"VEHICLES BY STATE",#N/A,FALSE,"propfact"}</definedName>
    <definedName name="wrn.WESTCOAST." hidden="1">{"WESTCOAST",#N/A,FALSE,"APPORSUM"}</definedName>
    <definedName name="wrn.WISCONSIN." hidden="1">{"WISCONSIN",#N/A,FALSE,"ESTPMTS"}</definedName>
    <definedName name="x" hidden="1">{"Balance Sheet",#N/A,FALSE,"Stmt of Financial Position"}</definedName>
    <definedName name="Xbrl_Tag_027ee32f_7a28_48e8_a433_f9e1bcb42536" hidden="1">'[54]Derivatives Gain_Loss Table'!#REF!</definedName>
    <definedName name="Xbrl_Tag_04f12a02_3420_4efe_98f7_624f45f611d5" hidden="1">'[54]Income Statement'!#REF!</definedName>
    <definedName name="Xbrl_Tag_063a9e15_02b7_4659_ac7f_d261a32ef1ba" hidden="1">'[54]Income Statement'!#REF!</definedName>
    <definedName name="Xbrl_Tag_098a02bd_e70e_4666_b780_6a47cd03bf1d" hidden="1">'[91]X - Segment Table Q4-2013'!#REF!</definedName>
    <definedName name="Xbrl_Tag_0b9058a1_2a42_49f5_bdd1_ff5bf38763b0" hidden="1">'[91]X - Segment Table Q4-2013'!#REF!</definedName>
    <definedName name="Xbrl_Tag_0c6b62bc_2e19_430f_97c8_0f3bfa07c3d4" hidden="1">'[54]Income Statement'!#REF!</definedName>
    <definedName name="Xbrl_Tag_0db8d13c_91b8_4b1d_b690_5854dbc4e0b1" hidden="1">'[91]X - Segment Table Q4-2013'!#REF!</definedName>
    <definedName name="Xbrl_Tag_1127d091_8325_4a38_86a6_419f1827553d" hidden="1">'[54]Derivatives Gain_Loss Table'!#REF!</definedName>
    <definedName name="Xbrl_Tag_127d1fe4_f182_46e4_851a_76eb7d1a6a38" hidden="1">'[54]Derivatives Gain_Loss Table'!#REF!</definedName>
    <definedName name="Xbrl_Tag_19cf5fe0_af17_4574_ac1c_841be7a9beb2" hidden="1">'[54]Derivatives Gain_Loss Table'!#REF!</definedName>
    <definedName name="Xbrl_Tag_1a9df9c5_e04e_46ce_99a4_34ca8dfd2806" hidden="1">'[91]X - Segment Table Q4-2013'!#REF!</definedName>
    <definedName name="Xbrl_Tag_1ea4b823_5a8a_4ffb_b6c6_accc568b2b30" hidden="1">'[91]X - Segment Table Q4-2013'!#REF!</definedName>
    <definedName name="Xbrl_Tag_1feb6c50_167b_4e2f_9775_70425b31a50d" hidden="1">'[91]X - Segment Table Q4-2013'!#REF!</definedName>
    <definedName name="Xbrl_Tag_24f49af8_e207_4390_9c56_8ed7b00bc272" hidden="1">'[54]Comprehensive Income Statement'!#REF!</definedName>
    <definedName name="Xbrl_Tag_257e28f4_8d39_4fa5_90b0_f7b7bd8d1afd" hidden="1">'[54]Income Statement'!#REF!</definedName>
    <definedName name="Xbrl_Tag_2ae2f6c5_2877_4cee_8e18_b3b316d649fa" hidden="1">'[54]Income Statement'!#REF!</definedName>
    <definedName name="Xbrl_Tag_2c4722ad_84bd_41c7_aceb_86a1cff6ef4a" hidden="1">'[91]X - Segment Table Q4-2013'!#REF!</definedName>
    <definedName name="Xbrl_Tag_2f4e4b07_6dc1_4e25_bb21_40de9108e87b" hidden="1">'[91]X - Segment Table Q4-2013'!#REF!</definedName>
    <definedName name="Xbrl_Tag_34955914_69f1_484f_8d72_cedb68eb5cc8" hidden="1">'[91]X - Segment Table Q4-2013'!#REF!</definedName>
    <definedName name="Xbrl_Tag_39e1d39d_4bf2_4c86_a14a_cf9f9891987d" hidden="1">'[91]X - Segment Table Q4-2013'!#REF!</definedName>
    <definedName name="Xbrl_Tag_3d8f1d3e_90bc_44d4_bcd3_a755b0c9c4f4" hidden="1">'[54]Income Statement'!#REF!</definedName>
    <definedName name="Xbrl_Tag_41de381b_ef29_4661_88ef_6d917a85e577" hidden="1">'[91]X - Segment Table Q4-2013'!#REF!</definedName>
    <definedName name="Xbrl_Tag_41f19b07_90ec_4c45_8d2f_107e7b78edc2" hidden="1">'[91]X - Segment Table Q4-2013'!#REF!</definedName>
    <definedName name="Xbrl_Tag_42f8fdc1_9eb4_4436_97a9_d729583ce3ab" hidden="1">'[91]X - Segment Table Q4-2013'!#REF!</definedName>
    <definedName name="Xbrl_Tag_44d1c908_50bf_46ff_9bae_062544d9c102" hidden="1">'[91]X - Segment Table Q4-2013'!#REF!</definedName>
    <definedName name="Xbrl_Tag_4c20ccda_354e_4e82_afa1_833d578c14eb" hidden="1">'[91]X - Segment Table Q4-2013'!#REF!</definedName>
    <definedName name="Xbrl_Tag_4f513996_d9e7_4dd8_bef6_78ccaab3a9fb" hidden="1">'[91]X - Segment Table Q4-2013'!#REF!</definedName>
    <definedName name="Xbrl_Tag_5073a74d_6396_463f_b487_5f518566bd69" hidden="1">'[54]Income Statement'!#REF!</definedName>
    <definedName name="Xbrl_Tag_50d1bc04_a4f7_4c4e_9766_d0ea71b12f45" hidden="1">'[54]Derivatives Gain_Loss Table'!#REF!</definedName>
    <definedName name="Xbrl_Tag_5559c34a_6daa_4532_8309_63ee866fc938" hidden="1">'[91]X - Segment Table Q4-2013'!#REF!</definedName>
    <definedName name="Xbrl_Tag_556494b6_a380_4776_a5b7_96d694c830e6" hidden="1">'[54]Income Statement'!#REF!</definedName>
    <definedName name="Xbrl_Tag_5a6092eb_9b4c_4770_89cf_c7b9a93c8faf" hidden="1">'[91]X - Segment Table Q4-2013'!#REF!</definedName>
    <definedName name="Xbrl_Tag_5a64da49_163c_44fe_bb2e_d863612f0544" hidden="1">'[54]Income Statement'!#REF!</definedName>
    <definedName name="Xbrl_Tag_5a7a2471_69c5_4f24_94ca_2235921bd02f" hidden="1">'[91]X - Segment Table Q4-2013'!#REF!</definedName>
    <definedName name="Xbrl_Tag_5c876545_57c7_423d_9a8f_88b19441c85d" hidden="1">'[91]X - Segment Table Q4-2013'!#REF!</definedName>
    <definedName name="Xbrl_Tag_5e2004e3_6971_4238_9000_24ca5b83bbda" hidden="1">'[91]X - Segment Table Q4-2013'!#REF!</definedName>
    <definedName name="Xbrl_Tag_5eef82ed_66b9_4137_9d69_19d7f57b25f8" hidden="1">'[54]Income Statement'!#REF!</definedName>
    <definedName name="Xbrl_Tag_60be6f09_b1c7_42d4_89ab_9ae118ff43a1" hidden="1">'[91]X - Segment Table Q4-2013'!#REF!</definedName>
    <definedName name="Xbrl_Tag_65456847_7ebd_45fa_879a_5842ba59dfdb" hidden="1">'[54]Income Statement'!#REF!</definedName>
    <definedName name="Xbrl_Tag_71deb036_931c_4038_8de7_11ce3974e028" hidden="1">'[91]X - Segment Table Q4-2013'!#REF!</definedName>
    <definedName name="Xbrl_Tag_76f211bd_d870_42d8_b760_101d5dd022a6" hidden="1">'[91]X - Segment Table Q4-2013'!#REF!</definedName>
    <definedName name="Xbrl_Tag_793255a7_2ab3_4505_9a06_ab13aae6d30f" hidden="1">'[91]X - Segment Table Q4-2013'!#REF!</definedName>
    <definedName name="Xbrl_Tag_7a8f67cf_3082_4778_9dfa_88d42f127b63" hidden="1">'[54]Income Statement'!#REF!</definedName>
    <definedName name="Xbrl_Tag_8019b2d4_2e9a_44cd_8196_e8404f49cd28" hidden="1">'[54]Income Statement'!#REF!</definedName>
    <definedName name="Xbrl_Tag_8183bd57_421d_41f0_9a78_fd6449bd94d5" hidden="1">'[54]Derivatives Gain_Loss Table'!#REF!</definedName>
    <definedName name="Xbrl_Tag_82c30878_299b_457f_a6a1_b96f612d4d93" hidden="1">'[91]X - Segment Table Q4-2013'!#REF!</definedName>
    <definedName name="Xbrl_Tag_83e487e4_aeff_4084_a7b6_cc852d0bf0da" hidden="1">'[91]X - Segment Table Q4-2013'!#REF!</definedName>
    <definedName name="Xbrl_Tag_8560c3c0_af3d_406f_8f97_cd85947ffa2d" hidden="1">'[54]Income Statement'!#REF!</definedName>
    <definedName name="Xbrl_Tag_87f75862_d797_438b_b129_f7f47c2e241e" hidden="1">'[54]Comprehensive Income Statement'!#REF!</definedName>
    <definedName name="Xbrl_Tag_8919cd5e_8627_43a2_941f_ba8c9af9abfd" hidden="1">'[54]Income Statement'!#REF!</definedName>
    <definedName name="Xbrl_Tag_89a7f27f_1d58_4499_aadc_eb5e2188cece" hidden="1">'[54]Derivatives Gain_Loss Table'!#REF!</definedName>
    <definedName name="Xbrl_Tag_8a490b80_be3b_4b03_9f83_58eac315a139" hidden="1">'[91]X - Segment Table Q4-2013'!#REF!</definedName>
    <definedName name="Xbrl_Tag_8a8ce54d_80a7_40c0_aec6_3bfcba599491" hidden="1">'[54]Income Statement'!#REF!</definedName>
    <definedName name="Xbrl_Tag_919e7f7b_4ffd_45f5_920d_9a68ac0d516b" hidden="1">'[54]Derivatives Gain_Loss Table'!#REF!</definedName>
    <definedName name="Xbrl_Tag_93efd749_eea5_4eba_823c_f23ee577448b" hidden="1">'[54]Income Statement'!#REF!</definedName>
    <definedName name="Xbrl_Tag_957d5b60_d945_4e25_a496_3168ffe4ae27" hidden="1">'[54]Income Statement'!#REF!</definedName>
    <definedName name="Xbrl_Tag_959f8dd3_3f4a_426a_9090_de5371c319cb" hidden="1">'[91]X - Segment Table Q4-2013'!#REF!</definedName>
    <definedName name="Xbrl_Tag_96243770_2b14_4d8a_ab29_f05014ccd8a5" hidden="1">'[54]Income Statement'!#REF!</definedName>
    <definedName name="Xbrl_Tag_9ae7eca2_e294_4b07_88a4_6fd59634b73d" hidden="1">'[91]X - Segment Table Q4-2013'!#REF!</definedName>
    <definedName name="Xbrl_Tag_a09ba55a_a166_46ff_99d0_729fbf97c3ec" hidden="1">'[54]Income Statement'!#REF!</definedName>
    <definedName name="Xbrl_Tag_a20f589d_cec3_47b2_ac17_e077519a3969" hidden="1">'[54]Comprehensive Income Statement'!#REF!</definedName>
    <definedName name="Xbrl_Tag_a59c664a_082f_48d9_b600_e240d50941b4" hidden="1">'[91]X - Segment Table Q4-2013'!#REF!</definedName>
    <definedName name="Xbrl_Tag_a5d4a189_e252_4c4d_838c_b2f5614534cf" hidden="1">'[91]X - Segment Table Q4-2013'!#REF!</definedName>
    <definedName name="Xbrl_Tag_a65273a1_d1af_491b_8079_1c8a2a895ed0" hidden="1">'[91]X - Segment Table Q4-2013'!#REF!</definedName>
    <definedName name="Xbrl_Tag_ab864a02_732e_47f6_9927_34e07e6060b6" hidden="1">'[54]Income Statement'!#REF!</definedName>
    <definedName name="Xbrl_Tag_ad2db914_b56b_406a_a74d_18b92c578066" hidden="1">'[91]X - Segment Table Q4-2013'!#REF!</definedName>
    <definedName name="Xbrl_Tag_b00af0bc_d9b5_4ef5_a67e_28baca2bda7e" hidden="1">'[54]Comprehensive Income Statement'!#REF!</definedName>
    <definedName name="Xbrl_Tag_b0593807_b87c_4dea_a31a_0a7df7fcb0a9" hidden="1">'[91]X - Segment Table Q4-2013'!#REF!</definedName>
    <definedName name="Xbrl_Tag_b26358ca_a641_4165_92d4_ed3ff23564b4" hidden="1">'[91]X - Segment Table Q4-2013'!#REF!</definedName>
    <definedName name="Xbrl_Tag_b3ab0dee_7aa0_472e_b10e_c9f86df6f3d4" hidden="1">'[91]X - Segment Table Q4-2013'!#REF!</definedName>
    <definedName name="Xbrl_Tag_b7fd907e_3249_4ea3_b66c_962b1fa95604" hidden="1">'[54]Income Statement'!#REF!</definedName>
    <definedName name="Xbrl_Tag_b9649311_0f30_4d97_85d8_4c6d391050af" hidden="1">'[54]Comprehensive Income Statement'!#REF!</definedName>
    <definedName name="Xbrl_Tag_ba1bf081_c483_42f4_92a6_63e8f6338750" hidden="1">'[54]Comprehensive Income Statement'!#REF!</definedName>
    <definedName name="Xbrl_Tag_bfa5d5fd_c96e_410d_8427_3e2f38b47198" hidden="1">'[54]Income Statement'!#REF!</definedName>
    <definedName name="Xbrl_Tag_bfe45df7_6214_442e_a83a_a21966ff57d1" hidden="1">'[54]Derivatives Gain_Loss Table'!#REF!</definedName>
    <definedName name="Xbrl_Tag_c241ee7b_d46e_4f8b_8e9f_73859d68f91c" hidden="1">'[91]X - Segment Table Q4-2013'!#REF!</definedName>
    <definedName name="Xbrl_Tag_c7c1ba2c_2ac3_43dd_9886_9ce9034278de" hidden="1">'[91]X - Segment Table Q4-2013'!#REF!</definedName>
    <definedName name="Xbrl_Tag_c93933d3_d087_4738_b666_4d75701d71a7" hidden="1">'[91]X - Segment Table Q4-2013'!#REF!</definedName>
    <definedName name="Xbrl_Tag_d3931975_3c1c_4a5a_a095_d7297d54c11c" hidden="1">'[91]X - Segment Table Q4-2013'!#REF!</definedName>
    <definedName name="Xbrl_Tag_d79b717a_6a1d_4384_a581_498e7af0e618" hidden="1">'[91]X - Segment Table Q4-2013'!#REF!</definedName>
    <definedName name="Xbrl_Tag_d8466a64_0173_4518_8ea6_6d4c15d92b3b" hidden="1">'[91]X - Segment Table Q4-2013'!#REF!</definedName>
    <definedName name="Xbrl_Tag_d84ff0c7_6d7d_4db1_99ff_179f8c14a701" hidden="1">'[54]Income Statement'!#REF!</definedName>
    <definedName name="Xbrl_Tag_e39b0796_b33c_4895_b97d_3fdae66d2549" hidden="1">'[91]X - Segment Table Q4-2013'!#REF!</definedName>
    <definedName name="Xbrl_Tag_f00d828e_026d_4e8d_997c_1bf0178b982c" hidden="1">'[54]Derivatives Gain_Loss Table'!#REF!</definedName>
    <definedName name="Xbrl_Tag_fa12570c_8fc9_4041_b258_7e1b96352a03" hidden="1">'[91]X - Segment Table Q4-2013'!#REF!</definedName>
    <definedName name="Xbrl_Tag_fa4eff9f_bb37_4559_8fd1_f044314ed52b" hidden="1">'[54]Derivatives Gain_Loss Table'!#REF!</definedName>
    <definedName name="Xbrl_Tag_fbb320d8_5e04_444a_a1da_886a4af0a35a" hidden="1">'[54]Income Statement'!#REF!</definedName>
    <definedName name="Xbrl_Tag_fbb54a6e_5284_4747_8c68_1a34bfcc5cd3" hidden="1">'[54]Income Statement'!#REF!</definedName>
    <definedName name="Xbrl_Tag_fd74aa28_d220_4547_92f2_6b63ccc2bb99" hidden="1">'[54]Derivatives Gain_Loss Table'!#REF!</definedName>
    <definedName name="Xbrl_Tag_ff401910_08e8_4445_943f_5c35e6092449" hidden="1">'[54]Income Statement'!#REF!</definedName>
    <definedName name="XDO_?BATCH_NAME?">'[92]ENB - 60227'!$G$33</definedName>
    <definedName name="XDO_?CLOSE_BALANCE?">'[92]ENB - 60227'!#REF!</definedName>
    <definedName name="XDO_?ENTERED_CUR?">'[92]ENB - 60227'!$T$16</definedName>
    <definedName name="XDO_?JE_GL_PERIOD?">'[92]ENB - 60227'!$I$33</definedName>
    <definedName name="XDO_?JE_LINE_AMOUNT?">'[92]ENB - 60227'!#REF!</definedName>
    <definedName name="XDO_?JE_REFERENCE?">'[92]ENB - 60227'!$V$16</definedName>
    <definedName name="XDO_?JE_SORT_DATE?">'[92]ENB - 60227'!#REF!</definedName>
    <definedName name="XDO_?LINE_ENTERED_AMOUNT?">'[92]ENB - 60227'!#REF!</definedName>
    <definedName name="XDO_?NATURAL_ACCOUNT?">'[92]ENB - 60227'!$G$16</definedName>
    <definedName name="XDO_?OPEN_BALANCE?">'[92]ENB - 60227'!#REF!</definedName>
    <definedName name="XDO_?XRECORD_DTL_ID?">'[92]ENB - 60227'!$H$33</definedName>
    <definedName name="XDO_?XREV_REF?">'[92]ENB - 60227'!$X$16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hidden="1">{#N/A,#N/A,FALSE,"Tax"}</definedName>
    <definedName name="xyz" hidden="1">{"Cash Flow Stmt",#N/A,FALSE,"Stmt of Cash Flows"}</definedName>
    <definedName name="Year">'[93]Set-up'!$B$2</definedName>
    <definedName name="Years_of_Operation">[17]Assumptions!$F$9</definedName>
    <definedName name="YMPErate">#REF!</definedName>
    <definedName name="YYY" hidden="1">{#N/A,#N/A,FALSE,"Finance"}</definedName>
    <definedName name="z" hidden="1">#REF!</definedName>
    <definedName name="Zero">0</definedName>
    <definedName name="zz" hidden="1">#REF!</definedName>
  </definedNames>
  <calcPr calcId="191029" iterate="1"/>
  <pivotCaches>
    <pivotCache cacheId="0" r:id="rId112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34" l="1"/>
  <c r="E11" i="36" l="1"/>
  <c r="E5" i="36"/>
  <c r="E7" i="36" s="1"/>
  <c r="E9" i="36" s="1"/>
  <c r="T208" i="15" l="1"/>
  <c r="G26" i="17"/>
  <c r="W151" i="15"/>
  <c r="T151" i="15"/>
  <c r="J23" i="17" l="1"/>
  <c r="J30" i="17"/>
  <c r="J29" i="17"/>
  <c r="J28" i="17"/>
  <c r="J27" i="17"/>
  <c r="J26" i="17"/>
  <c r="J25" i="17"/>
  <c r="J24" i="17"/>
  <c r="G29" i="17"/>
  <c r="G28" i="17"/>
  <c r="D27" i="17"/>
  <c r="D26" i="17"/>
  <c r="G25" i="17"/>
  <c r="M25" i="17"/>
  <c r="M24" i="17"/>
  <c r="D24" i="17"/>
  <c r="M23" i="17"/>
  <c r="G23" i="17"/>
  <c r="G24" i="17"/>
  <c r="J31" i="17" l="1"/>
  <c r="M26" i="17"/>
  <c r="M27" i="17"/>
  <c r="M28" i="17"/>
  <c r="M29" i="17"/>
  <c r="G30" i="17"/>
  <c r="M30" i="17"/>
  <c r="F26" i="29" l="1"/>
  <c r="E26" i="29"/>
  <c r="F25" i="29"/>
  <c r="E25" i="29"/>
  <c r="F24" i="29"/>
  <c r="E24" i="29"/>
  <c r="K21" i="29"/>
  <c r="L21" i="29" s="1"/>
  <c r="M21" i="29" s="1"/>
  <c r="N21" i="29" s="1"/>
  <c r="O21" i="29" s="1"/>
  <c r="P21" i="29" s="1"/>
  <c r="Q21" i="29" s="1"/>
  <c r="Q20" i="29"/>
  <c r="P20" i="29"/>
  <c r="O20" i="29"/>
  <c r="N20" i="29"/>
  <c r="M20" i="29"/>
  <c r="L20" i="29"/>
  <c r="K20" i="29"/>
  <c r="G20" i="29"/>
  <c r="Q19" i="29"/>
  <c r="P19" i="29"/>
  <c r="O19" i="29"/>
  <c r="N19" i="29"/>
  <c r="M19" i="29"/>
  <c r="L19" i="29"/>
  <c r="K19" i="29"/>
  <c r="G19" i="29"/>
  <c r="K18" i="29"/>
  <c r="L18" i="29" s="1"/>
  <c r="M18" i="29" s="1"/>
  <c r="N18" i="29" s="1"/>
  <c r="O18" i="29" s="1"/>
  <c r="P18" i="29" s="1"/>
  <c r="Q18" i="29" s="1"/>
  <c r="G18" i="29"/>
  <c r="K17" i="29"/>
  <c r="L17" i="29" s="1"/>
  <c r="M17" i="29" s="1"/>
  <c r="N17" i="29" s="1"/>
  <c r="O17" i="29" s="1"/>
  <c r="P17" i="29" s="1"/>
  <c r="Q17" i="29" s="1"/>
  <c r="G17" i="29"/>
  <c r="Q16" i="29"/>
  <c r="P16" i="29"/>
  <c r="O16" i="29"/>
  <c r="N16" i="29"/>
  <c r="M16" i="29"/>
  <c r="L16" i="29"/>
  <c r="K16" i="29"/>
  <c r="G16" i="29"/>
  <c r="L15" i="29"/>
  <c r="M15" i="29" s="1"/>
  <c r="N15" i="29" s="1"/>
  <c r="O15" i="29" s="1"/>
  <c r="P15" i="29" s="1"/>
  <c r="Q15" i="29" s="1"/>
  <c r="K15" i="29"/>
  <c r="G15" i="29"/>
  <c r="G14" i="29"/>
  <c r="Q13" i="29"/>
  <c r="P13" i="29"/>
  <c r="O13" i="29"/>
  <c r="N13" i="29"/>
  <c r="N26" i="29" s="1"/>
  <c r="M13" i="29"/>
  <c r="L13" i="29"/>
  <c r="K13" i="29"/>
  <c r="J26" i="29"/>
  <c r="I26" i="29"/>
  <c r="H26" i="29"/>
  <c r="G13" i="29"/>
  <c r="G26" i="29" s="1"/>
  <c r="K12" i="29"/>
  <c r="L12" i="29" s="1"/>
  <c r="M12" i="29" s="1"/>
  <c r="N12" i="29" s="1"/>
  <c r="O12" i="29" s="1"/>
  <c r="P12" i="29" s="1"/>
  <c r="Q12" i="29" s="1"/>
  <c r="G12" i="29"/>
  <c r="K11" i="29"/>
  <c r="L11" i="29" s="1"/>
  <c r="M11" i="29" s="1"/>
  <c r="N11" i="29" s="1"/>
  <c r="O11" i="29" s="1"/>
  <c r="P11" i="29" s="1"/>
  <c r="Q11" i="29" s="1"/>
  <c r="G11" i="29"/>
  <c r="K10" i="29"/>
  <c r="L10" i="29" s="1"/>
  <c r="M10" i="29" s="1"/>
  <c r="N10" i="29" s="1"/>
  <c r="O10" i="29" s="1"/>
  <c r="P10" i="29" s="1"/>
  <c r="Q10" i="29" s="1"/>
  <c r="G10" i="29"/>
  <c r="K9" i="29"/>
  <c r="L9" i="29" s="1"/>
  <c r="M9" i="29" s="1"/>
  <c r="N9" i="29" s="1"/>
  <c r="O9" i="29" s="1"/>
  <c r="P9" i="29" s="1"/>
  <c r="Q9" i="29" s="1"/>
  <c r="G9" i="29"/>
  <c r="K8" i="29"/>
  <c r="L8" i="29" s="1"/>
  <c r="M8" i="29" s="1"/>
  <c r="N8" i="29" s="1"/>
  <c r="O8" i="29" s="1"/>
  <c r="P8" i="29" s="1"/>
  <c r="Q8" i="29" s="1"/>
  <c r="G8" i="29"/>
  <c r="K7" i="29"/>
  <c r="L7" i="29" s="1"/>
  <c r="M7" i="29" s="1"/>
  <c r="N7" i="29" s="1"/>
  <c r="O7" i="29" s="1"/>
  <c r="P7" i="29" s="1"/>
  <c r="Q7" i="29" s="1"/>
  <c r="G7" i="29"/>
  <c r="K6" i="29"/>
  <c r="L6" i="29" s="1"/>
  <c r="M6" i="29" s="1"/>
  <c r="I24" i="29"/>
  <c r="G6" i="29"/>
  <c r="Q5" i="29"/>
  <c r="P5" i="29"/>
  <c r="O5" i="29"/>
  <c r="N5" i="29"/>
  <c r="M5" i="29"/>
  <c r="L5" i="29"/>
  <c r="K5" i="29"/>
  <c r="G5" i="29"/>
  <c r="I25" i="29"/>
  <c r="H25" i="29"/>
  <c r="G4" i="29"/>
  <c r="Q3" i="29"/>
  <c r="P3" i="29"/>
  <c r="O3" i="29"/>
  <c r="N3" i="29"/>
  <c r="M3" i="29"/>
  <c r="L3" i="29"/>
  <c r="K3" i="29"/>
  <c r="J25" i="29"/>
  <c r="H24" i="29"/>
  <c r="G3" i="29"/>
  <c r="G25" i="29" s="1"/>
  <c r="F16" i="27"/>
  <c r="E16" i="27"/>
  <c r="D16" i="27"/>
  <c r="K25" i="29" l="1"/>
  <c r="L25" i="29"/>
  <c r="K26" i="29"/>
  <c r="O26" i="29"/>
  <c r="L24" i="29"/>
  <c r="M25" i="29"/>
  <c r="N6" i="29"/>
  <c r="M24" i="29"/>
  <c r="L26" i="29"/>
  <c r="P26" i="29"/>
  <c r="M26" i="29"/>
  <c r="Q26" i="29"/>
  <c r="J24" i="29"/>
  <c r="G24" i="29"/>
  <c r="K24" i="29"/>
  <c r="O6" i="29" l="1"/>
  <c r="N24" i="29"/>
  <c r="N25" i="29"/>
  <c r="P6" i="29" l="1"/>
  <c r="O24" i="29"/>
  <c r="O25" i="29"/>
  <c r="Q6" i="29" l="1"/>
  <c r="P25" i="29"/>
  <c r="P24" i="29"/>
  <c r="Q24" i="29" l="1"/>
  <c r="Q25" i="29"/>
  <c r="D13" i="3" l="1"/>
  <c r="C46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46" i="23" s="1"/>
  <c r="E8" i="21" s="1"/>
  <c r="G8" i="21" s="1"/>
  <c r="F18" i="21"/>
  <c r="C18" i="21"/>
  <c r="E17" i="21"/>
  <c r="B17" i="21"/>
  <c r="D17" i="21" s="1"/>
  <c r="E16" i="21"/>
  <c r="B16" i="21"/>
  <c r="D16" i="21" s="1"/>
  <c r="E15" i="21"/>
  <c r="B15" i="21"/>
  <c r="D15" i="21" s="1"/>
  <c r="E14" i="21"/>
  <c r="B14" i="21"/>
  <c r="D14" i="21" s="1"/>
  <c r="E13" i="21"/>
  <c r="B13" i="21"/>
  <c r="D13" i="21" s="1"/>
  <c r="E12" i="21"/>
  <c r="B12" i="21"/>
  <c r="D12" i="21" s="1"/>
  <c r="E11" i="21"/>
  <c r="B11" i="21"/>
  <c r="D11" i="21" s="1"/>
  <c r="E10" i="21"/>
  <c r="B10" i="21"/>
  <c r="D10" i="21" s="1"/>
  <c r="E9" i="21"/>
  <c r="B9" i="21"/>
  <c r="D9" i="21" s="1"/>
  <c r="B8" i="21"/>
  <c r="D8" i="21" s="1"/>
  <c r="E7" i="21"/>
  <c r="B7" i="21"/>
  <c r="D7" i="21" s="1"/>
  <c r="E6" i="21"/>
  <c r="B6" i="21"/>
  <c r="D6" i="21" s="1"/>
  <c r="E5" i="21"/>
  <c r="B5" i="21"/>
  <c r="D5" i="21" s="1"/>
  <c r="D31" i="17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38" i="15"/>
  <c r="T39" i="15"/>
  <c r="T40" i="15"/>
  <c r="T41" i="15"/>
  <c r="T42" i="15"/>
  <c r="T43" i="15"/>
  <c r="T44" i="15"/>
  <c r="T45" i="15"/>
  <c r="T46" i="15"/>
  <c r="T47" i="15"/>
  <c r="T48" i="15"/>
  <c r="T49" i="15"/>
  <c r="T50" i="15"/>
  <c r="T51" i="15"/>
  <c r="T52" i="15"/>
  <c r="T53" i="15"/>
  <c r="T54" i="15"/>
  <c r="T55" i="15"/>
  <c r="T56" i="15"/>
  <c r="T57" i="15"/>
  <c r="T58" i="15"/>
  <c r="T59" i="15"/>
  <c r="T60" i="15"/>
  <c r="T61" i="15"/>
  <c r="T62" i="15"/>
  <c r="T63" i="15"/>
  <c r="T64" i="15"/>
  <c r="T65" i="15"/>
  <c r="T66" i="15"/>
  <c r="T67" i="15"/>
  <c r="T68" i="15"/>
  <c r="T69" i="15"/>
  <c r="T70" i="15"/>
  <c r="T71" i="15"/>
  <c r="T72" i="15"/>
  <c r="T73" i="15"/>
  <c r="T74" i="15"/>
  <c r="T75" i="15"/>
  <c r="T76" i="15"/>
  <c r="T77" i="15"/>
  <c r="T78" i="15"/>
  <c r="T79" i="15"/>
  <c r="T80" i="15"/>
  <c r="T81" i="15"/>
  <c r="T82" i="15"/>
  <c r="T83" i="15"/>
  <c r="T84" i="15"/>
  <c r="T85" i="15"/>
  <c r="T86" i="15"/>
  <c r="T87" i="15"/>
  <c r="T88" i="15"/>
  <c r="T89" i="15"/>
  <c r="T90" i="15"/>
  <c r="T91" i="15"/>
  <c r="T92" i="15"/>
  <c r="T93" i="15"/>
  <c r="T94" i="15"/>
  <c r="T95" i="15"/>
  <c r="T96" i="15"/>
  <c r="T97" i="15"/>
  <c r="T98" i="15"/>
  <c r="T99" i="15"/>
  <c r="T100" i="15"/>
  <c r="T101" i="15"/>
  <c r="T102" i="15"/>
  <c r="T103" i="15"/>
  <c r="T104" i="15"/>
  <c r="T105" i="15"/>
  <c r="T106" i="15"/>
  <c r="T107" i="15"/>
  <c r="T108" i="15"/>
  <c r="T109" i="15"/>
  <c r="T110" i="15"/>
  <c r="T111" i="15"/>
  <c r="T112" i="15"/>
  <c r="T113" i="15"/>
  <c r="T114" i="15"/>
  <c r="T115" i="15"/>
  <c r="T116" i="15"/>
  <c r="T117" i="15"/>
  <c r="T118" i="15"/>
  <c r="T119" i="15"/>
  <c r="T120" i="15"/>
  <c r="T121" i="15"/>
  <c r="T122" i="15"/>
  <c r="T123" i="15"/>
  <c r="T124" i="15"/>
  <c r="T125" i="15"/>
  <c r="T126" i="15"/>
  <c r="T127" i="15"/>
  <c r="T128" i="15"/>
  <c r="T129" i="15"/>
  <c r="T130" i="15"/>
  <c r="T131" i="15"/>
  <c r="T132" i="15"/>
  <c r="T133" i="15"/>
  <c r="T134" i="15"/>
  <c r="T135" i="15"/>
  <c r="T136" i="15"/>
  <c r="T137" i="15"/>
  <c r="T138" i="15"/>
  <c r="T139" i="15"/>
  <c r="T140" i="15"/>
  <c r="T141" i="15"/>
  <c r="T142" i="15"/>
  <c r="T143" i="15"/>
  <c r="T144" i="15"/>
  <c r="T145" i="15"/>
  <c r="T146" i="15"/>
  <c r="T147" i="15"/>
  <c r="T148" i="15"/>
  <c r="T149" i="15"/>
  <c r="T150" i="15"/>
  <c r="T152" i="15"/>
  <c r="T153" i="15"/>
  <c r="T154" i="15"/>
  <c r="T155" i="15"/>
  <c r="T156" i="15"/>
  <c r="T157" i="15"/>
  <c r="T158" i="15"/>
  <c r="T159" i="15"/>
  <c r="T160" i="15"/>
  <c r="T161" i="15"/>
  <c r="T162" i="15"/>
  <c r="T163" i="15"/>
  <c r="T164" i="15"/>
  <c r="T165" i="15"/>
  <c r="T166" i="15"/>
  <c r="T167" i="15"/>
  <c r="T168" i="15"/>
  <c r="T169" i="15"/>
  <c r="T170" i="15"/>
  <c r="T171" i="15"/>
  <c r="T172" i="15"/>
  <c r="T173" i="15"/>
  <c r="T174" i="15"/>
  <c r="T175" i="15"/>
  <c r="T176" i="15"/>
  <c r="T177" i="15"/>
  <c r="T178" i="15"/>
  <c r="T179" i="15"/>
  <c r="T180" i="15"/>
  <c r="T181" i="15"/>
  <c r="T182" i="15"/>
  <c r="T183" i="15"/>
  <c r="T184" i="15"/>
  <c r="T185" i="15"/>
  <c r="T186" i="15"/>
  <c r="T187" i="15"/>
  <c r="T188" i="15"/>
  <c r="T189" i="15"/>
  <c r="T190" i="15"/>
  <c r="T191" i="15"/>
  <c r="T192" i="15"/>
  <c r="T193" i="15"/>
  <c r="T194" i="15"/>
  <c r="T195" i="15"/>
  <c r="T196" i="15"/>
  <c r="T197" i="15"/>
  <c r="T198" i="15"/>
  <c r="T199" i="15"/>
  <c r="T200" i="15"/>
  <c r="T201" i="15"/>
  <c r="T202" i="15"/>
  <c r="T203" i="15"/>
  <c r="T204" i="15"/>
  <c r="T205" i="15"/>
  <c r="T206" i="15"/>
  <c r="T207" i="15"/>
  <c r="T209" i="15"/>
  <c r="T210" i="15"/>
  <c r="T211" i="15"/>
  <c r="T212" i="15"/>
  <c r="T213" i="15"/>
  <c r="T214" i="15"/>
  <c r="T215" i="15"/>
  <c r="T216" i="15"/>
  <c r="T217" i="15"/>
  <c r="T218" i="15"/>
  <c r="T219" i="15"/>
  <c r="T220" i="15"/>
  <c r="T221" i="15"/>
  <c r="T222" i="15"/>
  <c r="T223" i="15"/>
  <c r="T224" i="15"/>
  <c r="T225" i="15"/>
  <c r="T226" i="15"/>
  <c r="T227" i="15"/>
  <c r="T228" i="15"/>
  <c r="T229" i="15"/>
  <c r="T230" i="15"/>
  <c r="T231" i="15"/>
  <c r="T232" i="15"/>
  <c r="T233" i="15"/>
  <c r="T234" i="15"/>
  <c r="T235" i="15"/>
  <c r="T236" i="15"/>
  <c r="T237" i="15"/>
  <c r="T238" i="15"/>
  <c r="T239" i="15"/>
  <c r="T240" i="15"/>
  <c r="T241" i="15"/>
  <c r="T242" i="15"/>
  <c r="T243" i="15"/>
  <c r="T244" i="15"/>
  <c r="T245" i="15"/>
  <c r="T246" i="15"/>
  <c r="T247" i="15"/>
  <c r="T248" i="15"/>
  <c r="T249" i="15"/>
  <c r="T250" i="15"/>
  <c r="T251" i="15"/>
  <c r="T252" i="15"/>
  <c r="T253" i="15"/>
  <c r="T254" i="15"/>
  <c r="T255" i="15"/>
  <c r="T256" i="15"/>
  <c r="T257" i="15"/>
  <c r="T258" i="15"/>
  <c r="T259" i="15"/>
  <c r="T260" i="15"/>
  <c r="T261" i="15"/>
  <c r="T262" i="15"/>
  <c r="T263" i="15"/>
  <c r="T264" i="15"/>
  <c r="T265" i="15"/>
  <c r="T266" i="15"/>
  <c r="T267" i="15"/>
  <c r="T268" i="15"/>
  <c r="T269" i="15"/>
  <c r="T270" i="15"/>
  <c r="T271" i="15"/>
  <c r="T272" i="15"/>
  <c r="T273" i="15"/>
  <c r="T274" i="15"/>
  <c r="T275" i="15"/>
  <c r="T276" i="15"/>
  <c r="T277" i="15"/>
  <c r="T278" i="15"/>
  <c r="T279" i="15"/>
  <c r="T280" i="15"/>
  <c r="T281" i="15"/>
  <c r="T282" i="15"/>
  <c r="T283" i="15"/>
  <c r="T284" i="15"/>
  <c r="T285" i="15"/>
  <c r="T286" i="15"/>
  <c r="T287" i="15"/>
  <c r="T288" i="15"/>
  <c r="T289" i="15"/>
  <c r="T290" i="15"/>
  <c r="T291" i="15"/>
  <c r="T292" i="15"/>
  <c r="T293" i="15"/>
  <c r="T294" i="15"/>
  <c r="T295" i="15"/>
  <c r="T296" i="15"/>
  <c r="T297" i="15"/>
  <c r="T298" i="15"/>
  <c r="T299" i="15"/>
  <c r="T300" i="15"/>
  <c r="T301" i="15"/>
  <c r="T302" i="15"/>
  <c r="T303" i="15"/>
  <c r="T304" i="15"/>
  <c r="T305" i="15"/>
  <c r="T306" i="15"/>
  <c r="T307" i="15"/>
  <c r="T308" i="15"/>
  <c r="T309" i="15"/>
  <c r="T310" i="15"/>
  <c r="T311" i="15"/>
  <c r="T312" i="15"/>
  <c r="T313" i="15"/>
  <c r="T314" i="15"/>
  <c r="T315" i="15"/>
  <c r="T316" i="15"/>
  <c r="T317" i="15"/>
  <c r="T318" i="15"/>
  <c r="T319" i="15"/>
  <c r="T320" i="15"/>
  <c r="T321" i="15"/>
  <c r="T322" i="15"/>
  <c r="T323" i="15"/>
  <c r="T324" i="15"/>
  <c r="T325" i="15"/>
  <c r="T326" i="15"/>
  <c r="T327" i="15"/>
  <c r="T328" i="15"/>
  <c r="T329" i="15"/>
  <c r="T330" i="15"/>
  <c r="T331" i="15"/>
  <c r="T332" i="15"/>
  <c r="T333" i="15"/>
  <c r="T334" i="15"/>
  <c r="T335" i="15"/>
  <c r="T336" i="15"/>
  <c r="T337" i="15"/>
  <c r="T338" i="15"/>
  <c r="T339" i="15"/>
  <c r="T340" i="15"/>
  <c r="T341" i="15"/>
  <c r="T342" i="15"/>
  <c r="T343" i="15"/>
  <c r="T344" i="15"/>
  <c r="T345" i="15"/>
  <c r="T346" i="15"/>
  <c r="T347" i="15"/>
  <c r="T348" i="15"/>
  <c r="T349" i="15"/>
  <c r="T350" i="15"/>
  <c r="T351" i="15"/>
  <c r="T352" i="15"/>
  <c r="T353" i="15"/>
  <c r="T354" i="15"/>
  <c r="T355" i="15"/>
  <c r="T356" i="15"/>
  <c r="T357" i="15"/>
  <c r="T358" i="15"/>
  <c r="T359" i="15"/>
  <c r="T360" i="15"/>
  <c r="T361" i="15"/>
  <c r="T362" i="15"/>
  <c r="T363" i="15"/>
  <c r="T364" i="15"/>
  <c r="T365" i="15"/>
  <c r="T366" i="15"/>
  <c r="T367" i="15"/>
  <c r="T368" i="15"/>
  <c r="T369" i="15"/>
  <c r="T370" i="15"/>
  <c r="T371" i="15"/>
  <c r="T372" i="15"/>
  <c r="T373" i="15"/>
  <c r="T374" i="15"/>
  <c r="T375" i="15"/>
  <c r="T376" i="15"/>
  <c r="T377" i="15"/>
  <c r="T378" i="15"/>
  <c r="T379" i="15"/>
  <c r="T380" i="15"/>
  <c r="T381" i="15"/>
  <c r="T382" i="15"/>
  <c r="T383" i="15"/>
  <c r="T384" i="15"/>
  <c r="T385" i="15"/>
  <c r="T386" i="15"/>
  <c r="T387" i="15"/>
  <c r="T388" i="15"/>
  <c r="T389" i="15"/>
  <c r="T390" i="15"/>
  <c r="T391" i="15"/>
  <c r="T392" i="15"/>
  <c r="T393" i="15"/>
  <c r="T394" i="15"/>
  <c r="T395" i="15"/>
  <c r="T396" i="15"/>
  <c r="T397" i="15"/>
  <c r="T398" i="15"/>
  <c r="T399" i="15"/>
  <c r="T400" i="15"/>
  <c r="T401" i="15"/>
  <c r="T402" i="15"/>
  <c r="T403" i="15"/>
  <c r="T404" i="15"/>
  <c r="T405" i="15"/>
  <c r="T406" i="15"/>
  <c r="T407" i="15"/>
  <c r="T408" i="15"/>
  <c r="T409" i="15"/>
  <c r="T410" i="15"/>
  <c r="T411" i="15"/>
  <c r="T412" i="15"/>
  <c r="T413" i="15"/>
  <c r="T414" i="15"/>
  <c r="T415" i="15"/>
  <c r="T416" i="15"/>
  <c r="T417" i="15"/>
  <c r="T418" i="15"/>
  <c r="T419" i="15"/>
  <c r="T420" i="15"/>
  <c r="T421" i="15"/>
  <c r="T422" i="15"/>
  <c r="T423" i="15"/>
  <c r="T424" i="15"/>
  <c r="T425" i="15"/>
  <c r="T426" i="15"/>
  <c r="T427" i="15"/>
  <c r="T428" i="15"/>
  <c r="T429" i="15"/>
  <c r="T430" i="15"/>
  <c r="T431" i="15"/>
  <c r="T432" i="15"/>
  <c r="T433" i="15"/>
  <c r="T434" i="15"/>
  <c r="T435" i="15"/>
  <c r="T436" i="15"/>
  <c r="T437" i="15"/>
  <c r="T438" i="15"/>
  <c r="T439" i="15"/>
  <c r="T440" i="15"/>
  <c r="T441" i="15"/>
  <c r="T442" i="15"/>
  <c r="T443" i="15"/>
  <c r="T444" i="15"/>
  <c r="T445" i="15"/>
  <c r="T446" i="15"/>
  <c r="T447" i="15"/>
  <c r="T448" i="15"/>
  <c r="T449" i="15"/>
  <c r="T450" i="15"/>
  <c r="T451" i="15"/>
  <c r="T452" i="15"/>
  <c r="T453" i="15"/>
  <c r="T454" i="15"/>
  <c r="T455" i="15"/>
  <c r="T456" i="15"/>
  <c r="T457" i="15"/>
  <c r="T458" i="15"/>
  <c r="T459" i="15"/>
  <c r="T460" i="15"/>
  <c r="T461" i="15"/>
  <c r="T462" i="15"/>
  <c r="T463" i="15"/>
  <c r="T464" i="15"/>
  <c r="T465" i="15"/>
  <c r="T466" i="15"/>
  <c r="T467" i="15"/>
  <c r="T468" i="15"/>
  <c r="T469" i="15"/>
  <c r="T470" i="15"/>
  <c r="T471" i="15"/>
  <c r="T472" i="15"/>
  <c r="T473" i="15"/>
  <c r="T474" i="15"/>
  <c r="T475" i="15"/>
  <c r="T476" i="15"/>
  <c r="T477" i="15"/>
  <c r="T478" i="15"/>
  <c r="T479" i="15"/>
  <c r="T480" i="15"/>
  <c r="T481" i="15"/>
  <c r="T482" i="15"/>
  <c r="T483" i="15"/>
  <c r="T484" i="15"/>
  <c r="T485" i="15"/>
  <c r="T486" i="15"/>
  <c r="T487" i="15"/>
  <c r="T488" i="15"/>
  <c r="T489" i="15"/>
  <c r="T490" i="15"/>
  <c r="T491" i="15"/>
  <c r="T492" i="15"/>
  <c r="T493" i="15"/>
  <c r="T494" i="15"/>
  <c r="T495" i="15"/>
  <c r="T496" i="15"/>
  <c r="T497" i="15"/>
  <c r="T498" i="15"/>
  <c r="T499" i="15"/>
  <c r="T500" i="15"/>
  <c r="T501" i="15"/>
  <c r="T502" i="15"/>
  <c r="T503" i="15"/>
  <c r="T504" i="15"/>
  <c r="T505" i="15"/>
  <c r="T506" i="15"/>
  <c r="T507" i="15"/>
  <c r="T508" i="15"/>
  <c r="T509" i="15"/>
  <c r="T510" i="15"/>
  <c r="T511" i="15"/>
  <c r="T512" i="15"/>
  <c r="T513" i="15"/>
  <c r="T514" i="15"/>
  <c r="T515" i="15"/>
  <c r="T516" i="15"/>
  <c r="T517" i="15"/>
  <c r="T518" i="15"/>
  <c r="T519" i="15"/>
  <c r="T520" i="15"/>
  <c r="T521" i="15"/>
  <c r="T522" i="15"/>
  <c r="T523" i="15"/>
  <c r="T524" i="15"/>
  <c r="T525" i="15"/>
  <c r="T526" i="15"/>
  <c r="T527" i="15"/>
  <c r="T528" i="15"/>
  <c r="T529" i="15"/>
  <c r="T530" i="15"/>
  <c r="T531" i="15"/>
  <c r="T532" i="15"/>
  <c r="T9" i="15"/>
  <c r="G15" i="21" l="1"/>
  <c r="M31" i="17"/>
  <c r="C13" i="3" s="1"/>
  <c r="G6" i="21"/>
  <c r="G10" i="21"/>
  <c r="G12" i="21"/>
  <c r="G16" i="21"/>
  <c r="G9" i="21"/>
  <c r="G11" i="21"/>
  <c r="G13" i="21"/>
  <c r="G17" i="21"/>
  <c r="G14" i="21"/>
  <c r="G7" i="21"/>
  <c r="E18" i="21"/>
  <c r="B18" i="21"/>
  <c r="G5" i="21"/>
  <c r="G31" i="17"/>
  <c r="D18" i="21" l="1"/>
  <c r="C4" i="3"/>
  <c r="E13" i="3"/>
  <c r="G18" i="21"/>
  <c r="E4" i="3"/>
  <c r="F4" i="3" s="1"/>
  <c r="F18" i="9"/>
  <c r="D18" i="9"/>
  <c r="F73" i="19"/>
  <c r="C73" i="19"/>
  <c r="F41" i="19"/>
  <c r="F75" i="19" s="1"/>
  <c r="C41" i="19"/>
  <c r="C75" i="19" s="1"/>
  <c r="F31" i="19"/>
  <c r="C31" i="19"/>
  <c r="F19" i="19"/>
  <c r="C19" i="19"/>
  <c r="K15" i="19"/>
  <c r="J15" i="19"/>
  <c r="F14" i="19"/>
  <c r="C14" i="19"/>
  <c r="K13" i="19"/>
  <c r="J13" i="19"/>
  <c r="K12" i="19"/>
  <c r="J12" i="19"/>
  <c r="K11" i="19"/>
  <c r="J11" i="19"/>
  <c r="X852" i="15"/>
  <c r="W852" i="15"/>
  <c r="U852" i="15"/>
  <c r="X851" i="15"/>
  <c r="W851" i="15"/>
  <c r="U851" i="15"/>
  <c r="X850" i="15"/>
  <c r="W850" i="15"/>
  <c r="U850" i="15"/>
  <c r="X849" i="15"/>
  <c r="W849" i="15"/>
  <c r="U849" i="15"/>
  <c r="X848" i="15"/>
  <c r="W848" i="15"/>
  <c r="U848" i="15"/>
  <c r="X847" i="15"/>
  <c r="W847" i="15"/>
  <c r="U847" i="15"/>
  <c r="X846" i="15"/>
  <c r="W846" i="15"/>
  <c r="U846" i="15"/>
  <c r="X845" i="15"/>
  <c r="W845" i="15"/>
  <c r="U845" i="15"/>
  <c r="X844" i="15"/>
  <c r="W844" i="15"/>
  <c r="U844" i="15"/>
  <c r="X843" i="15"/>
  <c r="W843" i="15"/>
  <c r="U843" i="15"/>
  <c r="X842" i="15"/>
  <c r="W842" i="15"/>
  <c r="U842" i="15"/>
  <c r="X841" i="15"/>
  <c r="W841" i="15"/>
  <c r="U841" i="15"/>
  <c r="X840" i="15"/>
  <c r="W840" i="15"/>
  <c r="U840" i="15"/>
  <c r="X839" i="15"/>
  <c r="W839" i="15"/>
  <c r="U839" i="15"/>
  <c r="X838" i="15"/>
  <c r="W838" i="15"/>
  <c r="U838" i="15"/>
  <c r="X837" i="15"/>
  <c r="W837" i="15"/>
  <c r="U837" i="15"/>
  <c r="X836" i="15"/>
  <c r="W836" i="15"/>
  <c r="U836" i="15"/>
  <c r="X835" i="15"/>
  <c r="W835" i="15"/>
  <c r="U835" i="15"/>
  <c r="X834" i="15"/>
  <c r="W834" i="15"/>
  <c r="U834" i="15"/>
  <c r="X833" i="15"/>
  <c r="W833" i="15"/>
  <c r="U833" i="15"/>
  <c r="X832" i="15"/>
  <c r="W832" i="15"/>
  <c r="U832" i="15"/>
  <c r="X831" i="15"/>
  <c r="W831" i="15"/>
  <c r="U831" i="15"/>
  <c r="X830" i="15"/>
  <c r="W830" i="15"/>
  <c r="U830" i="15"/>
  <c r="X829" i="15"/>
  <c r="W829" i="15"/>
  <c r="U829" i="15"/>
  <c r="X828" i="15"/>
  <c r="W828" i="15"/>
  <c r="U828" i="15"/>
  <c r="X827" i="15"/>
  <c r="W827" i="15"/>
  <c r="U827" i="15"/>
  <c r="X826" i="15"/>
  <c r="W826" i="15"/>
  <c r="U826" i="15"/>
  <c r="X825" i="15"/>
  <c r="W825" i="15"/>
  <c r="U825" i="15"/>
  <c r="X824" i="15"/>
  <c r="W824" i="15"/>
  <c r="U824" i="15"/>
  <c r="X823" i="15"/>
  <c r="W823" i="15"/>
  <c r="U823" i="15"/>
  <c r="X822" i="15"/>
  <c r="W822" i="15"/>
  <c r="U822" i="15"/>
  <c r="X821" i="15"/>
  <c r="W821" i="15"/>
  <c r="U821" i="15"/>
  <c r="X820" i="15"/>
  <c r="W820" i="15"/>
  <c r="U820" i="15"/>
  <c r="X819" i="15"/>
  <c r="W819" i="15"/>
  <c r="U819" i="15"/>
  <c r="X818" i="15"/>
  <c r="W818" i="15"/>
  <c r="U818" i="15"/>
  <c r="X817" i="15"/>
  <c r="W817" i="15"/>
  <c r="U817" i="15"/>
  <c r="X816" i="15"/>
  <c r="W816" i="15"/>
  <c r="U816" i="15"/>
  <c r="X815" i="15"/>
  <c r="W815" i="15"/>
  <c r="U815" i="15"/>
  <c r="X814" i="15"/>
  <c r="W814" i="15"/>
  <c r="U814" i="15"/>
  <c r="X813" i="15"/>
  <c r="W813" i="15"/>
  <c r="U813" i="15"/>
  <c r="X812" i="15"/>
  <c r="W812" i="15"/>
  <c r="U812" i="15"/>
  <c r="X811" i="15"/>
  <c r="W811" i="15"/>
  <c r="U811" i="15"/>
  <c r="X810" i="15"/>
  <c r="W810" i="15"/>
  <c r="U810" i="15"/>
  <c r="X809" i="15"/>
  <c r="W809" i="15"/>
  <c r="U809" i="15"/>
  <c r="X808" i="15"/>
  <c r="W808" i="15"/>
  <c r="U808" i="15"/>
  <c r="X807" i="15"/>
  <c r="W807" i="15"/>
  <c r="U807" i="15"/>
  <c r="X806" i="15"/>
  <c r="W806" i="15"/>
  <c r="U806" i="15"/>
  <c r="X805" i="15"/>
  <c r="W805" i="15"/>
  <c r="U805" i="15"/>
  <c r="X804" i="15"/>
  <c r="W804" i="15"/>
  <c r="U804" i="15"/>
  <c r="X803" i="15"/>
  <c r="W803" i="15"/>
  <c r="U803" i="15"/>
  <c r="X802" i="15"/>
  <c r="W802" i="15"/>
  <c r="U802" i="15"/>
  <c r="X801" i="15"/>
  <c r="W801" i="15"/>
  <c r="U801" i="15"/>
  <c r="X800" i="15"/>
  <c r="W800" i="15"/>
  <c r="U800" i="15"/>
  <c r="X799" i="15"/>
  <c r="W799" i="15"/>
  <c r="U799" i="15"/>
  <c r="X798" i="15"/>
  <c r="W798" i="15"/>
  <c r="U798" i="15"/>
  <c r="X797" i="15"/>
  <c r="W797" i="15"/>
  <c r="U797" i="15"/>
  <c r="X796" i="15"/>
  <c r="W796" i="15"/>
  <c r="U796" i="15"/>
  <c r="X795" i="15"/>
  <c r="W795" i="15"/>
  <c r="U795" i="15"/>
  <c r="X794" i="15"/>
  <c r="W794" i="15"/>
  <c r="U794" i="15"/>
  <c r="X793" i="15"/>
  <c r="W793" i="15"/>
  <c r="U793" i="15"/>
  <c r="X792" i="15"/>
  <c r="W792" i="15"/>
  <c r="U792" i="15"/>
  <c r="X791" i="15"/>
  <c r="W791" i="15"/>
  <c r="U791" i="15"/>
  <c r="X790" i="15"/>
  <c r="W790" i="15"/>
  <c r="U790" i="15"/>
  <c r="X789" i="15"/>
  <c r="W789" i="15"/>
  <c r="U789" i="15"/>
  <c r="X788" i="15"/>
  <c r="W788" i="15"/>
  <c r="U788" i="15"/>
  <c r="X787" i="15"/>
  <c r="W787" i="15"/>
  <c r="U787" i="15"/>
  <c r="X786" i="15"/>
  <c r="W786" i="15"/>
  <c r="U786" i="15"/>
  <c r="X785" i="15"/>
  <c r="W785" i="15"/>
  <c r="U785" i="15"/>
  <c r="X784" i="15"/>
  <c r="W784" i="15"/>
  <c r="U784" i="15"/>
  <c r="X783" i="15"/>
  <c r="W783" i="15"/>
  <c r="U783" i="15"/>
  <c r="X782" i="15"/>
  <c r="W782" i="15"/>
  <c r="U782" i="15"/>
  <c r="X781" i="15"/>
  <c r="W781" i="15"/>
  <c r="U781" i="15"/>
  <c r="X780" i="15"/>
  <c r="W780" i="15"/>
  <c r="U780" i="15"/>
  <c r="X779" i="15"/>
  <c r="W779" i="15"/>
  <c r="U779" i="15"/>
  <c r="X778" i="15"/>
  <c r="W778" i="15"/>
  <c r="U778" i="15"/>
  <c r="X777" i="15"/>
  <c r="W777" i="15"/>
  <c r="U777" i="15"/>
  <c r="X776" i="15"/>
  <c r="W776" i="15"/>
  <c r="U776" i="15"/>
  <c r="X775" i="15"/>
  <c r="W775" i="15"/>
  <c r="U775" i="15"/>
  <c r="X774" i="15"/>
  <c r="W774" i="15"/>
  <c r="U774" i="15"/>
  <c r="X773" i="15"/>
  <c r="W773" i="15"/>
  <c r="U773" i="15"/>
  <c r="X772" i="15"/>
  <c r="W772" i="15"/>
  <c r="U772" i="15"/>
  <c r="X771" i="15"/>
  <c r="W771" i="15"/>
  <c r="U771" i="15"/>
  <c r="X770" i="15"/>
  <c r="W770" i="15"/>
  <c r="U770" i="15"/>
  <c r="X769" i="15"/>
  <c r="W769" i="15"/>
  <c r="U769" i="15"/>
  <c r="X768" i="15"/>
  <c r="W768" i="15"/>
  <c r="U768" i="15"/>
  <c r="X767" i="15"/>
  <c r="W767" i="15"/>
  <c r="U767" i="15"/>
  <c r="X766" i="15"/>
  <c r="W766" i="15"/>
  <c r="U766" i="15"/>
  <c r="X765" i="15"/>
  <c r="W765" i="15"/>
  <c r="U765" i="15"/>
  <c r="X764" i="15"/>
  <c r="W764" i="15"/>
  <c r="U764" i="15"/>
  <c r="X763" i="15"/>
  <c r="W763" i="15"/>
  <c r="U763" i="15"/>
  <c r="X762" i="15"/>
  <c r="W762" i="15"/>
  <c r="U762" i="15"/>
  <c r="X761" i="15"/>
  <c r="W761" i="15"/>
  <c r="U761" i="15"/>
  <c r="X760" i="15"/>
  <c r="W760" i="15"/>
  <c r="U760" i="15"/>
  <c r="X759" i="15"/>
  <c r="W759" i="15"/>
  <c r="U759" i="15"/>
  <c r="X758" i="15"/>
  <c r="W758" i="15"/>
  <c r="U758" i="15"/>
  <c r="X757" i="15"/>
  <c r="W757" i="15"/>
  <c r="U757" i="15"/>
  <c r="X756" i="15"/>
  <c r="W756" i="15"/>
  <c r="U756" i="15"/>
  <c r="X755" i="15"/>
  <c r="W755" i="15"/>
  <c r="U755" i="15"/>
  <c r="X754" i="15"/>
  <c r="W754" i="15"/>
  <c r="U754" i="15"/>
  <c r="X753" i="15"/>
  <c r="W753" i="15"/>
  <c r="U753" i="15"/>
  <c r="X752" i="15"/>
  <c r="W752" i="15"/>
  <c r="U752" i="15"/>
  <c r="X751" i="15"/>
  <c r="W751" i="15"/>
  <c r="U751" i="15"/>
  <c r="X750" i="15"/>
  <c r="W750" i="15"/>
  <c r="U750" i="15"/>
  <c r="X749" i="15"/>
  <c r="W749" i="15"/>
  <c r="U749" i="15"/>
  <c r="X748" i="15"/>
  <c r="W748" i="15"/>
  <c r="U748" i="15"/>
  <c r="X747" i="15"/>
  <c r="W747" i="15"/>
  <c r="U747" i="15"/>
  <c r="X746" i="15"/>
  <c r="W746" i="15"/>
  <c r="U746" i="15"/>
  <c r="X745" i="15"/>
  <c r="W745" i="15"/>
  <c r="U745" i="15"/>
  <c r="X744" i="15"/>
  <c r="W744" i="15"/>
  <c r="U744" i="15"/>
  <c r="X743" i="15"/>
  <c r="W743" i="15"/>
  <c r="U743" i="15"/>
  <c r="X742" i="15"/>
  <c r="W742" i="15"/>
  <c r="U742" i="15"/>
  <c r="X741" i="15"/>
  <c r="W741" i="15"/>
  <c r="U741" i="15"/>
  <c r="X740" i="15"/>
  <c r="W740" i="15"/>
  <c r="U740" i="15"/>
  <c r="X739" i="15"/>
  <c r="W739" i="15"/>
  <c r="U739" i="15"/>
  <c r="X738" i="15"/>
  <c r="W738" i="15"/>
  <c r="U738" i="15"/>
  <c r="X737" i="15"/>
  <c r="W737" i="15"/>
  <c r="U737" i="15"/>
  <c r="X736" i="15"/>
  <c r="W736" i="15"/>
  <c r="U736" i="15"/>
  <c r="X735" i="15"/>
  <c r="W735" i="15"/>
  <c r="U735" i="15"/>
  <c r="X734" i="15"/>
  <c r="W734" i="15"/>
  <c r="U734" i="15"/>
  <c r="X733" i="15"/>
  <c r="W733" i="15"/>
  <c r="U733" i="15"/>
  <c r="X732" i="15"/>
  <c r="W732" i="15"/>
  <c r="U732" i="15"/>
  <c r="X731" i="15"/>
  <c r="W731" i="15"/>
  <c r="U731" i="15"/>
  <c r="X730" i="15"/>
  <c r="W730" i="15"/>
  <c r="U730" i="15"/>
  <c r="X729" i="15"/>
  <c r="W729" i="15"/>
  <c r="U729" i="15"/>
  <c r="X728" i="15"/>
  <c r="W728" i="15"/>
  <c r="U728" i="15"/>
  <c r="X727" i="15"/>
  <c r="W727" i="15"/>
  <c r="U727" i="15"/>
  <c r="X726" i="15"/>
  <c r="W726" i="15"/>
  <c r="U726" i="15"/>
  <c r="X725" i="15"/>
  <c r="W725" i="15"/>
  <c r="U725" i="15"/>
  <c r="X724" i="15"/>
  <c r="W724" i="15"/>
  <c r="U724" i="15"/>
  <c r="X723" i="15"/>
  <c r="W723" i="15"/>
  <c r="U723" i="15"/>
  <c r="X722" i="15"/>
  <c r="W722" i="15"/>
  <c r="U722" i="15"/>
  <c r="X721" i="15"/>
  <c r="W721" i="15"/>
  <c r="U721" i="15"/>
  <c r="X720" i="15"/>
  <c r="W720" i="15"/>
  <c r="U720" i="15"/>
  <c r="X719" i="15"/>
  <c r="W719" i="15"/>
  <c r="U719" i="15"/>
  <c r="X718" i="15"/>
  <c r="W718" i="15"/>
  <c r="U718" i="15"/>
  <c r="X717" i="15"/>
  <c r="W717" i="15"/>
  <c r="U717" i="15"/>
  <c r="X716" i="15"/>
  <c r="W716" i="15"/>
  <c r="U716" i="15"/>
  <c r="X715" i="15"/>
  <c r="W715" i="15"/>
  <c r="U715" i="15"/>
  <c r="X714" i="15"/>
  <c r="W714" i="15"/>
  <c r="U714" i="15"/>
  <c r="X713" i="15"/>
  <c r="W713" i="15"/>
  <c r="U713" i="15"/>
  <c r="X712" i="15"/>
  <c r="W712" i="15"/>
  <c r="U712" i="15"/>
  <c r="X711" i="15"/>
  <c r="W711" i="15"/>
  <c r="U711" i="15"/>
  <c r="X710" i="15"/>
  <c r="W710" i="15"/>
  <c r="U710" i="15"/>
  <c r="X709" i="15"/>
  <c r="W709" i="15"/>
  <c r="U709" i="15"/>
  <c r="X708" i="15"/>
  <c r="W708" i="15"/>
  <c r="U708" i="15"/>
  <c r="X707" i="15"/>
  <c r="W707" i="15"/>
  <c r="U707" i="15"/>
  <c r="X706" i="15"/>
  <c r="W706" i="15"/>
  <c r="U706" i="15"/>
  <c r="X705" i="15"/>
  <c r="W705" i="15"/>
  <c r="U705" i="15"/>
  <c r="X704" i="15"/>
  <c r="W704" i="15"/>
  <c r="U704" i="15"/>
  <c r="X703" i="15"/>
  <c r="W703" i="15"/>
  <c r="U703" i="15"/>
  <c r="X702" i="15"/>
  <c r="W702" i="15"/>
  <c r="U702" i="15"/>
  <c r="X701" i="15"/>
  <c r="W701" i="15"/>
  <c r="U701" i="15"/>
  <c r="X700" i="15"/>
  <c r="W700" i="15"/>
  <c r="U700" i="15"/>
  <c r="X699" i="15"/>
  <c r="W699" i="15"/>
  <c r="U699" i="15"/>
  <c r="X698" i="15"/>
  <c r="W698" i="15"/>
  <c r="U698" i="15"/>
  <c r="X697" i="15"/>
  <c r="W697" i="15"/>
  <c r="U697" i="15"/>
  <c r="X696" i="15"/>
  <c r="W696" i="15"/>
  <c r="U696" i="15"/>
  <c r="X695" i="15"/>
  <c r="W695" i="15"/>
  <c r="U695" i="15"/>
  <c r="X694" i="15"/>
  <c r="W694" i="15"/>
  <c r="U694" i="15"/>
  <c r="X693" i="15"/>
  <c r="W693" i="15"/>
  <c r="U693" i="15"/>
  <c r="X692" i="15"/>
  <c r="W692" i="15"/>
  <c r="U692" i="15"/>
  <c r="X691" i="15"/>
  <c r="W691" i="15"/>
  <c r="U691" i="15"/>
  <c r="X690" i="15"/>
  <c r="W690" i="15"/>
  <c r="U690" i="15"/>
  <c r="X689" i="15"/>
  <c r="W689" i="15"/>
  <c r="U689" i="15"/>
  <c r="X688" i="15"/>
  <c r="W688" i="15"/>
  <c r="U688" i="15"/>
  <c r="X687" i="15"/>
  <c r="W687" i="15"/>
  <c r="U687" i="15"/>
  <c r="X686" i="15"/>
  <c r="W686" i="15"/>
  <c r="U686" i="15"/>
  <c r="X685" i="15"/>
  <c r="W685" i="15"/>
  <c r="U685" i="15"/>
  <c r="X684" i="15"/>
  <c r="W684" i="15"/>
  <c r="U684" i="15"/>
  <c r="X683" i="15"/>
  <c r="W683" i="15"/>
  <c r="U683" i="15"/>
  <c r="X682" i="15"/>
  <c r="W682" i="15"/>
  <c r="U682" i="15"/>
  <c r="X681" i="15"/>
  <c r="W681" i="15"/>
  <c r="U681" i="15"/>
  <c r="X680" i="15"/>
  <c r="W680" i="15"/>
  <c r="U680" i="15"/>
  <c r="X679" i="15"/>
  <c r="W679" i="15"/>
  <c r="U679" i="15"/>
  <c r="X678" i="15"/>
  <c r="W678" i="15"/>
  <c r="U678" i="15"/>
  <c r="X677" i="15"/>
  <c r="W677" i="15"/>
  <c r="U677" i="15"/>
  <c r="X676" i="15"/>
  <c r="W676" i="15"/>
  <c r="U676" i="15"/>
  <c r="X675" i="15"/>
  <c r="W675" i="15"/>
  <c r="U675" i="15"/>
  <c r="X674" i="15"/>
  <c r="W674" i="15"/>
  <c r="U674" i="15"/>
  <c r="X673" i="15"/>
  <c r="W673" i="15"/>
  <c r="U673" i="15"/>
  <c r="X672" i="15"/>
  <c r="W672" i="15"/>
  <c r="U672" i="15"/>
  <c r="X671" i="15"/>
  <c r="W671" i="15"/>
  <c r="U671" i="15"/>
  <c r="X670" i="15"/>
  <c r="W670" i="15"/>
  <c r="U670" i="15"/>
  <c r="X669" i="15"/>
  <c r="W669" i="15"/>
  <c r="U669" i="15"/>
  <c r="X668" i="15"/>
  <c r="W668" i="15"/>
  <c r="U668" i="15"/>
  <c r="X667" i="15"/>
  <c r="W667" i="15"/>
  <c r="U667" i="15"/>
  <c r="X666" i="15"/>
  <c r="W666" i="15"/>
  <c r="U666" i="15"/>
  <c r="X665" i="15"/>
  <c r="W665" i="15"/>
  <c r="U665" i="15"/>
  <c r="X664" i="15"/>
  <c r="W664" i="15"/>
  <c r="U664" i="15"/>
  <c r="X663" i="15"/>
  <c r="W663" i="15"/>
  <c r="U663" i="15"/>
  <c r="X662" i="15"/>
  <c r="W662" i="15"/>
  <c r="U662" i="15"/>
  <c r="X661" i="15"/>
  <c r="W661" i="15"/>
  <c r="U661" i="15"/>
  <c r="X660" i="15"/>
  <c r="W660" i="15"/>
  <c r="U660" i="15"/>
  <c r="X659" i="15"/>
  <c r="W659" i="15"/>
  <c r="U659" i="15"/>
  <c r="X658" i="15"/>
  <c r="W658" i="15"/>
  <c r="U658" i="15"/>
  <c r="X657" i="15"/>
  <c r="W657" i="15"/>
  <c r="U657" i="15"/>
  <c r="X656" i="15"/>
  <c r="W656" i="15"/>
  <c r="U656" i="15"/>
  <c r="X655" i="15"/>
  <c r="W655" i="15"/>
  <c r="U655" i="15"/>
  <c r="X654" i="15"/>
  <c r="W654" i="15"/>
  <c r="U654" i="15"/>
  <c r="X653" i="15"/>
  <c r="W653" i="15"/>
  <c r="U653" i="15"/>
  <c r="X652" i="15"/>
  <c r="W652" i="15"/>
  <c r="U652" i="15"/>
  <c r="X651" i="15"/>
  <c r="W651" i="15"/>
  <c r="U651" i="15"/>
  <c r="X650" i="15"/>
  <c r="W650" i="15"/>
  <c r="U650" i="15"/>
  <c r="X649" i="15"/>
  <c r="W649" i="15"/>
  <c r="U649" i="15"/>
  <c r="X648" i="15"/>
  <c r="W648" i="15"/>
  <c r="U648" i="15"/>
  <c r="X647" i="15"/>
  <c r="W647" i="15"/>
  <c r="U647" i="15"/>
  <c r="X646" i="15"/>
  <c r="W646" i="15"/>
  <c r="U646" i="15"/>
  <c r="X645" i="15"/>
  <c r="W645" i="15"/>
  <c r="U645" i="15"/>
  <c r="X644" i="15"/>
  <c r="W644" i="15"/>
  <c r="U644" i="15"/>
  <c r="X643" i="15"/>
  <c r="W643" i="15"/>
  <c r="U643" i="15"/>
  <c r="X642" i="15"/>
  <c r="W642" i="15"/>
  <c r="U642" i="15"/>
  <c r="X641" i="15"/>
  <c r="W641" i="15"/>
  <c r="U641" i="15"/>
  <c r="X640" i="15"/>
  <c r="W640" i="15"/>
  <c r="U640" i="15"/>
  <c r="X639" i="15"/>
  <c r="W639" i="15"/>
  <c r="U639" i="15"/>
  <c r="X638" i="15"/>
  <c r="W638" i="15"/>
  <c r="U638" i="15"/>
  <c r="X637" i="15"/>
  <c r="W637" i="15"/>
  <c r="U637" i="15"/>
  <c r="X636" i="15"/>
  <c r="W636" i="15"/>
  <c r="U636" i="15"/>
  <c r="X635" i="15"/>
  <c r="W635" i="15"/>
  <c r="U635" i="15"/>
  <c r="X634" i="15"/>
  <c r="W634" i="15"/>
  <c r="U634" i="15"/>
  <c r="X633" i="15"/>
  <c r="W633" i="15"/>
  <c r="U633" i="15"/>
  <c r="X632" i="15"/>
  <c r="W632" i="15"/>
  <c r="U632" i="15"/>
  <c r="X631" i="15"/>
  <c r="W631" i="15"/>
  <c r="U631" i="15"/>
  <c r="X630" i="15"/>
  <c r="W630" i="15"/>
  <c r="U630" i="15"/>
  <c r="X629" i="15"/>
  <c r="W629" i="15"/>
  <c r="U629" i="15"/>
  <c r="X628" i="15"/>
  <c r="W628" i="15"/>
  <c r="U628" i="15"/>
  <c r="X627" i="15"/>
  <c r="W627" i="15"/>
  <c r="U627" i="15"/>
  <c r="X626" i="15"/>
  <c r="W626" i="15"/>
  <c r="U626" i="15"/>
  <c r="X625" i="15"/>
  <c r="W625" i="15"/>
  <c r="U625" i="15"/>
  <c r="X624" i="15"/>
  <c r="W624" i="15"/>
  <c r="U624" i="15"/>
  <c r="X623" i="15"/>
  <c r="W623" i="15"/>
  <c r="U623" i="15"/>
  <c r="X622" i="15"/>
  <c r="W622" i="15"/>
  <c r="U622" i="15"/>
  <c r="X621" i="15"/>
  <c r="W621" i="15"/>
  <c r="U621" i="15"/>
  <c r="X620" i="15"/>
  <c r="W620" i="15"/>
  <c r="U620" i="15"/>
  <c r="X619" i="15"/>
  <c r="W619" i="15"/>
  <c r="U619" i="15"/>
  <c r="X618" i="15"/>
  <c r="W618" i="15"/>
  <c r="U618" i="15"/>
  <c r="X617" i="15"/>
  <c r="W617" i="15"/>
  <c r="U617" i="15"/>
  <c r="X616" i="15"/>
  <c r="W616" i="15"/>
  <c r="U616" i="15"/>
  <c r="X615" i="15"/>
  <c r="W615" i="15"/>
  <c r="U615" i="15"/>
  <c r="X614" i="15"/>
  <c r="W614" i="15"/>
  <c r="U614" i="15"/>
  <c r="X613" i="15"/>
  <c r="W613" i="15"/>
  <c r="U613" i="15"/>
  <c r="X612" i="15"/>
  <c r="W612" i="15"/>
  <c r="U612" i="15"/>
  <c r="X611" i="15"/>
  <c r="W611" i="15"/>
  <c r="U611" i="15"/>
  <c r="X610" i="15"/>
  <c r="W610" i="15"/>
  <c r="U610" i="15"/>
  <c r="X609" i="15"/>
  <c r="W609" i="15"/>
  <c r="U609" i="15"/>
  <c r="X608" i="15"/>
  <c r="W608" i="15"/>
  <c r="U608" i="15"/>
  <c r="X607" i="15"/>
  <c r="W607" i="15"/>
  <c r="U607" i="15"/>
  <c r="X606" i="15"/>
  <c r="W606" i="15"/>
  <c r="U606" i="15"/>
  <c r="X605" i="15"/>
  <c r="W605" i="15"/>
  <c r="U605" i="15"/>
  <c r="X604" i="15"/>
  <c r="W604" i="15"/>
  <c r="U604" i="15"/>
  <c r="X603" i="15"/>
  <c r="W603" i="15"/>
  <c r="U603" i="15"/>
  <c r="X602" i="15"/>
  <c r="W602" i="15"/>
  <c r="U602" i="15"/>
  <c r="X601" i="15"/>
  <c r="W601" i="15"/>
  <c r="U601" i="15"/>
  <c r="X600" i="15"/>
  <c r="W600" i="15"/>
  <c r="U600" i="15"/>
  <c r="X599" i="15"/>
  <c r="W599" i="15"/>
  <c r="U599" i="15"/>
  <c r="X598" i="15"/>
  <c r="W598" i="15"/>
  <c r="U598" i="15"/>
  <c r="X597" i="15"/>
  <c r="W597" i="15"/>
  <c r="U597" i="15"/>
  <c r="X596" i="15"/>
  <c r="W596" i="15"/>
  <c r="U596" i="15"/>
  <c r="X595" i="15"/>
  <c r="W595" i="15"/>
  <c r="U595" i="15"/>
  <c r="X594" i="15"/>
  <c r="W594" i="15"/>
  <c r="U594" i="15"/>
  <c r="X593" i="15"/>
  <c r="W593" i="15"/>
  <c r="U593" i="15"/>
  <c r="X592" i="15"/>
  <c r="W592" i="15"/>
  <c r="U592" i="15"/>
  <c r="X591" i="15"/>
  <c r="W591" i="15"/>
  <c r="U591" i="15"/>
  <c r="X590" i="15"/>
  <c r="W590" i="15"/>
  <c r="U590" i="15"/>
  <c r="X589" i="15"/>
  <c r="W589" i="15"/>
  <c r="U589" i="15"/>
  <c r="X588" i="15"/>
  <c r="W588" i="15"/>
  <c r="U588" i="15"/>
  <c r="X587" i="15"/>
  <c r="W587" i="15"/>
  <c r="U587" i="15"/>
  <c r="X586" i="15"/>
  <c r="W586" i="15"/>
  <c r="U586" i="15"/>
  <c r="X585" i="15"/>
  <c r="W585" i="15"/>
  <c r="U585" i="15"/>
  <c r="X584" i="15"/>
  <c r="W584" i="15"/>
  <c r="U584" i="15"/>
  <c r="X583" i="15"/>
  <c r="W583" i="15"/>
  <c r="U583" i="15"/>
  <c r="X582" i="15"/>
  <c r="W582" i="15"/>
  <c r="U582" i="15"/>
  <c r="X581" i="15"/>
  <c r="W581" i="15"/>
  <c r="U581" i="15"/>
  <c r="X580" i="15"/>
  <c r="W580" i="15"/>
  <c r="U580" i="15"/>
  <c r="X579" i="15"/>
  <c r="W579" i="15"/>
  <c r="U579" i="15"/>
  <c r="X578" i="15"/>
  <c r="W578" i="15"/>
  <c r="U578" i="15"/>
  <c r="X577" i="15"/>
  <c r="W577" i="15"/>
  <c r="U577" i="15"/>
  <c r="X576" i="15"/>
  <c r="W576" i="15"/>
  <c r="U576" i="15"/>
  <c r="X575" i="15"/>
  <c r="W575" i="15"/>
  <c r="U575" i="15"/>
  <c r="X574" i="15"/>
  <c r="W574" i="15"/>
  <c r="U574" i="15"/>
  <c r="X573" i="15"/>
  <c r="W573" i="15"/>
  <c r="U573" i="15"/>
  <c r="X572" i="15"/>
  <c r="W572" i="15"/>
  <c r="U572" i="15"/>
  <c r="X571" i="15"/>
  <c r="W571" i="15"/>
  <c r="U571" i="15"/>
  <c r="X570" i="15"/>
  <c r="W570" i="15"/>
  <c r="U570" i="15"/>
  <c r="X569" i="15"/>
  <c r="W569" i="15"/>
  <c r="U569" i="15"/>
  <c r="X568" i="15"/>
  <c r="W568" i="15"/>
  <c r="U568" i="15"/>
  <c r="X567" i="15"/>
  <c r="W567" i="15"/>
  <c r="U567" i="15"/>
  <c r="X566" i="15"/>
  <c r="W566" i="15"/>
  <c r="U566" i="15"/>
  <c r="X565" i="15"/>
  <c r="W565" i="15"/>
  <c r="U565" i="15"/>
  <c r="X564" i="15"/>
  <c r="W564" i="15"/>
  <c r="U564" i="15"/>
  <c r="X563" i="15"/>
  <c r="W563" i="15"/>
  <c r="U563" i="15"/>
  <c r="X562" i="15"/>
  <c r="W562" i="15"/>
  <c r="U562" i="15"/>
  <c r="X561" i="15"/>
  <c r="W561" i="15"/>
  <c r="U561" i="15"/>
  <c r="X560" i="15"/>
  <c r="W560" i="15"/>
  <c r="U560" i="15"/>
  <c r="X559" i="15"/>
  <c r="W559" i="15"/>
  <c r="U559" i="15"/>
  <c r="X558" i="15"/>
  <c r="W558" i="15"/>
  <c r="U558" i="15"/>
  <c r="X557" i="15"/>
  <c r="W557" i="15"/>
  <c r="U557" i="15"/>
  <c r="X556" i="15"/>
  <c r="W556" i="15"/>
  <c r="U556" i="15"/>
  <c r="X555" i="15"/>
  <c r="W555" i="15"/>
  <c r="U555" i="15"/>
  <c r="X554" i="15"/>
  <c r="W554" i="15"/>
  <c r="U554" i="15"/>
  <c r="X553" i="15"/>
  <c r="W553" i="15"/>
  <c r="U553" i="15"/>
  <c r="X552" i="15"/>
  <c r="W552" i="15"/>
  <c r="U552" i="15"/>
  <c r="X551" i="15"/>
  <c r="W551" i="15"/>
  <c r="U551" i="15"/>
  <c r="X550" i="15"/>
  <c r="W550" i="15"/>
  <c r="U550" i="15"/>
  <c r="X549" i="15"/>
  <c r="W549" i="15"/>
  <c r="U549" i="15"/>
  <c r="X548" i="15"/>
  <c r="W548" i="15"/>
  <c r="U548" i="15"/>
  <c r="X547" i="15"/>
  <c r="W547" i="15"/>
  <c r="U547" i="15"/>
  <c r="X546" i="15"/>
  <c r="W546" i="15"/>
  <c r="U546" i="15"/>
  <c r="X545" i="15"/>
  <c r="W545" i="15"/>
  <c r="U545" i="15"/>
  <c r="X544" i="15"/>
  <c r="W544" i="15"/>
  <c r="U544" i="15"/>
  <c r="X543" i="15"/>
  <c r="W543" i="15"/>
  <c r="U543" i="15"/>
  <c r="X542" i="15"/>
  <c r="W542" i="15"/>
  <c r="U542" i="15"/>
  <c r="X541" i="15"/>
  <c r="W541" i="15"/>
  <c r="U541" i="15"/>
  <c r="X540" i="15"/>
  <c r="W540" i="15"/>
  <c r="U540" i="15"/>
  <c r="X539" i="15"/>
  <c r="W539" i="15"/>
  <c r="U539" i="15"/>
  <c r="X538" i="15"/>
  <c r="W538" i="15"/>
  <c r="U538" i="15"/>
  <c r="X537" i="15"/>
  <c r="W537" i="15"/>
  <c r="U537" i="15"/>
  <c r="X536" i="15"/>
  <c r="W536" i="15"/>
  <c r="U536" i="15"/>
  <c r="X535" i="15"/>
  <c r="W535" i="15"/>
  <c r="U535" i="15"/>
  <c r="X534" i="15"/>
  <c r="W534" i="15"/>
  <c r="U534" i="15"/>
  <c r="X533" i="15"/>
  <c r="W533" i="15"/>
  <c r="U533" i="15"/>
  <c r="X532" i="15"/>
  <c r="W532" i="15"/>
  <c r="U532" i="15"/>
  <c r="X531" i="15"/>
  <c r="W531" i="15"/>
  <c r="U531" i="15"/>
  <c r="X530" i="15"/>
  <c r="W530" i="15"/>
  <c r="U530" i="15"/>
  <c r="X529" i="15"/>
  <c r="W529" i="15"/>
  <c r="U529" i="15"/>
  <c r="X528" i="15"/>
  <c r="W528" i="15"/>
  <c r="U528" i="15"/>
  <c r="X527" i="15"/>
  <c r="W527" i="15"/>
  <c r="U527" i="15"/>
  <c r="X526" i="15"/>
  <c r="W526" i="15"/>
  <c r="U526" i="15"/>
  <c r="X525" i="15"/>
  <c r="W525" i="15"/>
  <c r="U525" i="15"/>
  <c r="X524" i="15"/>
  <c r="W524" i="15"/>
  <c r="U524" i="15"/>
  <c r="X523" i="15"/>
  <c r="W523" i="15"/>
  <c r="U523" i="15"/>
  <c r="X522" i="15"/>
  <c r="W522" i="15"/>
  <c r="U522" i="15"/>
  <c r="X521" i="15"/>
  <c r="W521" i="15"/>
  <c r="U521" i="15"/>
  <c r="X520" i="15"/>
  <c r="W520" i="15"/>
  <c r="U520" i="15"/>
  <c r="X519" i="15"/>
  <c r="W519" i="15"/>
  <c r="U519" i="15"/>
  <c r="X518" i="15"/>
  <c r="W518" i="15"/>
  <c r="U518" i="15"/>
  <c r="X517" i="15"/>
  <c r="W517" i="15"/>
  <c r="U517" i="15"/>
  <c r="X516" i="15"/>
  <c r="W516" i="15"/>
  <c r="U516" i="15"/>
  <c r="X515" i="15"/>
  <c r="W515" i="15"/>
  <c r="U515" i="15"/>
  <c r="X514" i="15"/>
  <c r="W514" i="15"/>
  <c r="U514" i="15"/>
  <c r="X513" i="15"/>
  <c r="W513" i="15"/>
  <c r="U513" i="15"/>
  <c r="X512" i="15"/>
  <c r="W512" i="15"/>
  <c r="U512" i="15"/>
  <c r="X511" i="15"/>
  <c r="W511" i="15"/>
  <c r="U511" i="15"/>
  <c r="X510" i="15"/>
  <c r="W510" i="15"/>
  <c r="U510" i="15"/>
  <c r="X509" i="15"/>
  <c r="W509" i="15"/>
  <c r="U509" i="15"/>
  <c r="X508" i="15"/>
  <c r="W508" i="15"/>
  <c r="U508" i="15"/>
  <c r="X507" i="15"/>
  <c r="W507" i="15"/>
  <c r="U507" i="15"/>
  <c r="X506" i="15"/>
  <c r="W506" i="15"/>
  <c r="U506" i="15"/>
  <c r="X505" i="15"/>
  <c r="W505" i="15"/>
  <c r="U505" i="15"/>
  <c r="X504" i="15"/>
  <c r="W504" i="15"/>
  <c r="U504" i="15"/>
  <c r="X503" i="15"/>
  <c r="W503" i="15"/>
  <c r="U503" i="15"/>
  <c r="X502" i="15"/>
  <c r="W502" i="15"/>
  <c r="U502" i="15"/>
  <c r="X501" i="15"/>
  <c r="W501" i="15"/>
  <c r="U501" i="15"/>
  <c r="X500" i="15"/>
  <c r="W500" i="15"/>
  <c r="U500" i="15"/>
  <c r="X499" i="15"/>
  <c r="W499" i="15"/>
  <c r="U499" i="15"/>
  <c r="X498" i="15"/>
  <c r="W498" i="15"/>
  <c r="U498" i="15"/>
  <c r="X497" i="15"/>
  <c r="W497" i="15"/>
  <c r="U497" i="15"/>
  <c r="X496" i="15"/>
  <c r="W496" i="15"/>
  <c r="U496" i="15"/>
  <c r="X495" i="15"/>
  <c r="W495" i="15"/>
  <c r="U495" i="15"/>
  <c r="X494" i="15"/>
  <c r="W494" i="15"/>
  <c r="U494" i="15"/>
  <c r="X493" i="15"/>
  <c r="W493" i="15"/>
  <c r="U493" i="15"/>
  <c r="X492" i="15"/>
  <c r="W492" i="15"/>
  <c r="U492" i="15"/>
  <c r="X491" i="15"/>
  <c r="W491" i="15"/>
  <c r="U491" i="15"/>
  <c r="X490" i="15"/>
  <c r="W490" i="15"/>
  <c r="U490" i="15"/>
  <c r="X489" i="15"/>
  <c r="W489" i="15"/>
  <c r="U489" i="15"/>
  <c r="X488" i="15"/>
  <c r="W488" i="15"/>
  <c r="U488" i="15"/>
  <c r="X487" i="15"/>
  <c r="W487" i="15"/>
  <c r="U487" i="15"/>
  <c r="X486" i="15"/>
  <c r="W486" i="15"/>
  <c r="U486" i="15"/>
  <c r="X485" i="15"/>
  <c r="W485" i="15"/>
  <c r="U485" i="15"/>
  <c r="X484" i="15"/>
  <c r="W484" i="15"/>
  <c r="U484" i="15"/>
  <c r="X483" i="15"/>
  <c r="W483" i="15"/>
  <c r="U483" i="15"/>
  <c r="X482" i="15"/>
  <c r="W482" i="15"/>
  <c r="U482" i="15"/>
  <c r="X481" i="15"/>
  <c r="W481" i="15"/>
  <c r="U481" i="15"/>
  <c r="X480" i="15"/>
  <c r="W480" i="15"/>
  <c r="U480" i="15"/>
  <c r="X479" i="15"/>
  <c r="W479" i="15"/>
  <c r="U479" i="15"/>
  <c r="X478" i="15"/>
  <c r="W478" i="15"/>
  <c r="U478" i="15"/>
  <c r="X477" i="15"/>
  <c r="W477" i="15"/>
  <c r="U477" i="15"/>
  <c r="X476" i="15"/>
  <c r="W476" i="15"/>
  <c r="U476" i="15"/>
  <c r="X475" i="15"/>
  <c r="W475" i="15"/>
  <c r="U475" i="15"/>
  <c r="X474" i="15"/>
  <c r="W474" i="15"/>
  <c r="U474" i="15"/>
  <c r="X473" i="15"/>
  <c r="W473" i="15"/>
  <c r="U473" i="15"/>
  <c r="X472" i="15"/>
  <c r="W472" i="15"/>
  <c r="U472" i="15"/>
  <c r="X471" i="15"/>
  <c r="W471" i="15"/>
  <c r="U471" i="15"/>
  <c r="X470" i="15"/>
  <c r="W470" i="15"/>
  <c r="U470" i="15"/>
  <c r="X469" i="15"/>
  <c r="W469" i="15"/>
  <c r="U469" i="15"/>
  <c r="X468" i="15"/>
  <c r="W468" i="15"/>
  <c r="U468" i="15"/>
  <c r="X467" i="15"/>
  <c r="W467" i="15"/>
  <c r="U467" i="15"/>
  <c r="X466" i="15"/>
  <c r="W466" i="15"/>
  <c r="U466" i="15"/>
  <c r="X465" i="15"/>
  <c r="W465" i="15"/>
  <c r="U465" i="15"/>
  <c r="X464" i="15"/>
  <c r="W464" i="15"/>
  <c r="U464" i="15"/>
  <c r="X463" i="15"/>
  <c r="W463" i="15"/>
  <c r="U463" i="15"/>
  <c r="X462" i="15"/>
  <c r="W462" i="15"/>
  <c r="U462" i="15"/>
  <c r="X461" i="15"/>
  <c r="W461" i="15"/>
  <c r="U461" i="15"/>
  <c r="X460" i="15"/>
  <c r="W460" i="15"/>
  <c r="U460" i="15"/>
  <c r="X459" i="15"/>
  <c r="W459" i="15"/>
  <c r="U459" i="15"/>
  <c r="X458" i="15"/>
  <c r="W458" i="15"/>
  <c r="U458" i="15"/>
  <c r="X457" i="15"/>
  <c r="W457" i="15"/>
  <c r="U457" i="15"/>
  <c r="X456" i="15"/>
  <c r="W456" i="15"/>
  <c r="U456" i="15"/>
  <c r="X455" i="15"/>
  <c r="W455" i="15"/>
  <c r="U455" i="15"/>
  <c r="X454" i="15"/>
  <c r="W454" i="15"/>
  <c r="U454" i="15"/>
  <c r="X453" i="15"/>
  <c r="W453" i="15"/>
  <c r="U453" i="15"/>
  <c r="X452" i="15"/>
  <c r="W452" i="15"/>
  <c r="U452" i="15"/>
  <c r="X451" i="15"/>
  <c r="W451" i="15"/>
  <c r="U451" i="15"/>
  <c r="X450" i="15"/>
  <c r="W450" i="15"/>
  <c r="U450" i="15"/>
  <c r="X449" i="15"/>
  <c r="W449" i="15"/>
  <c r="U449" i="15"/>
  <c r="X448" i="15"/>
  <c r="W448" i="15"/>
  <c r="U448" i="15"/>
  <c r="X447" i="15"/>
  <c r="W447" i="15"/>
  <c r="U447" i="15"/>
  <c r="X446" i="15"/>
  <c r="W446" i="15"/>
  <c r="U446" i="15"/>
  <c r="X445" i="15"/>
  <c r="W445" i="15"/>
  <c r="U445" i="15"/>
  <c r="X444" i="15"/>
  <c r="W444" i="15"/>
  <c r="U444" i="15"/>
  <c r="X443" i="15"/>
  <c r="W443" i="15"/>
  <c r="U443" i="15"/>
  <c r="X442" i="15"/>
  <c r="W442" i="15"/>
  <c r="U442" i="15"/>
  <c r="X441" i="15"/>
  <c r="W441" i="15"/>
  <c r="U441" i="15"/>
  <c r="X440" i="15"/>
  <c r="W440" i="15"/>
  <c r="U440" i="15"/>
  <c r="X439" i="15"/>
  <c r="W439" i="15"/>
  <c r="U439" i="15"/>
  <c r="X438" i="15"/>
  <c r="W438" i="15"/>
  <c r="U438" i="15"/>
  <c r="X437" i="15"/>
  <c r="W437" i="15"/>
  <c r="U437" i="15"/>
  <c r="X436" i="15"/>
  <c r="W436" i="15"/>
  <c r="U436" i="15"/>
  <c r="X435" i="15"/>
  <c r="W435" i="15"/>
  <c r="U435" i="15"/>
  <c r="X434" i="15"/>
  <c r="W434" i="15"/>
  <c r="U434" i="15"/>
  <c r="X433" i="15"/>
  <c r="W433" i="15"/>
  <c r="U433" i="15"/>
  <c r="X432" i="15"/>
  <c r="W432" i="15"/>
  <c r="U432" i="15"/>
  <c r="X431" i="15"/>
  <c r="W431" i="15"/>
  <c r="U431" i="15"/>
  <c r="X430" i="15"/>
  <c r="W430" i="15"/>
  <c r="U430" i="15"/>
  <c r="X429" i="15"/>
  <c r="W429" i="15"/>
  <c r="U429" i="15"/>
  <c r="X428" i="15"/>
  <c r="W428" i="15"/>
  <c r="U428" i="15"/>
  <c r="X427" i="15"/>
  <c r="W427" i="15"/>
  <c r="U427" i="15"/>
  <c r="X426" i="15"/>
  <c r="W426" i="15"/>
  <c r="U426" i="15"/>
  <c r="X425" i="15"/>
  <c r="W425" i="15"/>
  <c r="U425" i="15"/>
  <c r="X424" i="15"/>
  <c r="W424" i="15"/>
  <c r="U424" i="15"/>
  <c r="X423" i="15"/>
  <c r="W423" i="15"/>
  <c r="U423" i="15"/>
  <c r="X422" i="15"/>
  <c r="W422" i="15"/>
  <c r="U422" i="15"/>
  <c r="X421" i="15"/>
  <c r="W421" i="15"/>
  <c r="U421" i="15"/>
  <c r="X420" i="15"/>
  <c r="W420" i="15"/>
  <c r="U420" i="15"/>
  <c r="X419" i="15"/>
  <c r="W419" i="15"/>
  <c r="U419" i="15"/>
  <c r="X418" i="15"/>
  <c r="W418" i="15"/>
  <c r="U418" i="15"/>
  <c r="X417" i="15"/>
  <c r="W417" i="15"/>
  <c r="U417" i="15"/>
  <c r="X416" i="15"/>
  <c r="W416" i="15"/>
  <c r="U416" i="15"/>
  <c r="X415" i="15"/>
  <c r="W415" i="15"/>
  <c r="U415" i="15"/>
  <c r="X414" i="15"/>
  <c r="W414" i="15"/>
  <c r="U414" i="15"/>
  <c r="X413" i="15"/>
  <c r="W413" i="15"/>
  <c r="U413" i="15"/>
  <c r="X412" i="15"/>
  <c r="W412" i="15"/>
  <c r="U412" i="15"/>
  <c r="X411" i="15"/>
  <c r="W411" i="15"/>
  <c r="U411" i="15"/>
  <c r="X410" i="15"/>
  <c r="W410" i="15"/>
  <c r="U410" i="15"/>
  <c r="X409" i="15"/>
  <c r="W409" i="15"/>
  <c r="U409" i="15"/>
  <c r="X408" i="15"/>
  <c r="W408" i="15"/>
  <c r="U408" i="15"/>
  <c r="X407" i="15"/>
  <c r="W407" i="15"/>
  <c r="U407" i="15"/>
  <c r="X406" i="15"/>
  <c r="W406" i="15"/>
  <c r="U406" i="15"/>
  <c r="X405" i="15"/>
  <c r="W405" i="15"/>
  <c r="U405" i="15"/>
  <c r="X404" i="15"/>
  <c r="W404" i="15"/>
  <c r="U404" i="15"/>
  <c r="X403" i="15"/>
  <c r="W403" i="15"/>
  <c r="U403" i="15"/>
  <c r="X402" i="15"/>
  <c r="W402" i="15"/>
  <c r="U402" i="15"/>
  <c r="X401" i="15"/>
  <c r="W401" i="15"/>
  <c r="U401" i="15"/>
  <c r="X400" i="15"/>
  <c r="W400" i="15"/>
  <c r="U400" i="15"/>
  <c r="X399" i="15"/>
  <c r="W399" i="15"/>
  <c r="U399" i="15"/>
  <c r="X398" i="15"/>
  <c r="W398" i="15"/>
  <c r="U398" i="15"/>
  <c r="X397" i="15"/>
  <c r="W397" i="15"/>
  <c r="U397" i="15"/>
  <c r="X396" i="15"/>
  <c r="W396" i="15"/>
  <c r="U396" i="15"/>
  <c r="X395" i="15"/>
  <c r="W395" i="15"/>
  <c r="U395" i="15"/>
  <c r="X394" i="15"/>
  <c r="W394" i="15"/>
  <c r="U394" i="15"/>
  <c r="X393" i="15"/>
  <c r="W393" i="15"/>
  <c r="U393" i="15"/>
  <c r="X392" i="15"/>
  <c r="W392" i="15"/>
  <c r="U392" i="15"/>
  <c r="X391" i="15"/>
  <c r="W391" i="15"/>
  <c r="U391" i="15"/>
  <c r="X390" i="15"/>
  <c r="W390" i="15"/>
  <c r="U390" i="15"/>
  <c r="X389" i="15"/>
  <c r="W389" i="15"/>
  <c r="U389" i="15"/>
  <c r="X388" i="15"/>
  <c r="W388" i="15"/>
  <c r="U388" i="15"/>
  <c r="X387" i="15"/>
  <c r="W387" i="15"/>
  <c r="U387" i="15"/>
  <c r="X386" i="15"/>
  <c r="W386" i="15"/>
  <c r="U386" i="15"/>
  <c r="X385" i="15"/>
  <c r="W385" i="15"/>
  <c r="U385" i="15"/>
  <c r="X384" i="15"/>
  <c r="W384" i="15"/>
  <c r="U384" i="15"/>
  <c r="X383" i="15"/>
  <c r="W383" i="15"/>
  <c r="U383" i="15"/>
  <c r="X382" i="15"/>
  <c r="W382" i="15"/>
  <c r="U382" i="15"/>
  <c r="X381" i="15"/>
  <c r="W381" i="15"/>
  <c r="U381" i="15"/>
  <c r="X380" i="15"/>
  <c r="W380" i="15"/>
  <c r="U380" i="15"/>
  <c r="X379" i="15"/>
  <c r="W379" i="15"/>
  <c r="U379" i="15"/>
  <c r="X378" i="15"/>
  <c r="W378" i="15"/>
  <c r="U378" i="15"/>
  <c r="X377" i="15"/>
  <c r="W377" i="15"/>
  <c r="U377" i="15"/>
  <c r="X376" i="15"/>
  <c r="W376" i="15"/>
  <c r="U376" i="15"/>
  <c r="X375" i="15"/>
  <c r="W375" i="15"/>
  <c r="U375" i="15"/>
  <c r="X374" i="15"/>
  <c r="W374" i="15"/>
  <c r="U374" i="15"/>
  <c r="X373" i="15"/>
  <c r="W373" i="15"/>
  <c r="U373" i="15"/>
  <c r="X372" i="15"/>
  <c r="W372" i="15"/>
  <c r="U372" i="15"/>
  <c r="X371" i="15"/>
  <c r="W371" i="15"/>
  <c r="U371" i="15"/>
  <c r="X370" i="15"/>
  <c r="W370" i="15"/>
  <c r="U370" i="15"/>
  <c r="X369" i="15"/>
  <c r="W369" i="15"/>
  <c r="U369" i="15"/>
  <c r="X368" i="15"/>
  <c r="W368" i="15"/>
  <c r="U368" i="15"/>
  <c r="X367" i="15"/>
  <c r="W367" i="15"/>
  <c r="U367" i="15"/>
  <c r="X366" i="15"/>
  <c r="W366" i="15"/>
  <c r="U366" i="15"/>
  <c r="X365" i="15"/>
  <c r="W365" i="15"/>
  <c r="U365" i="15"/>
  <c r="X364" i="15"/>
  <c r="W364" i="15"/>
  <c r="U364" i="15"/>
  <c r="X363" i="15"/>
  <c r="W363" i="15"/>
  <c r="U363" i="15"/>
  <c r="X362" i="15"/>
  <c r="W362" i="15"/>
  <c r="U362" i="15"/>
  <c r="X361" i="15"/>
  <c r="W361" i="15"/>
  <c r="U361" i="15"/>
  <c r="X360" i="15"/>
  <c r="W360" i="15"/>
  <c r="U360" i="15"/>
  <c r="X359" i="15"/>
  <c r="W359" i="15"/>
  <c r="U359" i="15"/>
  <c r="X358" i="15"/>
  <c r="W358" i="15"/>
  <c r="U358" i="15"/>
  <c r="X357" i="15"/>
  <c r="W357" i="15"/>
  <c r="U357" i="15"/>
  <c r="X356" i="15"/>
  <c r="W356" i="15"/>
  <c r="U356" i="15"/>
  <c r="X355" i="15"/>
  <c r="W355" i="15"/>
  <c r="U355" i="15"/>
  <c r="X354" i="15"/>
  <c r="W354" i="15"/>
  <c r="U354" i="15"/>
  <c r="X353" i="15"/>
  <c r="W353" i="15"/>
  <c r="U353" i="15"/>
  <c r="X352" i="15"/>
  <c r="W352" i="15"/>
  <c r="U352" i="15"/>
  <c r="X351" i="15"/>
  <c r="W351" i="15"/>
  <c r="U351" i="15"/>
  <c r="X350" i="15"/>
  <c r="W350" i="15"/>
  <c r="U350" i="15"/>
  <c r="X349" i="15"/>
  <c r="W349" i="15"/>
  <c r="U349" i="15"/>
  <c r="X348" i="15"/>
  <c r="W348" i="15"/>
  <c r="U348" i="15"/>
  <c r="X347" i="15"/>
  <c r="W347" i="15"/>
  <c r="U347" i="15"/>
  <c r="X346" i="15"/>
  <c r="W346" i="15"/>
  <c r="U346" i="15"/>
  <c r="X345" i="15"/>
  <c r="W345" i="15"/>
  <c r="U345" i="15"/>
  <c r="X344" i="15"/>
  <c r="W344" i="15"/>
  <c r="U344" i="15"/>
  <c r="X343" i="15"/>
  <c r="W343" i="15"/>
  <c r="U343" i="15"/>
  <c r="X342" i="15"/>
  <c r="W342" i="15"/>
  <c r="U342" i="15"/>
  <c r="X341" i="15"/>
  <c r="W341" i="15"/>
  <c r="U341" i="15"/>
  <c r="X340" i="15"/>
  <c r="W340" i="15"/>
  <c r="U340" i="15"/>
  <c r="X339" i="15"/>
  <c r="W339" i="15"/>
  <c r="U339" i="15"/>
  <c r="X338" i="15"/>
  <c r="W338" i="15"/>
  <c r="U338" i="15"/>
  <c r="X337" i="15"/>
  <c r="W337" i="15"/>
  <c r="U337" i="15"/>
  <c r="X336" i="15"/>
  <c r="W336" i="15"/>
  <c r="U336" i="15"/>
  <c r="X335" i="15"/>
  <c r="W335" i="15"/>
  <c r="U335" i="15"/>
  <c r="X334" i="15"/>
  <c r="W334" i="15"/>
  <c r="U334" i="15"/>
  <c r="X333" i="15"/>
  <c r="W333" i="15"/>
  <c r="U333" i="15"/>
  <c r="X332" i="15"/>
  <c r="W332" i="15"/>
  <c r="U332" i="15"/>
  <c r="X331" i="15"/>
  <c r="W331" i="15"/>
  <c r="U331" i="15"/>
  <c r="X330" i="15"/>
  <c r="W330" i="15"/>
  <c r="U330" i="15"/>
  <c r="X329" i="15"/>
  <c r="W329" i="15"/>
  <c r="U329" i="15"/>
  <c r="X328" i="15"/>
  <c r="W328" i="15"/>
  <c r="U328" i="15"/>
  <c r="X327" i="15"/>
  <c r="W327" i="15"/>
  <c r="U327" i="15"/>
  <c r="X326" i="15"/>
  <c r="W326" i="15"/>
  <c r="U326" i="15"/>
  <c r="X325" i="15"/>
  <c r="W325" i="15"/>
  <c r="U325" i="15"/>
  <c r="X324" i="15"/>
  <c r="W324" i="15"/>
  <c r="U324" i="15"/>
  <c r="X323" i="15"/>
  <c r="W323" i="15"/>
  <c r="U323" i="15"/>
  <c r="X322" i="15"/>
  <c r="W322" i="15"/>
  <c r="U322" i="15"/>
  <c r="X321" i="15"/>
  <c r="W321" i="15"/>
  <c r="U321" i="15"/>
  <c r="X320" i="15"/>
  <c r="W320" i="15"/>
  <c r="U320" i="15"/>
  <c r="X319" i="15"/>
  <c r="W319" i="15"/>
  <c r="U319" i="15"/>
  <c r="X318" i="15"/>
  <c r="W318" i="15"/>
  <c r="U318" i="15"/>
  <c r="X317" i="15"/>
  <c r="W317" i="15"/>
  <c r="U317" i="15"/>
  <c r="X316" i="15"/>
  <c r="W316" i="15"/>
  <c r="U316" i="15"/>
  <c r="X315" i="15"/>
  <c r="W315" i="15"/>
  <c r="U315" i="15"/>
  <c r="X314" i="15"/>
  <c r="W314" i="15"/>
  <c r="U314" i="15"/>
  <c r="X313" i="15"/>
  <c r="W313" i="15"/>
  <c r="U313" i="15"/>
  <c r="X312" i="15"/>
  <c r="W312" i="15"/>
  <c r="U312" i="15"/>
  <c r="X311" i="15"/>
  <c r="W311" i="15"/>
  <c r="U311" i="15"/>
  <c r="X310" i="15"/>
  <c r="W310" i="15"/>
  <c r="U310" i="15"/>
  <c r="X309" i="15"/>
  <c r="W309" i="15"/>
  <c r="U309" i="15"/>
  <c r="X308" i="15"/>
  <c r="W308" i="15"/>
  <c r="U308" i="15"/>
  <c r="X307" i="15"/>
  <c r="W307" i="15"/>
  <c r="U307" i="15"/>
  <c r="X306" i="15"/>
  <c r="W306" i="15"/>
  <c r="U306" i="15"/>
  <c r="X305" i="15"/>
  <c r="W305" i="15"/>
  <c r="U305" i="15"/>
  <c r="X304" i="15"/>
  <c r="W304" i="15"/>
  <c r="U304" i="15"/>
  <c r="X303" i="15"/>
  <c r="W303" i="15"/>
  <c r="U303" i="15"/>
  <c r="X302" i="15"/>
  <c r="W302" i="15"/>
  <c r="U302" i="15"/>
  <c r="X301" i="15"/>
  <c r="W301" i="15"/>
  <c r="U301" i="15"/>
  <c r="X300" i="15"/>
  <c r="W300" i="15"/>
  <c r="U300" i="15"/>
  <c r="X299" i="15"/>
  <c r="W299" i="15"/>
  <c r="U299" i="15"/>
  <c r="X298" i="15"/>
  <c r="W298" i="15"/>
  <c r="U298" i="15"/>
  <c r="X297" i="15"/>
  <c r="W297" i="15"/>
  <c r="U297" i="15"/>
  <c r="X296" i="15"/>
  <c r="W296" i="15"/>
  <c r="U296" i="15"/>
  <c r="X295" i="15"/>
  <c r="W295" i="15"/>
  <c r="U295" i="15"/>
  <c r="X294" i="15"/>
  <c r="W294" i="15"/>
  <c r="U294" i="15"/>
  <c r="X293" i="15"/>
  <c r="W293" i="15"/>
  <c r="U293" i="15"/>
  <c r="X292" i="15"/>
  <c r="W292" i="15"/>
  <c r="U292" i="15"/>
  <c r="X291" i="15"/>
  <c r="W291" i="15"/>
  <c r="U291" i="15"/>
  <c r="X290" i="15"/>
  <c r="W290" i="15"/>
  <c r="U290" i="15"/>
  <c r="X289" i="15"/>
  <c r="W289" i="15"/>
  <c r="U289" i="15"/>
  <c r="X288" i="15"/>
  <c r="W288" i="15"/>
  <c r="U288" i="15"/>
  <c r="X287" i="15"/>
  <c r="W287" i="15"/>
  <c r="U287" i="15"/>
  <c r="X286" i="15"/>
  <c r="W286" i="15"/>
  <c r="U286" i="15"/>
  <c r="X285" i="15"/>
  <c r="W285" i="15"/>
  <c r="U285" i="15"/>
  <c r="X284" i="15"/>
  <c r="W284" i="15"/>
  <c r="U284" i="15"/>
  <c r="X283" i="15"/>
  <c r="W283" i="15"/>
  <c r="U283" i="15"/>
  <c r="X282" i="15"/>
  <c r="W282" i="15"/>
  <c r="U282" i="15"/>
  <c r="X281" i="15"/>
  <c r="W281" i="15"/>
  <c r="U281" i="15"/>
  <c r="X280" i="15"/>
  <c r="W280" i="15"/>
  <c r="U280" i="15"/>
  <c r="X279" i="15"/>
  <c r="W279" i="15"/>
  <c r="U279" i="15"/>
  <c r="X278" i="15"/>
  <c r="W278" i="15"/>
  <c r="U278" i="15"/>
  <c r="X277" i="15"/>
  <c r="W277" i="15"/>
  <c r="U277" i="15"/>
  <c r="X276" i="15"/>
  <c r="W276" i="15"/>
  <c r="U276" i="15"/>
  <c r="X275" i="15"/>
  <c r="W275" i="15"/>
  <c r="U275" i="15"/>
  <c r="X274" i="15"/>
  <c r="W274" i="15"/>
  <c r="U274" i="15"/>
  <c r="X273" i="15"/>
  <c r="W273" i="15"/>
  <c r="U273" i="15"/>
  <c r="X272" i="15"/>
  <c r="W272" i="15"/>
  <c r="U272" i="15"/>
  <c r="X271" i="15"/>
  <c r="W271" i="15"/>
  <c r="U271" i="15"/>
  <c r="X270" i="15"/>
  <c r="W270" i="15"/>
  <c r="U270" i="15"/>
  <c r="X269" i="15"/>
  <c r="W269" i="15"/>
  <c r="U269" i="15"/>
  <c r="X268" i="15"/>
  <c r="W268" i="15"/>
  <c r="U268" i="15"/>
  <c r="X267" i="15"/>
  <c r="W267" i="15"/>
  <c r="U267" i="15"/>
  <c r="X266" i="15"/>
  <c r="W266" i="15"/>
  <c r="U266" i="15"/>
  <c r="X265" i="15"/>
  <c r="W265" i="15"/>
  <c r="U265" i="15"/>
  <c r="X264" i="15"/>
  <c r="W264" i="15"/>
  <c r="U264" i="15"/>
  <c r="X263" i="15"/>
  <c r="W263" i="15"/>
  <c r="U263" i="15"/>
  <c r="X262" i="15"/>
  <c r="W262" i="15"/>
  <c r="U262" i="15"/>
  <c r="X261" i="15"/>
  <c r="W261" i="15"/>
  <c r="U261" i="15"/>
  <c r="X260" i="15"/>
  <c r="W260" i="15"/>
  <c r="U260" i="15"/>
  <c r="X259" i="15"/>
  <c r="W259" i="15"/>
  <c r="U259" i="15"/>
  <c r="X258" i="15"/>
  <c r="W258" i="15"/>
  <c r="U258" i="15"/>
  <c r="X257" i="15"/>
  <c r="W257" i="15"/>
  <c r="U257" i="15"/>
  <c r="X256" i="15"/>
  <c r="W256" i="15"/>
  <c r="U256" i="15"/>
  <c r="X255" i="15"/>
  <c r="W255" i="15"/>
  <c r="U255" i="15"/>
  <c r="X254" i="15"/>
  <c r="W254" i="15"/>
  <c r="U254" i="15"/>
  <c r="X253" i="15"/>
  <c r="W253" i="15"/>
  <c r="U253" i="15"/>
  <c r="X252" i="15"/>
  <c r="W252" i="15"/>
  <c r="U252" i="15"/>
  <c r="X251" i="15"/>
  <c r="W251" i="15"/>
  <c r="U251" i="15"/>
  <c r="X250" i="15"/>
  <c r="W250" i="15"/>
  <c r="U250" i="15"/>
  <c r="X249" i="15"/>
  <c r="W249" i="15"/>
  <c r="U249" i="15"/>
  <c r="X248" i="15"/>
  <c r="W248" i="15"/>
  <c r="U248" i="15"/>
  <c r="X247" i="15"/>
  <c r="W247" i="15"/>
  <c r="U247" i="15"/>
  <c r="X246" i="15"/>
  <c r="W246" i="15"/>
  <c r="U246" i="15"/>
  <c r="X245" i="15"/>
  <c r="W245" i="15"/>
  <c r="U245" i="15"/>
  <c r="X244" i="15"/>
  <c r="W244" i="15"/>
  <c r="U244" i="15"/>
  <c r="X243" i="15"/>
  <c r="W243" i="15"/>
  <c r="U243" i="15"/>
  <c r="X242" i="15"/>
  <c r="W242" i="15"/>
  <c r="U242" i="15"/>
  <c r="X241" i="15"/>
  <c r="W241" i="15"/>
  <c r="U241" i="15"/>
  <c r="X240" i="15"/>
  <c r="W240" i="15"/>
  <c r="U240" i="15"/>
  <c r="X239" i="15"/>
  <c r="W239" i="15"/>
  <c r="U239" i="15"/>
  <c r="X238" i="15"/>
  <c r="W238" i="15"/>
  <c r="U238" i="15"/>
  <c r="X237" i="15"/>
  <c r="W237" i="15"/>
  <c r="U237" i="15"/>
  <c r="X236" i="15"/>
  <c r="W236" i="15"/>
  <c r="U236" i="15"/>
  <c r="X235" i="15"/>
  <c r="W235" i="15"/>
  <c r="U235" i="15"/>
  <c r="X234" i="15"/>
  <c r="W234" i="15"/>
  <c r="U234" i="15"/>
  <c r="X233" i="15"/>
  <c r="W233" i="15"/>
  <c r="U233" i="15"/>
  <c r="X232" i="15"/>
  <c r="W232" i="15"/>
  <c r="U232" i="15"/>
  <c r="X231" i="15"/>
  <c r="W231" i="15"/>
  <c r="U231" i="15"/>
  <c r="X230" i="15"/>
  <c r="W230" i="15"/>
  <c r="U230" i="15"/>
  <c r="X229" i="15"/>
  <c r="W229" i="15"/>
  <c r="U229" i="15"/>
  <c r="X228" i="15"/>
  <c r="W228" i="15"/>
  <c r="U228" i="15"/>
  <c r="X227" i="15"/>
  <c r="W227" i="15"/>
  <c r="U227" i="15"/>
  <c r="X226" i="15"/>
  <c r="W226" i="15"/>
  <c r="U226" i="15"/>
  <c r="X225" i="15"/>
  <c r="W225" i="15"/>
  <c r="U225" i="15"/>
  <c r="X224" i="15"/>
  <c r="W224" i="15"/>
  <c r="U224" i="15"/>
  <c r="X223" i="15"/>
  <c r="W223" i="15"/>
  <c r="U223" i="15"/>
  <c r="X222" i="15"/>
  <c r="W222" i="15"/>
  <c r="U222" i="15"/>
  <c r="X221" i="15"/>
  <c r="W221" i="15"/>
  <c r="U221" i="15"/>
  <c r="X220" i="15"/>
  <c r="W220" i="15"/>
  <c r="U220" i="15"/>
  <c r="X219" i="15"/>
  <c r="W219" i="15"/>
  <c r="U219" i="15"/>
  <c r="X218" i="15"/>
  <c r="W218" i="15"/>
  <c r="U218" i="15"/>
  <c r="X217" i="15"/>
  <c r="W217" i="15"/>
  <c r="U217" i="15"/>
  <c r="X216" i="15"/>
  <c r="W216" i="15"/>
  <c r="U216" i="15"/>
  <c r="X215" i="15"/>
  <c r="W215" i="15"/>
  <c r="U215" i="15"/>
  <c r="X214" i="15"/>
  <c r="W214" i="15"/>
  <c r="U214" i="15"/>
  <c r="X213" i="15"/>
  <c r="W213" i="15"/>
  <c r="U213" i="15"/>
  <c r="X212" i="15"/>
  <c r="W212" i="15"/>
  <c r="U212" i="15"/>
  <c r="X211" i="15"/>
  <c r="W211" i="15"/>
  <c r="U211" i="15"/>
  <c r="X210" i="15"/>
  <c r="W210" i="15"/>
  <c r="U210" i="15"/>
  <c r="X209" i="15"/>
  <c r="W209" i="15"/>
  <c r="U209" i="15"/>
  <c r="X208" i="15"/>
  <c r="W208" i="15"/>
  <c r="U208" i="15"/>
  <c r="X207" i="15"/>
  <c r="W207" i="15"/>
  <c r="U207" i="15"/>
  <c r="X206" i="15"/>
  <c r="W206" i="15"/>
  <c r="U206" i="15"/>
  <c r="X205" i="15"/>
  <c r="W205" i="15"/>
  <c r="U205" i="15"/>
  <c r="X204" i="15"/>
  <c r="W204" i="15"/>
  <c r="U204" i="15"/>
  <c r="X203" i="15"/>
  <c r="W203" i="15"/>
  <c r="U203" i="15"/>
  <c r="X202" i="15"/>
  <c r="W202" i="15"/>
  <c r="U202" i="15"/>
  <c r="X201" i="15"/>
  <c r="W201" i="15"/>
  <c r="U201" i="15"/>
  <c r="X200" i="15"/>
  <c r="W200" i="15"/>
  <c r="U200" i="15"/>
  <c r="X199" i="15"/>
  <c r="W199" i="15"/>
  <c r="U199" i="15"/>
  <c r="X198" i="15"/>
  <c r="W198" i="15"/>
  <c r="U198" i="15"/>
  <c r="X197" i="15"/>
  <c r="W197" i="15"/>
  <c r="U197" i="15"/>
  <c r="X196" i="15"/>
  <c r="W196" i="15"/>
  <c r="U196" i="15"/>
  <c r="X195" i="15"/>
  <c r="W195" i="15"/>
  <c r="U195" i="15"/>
  <c r="X194" i="15"/>
  <c r="W194" i="15"/>
  <c r="U194" i="15"/>
  <c r="X193" i="15"/>
  <c r="W193" i="15"/>
  <c r="U193" i="15"/>
  <c r="X192" i="15"/>
  <c r="W192" i="15"/>
  <c r="U192" i="15"/>
  <c r="X191" i="15"/>
  <c r="W191" i="15"/>
  <c r="U191" i="15"/>
  <c r="X190" i="15"/>
  <c r="W190" i="15"/>
  <c r="U190" i="15"/>
  <c r="X189" i="15"/>
  <c r="W189" i="15"/>
  <c r="U189" i="15"/>
  <c r="X188" i="15"/>
  <c r="W188" i="15"/>
  <c r="U188" i="15"/>
  <c r="X187" i="15"/>
  <c r="W187" i="15"/>
  <c r="U187" i="15"/>
  <c r="X186" i="15"/>
  <c r="W186" i="15"/>
  <c r="U186" i="15"/>
  <c r="X185" i="15"/>
  <c r="W185" i="15"/>
  <c r="U185" i="15"/>
  <c r="X184" i="15"/>
  <c r="W184" i="15"/>
  <c r="U184" i="15"/>
  <c r="X183" i="15"/>
  <c r="W183" i="15"/>
  <c r="U183" i="15"/>
  <c r="X182" i="15"/>
  <c r="W182" i="15"/>
  <c r="U182" i="15"/>
  <c r="X181" i="15"/>
  <c r="W181" i="15"/>
  <c r="U181" i="15"/>
  <c r="X180" i="15"/>
  <c r="W180" i="15"/>
  <c r="U180" i="15"/>
  <c r="X179" i="15"/>
  <c r="W179" i="15"/>
  <c r="U179" i="15"/>
  <c r="X178" i="15"/>
  <c r="W178" i="15"/>
  <c r="U178" i="15"/>
  <c r="X177" i="15"/>
  <c r="W177" i="15"/>
  <c r="U177" i="15"/>
  <c r="X176" i="15"/>
  <c r="W176" i="15"/>
  <c r="U176" i="15"/>
  <c r="X175" i="15"/>
  <c r="W175" i="15"/>
  <c r="U175" i="15"/>
  <c r="X174" i="15"/>
  <c r="W174" i="15"/>
  <c r="U174" i="15"/>
  <c r="X173" i="15"/>
  <c r="W173" i="15"/>
  <c r="U173" i="15"/>
  <c r="X172" i="15"/>
  <c r="W172" i="15"/>
  <c r="U172" i="15"/>
  <c r="X171" i="15"/>
  <c r="W171" i="15"/>
  <c r="U171" i="15"/>
  <c r="X170" i="15"/>
  <c r="W170" i="15"/>
  <c r="U170" i="15"/>
  <c r="X169" i="15"/>
  <c r="W169" i="15"/>
  <c r="U169" i="15"/>
  <c r="X168" i="15"/>
  <c r="W168" i="15"/>
  <c r="U168" i="15"/>
  <c r="X167" i="15"/>
  <c r="W167" i="15"/>
  <c r="U167" i="15"/>
  <c r="X166" i="15"/>
  <c r="W166" i="15"/>
  <c r="U166" i="15"/>
  <c r="X165" i="15"/>
  <c r="W165" i="15"/>
  <c r="U165" i="15"/>
  <c r="X164" i="15"/>
  <c r="W164" i="15"/>
  <c r="U164" i="15"/>
  <c r="X163" i="15"/>
  <c r="W163" i="15"/>
  <c r="U163" i="15"/>
  <c r="X162" i="15"/>
  <c r="W162" i="15"/>
  <c r="U162" i="15"/>
  <c r="X161" i="15"/>
  <c r="W161" i="15"/>
  <c r="U161" i="15"/>
  <c r="X160" i="15"/>
  <c r="W160" i="15"/>
  <c r="U160" i="15"/>
  <c r="X159" i="15"/>
  <c r="W159" i="15"/>
  <c r="U159" i="15"/>
  <c r="X158" i="15"/>
  <c r="W158" i="15"/>
  <c r="U158" i="15"/>
  <c r="X157" i="15"/>
  <c r="W157" i="15"/>
  <c r="U157" i="15"/>
  <c r="X156" i="15"/>
  <c r="W156" i="15"/>
  <c r="U156" i="15"/>
  <c r="X155" i="15"/>
  <c r="W155" i="15"/>
  <c r="U155" i="15"/>
  <c r="X154" i="15"/>
  <c r="W154" i="15"/>
  <c r="U154" i="15"/>
  <c r="X153" i="15"/>
  <c r="W153" i="15"/>
  <c r="U153" i="15"/>
  <c r="X152" i="15"/>
  <c r="W152" i="15"/>
  <c r="U152" i="15"/>
  <c r="X151" i="15"/>
  <c r="U151" i="15"/>
  <c r="X150" i="15"/>
  <c r="W150" i="15"/>
  <c r="U150" i="15"/>
  <c r="X149" i="15"/>
  <c r="W149" i="15"/>
  <c r="U149" i="15"/>
  <c r="X148" i="15"/>
  <c r="W148" i="15"/>
  <c r="U148" i="15"/>
  <c r="X147" i="15"/>
  <c r="W147" i="15"/>
  <c r="U147" i="15"/>
  <c r="X146" i="15"/>
  <c r="W146" i="15"/>
  <c r="U146" i="15"/>
  <c r="X145" i="15"/>
  <c r="W145" i="15"/>
  <c r="U145" i="15"/>
  <c r="X144" i="15"/>
  <c r="W144" i="15"/>
  <c r="U144" i="15"/>
  <c r="X143" i="15"/>
  <c r="W143" i="15"/>
  <c r="U143" i="15"/>
  <c r="X142" i="15"/>
  <c r="W142" i="15"/>
  <c r="U142" i="15"/>
  <c r="X141" i="15"/>
  <c r="W141" i="15"/>
  <c r="U141" i="15"/>
  <c r="X140" i="15"/>
  <c r="W140" i="15"/>
  <c r="U140" i="15"/>
  <c r="X139" i="15"/>
  <c r="W139" i="15"/>
  <c r="U139" i="15"/>
  <c r="X138" i="15"/>
  <c r="W138" i="15"/>
  <c r="U138" i="15"/>
  <c r="X137" i="15"/>
  <c r="W137" i="15"/>
  <c r="U137" i="15"/>
  <c r="X136" i="15"/>
  <c r="W136" i="15"/>
  <c r="U136" i="15"/>
  <c r="X135" i="15"/>
  <c r="W135" i="15"/>
  <c r="U135" i="15"/>
  <c r="X134" i="15"/>
  <c r="W134" i="15"/>
  <c r="U134" i="15"/>
  <c r="X133" i="15"/>
  <c r="W133" i="15"/>
  <c r="U133" i="15"/>
  <c r="X132" i="15"/>
  <c r="W132" i="15"/>
  <c r="U132" i="15"/>
  <c r="X131" i="15"/>
  <c r="W131" i="15"/>
  <c r="U131" i="15"/>
  <c r="X130" i="15"/>
  <c r="W130" i="15"/>
  <c r="U130" i="15"/>
  <c r="X129" i="15"/>
  <c r="W129" i="15"/>
  <c r="U129" i="15"/>
  <c r="X128" i="15"/>
  <c r="W128" i="15"/>
  <c r="U128" i="15"/>
  <c r="X127" i="15"/>
  <c r="W127" i="15"/>
  <c r="U127" i="15"/>
  <c r="X126" i="15"/>
  <c r="W126" i="15"/>
  <c r="U126" i="15"/>
  <c r="X125" i="15"/>
  <c r="W125" i="15"/>
  <c r="U125" i="15"/>
  <c r="X124" i="15"/>
  <c r="W124" i="15"/>
  <c r="U124" i="15"/>
  <c r="X123" i="15"/>
  <c r="W123" i="15"/>
  <c r="U123" i="15"/>
  <c r="X122" i="15"/>
  <c r="W122" i="15"/>
  <c r="U122" i="15"/>
  <c r="X121" i="15"/>
  <c r="W121" i="15"/>
  <c r="U121" i="15"/>
  <c r="X120" i="15"/>
  <c r="W120" i="15"/>
  <c r="U120" i="15"/>
  <c r="X119" i="15"/>
  <c r="W119" i="15"/>
  <c r="U119" i="15"/>
  <c r="X118" i="15"/>
  <c r="W118" i="15"/>
  <c r="U118" i="15"/>
  <c r="X117" i="15"/>
  <c r="W117" i="15"/>
  <c r="U117" i="15"/>
  <c r="X116" i="15"/>
  <c r="W116" i="15"/>
  <c r="U116" i="15"/>
  <c r="X115" i="15"/>
  <c r="W115" i="15"/>
  <c r="U115" i="15"/>
  <c r="X114" i="15"/>
  <c r="W114" i="15"/>
  <c r="U114" i="15"/>
  <c r="X113" i="15"/>
  <c r="W113" i="15"/>
  <c r="U113" i="15"/>
  <c r="X112" i="15"/>
  <c r="W112" i="15"/>
  <c r="U112" i="15"/>
  <c r="X111" i="15"/>
  <c r="W111" i="15"/>
  <c r="U111" i="15"/>
  <c r="X110" i="15"/>
  <c r="W110" i="15"/>
  <c r="U110" i="15"/>
  <c r="X109" i="15"/>
  <c r="W109" i="15"/>
  <c r="U109" i="15"/>
  <c r="X108" i="15"/>
  <c r="W108" i="15"/>
  <c r="U108" i="15"/>
  <c r="X107" i="15"/>
  <c r="W107" i="15"/>
  <c r="U107" i="15"/>
  <c r="X106" i="15"/>
  <c r="W106" i="15"/>
  <c r="U106" i="15"/>
  <c r="X105" i="15"/>
  <c r="W105" i="15"/>
  <c r="U105" i="15"/>
  <c r="X104" i="15"/>
  <c r="W104" i="15"/>
  <c r="U104" i="15"/>
  <c r="X103" i="15"/>
  <c r="W103" i="15"/>
  <c r="U103" i="15"/>
  <c r="X102" i="15"/>
  <c r="W102" i="15"/>
  <c r="U102" i="15"/>
  <c r="X101" i="15"/>
  <c r="W101" i="15"/>
  <c r="U101" i="15"/>
  <c r="X100" i="15"/>
  <c r="W100" i="15"/>
  <c r="U100" i="15"/>
  <c r="X99" i="15"/>
  <c r="W99" i="15"/>
  <c r="U99" i="15"/>
  <c r="X98" i="15"/>
  <c r="W98" i="15"/>
  <c r="U98" i="15"/>
  <c r="X97" i="15"/>
  <c r="W97" i="15"/>
  <c r="U97" i="15"/>
  <c r="X96" i="15"/>
  <c r="W96" i="15"/>
  <c r="U96" i="15"/>
  <c r="X95" i="15"/>
  <c r="W95" i="15"/>
  <c r="U95" i="15"/>
  <c r="X94" i="15"/>
  <c r="W94" i="15"/>
  <c r="U94" i="15"/>
  <c r="X93" i="15"/>
  <c r="W93" i="15"/>
  <c r="U93" i="15"/>
  <c r="X92" i="15"/>
  <c r="W92" i="15"/>
  <c r="U92" i="15"/>
  <c r="X91" i="15"/>
  <c r="W91" i="15"/>
  <c r="U91" i="15"/>
  <c r="X90" i="15"/>
  <c r="W90" i="15"/>
  <c r="U90" i="15"/>
  <c r="X89" i="15"/>
  <c r="W89" i="15"/>
  <c r="U89" i="15"/>
  <c r="X88" i="15"/>
  <c r="W88" i="15"/>
  <c r="U88" i="15"/>
  <c r="X87" i="15"/>
  <c r="W87" i="15"/>
  <c r="U87" i="15"/>
  <c r="X86" i="15"/>
  <c r="W86" i="15"/>
  <c r="U86" i="15"/>
  <c r="X85" i="15"/>
  <c r="W85" i="15"/>
  <c r="U85" i="15"/>
  <c r="X84" i="15"/>
  <c r="W84" i="15"/>
  <c r="U84" i="15"/>
  <c r="X83" i="15"/>
  <c r="W83" i="15"/>
  <c r="U83" i="15"/>
  <c r="X82" i="15"/>
  <c r="W82" i="15"/>
  <c r="U82" i="15"/>
  <c r="X81" i="15"/>
  <c r="W81" i="15"/>
  <c r="U81" i="15"/>
  <c r="X80" i="15"/>
  <c r="W80" i="15"/>
  <c r="U80" i="15"/>
  <c r="X79" i="15"/>
  <c r="W79" i="15"/>
  <c r="U79" i="15"/>
  <c r="X78" i="15"/>
  <c r="W78" i="15"/>
  <c r="U78" i="15"/>
  <c r="X77" i="15"/>
  <c r="W77" i="15"/>
  <c r="U77" i="15"/>
  <c r="X76" i="15"/>
  <c r="W76" i="15"/>
  <c r="U76" i="15"/>
  <c r="X75" i="15"/>
  <c r="W75" i="15"/>
  <c r="U75" i="15"/>
  <c r="X74" i="15"/>
  <c r="W74" i="15"/>
  <c r="U74" i="15"/>
  <c r="X73" i="15"/>
  <c r="W73" i="15"/>
  <c r="U73" i="15"/>
  <c r="X72" i="15"/>
  <c r="W72" i="15"/>
  <c r="U72" i="15"/>
  <c r="X71" i="15"/>
  <c r="W71" i="15"/>
  <c r="U71" i="15"/>
  <c r="X70" i="15"/>
  <c r="W70" i="15"/>
  <c r="U70" i="15"/>
  <c r="X69" i="15"/>
  <c r="W69" i="15"/>
  <c r="U69" i="15"/>
  <c r="X68" i="15"/>
  <c r="W68" i="15"/>
  <c r="U68" i="15"/>
  <c r="X67" i="15"/>
  <c r="W67" i="15"/>
  <c r="U67" i="15"/>
  <c r="X66" i="15"/>
  <c r="W66" i="15"/>
  <c r="U66" i="15"/>
  <c r="X65" i="15"/>
  <c r="W65" i="15"/>
  <c r="U65" i="15"/>
  <c r="X64" i="15"/>
  <c r="W64" i="15"/>
  <c r="U64" i="15"/>
  <c r="X63" i="15"/>
  <c r="W63" i="15"/>
  <c r="U63" i="15"/>
  <c r="X62" i="15"/>
  <c r="W62" i="15"/>
  <c r="U62" i="15"/>
  <c r="X61" i="15"/>
  <c r="W61" i="15"/>
  <c r="U61" i="15"/>
  <c r="X60" i="15"/>
  <c r="W60" i="15"/>
  <c r="U60" i="15"/>
  <c r="X59" i="15"/>
  <c r="W59" i="15"/>
  <c r="U59" i="15"/>
  <c r="X58" i="15"/>
  <c r="W58" i="15"/>
  <c r="U58" i="15"/>
  <c r="X57" i="15"/>
  <c r="W57" i="15"/>
  <c r="U57" i="15"/>
  <c r="X56" i="15"/>
  <c r="W56" i="15"/>
  <c r="U56" i="15"/>
  <c r="X55" i="15"/>
  <c r="W55" i="15"/>
  <c r="U55" i="15"/>
  <c r="X54" i="15"/>
  <c r="W54" i="15"/>
  <c r="U54" i="15"/>
  <c r="X53" i="15"/>
  <c r="W53" i="15"/>
  <c r="U53" i="15"/>
  <c r="X52" i="15"/>
  <c r="W52" i="15"/>
  <c r="U52" i="15"/>
  <c r="X51" i="15"/>
  <c r="W51" i="15"/>
  <c r="U51" i="15"/>
  <c r="X50" i="15"/>
  <c r="W50" i="15"/>
  <c r="U50" i="15"/>
  <c r="X49" i="15"/>
  <c r="W49" i="15"/>
  <c r="U49" i="15"/>
  <c r="X48" i="15"/>
  <c r="W48" i="15"/>
  <c r="U48" i="15"/>
  <c r="X47" i="15"/>
  <c r="W47" i="15"/>
  <c r="U47" i="15"/>
  <c r="X46" i="15"/>
  <c r="W46" i="15"/>
  <c r="U46" i="15"/>
  <c r="X45" i="15"/>
  <c r="W45" i="15"/>
  <c r="U45" i="15"/>
  <c r="X44" i="15"/>
  <c r="W44" i="15"/>
  <c r="U44" i="15"/>
  <c r="X43" i="15"/>
  <c r="W43" i="15"/>
  <c r="U43" i="15"/>
  <c r="X42" i="15"/>
  <c r="W42" i="15"/>
  <c r="U42" i="15"/>
  <c r="X41" i="15"/>
  <c r="W41" i="15"/>
  <c r="U41" i="15"/>
  <c r="X40" i="15"/>
  <c r="W40" i="15"/>
  <c r="U40" i="15"/>
  <c r="X39" i="15"/>
  <c r="W39" i="15"/>
  <c r="U39" i="15"/>
  <c r="X38" i="15"/>
  <c r="W38" i="15"/>
  <c r="U38" i="15"/>
  <c r="X37" i="15"/>
  <c r="W37" i="15"/>
  <c r="U37" i="15"/>
  <c r="X36" i="15"/>
  <c r="W36" i="15"/>
  <c r="U36" i="15"/>
  <c r="X35" i="15"/>
  <c r="W35" i="15"/>
  <c r="U35" i="15"/>
  <c r="X34" i="15"/>
  <c r="W34" i="15"/>
  <c r="U34" i="15"/>
  <c r="X33" i="15"/>
  <c r="W33" i="15"/>
  <c r="U33" i="15"/>
  <c r="X32" i="15"/>
  <c r="W32" i="15"/>
  <c r="U32" i="15"/>
  <c r="X31" i="15"/>
  <c r="W31" i="15"/>
  <c r="U31" i="15"/>
  <c r="X30" i="15"/>
  <c r="W30" i="15"/>
  <c r="U30" i="15"/>
  <c r="X29" i="15"/>
  <c r="W29" i="15"/>
  <c r="U29" i="15"/>
  <c r="X28" i="15"/>
  <c r="W28" i="15"/>
  <c r="U28" i="15"/>
  <c r="X27" i="15"/>
  <c r="W27" i="15"/>
  <c r="U27" i="15"/>
  <c r="X26" i="15"/>
  <c r="W26" i="15"/>
  <c r="U26" i="15"/>
  <c r="X25" i="15"/>
  <c r="W25" i="15"/>
  <c r="U25" i="15"/>
  <c r="X24" i="15"/>
  <c r="W24" i="15"/>
  <c r="U24" i="15"/>
  <c r="X23" i="15"/>
  <c r="W23" i="15"/>
  <c r="U23" i="15"/>
  <c r="X22" i="15"/>
  <c r="W22" i="15"/>
  <c r="U22" i="15"/>
  <c r="X21" i="15"/>
  <c r="W21" i="15"/>
  <c r="U21" i="15"/>
  <c r="X20" i="15"/>
  <c r="W20" i="15"/>
  <c r="U20" i="15"/>
  <c r="X19" i="15"/>
  <c r="W19" i="15"/>
  <c r="U19" i="15"/>
  <c r="X18" i="15"/>
  <c r="W18" i="15"/>
  <c r="U18" i="15"/>
  <c r="X17" i="15"/>
  <c r="W17" i="15"/>
  <c r="U17" i="15"/>
  <c r="X16" i="15"/>
  <c r="W16" i="15"/>
  <c r="U16" i="15"/>
  <c r="X15" i="15"/>
  <c r="W15" i="15"/>
  <c r="U15" i="15"/>
  <c r="X14" i="15"/>
  <c r="W14" i="15"/>
  <c r="U14" i="15"/>
  <c r="X13" i="15"/>
  <c r="W13" i="15"/>
  <c r="U13" i="15"/>
  <c r="X12" i="15"/>
  <c r="W12" i="15"/>
  <c r="U12" i="15"/>
  <c r="X11" i="15"/>
  <c r="W11" i="15"/>
  <c r="U11" i="15"/>
  <c r="X10" i="15"/>
  <c r="W10" i="15"/>
  <c r="U10" i="15"/>
  <c r="X9" i="15"/>
  <c r="W9" i="15"/>
  <c r="U9" i="15"/>
  <c r="F36" i="1"/>
  <c r="F33" i="1"/>
  <c r="E33" i="1"/>
  <c r="F32" i="1"/>
  <c r="E32" i="1"/>
  <c r="F31" i="1"/>
  <c r="E31" i="1"/>
  <c r="F30" i="1"/>
  <c r="E30" i="1"/>
  <c r="E15" i="3"/>
  <c r="F15" i="3" s="1"/>
  <c r="D15" i="3"/>
  <c r="E12" i="3"/>
  <c r="F12" i="3" s="1"/>
  <c r="C12" i="3"/>
  <c r="E11" i="3"/>
  <c r="F11" i="3" s="1"/>
  <c r="D11" i="3"/>
  <c r="C11" i="3"/>
  <c r="E10" i="3"/>
  <c r="F10" i="3" s="1"/>
  <c r="C10" i="3"/>
  <c r="F9" i="3"/>
  <c r="E9" i="3"/>
  <c r="C9" i="3"/>
  <c r="E8" i="3"/>
  <c r="F8" i="3" s="1"/>
  <c r="C8" i="3"/>
  <c r="E7" i="3"/>
  <c r="F7" i="3" s="1"/>
  <c r="C7" i="3"/>
  <c r="E5" i="3"/>
  <c r="D5" i="3"/>
  <c r="D14" i="3" s="1"/>
  <c r="D17" i="3" s="1"/>
  <c r="C5" i="3"/>
  <c r="D4" i="3"/>
  <c r="C15" i="3" l="1"/>
  <c r="J14" i="19"/>
  <c r="J16" i="19" s="1"/>
  <c r="K14" i="19"/>
  <c r="K16" i="19" s="1"/>
  <c r="F5" i="3"/>
  <c r="F13" i="3"/>
  <c r="F14" i="3" s="1"/>
  <c r="C14" i="3"/>
  <c r="C17" i="3" s="1"/>
  <c r="E14" i="3"/>
  <c r="E17" i="3" s="1"/>
  <c r="F17" i="3" s="1"/>
  <c r="E27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Amna Dhaliwal</author>
  </authors>
  <commentList>
    <comment ref="E38" authorId="0" shapeId="0" xr:uid="{A47DD6A8-EF36-4C95-8118-2F91FEE42A3F}">
      <text>
        <r>
          <rPr>
            <b/>
            <sz val="9"/>
            <color indexed="81"/>
            <rFont val="Tahoma"/>
            <family val="2"/>
          </rPr>
          <t>Amna Dhaliwal:</t>
        </r>
        <r>
          <rPr>
            <sz val="9"/>
            <color indexed="81"/>
            <rFont val="Tahoma"/>
            <family val="2"/>
          </rPr>
          <t xml:space="preserve">
sum of Amortization of prior service cost and Amortization of net (gain) loss on Mercer file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tc={4F39FA4B-B03B-4EBE-B906-68B7C14D751C}</author>
    <author>tc={933AAD82-D871-4DE6-8E30-0A0DD32CF663}</author>
    <author>tc={56C51AB6-1830-4B89-8BA1-54D57352ED90}</author>
    <author>tc={0D72B6EA-59D9-43D9-9C2A-AC2496B0B1D9}</author>
    <author>tc={C047E09C-DEDC-496B-8E2D-845F333612C7}</author>
    <author>tc={5D0E8C7E-27E4-4213-99BF-1A48E180806B}</author>
  </authors>
  <commentList>
    <comment ref="C4" authorId="0" shapeId="0" xr:uid="{4F39FA4B-B03B-4EBE-B906-68B7C14D751C}">
      <text>
        <t>[Threaded comment]
Your version of Excel allows you to read this threaded comment; however, any edits to it will get removed if the file is opened in a newer version of Excel. Learn more: https://go.microsoft.com/fwlink/?linkid=870924
Comment:
    2023+ Mercer forecast -  DB Current service cost (employer) amounts</t>
      </text>
    </comment>
    <comment ref="C5" authorId="1" shapeId="0" xr:uid="{933AAD82-D871-4DE6-8E30-0A0DD32CF663}">
      <text>
        <t>[Threaded comment]
Your version of Excel allows you to read this threaded comment; however, any edits to it will get removed if the file is opened in a newer version of Excel. Learn more: https://go.microsoft.com/fwlink/?linkid=870924
Comment:
    2023+ Mercer forecast - DC Current Service Cost amounts</t>
      </text>
    </comment>
    <comment ref="C14" authorId="2" shapeId="0" xr:uid="{56C51AB6-1830-4B89-8BA1-54D57352ED90}">
      <text>
        <t>[Threaded comment]
Your version of Excel allows you to read this threaded comment; however, any edits to it will get removed if the file is opened in a newer version of Excel. Learn more: https://go.microsoft.com/fwlink/?linkid=870924
Comment:
    2023+ Mercer forecast -  Interest cost amounts</t>
      </text>
    </comment>
    <comment ref="C16" authorId="3" shapeId="0" xr:uid="{0D72B6EA-59D9-43D9-9C2A-AC2496B0B1D9}">
      <text>
        <t>[Threaded comment]
Your version of Excel allows you to read this threaded comment; however, any edits to it will get removed if the file is opened in a newer version of Excel. Learn more: https://go.microsoft.com/fwlink/?linkid=870924
Comment:
    2023+ Mercer Forecast - Amortization of net actuarial loss (gain) excluding amount attributed to pension choices</t>
      </text>
    </comment>
    <comment ref="C19" authorId="4" shapeId="0" xr:uid="{C047E09C-DEDC-496B-8E2D-845F333612C7}">
      <text>
        <t>[Threaded comment]
Your version of Excel allows you to read this threaded comment; however, any edits to it will get removed if the file is opened in a newer version of Excel. Learn more: https://go.microsoft.com/fwlink/?linkid=870924
Comment:
    2023+ Mercer forecast - Expected return on plan assets amounts excluding SPP related</t>
      </text>
    </comment>
    <comment ref="C20" authorId="5" shapeId="0" xr:uid="{5D0E8C7E-27E4-4213-99BF-1A48E180806B}">
      <text>
        <t>[Threaded comment]
Your version of Excel allows you to read this threaded comment; however, any edits to it will get removed if the file is opened in a newer version of Excel. Learn more: https://go.microsoft.com/fwlink/?linkid=870924
Comment:
    2023+ Mercer forecast - Expected return on plan assets amounts SPP related only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Amna Dhaliwal</author>
    <author>Brianna Hamilton</author>
  </authors>
  <commentList>
    <comment ref="D16" authorId="0" shapeId="0" xr:uid="{3B233F3A-2D7D-4BBA-80D4-9C74BC243660}">
      <text>
        <r>
          <rPr>
            <b/>
            <sz val="9"/>
            <color indexed="81"/>
            <rFont val="Tahoma"/>
            <family val="2"/>
          </rPr>
          <t>Amna Dhaliwal:</t>
        </r>
        <r>
          <rPr>
            <sz val="9"/>
            <color indexed="81"/>
            <rFont val="Tahoma"/>
            <family val="2"/>
          </rPr>
          <t xml:space="preserve">
No longer applicable so removed
</t>
        </r>
      </text>
    </comment>
    <comment ref="D25" authorId="1" shapeId="0" xr:uid="{72FAEC96-DC0B-4C75-A19D-B14EA4DB4A3B}">
      <text>
        <r>
          <rPr>
            <b/>
            <sz val="9"/>
            <color indexed="81"/>
            <rFont val="Tahoma"/>
            <family val="2"/>
          </rPr>
          <t>Brianna Hamilton:</t>
        </r>
        <r>
          <rPr>
            <sz val="9"/>
            <color indexed="81"/>
            <rFont val="Tahoma"/>
            <family val="2"/>
          </rPr>
          <t xml:space="preserve">
Agrees to adjusted 2022F per "summary by CF" tab.</t>
        </r>
      </text>
    </comment>
  </commentList>
</comments>
</file>

<file path=xl/sharedStrings.xml><?xml version="1.0" encoding="utf-8"?>
<sst xmlns="http://schemas.openxmlformats.org/spreadsheetml/2006/main" count="3678" uniqueCount="601">
  <si>
    <t>Final</t>
  </si>
  <si>
    <t>CAD_Reporting</t>
  </si>
  <si>
    <t>Total Intercompany</t>
  </si>
  <si>
    <t>Total Normalized</t>
  </si>
  <si>
    <t>L19506-GDS Union Gas CAD RGU</t>
  </si>
  <si>
    <t>L19502-GDS Regulated CAD RGU</t>
  </si>
  <si>
    <t>Plan</t>
  </si>
  <si>
    <t>A01100-CENTRAL FUNCTIONS</t>
  </si>
  <si>
    <t>A70971-CF Internal Recovery</t>
  </si>
  <si>
    <t>A70959-CF Internal Allocation</t>
  </si>
  <si>
    <t>A70950-CF Insurance Expense Allocation</t>
  </si>
  <si>
    <t>Insurance Allocations</t>
  </si>
  <si>
    <t>Budget</t>
  </si>
  <si>
    <t>Comments</t>
  </si>
  <si>
    <t>A82108-Registered DB Interest Cost</t>
  </si>
  <si>
    <t>A82109-Supplemental DB Interest Cost</t>
  </si>
  <si>
    <t>A82150-OPEB DB Interest Costs</t>
  </si>
  <si>
    <t>A82111-Registered DB Amort Actuarial Gain/Loss</t>
  </si>
  <si>
    <t>A82112-Supplemental DB Amort Actuarial Gain/Loss</t>
  </si>
  <si>
    <t>A82160-OPEB DB Amort Actuarial Gain/Loss</t>
  </si>
  <si>
    <t>A82121-Registered DB EROA</t>
  </si>
  <si>
    <t>A82122-Supplemental DB EROA</t>
  </si>
  <si>
    <t>Total Central Functions Costs</t>
  </si>
  <si>
    <t>OPADMINEXP-Operating and Administrative Expenses</t>
  </si>
  <si>
    <t>Central Functions O&amp;M</t>
  </si>
  <si>
    <t>FY22</t>
  </si>
  <si>
    <t>A70942-CF Benefits Allocation</t>
  </si>
  <si>
    <t>L19599-GDS EGI CF Headcount CAD</t>
  </si>
  <si>
    <t>A60137-STIP - Sr. Mgmt</t>
  </si>
  <si>
    <t>A60138-STIP - Salaried</t>
  </si>
  <si>
    <t>A02000-BUSINESS UNITS</t>
  </si>
  <si>
    <t>Central Functions 2+10 vs Budget Analysis</t>
  </si>
  <si>
    <t>2+10</t>
  </si>
  <si>
    <t>FvB</t>
  </si>
  <si>
    <t>YearTotal</t>
  </si>
  <si>
    <t>Indirect Benefit Allocations</t>
  </si>
  <si>
    <t>Forecast</t>
  </si>
  <si>
    <t>A07000-DATA CONVERSION</t>
  </si>
  <si>
    <t>A60201-Canada Pension Plan - Company Contribution</t>
  </si>
  <si>
    <t>A60221-Benefit Credits</t>
  </si>
  <si>
    <t>A60229-Other Employee Benefits</t>
  </si>
  <si>
    <t>A60205-Employment Insurance</t>
  </si>
  <si>
    <t>Central Functions Other Income (P&amp;B)</t>
  </si>
  <si>
    <t>A6020P-Benefits Adjustment</t>
  </si>
  <si>
    <t>CF_Alloc_FY22_210</t>
  </si>
  <si>
    <t>SGDS-Gas Distribution Segment</t>
  </si>
  <si>
    <t>C100263-Finance Sustainment</t>
  </si>
  <si>
    <t>C100234-VP Tax</t>
  </si>
  <si>
    <t>C100259-FIN Indirect Tax &amp; Customs</t>
  </si>
  <si>
    <t>C100231-FIN Property Tax US/CDN</t>
  </si>
  <si>
    <t>C100233-FIN Tax Reporting</t>
  </si>
  <si>
    <t>C100260-FIN Tax Planning</t>
  </si>
  <si>
    <t>C100232-US Income Tax</t>
  </si>
  <si>
    <t>C100210-Corp Business Partner</t>
  </si>
  <si>
    <t>C100211-CAO</t>
  </si>
  <si>
    <t>C100252-FIN CORP Budgets &amp; Forecasts</t>
  </si>
  <si>
    <t>C100202-Shared Services</t>
  </si>
  <si>
    <t>C100262-Capital Asset Accounting &amp; Reporting</t>
  </si>
  <si>
    <t>C100212-FIN Reporting - Enbridge Inc.</t>
  </si>
  <si>
    <t>C100250-Accounting Research &amp; Valuation</t>
  </si>
  <si>
    <t>C100251-FIN Acctg Policy &amp; Inter Ctrl</t>
  </si>
  <si>
    <t>C100219-FIN Accounting Operations</t>
  </si>
  <si>
    <t>C100221-Finance &amp; Business Partner EGI</t>
  </si>
  <si>
    <t>C100238-FP&amp;A UPO</t>
  </si>
  <si>
    <t>C100268-Strategic Financial Evaluations</t>
  </si>
  <si>
    <t>C100269-Utility Revenue</t>
  </si>
  <si>
    <t>C100223-FIN Risk Control</t>
  </si>
  <si>
    <t>C100224-FIN Enterprise Risk Credit</t>
  </si>
  <si>
    <t>C100235-FIN Treasury</t>
  </si>
  <si>
    <t>C100240-FIN Treasury Planning</t>
  </si>
  <si>
    <t>C100242-FIN Capital Raising</t>
  </si>
  <si>
    <t>C100243-FIN Enterprise Risk Assesment</t>
  </si>
  <si>
    <t>C100248-FIN Treasury Cash Mgmt&amp;Banking</t>
  </si>
  <si>
    <t>C100237-Ent Risk &amp; FIN Strat Soltns</t>
  </si>
  <si>
    <t>C100257-Strategic Solutions 2</t>
  </si>
  <si>
    <t>C100244-VP Chief Audit Executive</t>
  </si>
  <si>
    <t>C100246-FIN EGD Internal Audit</t>
  </si>
  <si>
    <t>C100245-Ops Internal Audit</t>
  </si>
  <si>
    <t>C100247-FIN GPP Internal Audit</t>
  </si>
  <si>
    <t>C100200-Finance</t>
  </si>
  <si>
    <t>C100308-HR Business Partners</t>
  </si>
  <si>
    <t>C100311-HR BP Gas Distribution &amp; Storage</t>
  </si>
  <si>
    <t>C100314-HR BP Central Functions &amp; LP</t>
  </si>
  <si>
    <t>C100312-HR BP Gas Trnsmssn &amp; Mdstrm and Projects</t>
  </si>
  <si>
    <t>C100302-HR Compensation, Rewards &amp; Analytics</t>
  </si>
  <si>
    <t>C100309-HR Talent Management</t>
  </si>
  <si>
    <t>C100307-HR People Operations</t>
  </si>
  <si>
    <t>C100303-HR Benefits &amp; Operations</t>
  </si>
  <si>
    <t>C100305-HR Payroll, Data &amp; Services</t>
  </si>
  <si>
    <t>C100306-Real Estate &amp; Workplace Services</t>
  </si>
  <si>
    <t>C100304-HR Advisory Srvcs, TA &amp; Labour Rel</t>
  </si>
  <si>
    <t>C100351-RE &amp; Workplace Services Chatham</t>
  </si>
  <si>
    <t>C100354-RE &amp; Workplace Services Edmonton</t>
  </si>
  <si>
    <t>C100355-RE &amp; Workplace Services Toronto</t>
  </si>
  <si>
    <t>C100301-Human Resources &amp; REWS</t>
  </si>
  <si>
    <t>C100001-Corporate Services</t>
  </si>
  <si>
    <t>C191000-Central Functions - Allocations</t>
  </si>
  <si>
    <t>C100317-Centrally Managed Benefits</t>
  </si>
  <si>
    <t>EGI</t>
  </si>
  <si>
    <t>GDS</t>
  </si>
  <si>
    <t>Analysis_tab</t>
  </si>
  <si>
    <t>A71701-Casualty And Damage 3rd Party Settlements</t>
  </si>
  <si>
    <t>A71700-Casualty And Damage 3rd Party Assess Investigation</t>
  </si>
  <si>
    <t>No Cost Center</t>
  </si>
  <si>
    <t>60137-01 STIP - Sr. Mgmt</t>
  </si>
  <si>
    <t>60138-01 STIP - Salaried</t>
  </si>
  <si>
    <t>60201-01 Canada Pension Plan - Company Contribution</t>
  </si>
  <si>
    <t>60205-01 Employment Insurance</t>
  </si>
  <si>
    <t>60221-01 Benefit Credits</t>
  </si>
  <si>
    <t>6020P-01 Benefits Adjustment</t>
  </si>
  <si>
    <t>Total Project</t>
  </si>
  <si>
    <t>Project Element</t>
  </si>
  <si>
    <t>Resource Class</t>
  </si>
  <si>
    <t>No Task</t>
  </si>
  <si>
    <t>C100225-Finance Rebasing Strategy</t>
  </si>
  <si>
    <t>C100218-Fin Pension Fund Investments</t>
  </si>
  <si>
    <t>Can only pull correct 2+10 STIP/SBC in projects module (confirmed with Tanzeel 04/11)</t>
  </si>
  <si>
    <t>Total Normalized (incl Scenario Modeling)</t>
  </si>
  <si>
    <t>BU HCC Benefits</t>
  </si>
  <si>
    <t>C100209-Power Finance</t>
  </si>
  <si>
    <t>C100404-Ethics, Compliance &amp; Entrp Security</t>
  </si>
  <si>
    <t>C100470-LAW Risk SOBC</t>
  </si>
  <si>
    <t>C100471-Law, Ethics &amp; Compl CAN</t>
  </si>
  <si>
    <t>C100472-Law, Ethics &amp; Compliance2</t>
  </si>
  <si>
    <t>C100474-Law, Enterprise Security</t>
  </si>
  <si>
    <t>C100411-Law, TIS &amp; SCM</t>
  </si>
  <si>
    <t>C100483-Legal Services</t>
  </si>
  <si>
    <t>C100484-Corporate Legal Counsel</t>
  </si>
  <si>
    <t>C100485-Law, Operations2</t>
  </si>
  <si>
    <t>C100487-LSO Perf Mgmnt</t>
  </si>
  <si>
    <t>C100489-FIN Ops Mgmt</t>
  </si>
  <si>
    <t>C100401-Law, Power</t>
  </si>
  <si>
    <t>C100477-Law Corporate 2</t>
  </si>
  <si>
    <t>C100478-Law, Commercial</t>
  </si>
  <si>
    <t>C100479-Corporate Law</t>
  </si>
  <si>
    <t>C100480-Legal Counsel</t>
  </si>
  <si>
    <t>C100400-Law &amp; Aviation Services</t>
  </si>
  <si>
    <t>C100413-Law, Secretarial</t>
  </si>
  <si>
    <t>C100481-Corporate Legal Counsel</t>
  </si>
  <si>
    <t>C100482-Law, Board Services</t>
  </si>
  <si>
    <t>C100402-Law EGI</t>
  </si>
  <si>
    <t>C100475-Law, Legal Services EGD</t>
  </si>
  <si>
    <t>C100476-Can Gen Cnsl LglAff UG</t>
  </si>
  <si>
    <t>C100406-Law, Corporate</t>
  </si>
  <si>
    <t>C100407-Law, Regulatory Law2</t>
  </si>
  <si>
    <t>C100408-Law, Regulatory Law3</t>
  </si>
  <si>
    <t>C100409-Law, Regulatory Law1</t>
  </si>
  <si>
    <t>C100410-Safety &amp; Reliability Law</t>
  </si>
  <si>
    <t>C100494-Law, Regulatory Affairs1</t>
  </si>
  <si>
    <t>A82170-OPEB DB EROA</t>
  </si>
  <si>
    <t>A70988-CF Projects Allocation</t>
  </si>
  <si>
    <t>A70989-CF Projects Recovery</t>
  </si>
  <si>
    <t>C100421-PACS Corporate Reputation &amp; Strategy</t>
  </si>
  <si>
    <t>C100495-PACS Corporate Citizenship</t>
  </si>
  <si>
    <t>C100420-PACS Public Affairs &amp; Comms</t>
  </si>
  <si>
    <t>C100428-PACS Enterprise Communications</t>
  </si>
  <si>
    <t>C100422-PACS Community Engmnt CAN</t>
  </si>
  <si>
    <t>C100423-Pacs Community Engment M/W Us</t>
  </si>
  <si>
    <t>C100430-PACS Tribal Relations</t>
  </si>
  <si>
    <t>C100424-PACS External Affairs CAN</t>
  </si>
  <si>
    <t>C100426-PACS Sustainability &amp; External Affairs US</t>
  </si>
  <si>
    <t>C100429-PACS ESG &amp; Public Policy</t>
  </si>
  <si>
    <t>C100496-PACS State Government Affairs</t>
  </si>
  <si>
    <t>C100706-S&amp;R Health &amp; Safety</t>
  </si>
  <si>
    <t>C100713-S&amp;R Occupational Hygiene</t>
  </si>
  <si>
    <t>C100714-S&amp;R Safety Shared Services</t>
  </si>
  <si>
    <t>C100715-S&amp;R Safety Projects US</t>
  </si>
  <si>
    <t>C100716-S&amp;R Safety Operations US</t>
  </si>
  <si>
    <t>C100717-S&amp;R Safety Operations CAN</t>
  </si>
  <si>
    <t>C100718-S&amp;R Safety Projects CAN</t>
  </si>
  <si>
    <t>C100719-S&amp;R Safety Enbridge Gas</t>
  </si>
  <si>
    <t>C100702-S&amp;R Environment</t>
  </si>
  <si>
    <t>C100708-DO NOT USE-S&amp;R Environment Projects CAN</t>
  </si>
  <si>
    <t>C100705-S&amp;R Lands &amp; Right of Way</t>
  </si>
  <si>
    <t>C100720-S&amp;R Lands &amp; ROW Operations CAN</t>
  </si>
  <si>
    <t>C100721-S&amp;R Lands &amp; ROW Shared Services</t>
  </si>
  <si>
    <t>C100722-S&amp;R Lands &amp; ROW Operations US</t>
  </si>
  <si>
    <t>C100724-S&amp;R Lands &amp; ROW Projects US</t>
  </si>
  <si>
    <t>C100734-S &amp; R Damage Prevention</t>
  </si>
  <si>
    <t>C100737-Lands &amp; ROW US Eastern Ops</t>
  </si>
  <si>
    <t>C100723-S&amp;R Lands &amp; ROW Projects CAN</t>
  </si>
  <si>
    <t>C100701-Safety &amp; Reliability</t>
  </si>
  <si>
    <t>C100703-Risk, Standards &amp; Assurance</t>
  </si>
  <si>
    <t>C100704-S&amp;R Governance</t>
  </si>
  <si>
    <t>C100805-SCM UPO</t>
  </si>
  <si>
    <t>C100812-Can Contract Mgmt Conform</t>
  </si>
  <si>
    <t>C100819-CAN Procuremnt E SRP SPE</t>
  </si>
  <si>
    <t>C100808-SCM Category Management5</t>
  </si>
  <si>
    <t>C100806-Materials Management &amp; Logistics</t>
  </si>
  <si>
    <t>C100807-SCM SS &amp; P2P</t>
  </si>
  <si>
    <t>C100801-Supply Chain Management</t>
  </si>
  <si>
    <t>C100809-VP Supply Chain</t>
  </si>
  <si>
    <t>C100826-Planning and Governance</t>
  </si>
  <si>
    <t>C100921-TIS Liquids Pipelines</t>
  </si>
  <si>
    <t>C100922-TIS Application Operations Services</t>
  </si>
  <si>
    <t>C100912-Technology &amp; Info Srvs, US</t>
  </si>
  <si>
    <t>C100925-TIS Gas Utl, Transm &amp; Midstrm</t>
  </si>
  <si>
    <t>C100971-Can Informatn Systems UG</t>
  </si>
  <si>
    <t>C100978-TIS Utility Enablement &amp; Delivery</t>
  </si>
  <si>
    <t>C100985-TIS Utility Business Office</t>
  </si>
  <si>
    <t>C100955-Industrial Control Systems</t>
  </si>
  <si>
    <t>C100904-TIS, Business Application Srvs</t>
  </si>
  <si>
    <t>C100908-TIS Enterprise Resource Planning</t>
  </si>
  <si>
    <t>C100932-TIS Bus Relationship</t>
  </si>
  <si>
    <t>C100933-TIS BRM Asset Management</t>
  </si>
  <si>
    <t>C100935-TIS Legal, Proj &amp; S&amp;R Srvcs</t>
  </si>
  <si>
    <t>C100911-TIS ERP/Transformation</t>
  </si>
  <si>
    <t>C100918-TIS LP &amp; GTM</t>
  </si>
  <si>
    <t>C100960-TIS Collaboration</t>
  </si>
  <si>
    <t>C100961-TIS Productivity Services2</t>
  </si>
  <si>
    <t>C100962-Info Tech Client Srvs</t>
  </si>
  <si>
    <t>C100980-TIS Programs and Performance</t>
  </si>
  <si>
    <t>C100987-TIS Pmo</t>
  </si>
  <si>
    <t>C100983-IT, Project Management Office</t>
  </si>
  <si>
    <t>C100984-IT Vendor Management Office</t>
  </si>
  <si>
    <t>C100990-TIS Network Services Programs</t>
  </si>
  <si>
    <t>C100988-TIS Tech &amp; Innovation Lab II</t>
  </si>
  <si>
    <t>C100993-IT Operations II</t>
  </si>
  <si>
    <t>C100965-IT Ops</t>
  </si>
  <si>
    <t>C100976-TIS Tech &amp; Innov Lab - Agile</t>
  </si>
  <si>
    <t>C100917-Core Infrastructure</t>
  </si>
  <si>
    <t>C100936-Infrastructure - Alliance</t>
  </si>
  <si>
    <t>C100937-TIS Storage &amp; Virtualization</t>
  </si>
  <si>
    <t>C100939-Infrastructure Analysis</t>
  </si>
  <si>
    <t>C100938-TIS Shared Services</t>
  </si>
  <si>
    <t>C100992-TIS Network Services</t>
  </si>
  <si>
    <t>C100963-Mobility Client Services</t>
  </si>
  <si>
    <t>C100924-TIS Cybersecurity</t>
  </si>
  <si>
    <t>C100964-TIS End User Services</t>
  </si>
  <si>
    <t>C100991-TIS Tech Svcs, Service Desk</t>
  </si>
  <si>
    <t>C100901-Technology &amp; Information Services</t>
  </si>
  <si>
    <t>C100902-TIS Process, Govern &amp; Compl</t>
  </si>
  <si>
    <t>C100907-ERP TIS Interdependence</t>
  </si>
  <si>
    <t>C100919-TIS Enterprise Architecture</t>
  </si>
  <si>
    <t>C100940-Can Plng and Technology</t>
  </si>
  <si>
    <t>C100941-TIS Data &amp; Analytics Services</t>
  </si>
  <si>
    <t>C100942-ERP TIS Architecture</t>
  </si>
  <si>
    <t>C100944-Systems Architecture</t>
  </si>
  <si>
    <t>C100945-TIS Architecture Delivery</t>
  </si>
  <si>
    <t>C100981-RIM Governance</t>
  </si>
  <si>
    <t>C100982-TIS Compliance</t>
  </si>
  <si>
    <t>C100005-Unify Program</t>
  </si>
  <si>
    <t>C100500-FIN Transformation ERP</t>
  </si>
  <si>
    <t>C100502-Finance ERP Transformation</t>
  </si>
  <si>
    <t>C100504-ERP OCM</t>
  </si>
  <si>
    <t>C100505-ERP FIN AWM</t>
  </si>
  <si>
    <t>C100506-ERP Transformation SDM &amp; Data</t>
  </si>
  <si>
    <t>C100909-ERP TIS Transformation</t>
  </si>
  <si>
    <t>C100920-TIS ERP Delivery</t>
  </si>
  <si>
    <t>C100986-TIS ERP Transformation2</t>
  </si>
  <si>
    <t>C100006-Enterprise Asset Management</t>
  </si>
  <si>
    <t>C100007-Enterprise Work Management</t>
  </si>
  <si>
    <t>C191100-Central Functions - Allocated Depreciation</t>
  </si>
  <si>
    <t>B01800-PROJECTS TOTAL</t>
  </si>
  <si>
    <t>L19506</t>
  </si>
  <si>
    <t>L19502</t>
  </si>
  <si>
    <t>L19504-GDS Unregulated East CAD RGU</t>
  </si>
  <si>
    <t>Allocations/Recoveries</t>
  </si>
  <si>
    <t>C100450-Aviation Services</t>
  </si>
  <si>
    <t>C100451-PIPELINE PATROLLING</t>
  </si>
  <si>
    <t>C100102-Corp Dev &amp; Investment Review</t>
  </si>
  <si>
    <t>C100103-Corporate Development US</t>
  </si>
  <si>
    <t>C100104-Corp Dev Innovation</t>
  </si>
  <si>
    <t>C100105-Corporate Development CAN II</t>
  </si>
  <si>
    <t>C100208-Investment Review</t>
  </si>
  <si>
    <t>C100222-Corporate Development US II</t>
  </si>
  <si>
    <t>C100270-Corporate Development CAN</t>
  </si>
  <si>
    <t>C100106-Corp Development</t>
  </si>
  <si>
    <t>C100201-FIN Investor Relations</t>
  </si>
  <si>
    <t>C100241-Investor Relations</t>
  </si>
  <si>
    <t>C600012-Strategy and Fundamentals</t>
  </si>
  <si>
    <t>C600000-Corp Strategy &amp; Power</t>
  </si>
  <si>
    <t>C100000-Office of the CEO</t>
  </si>
  <si>
    <t>Aviation_CA</t>
  </si>
  <si>
    <t>CDO_CA</t>
  </si>
  <si>
    <t>Executive&amp;Other</t>
  </si>
  <si>
    <t>Finance_CA</t>
  </si>
  <si>
    <t>HR_CA</t>
  </si>
  <si>
    <t>Legal_CA</t>
  </si>
  <si>
    <t>PAC_CA</t>
  </si>
  <si>
    <t>S&amp;R_CA</t>
  </si>
  <si>
    <t>SCM_CA</t>
  </si>
  <si>
    <t>TIS_CA</t>
  </si>
  <si>
    <t>ERP_CA</t>
  </si>
  <si>
    <t>Group</t>
  </si>
  <si>
    <t>Total</t>
  </si>
  <si>
    <t>Entity</t>
  </si>
  <si>
    <t>Grand Total</t>
  </si>
  <si>
    <t>Values</t>
  </si>
  <si>
    <t>L19504</t>
  </si>
  <si>
    <t>L9599</t>
  </si>
  <si>
    <t>TTL</t>
  </si>
  <si>
    <t>Allocated/Recovery</t>
  </si>
  <si>
    <t xml:space="preserve">Sum of Direct </t>
  </si>
  <si>
    <t>STIP</t>
  </si>
  <si>
    <t>A60145-Other Salary Expense</t>
  </si>
  <si>
    <t>SBC</t>
  </si>
  <si>
    <t>Pension</t>
  </si>
  <si>
    <t>A60240-Registered DB Current Service Costs</t>
  </si>
  <si>
    <t>A60241-Supplemental DB Current Service Costs</t>
  </si>
  <si>
    <t>A60250-DC Employer Costs</t>
  </si>
  <si>
    <t>A60303-OPEB CSC Extended Medical</t>
  </si>
  <si>
    <t>A60307-OPEB CSC Dental</t>
  </si>
  <si>
    <t>A60308-OPEB CSC Health Spending Account</t>
  </si>
  <si>
    <t>A60310-OPEB CSC Premiums</t>
  </si>
  <si>
    <t>A60311-OPEB CSC Group Life Insurance</t>
  </si>
  <si>
    <t>A60315-OPEB CSC Survivor Benefits</t>
  </si>
  <si>
    <t>A60319-OPEB DB Current Service Costs</t>
  </si>
  <si>
    <t>Other Income</t>
  </si>
  <si>
    <t>Other</t>
  </si>
  <si>
    <t>A60146-Incentive Stock Options</t>
  </si>
  <si>
    <t>A60147-Performance Stock Units</t>
  </si>
  <si>
    <t>A60148-Restricted Stock Units</t>
  </si>
  <si>
    <t>A60204-Workers Compensation</t>
  </si>
  <si>
    <t>A60206-Prov Medicare - Active Empl</t>
  </si>
  <si>
    <t>A60207-Employer Health Tax Expense</t>
  </si>
  <si>
    <t>A60208-Extended Medical Expense - Active Empl</t>
  </si>
  <si>
    <t>A60209-Dental Plan Expense - Active Empl</t>
  </si>
  <si>
    <t>A60211-Long Term Disability</t>
  </si>
  <si>
    <t>A60212-Group Life Insurance Expense - Active Empl</t>
  </si>
  <si>
    <t>A60213-Accidental Death And Dismemberment</t>
  </si>
  <si>
    <t>A60215-Education Awards</t>
  </si>
  <si>
    <t>A60216-Employee Clubs</t>
  </si>
  <si>
    <t>A60217-Employee Assistance Plan</t>
  </si>
  <si>
    <t>A60223-Executive Benefits</t>
  </si>
  <si>
    <t>A60224-Parking Expense</t>
  </si>
  <si>
    <t>A60225-Savings Plan Admin Fees</t>
  </si>
  <si>
    <t>A60226-Health &amp; Fitness</t>
  </si>
  <si>
    <t>A60227-Childcare</t>
  </si>
  <si>
    <t>A60230-DB Employee Pension Credit</t>
  </si>
  <si>
    <t>A60411-Awards And Allowances</t>
  </si>
  <si>
    <t>A6100P-Tools and Supplies - Planning Input</t>
  </si>
  <si>
    <t>A61505-Filing Fees</t>
  </si>
  <si>
    <t>A70982-Non-Capital Recoveries on Internal Labor - Employee Benefits</t>
  </si>
  <si>
    <t>A70985-Capital Recoveries On Internal Labor - Employee Benefits</t>
  </si>
  <si>
    <t>A70330-Interco Lease Expense Contra Account</t>
  </si>
  <si>
    <t>A70912-Interco Lease Expense - Other ROU</t>
  </si>
  <si>
    <t>A49995-Intraco Cost Of Sales - Conversion</t>
  </si>
  <si>
    <t>A70898-Interco and Affiliate - Other Operating And Admin Expense</t>
  </si>
  <si>
    <t>A39995-Intraco Revenue - Conversion</t>
  </si>
  <si>
    <t>Grans Totals</t>
  </si>
  <si>
    <t>Benefits</t>
  </si>
  <si>
    <t>2. C191000|A70950</t>
  </si>
  <si>
    <t>3. A01100|Var_Piv</t>
  </si>
  <si>
    <t>5. A02000|STIP_SBC</t>
  </si>
  <si>
    <t>Sitting on the BU side|In Project cube</t>
  </si>
  <si>
    <t>Removing since replaced with line 31</t>
  </si>
  <si>
    <t>Direct Benefit Charges-BU LOB's (Pension)</t>
  </si>
  <si>
    <t>Direct Benefit Charges-BU LOB's (STIP)</t>
  </si>
  <si>
    <t>Direct Benefit Charges-BU LOB's (SBC)</t>
  </si>
  <si>
    <t>Direct Benefit Charges-BU LOB's (Other)</t>
  </si>
  <si>
    <t>Direct Charges (Includes Local Costs)</t>
  </si>
  <si>
    <t>Benefit buckets budget vs. 2+10 have changed due to actuals booking</t>
  </si>
  <si>
    <t>Uncleared Costs</t>
  </si>
  <si>
    <t>Direct(EGI)</t>
  </si>
  <si>
    <t>Uncleared Costs(EGI)</t>
  </si>
  <si>
    <t>Total(EGI)</t>
  </si>
  <si>
    <t>Total(GDS)</t>
  </si>
  <si>
    <t>GDS (Cost Target File)</t>
  </si>
  <si>
    <t>Var</t>
  </si>
  <si>
    <t>EGI (Cost Target File)</t>
  </si>
  <si>
    <t>Aviation</t>
  </si>
  <si>
    <t>CDO</t>
  </si>
  <si>
    <t>Executive and Other</t>
  </si>
  <si>
    <t>Finance*</t>
  </si>
  <si>
    <t>HR</t>
  </si>
  <si>
    <t>Legal</t>
  </si>
  <si>
    <t>PAC</t>
  </si>
  <si>
    <t>Safety &amp; Reliability</t>
  </si>
  <si>
    <t>SCM</t>
  </si>
  <si>
    <t>TIS</t>
  </si>
  <si>
    <t>ERP</t>
  </si>
  <si>
    <t>Third Party Recoveries</t>
  </si>
  <si>
    <t>Depreciation</t>
  </si>
  <si>
    <t>*Need to exclude the following 4 from Finance</t>
  </si>
  <si>
    <t>C100213-FIN Intl Lux</t>
  </si>
  <si>
    <t>C100239-DO NOT USE-FIN &amp; BP, Power, Enrgy Mktg &amp; Intl</t>
  </si>
  <si>
    <t>B01100-CDO</t>
  </si>
  <si>
    <t>B01110-Unify &amp; Sustainment</t>
  </si>
  <si>
    <t>B01150-ENT_ASSET_WORK_MGMT</t>
  </si>
  <si>
    <t>B01170-CORP_STRATEGY</t>
  </si>
  <si>
    <t>B01200-FIN</t>
  </si>
  <si>
    <t>C01200-TAX</t>
  </si>
  <si>
    <t>C01205-CAO</t>
  </si>
  <si>
    <t>C01235-INV_RELTNS</t>
  </si>
  <si>
    <t>C01240-TREAS</t>
  </si>
  <si>
    <t>C01245-FIN_TRNSFRM</t>
  </si>
  <si>
    <t>C01255-AUDIT</t>
  </si>
  <si>
    <t>B01300-LEGAL &amp; AVIATION</t>
  </si>
  <si>
    <t>C01300-AVIATION</t>
  </si>
  <si>
    <t>C01301-LEGAL</t>
  </si>
  <si>
    <t>B01400-CORP_SVS</t>
  </si>
  <si>
    <t>C01400-HR_RE</t>
  </si>
  <si>
    <t>C01500-TIS</t>
  </si>
  <si>
    <t>C01600-PAC</t>
  </si>
  <si>
    <t>C01610-SCM</t>
  </si>
  <si>
    <t>C01700-S&amp;R</t>
  </si>
  <si>
    <t>B01810-OTHER CF</t>
  </si>
  <si>
    <t>B01850-CF ALLOCATIONS</t>
  </si>
  <si>
    <t>1. CF Allocations</t>
  </si>
  <si>
    <t>3. C100317,NoCC|Var1</t>
  </si>
  <si>
    <t>4. 2+10</t>
  </si>
  <si>
    <t>CF Allocations*</t>
  </si>
  <si>
    <t>*Always need to exclude the following 4 HCC's from Finance</t>
  </si>
  <si>
    <t>Power</t>
  </si>
  <si>
    <t>International Power Finance CC. For employees based in Luxemburg</t>
  </si>
  <si>
    <t>Included under CDO_CA so exclude from Finance</t>
  </si>
  <si>
    <t>Tied out to forecast provided by Mercer</t>
  </si>
  <si>
    <t>74K variance vs. Mercer</t>
  </si>
  <si>
    <t>Finance</t>
  </si>
  <si>
    <t>Insurance</t>
  </si>
  <si>
    <t>2022 2+10</t>
  </si>
  <si>
    <t>Reconciliation of "Summary by CF" tab to Allocations summary tab</t>
  </si>
  <si>
    <t>Notes:</t>
  </si>
  <si>
    <t>CF allocations (EGD)</t>
  </si>
  <si>
    <t>CF allocations (UG)</t>
  </si>
  <si>
    <t>Depr. EGD</t>
  </si>
  <si>
    <t>Depr. UG</t>
  </si>
  <si>
    <t>Benefits - EGD</t>
  </si>
  <si>
    <t>Benefits _ UG</t>
  </si>
  <si>
    <t>Sub-total</t>
  </si>
  <si>
    <t>Ties to CF alloc. Per alloc. Schedule (CK + CL 5)</t>
  </si>
  <si>
    <t>Insurance (EGI)</t>
  </si>
  <si>
    <t>Benefits (EGI)</t>
  </si>
  <si>
    <t>Direct charges (EGI)</t>
  </si>
  <si>
    <t>BU benefits</t>
  </si>
  <si>
    <t>Summary variance analysis total</t>
  </si>
  <si>
    <t>Insurance diff.</t>
  </si>
  <si>
    <t>CF allocation total</t>
  </si>
  <si>
    <t>Less:  BU benefits</t>
  </si>
  <si>
    <t>Less : 3rd party recoveries</t>
  </si>
  <si>
    <t>Less:  non-EGI insurance</t>
  </si>
  <si>
    <t>Less:  reallocated BU pension/SBC</t>
  </si>
  <si>
    <t>Reallocation of business unit employee benefits.  See benefit summary tab.</t>
  </si>
  <si>
    <t>Less: depr. not providing benefit to EGI</t>
  </si>
  <si>
    <t>Depreciation that does not provide benefit to EGI.  Includes adjustment for depreciation on airplane ($129,930).</t>
  </si>
  <si>
    <t>Less: aviation adj.</t>
  </si>
  <si>
    <t>Less:  CDO adj.</t>
  </si>
  <si>
    <t>Adjusted total</t>
  </si>
  <si>
    <t>ENBRIDGE GAS DISTRIBUTION INC. - Operations</t>
  </si>
  <si>
    <t>ENBRIDGE GAS INC.</t>
  </si>
  <si>
    <t>Description</t>
  </si>
  <si>
    <t>L25102</t>
  </si>
  <si>
    <t>Consolidated Onshore Property</t>
  </si>
  <si>
    <t>Consolidated Terrorism</t>
  </si>
  <si>
    <t>Consolidated Liability</t>
  </si>
  <si>
    <t>Consolidated Canadian Auto</t>
  </si>
  <si>
    <t>Direct Charge Canadian Auto</t>
  </si>
  <si>
    <t>Aviation - UAV</t>
  </si>
  <si>
    <t>Consolidated D&amp;O</t>
  </si>
  <si>
    <t>Professional Liability</t>
  </si>
  <si>
    <t>Bond</t>
  </si>
  <si>
    <t>OEE</t>
  </si>
  <si>
    <t>Broker Fees</t>
  </si>
  <si>
    <t>FX rate</t>
  </si>
  <si>
    <t>Account</t>
  </si>
  <si>
    <t>2021_other</t>
  </si>
  <si>
    <t>2022_R1</t>
  </si>
  <si>
    <t>2022_R2</t>
  </si>
  <si>
    <t>Account_String</t>
  </si>
  <si>
    <t>Account_Description</t>
  </si>
  <si>
    <t>Benefit_Proj</t>
  </si>
  <si>
    <t>EGD</t>
  </si>
  <si>
    <t>UGL</t>
  </si>
  <si>
    <t>A60231-DC Pension Pymt</t>
  </si>
  <si>
    <t>A60240</t>
  </si>
  <si>
    <t>Registered DB Current Service Cost.</t>
  </si>
  <si>
    <t>A60307-Dental Plan - Annuitant</t>
  </si>
  <si>
    <t>A60228</t>
  </si>
  <si>
    <t>Supplemental DB Current ServiceCost</t>
  </si>
  <si>
    <t>A60303-Extended Medical - Annuitant</t>
  </si>
  <si>
    <t>A60231</t>
  </si>
  <si>
    <t>DC Pension Pymt</t>
  </si>
  <si>
    <t>A60311-Group Life Insurance - Annuitant</t>
  </si>
  <si>
    <t>A60303</t>
  </si>
  <si>
    <t>Extended Medical - Annuitant</t>
  </si>
  <si>
    <t>A60308-HSA - Annuitant</t>
  </si>
  <si>
    <t>A60307</t>
  </si>
  <si>
    <t>Dental Plan - Annuitant</t>
  </si>
  <si>
    <t>A60319-Other Post Retirement Benefits</t>
  </si>
  <si>
    <t>A60308</t>
  </si>
  <si>
    <t>HSA - Annuitant</t>
  </si>
  <si>
    <t>A82110-Other Post Retirement Benefits Interest Cost</t>
  </si>
  <si>
    <t>A60310</t>
  </si>
  <si>
    <t>Premium - Annuitant</t>
  </si>
  <si>
    <t>A82113-Other Post Retirement Benefits Net Periodic Pension Cost</t>
  </si>
  <si>
    <t>A60311</t>
  </si>
  <si>
    <t>Group Life Insurance - Annuitant</t>
  </si>
  <si>
    <t>A60310-Premium - Annuitant</t>
  </si>
  <si>
    <t>A60315</t>
  </si>
  <si>
    <t>Survivor Benefits - Annuitant</t>
  </si>
  <si>
    <t>A60227-Registered DB Current Service Cost.</t>
  </si>
  <si>
    <t>A60319</t>
  </si>
  <si>
    <t>Other Post Retirement Benefits</t>
  </si>
  <si>
    <t>A82108</t>
  </si>
  <si>
    <t>Registered DB Interest Cost</t>
  </si>
  <si>
    <t>A82111-Registered DB Net Periodic Pension Cost</t>
  </si>
  <si>
    <t>A82109</t>
  </si>
  <si>
    <t>Supplemental DB Interest Cost</t>
  </si>
  <si>
    <t>A60228-Supplemental DB Current ServiceCost</t>
  </si>
  <si>
    <t>A82110</t>
  </si>
  <si>
    <t>Other Post Retirement Benefits Interest Cost</t>
  </si>
  <si>
    <t>A82111</t>
  </si>
  <si>
    <t>Registered DB Net Periodic Pension Cost</t>
  </si>
  <si>
    <t>A82112-Supplemental DB Net Periodic Pension Cost</t>
  </si>
  <si>
    <t>A82112</t>
  </si>
  <si>
    <t>Supplemental DB Net Periodic Pension Cost</t>
  </si>
  <si>
    <t>A82113</t>
  </si>
  <si>
    <t>Other Post Retirement Benefits Net Periodic Pension Cost</t>
  </si>
  <si>
    <t>A60315-Survivor Benefits - Annuitant</t>
  </si>
  <si>
    <t>A82117/A82121</t>
  </si>
  <si>
    <t>RPP Expected Return on Assets</t>
  </si>
  <si>
    <t>A82117</t>
  </si>
  <si>
    <t>A82118/A82122</t>
  </si>
  <si>
    <t>SPP Expected Return on Assets</t>
  </si>
  <si>
    <t>A82118</t>
  </si>
  <si>
    <t>A82150</t>
  </si>
  <si>
    <t>OPEB DB Interest Costs</t>
  </si>
  <si>
    <t>*Combined A82117, A82118 under other income</t>
  </si>
  <si>
    <t>**Green lines - flat to 2022</t>
  </si>
  <si>
    <t>***Purple lines - Taken from Mercer data</t>
  </si>
  <si>
    <t>****All accounts starting with 8XXXX - are other income accounts</t>
  </si>
  <si>
    <t>Enbridge Gas Inc. - Projected US GAAP Pension Net Periodic Benefit Cost (2022 to 2029)</t>
  </si>
  <si>
    <t>Preliminary Estimates</t>
  </si>
  <si>
    <t>RPP</t>
  </si>
  <si>
    <t>SPP</t>
  </si>
  <si>
    <t>Company's Share US GAAP ('000s)</t>
  </si>
  <si>
    <t>EI RPP</t>
  </si>
  <si>
    <t>EI SPP</t>
  </si>
  <si>
    <t>EGD RPP</t>
  </si>
  <si>
    <t>Pension Choices</t>
  </si>
  <si>
    <t>Total Pensions</t>
  </si>
  <si>
    <t>Update Pension Choices (07/07/2021)</t>
  </si>
  <si>
    <t>DB Current service cost (employer)</t>
  </si>
  <si>
    <t>Interest cost</t>
  </si>
  <si>
    <t>Expected return on plan assets</t>
  </si>
  <si>
    <t>Amortization of past service costs</t>
  </si>
  <si>
    <t>Amortization of net actuarial loss (gain)</t>
  </si>
  <si>
    <t>Total DB Net Periodic Benefit Cost</t>
  </si>
  <si>
    <t>DC Current Service Cost</t>
  </si>
  <si>
    <t>Total (DB &amp; DC) Net Periodic Benefit Cost</t>
  </si>
  <si>
    <r>
      <t>Pension Credits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</si>
  <si>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Pension Credits are paid outside of the pension plans and will not be accounted for as part of the pension and benefits expense</t>
    </r>
  </si>
  <si>
    <r>
      <t>Key Assumptions</t>
    </r>
    <r>
      <rPr>
        <b/>
        <vertAlign val="superscript"/>
        <sz val="12"/>
        <rFont val="Arial"/>
        <family val="2"/>
      </rPr>
      <t>2</t>
    </r>
  </si>
  <si>
    <t>Effective discount rate on benefit obligations</t>
  </si>
  <si>
    <t>Effective rate for interest on benefit obligations</t>
  </si>
  <si>
    <t>Effective discount rate for service cost</t>
  </si>
  <si>
    <t>Effective rate for interest on service cost</t>
  </si>
  <si>
    <t>Expected return on assets</t>
  </si>
  <si>
    <t>7.00% up to 12/31/2023, 7.10%  thereafter</t>
  </si>
  <si>
    <t>Net expected return on assets</t>
  </si>
  <si>
    <t>Increases in pensionable earnings</t>
  </si>
  <si>
    <t>Ranges from 2.50% to 5.00% based on age</t>
  </si>
  <si>
    <t>Average wage index</t>
  </si>
  <si>
    <t>2.5% per year</t>
  </si>
  <si>
    <t>Mortality table</t>
  </si>
  <si>
    <t>100% CPM Private, with improvements based on scale CPM-B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</si>
  <si>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Effective discount rates and interest rates disclosed are only those applicable as at December 31, 2021</t>
    </r>
  </si>
  <si>
    <t>Remove Major Projects since not part of the allocation model</t>
  </si>
  <si>
    <t>Exclude L19504</t>
  </si>
  <si>
    <t>EAWM</t>
  </si>
  <si>
    <t>Executive</t>
  </si>
  <si>
    <t>REWS</t>
  </si>
  <si>
    <t>S&amp;R</t>
  </si>
  <si>
    <t xml:space="preserve">SCM </t>
  </si>
  <si>
    <t>2024F depreciation:</t>
  </si>
  <si>
    <t>2022 2+10 depreciation</t>
  </si>
  <si>
    <t>Remove Unify depr (2022)</t>
  </si>
  <si>
    <t>2022F adjusted for Unify</t>
  </si>
  <si>
    <t>2023 escalation</t>
  </si>
  <si>
    <t>2023 escalated depr.</t>
  </si>
  <si>
    <t>Add 2024F Unify depreciation</t>
  </si>
  <si>
    <t>2024 escalation</t>
  </si>
  <si>
    <t>2024F escalated depr.</t>
  </si>
  <si>
    <t>Total Depreciation</t>
  </si>
  <si>
    <t>BH</t>
  </si>
  <si>
    <t>AD</t>
  </si>
  <si>
    <t>Build ={ [(2023 - Unify in 2023) x2.4% inflation] x 2.2% inflation} + 2024 Unify amount</t>
  </si>
  <si>
    <t>Cost Drivers</t>
  </si>
  <si>
    <t>-</t>
  </si>
  <si>
    <t>Line No.</t>
  </si>
  <si>
    <t>Central Function ($ millions)</t>
  </si>
  <si>
    <t>2022 Estimate</t>
  </si>
  <si>
    <t>2024 Test Year</t>
  </si>
  <si>
    <t>Central Functions Costs and Cost Drivers</t>
  </si>
  <si>
    <t>(a)</t>
  </si>
  <si>
    <t>(b)</t>
  </si>
  <si>
    <t>(c)</t>
  </si>
  <si>
    <t>Flying hours.</t>
  </si>
  <si>
    <t>High-level time forecasting, 3FF.</t>
  </si>
  <si>
    <t>3FF.</t>
  </si>
  <si>
    <t>Directly attributable, high-level time forecasting, number of invoices, gross book value of PP&amp;E, revenue, balance sheet debt, 3FF.</t>
  </si>
  <si>
    <t>Capacity utilization, high-level time forecasting.</t>
  </si>
  <si>
    <t>HR case volume, estimated salary by LOB, HR business partners headcount.</t>
  </si>
  <si>
    <t>High-level time forecasting, donations value.</t>
  </si>
  <si>
    <t>High-level time forecasting, estimated salary by LOB.</t>
  </si>
  <si>
    <t>Directly attributable, spend.</t>
  </si>
  <si>
    <t>Directly attributable, network circuit usage, 3FF.</t>
  </si>
  <si>
    <t>Directly attributable, 3FF.</t>
  </si>
  <si>
    <t>Operational data and metrics common to the industry.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</si>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</sst>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_);_(&quot;$&quot;* \(#,##0\);_(&quot;$&quot;* &quot;-&quot;??_);_(@_)"/>
    <numFmt numFmtId="167" formatCode="#,##0,"/>
    <numFmt numFmtId="168" formatCode="_(* #,##0.0_);_(* \(#,##0.0\);_(* &quot;-&quot;??_);_(@_)"/>
    <numFmt numFmtId="169" formatCode="0.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242424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2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BEDAFF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11" applyNumberFormat="0" applyFill="0" applyAlignment="0" applyProtection="0"/>
    <xf numFmtId="0" fontId="1" fillId="0" borderId="12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0">
    <xf numFmtId="0" fontId="0" fillId="0" borderId="0" xfId="0"/>
    <xf numFmtId="0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40" fontId="0" fillId="2" borderId="1" xfId="0" applyNumberFormat="1" applyFill="1" applyBorder="1" applyProtection="1">
      <protection locked="0"/>
    </xf>
    <xf numFmtId="40" fontId="0" fillId="3" borderId="1" xfId="0" applyNumberFormat="1" applyFill="1" applyBorder="1" applyProtection="1">
      <protection locked="0"/>
    </xf>
    <xf numFmtId="40" fontId="0" fillId="0" borderId="0" xfId="0" applyNumberFormat="1"/>
    <xf numFmtId="0" fontId="1" fillId="0" borderId="0" xfId="0" applyFont="1"/>
    <xf numFmtId="0" fontId="2" fillId="0" borderId="0" xfId="0" applyFont="1"/>
    <xf numFmtId="40" fontId="0" fillId="0" borderId="0" xfId="0" applyNumberFormat="1" applyProtection="1">
      <protection locked="0"/>
    </xf>
    <xf numFmtId="1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0" fontId="0" fillId="0" borderId="0" xfId="0" applyAlignment="1">
      <alignment horizontal="center"/>
    </xf>
    <xf numFmtId="38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3" fontId="0" fillId="0" borderId="0" xfId="0" applyNumberFormat="1"/>
    <xf numFmtId="49" fontId="0" fillId="2" borderId="2" xfId="0" applyNumberFormat="1" applyFill="1" applyBorder="1" applyProtection="1">
      <protection locked="0"/>
    </xf>
    <xf numFmtId="0" fontId="0" fillId="0" borderId="0" xfId="0" applyFill="1"/>
    <xf numFmtId="0" fontId="0" fillId="0" borderId="2" xfId="0" applyNumberFormat="1" applyFill="1" applyBorder="1" applyProtection="1">
      <protection locked="0"/>
    </xf>
    <xf numFmtId="0" fontId="0" fillId="0" borderId="0" xfId="0" pivotButton="1"/>
    <xf numFmtId="40" fontId="0" fillId="0" borderId="0" xfId="0" pivotButton="1" applyNumberFormat="1"/>
    <xf numFmtId="40" fontId="0" fillId="4" borderId="0" xfId="0" applyNumberFormat="1" applyFill="1"/>
    <xf numFmtId="0" fontId="0" fillId="4" borderId="0" xfId="0" applyFill="1"/>
    <xf numFmtId="49" fontId="0" fillId="0" borderId="1" xfId="0" applyNumberFormat="1" applyBorder="1" applyProtection="1">
      <protection locked="0"/>
    </xf>
    <xf numFmtId="0" fontId="0" fillId="2" borderId="1" xfId="0" applyFill="1" applyBorder="1" applyProtection="1">
      <protection locked="0"/>
    </xf>
    <xf numFmtId="40" fontId="0" fillId="0" borderId="1" xfId="0" applyNumberFormat="1" applyBorder="1" applyProtection="1">
      <protection locked="0"/>
    </xf>
    <xf numFmtId="49" fontId="1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3" xfId="0" applyFont="1" applyBorder="1"/>
    <xf numFmtId="43" fontId="0" fillId="3" borderId="1" xfId="28" applyFont="1" applyFill="1" applyBorder="1" applyProtection="1">
      <protection locked="0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Border="1" applyAlignment="1">
      <alignment horizontal="left" indent="3"/>
    </xf>
    <xf numFmtId="0" fontId="0" fillId="0" borderId="0" xfId="0" applyFill="1" applyBorder="1" applyAlignment="1">
      <alignment horizontal="left" indent="3"/>
    </xf>
    <xf numFmtId="0" fontId="1" fillId="0" borderId="4" xfId="0" applyFont="1" applyBorder="1"/>
    <xf numFmtId="40" fontId="0" fillId="0" borderId="0" xfId="0" applyNumberFormat="1" applyBorder="1"/>
    <xf numFmtId="0" fontId="0" fillId="0" borderId="0" xfId="0" applyNumberFormat="1" applyFill="1" applyBorder="1" applyProtection="1">
      <protection locked="0"/>
    </xf>
    <xf numFmtId="40" fontId="0" fillId="0" borderId="0" xfId="0" applyNumberFormat="1" applyFill="1" applyBorder="1" applyProtection="1">
      <protection locked="0"/>
    </xf>
    <xf numFmtId="43" fontId="0" fillId="0" borderId="0" xfId="28" applyFon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3" fontId="0" fillId="3" borderId="5" xfId="28" applyFont="1" applyFill="1" applyBorder="1" applyProtection="1">
      <protection locked="0"/>
    </xf>
    <xf numFmtId="38" fontId="0" fillId="0" borderId="0" xfId="0" applyNumberFormat="1" applyBorder="1" applyAlignment="1">
      <alignment horizontal="center"/>
    </xf>
    <xf numFmtId="38" fontId="0" fillId="0" borderId="0" xfId="0" applyNumberFormat="1" applyFill="1" applyBorder="1" applyAlignment="1">
      <alignment horizontal="center"/>
    </xf>
    <xf numFmtId="38" fontId="1" fillId="0" borderId="3" xfId="0" applyNumberFormat="1" applyFont="1" applyBorder="1" applyAlignment="1">
      <alignment horizontal="center"/>
    </xf>
    <xf numFmtId="38" fontId="1" fillId="0" borderId="4" xfId="0" applyNumberFormat="1" applyFont="1" applyBorder="1" applyAlignment="1">
      <alignment horizontal="center"/>
    </xf>
    <xf numFmtId="40" fontId="0" fillId="0" borderId="0" xfId="0" applyNumberFormat="1" applyFill="1"/>
    <xf numFmtId="3" fontId="0" fillId="0" borderId="1" xfId="0" applyNumberFormat="1" applyFill="1" applyBorder="1" applyProtection="1">
      <protection locked="0"/>
    </xf>
    <xf numFmtId="38" fontId="0" fillId="0" borderId="0" xfId="0" applyNumberFormat="1" applyAlignment="1">
      <alignment horizontal="center"/>
    </xf>
    <xf numFmtId="43" fontId="0" fillId="0" borderId="0" xfId="28" applyFont="1" applyAlignment="1">
      <alignment horizontal="center"/>
    </xf>
    <xf numFmtId="0" fontId="1" fillId="5" borderId="0" xfId="0" applyFont="1" applyFill="1"/>
    <xf numFmtId="0" fontId="0" fillId="6" borderId="0" xfId="0" applyFill="1"/>
    <xf numFmtId="40" fontId="1" fillId="4" borderId="0" xfId="0" applyNumberFormat="1" applyFont="1" applyFill="1"/>
    <xf numFmtId="0" fontId="0" fillId="0" borderId="8" xfId="0" applyBorder="1"/>
    <xf numFmtId="38" fontId="0" fillId="0" borderId="0" xfId="0" applyNumberFormat="1" applyBorder="1"/>
    <xf numFmtId="0" fontId="0" fillId="0" borderId="9" xfId="0" applyBorder="1"/>
    <xf numFmtId="40" fontId="0" fillId="0" borderId="10" xfId="0" applyNumberFormat="1" applyBorder="1"/>
    <xf numFmtId="38" fontId="0" fillId="0" borderId="10" xfId="0" applyNumberFormat="1" applyBorder="1" applyAlignment="1">
      <alignment horizontal="center"/>
    </xf>
    <xf numFmtId="38" fontId="0" fillId="0" borderId="10" xfId="0" applyNumberFormat="1" applyBorder="1"/>
    <xf numFmtId="0" fontId="1" fillId="0" borderId="6" xfId="0" applyFont="1" applyBorder="1"/>
    <xf numFmtId="40" fontId="1" fillId="0" borderId="7" xfId="0" applyNumberFormat="1" applyFont="1" applyBorder="1"/>
    <xf numFmtId="40" fontId="1" fillId="0" borderId="7" xfId="0" applyNumberFormat="1" applyFont="1" applyBorder="1" applyAlignment="1">
      <alignment horizontal="center"/>
    </xf>
    <xf numFmtId="40" fontId="1" fillId="0" borderId="0" xfId="0" applyNumberFormat="1" applyFont="1"/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38" fontId="0" fillId="0" borderId="0" xfId="0" applyNumberFormat="1" applyAlignment="1" applyProtection="1">
      <alignment horizontal="center"/>
      <protection locked="0"/>
    </xf>
    <xf numFmtId="38" fontId="0" fillId="7" borderId="0" xfId="0" applyNumberFormat="1" applyFill="1" applyAlignment="1" applyProtection="1">
      <alignment horizontal="center"/>
      <protection locked="0"/>
    </xf>
    <xf numFmtId="38" fontId="0" fillId="7" borderId="10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Protection="1">
      <protection locked="0"/>
    </xf>
    <xf numFmtId="165" fontId="0" fillId="0" borderId="0" xfId="28" applyNumberFormat="1" applyFont="1" applyAlignment="1">
      <alignment horizontal="center"/>
    </xf>
    <xf numFmtId="49" fontId="6" fillId="0" borderId="0" xfId="0" applyNumberFormat="1" applyFont="1" applyProtection="1">
      <protection locked="0"/>
    </xf>
    <xf numFmtId="0" fontId="7" fillId="0" borderId="0" xfId="0" applyFont="1"/>
    <xf numFmtId="0" fontId="8" fillId="0" borderId="0" xfId="0" applyFont="1"/>
    <xf numFmtId="49" fontId="0" fillId="8" borderId="1" xfId="0" applyNumberFormat="1" applyFill="1" applyBorder="1" applyProtection="1">
      <protection locked="0"/>
    </xf>
    <xf numFmtId="40" fontId="0" fillId="8" borderId="1" xfId="0" applyNumberFormat="1" applyFill="1" applyBorder="1" applyProtection="1">
      <protection locked="0"/>
    </xf>
    <xf numFmtId="0" fontId="0" fillId="8" borderId="0" xfId="0" applyFill="1"/>
    <xf numFmtId="49" fontId="0" fillId="9" borderId="1" xfId="0" applyNumberFormat="1" applyFill="1" applyBorder="1" applyProtection="1">
      <protection locked="0"/>
    </xf>
    <xf numFmtId="40" fontId="0" fillId="9" borderId="1" xfId="0" applyNumberFormat="1" applyFill="1" applyBorder="1" applyProtection="1">
      <protection locked="0"/>
    </xf>
    <xf numFmtId="0" fontId="0" fillId="9" borderId="0" xfId="0" applyFill="1"/>
    <xf numFmtId="0" fontId="15" fillId="0" borderId="0" xfId="6" applyFont="1"/>
    <xf numFmtId="0" fontId="3" fillId="0" borderId="0" xfId="6"/>
    <xf numFmtId="165" fontId="3" fillId="0" borderId="0" xfId="10" applyNumberFormat="1" applyFont="1"/>
    <xf numFmtId="0" fontId="5" fillId="0" borderId="0" xfId="14"/>
    <xf numFmtId="165" fontId="0" fillId="0" borderId="0" xfId="10" applyNumberFormat="1" applyFont="1"/>
    <xf numFmtId="0" fontId="16" fillId="0" borderId="0" xfId="14" applyFont="1"/>
    <xf numFmtId="165" fontId="3" fillId="0" borderId="0" xfId="10" applyNumberFormat="1" applyFont="1" applyFill="1"/>
    <xf numFmtId="165" fontId="3" fillId="0" borderId="14" xfId="10" applyNumberFormat="1" applyFont="1" applyFill="1" applyBorder="1"/>
    <xf numFmtId="0" fontId="17" fillId="0" borderId="0" xfId="14" applyFont="1"/>
    <xf numFmtId="165" fontId="3" fillId="0" borderId="15" xfId="10" applyNumberFormat="1" applyFont="1" applyFill="1" applyBorder="1"/>
    <xf numFmtId="165" fontId="3" fillId="0" borderId="0" xfId="10" applyNumberFormat="1" applyFont="1" applyFill="1" applyBorder="1"/>
    <xf numFmtId="38" fontId="5" fillId="0" borderId="0" xfId="14" applyNumberFormat="1"/>
    <xf numFmtId="165" fontId="5" fillId="0" borderId="0" xfId="14" applyNumberFormat="1"/>
    <xf numFmtId="0" fontId="13" fillId="0" borderId="0" xfId="6" applyFont="1"/>
    <xf numFmtId="166" fontId="1" fillId="0" borderId="4" xfId="32" applyNumberFormat="1" applyFont="1" applyFill="1" applyBorder="1"/>
    <xf numFmtId="0" fontId="18" fillId="0" borderId="0" xfId="0" applyFont="1"/>
    <xf numFmtId="0" fontId="0" fillId="12" borderId="13" xfId="0" applyFill="1" applyBorder="1" applyAlignment="1">
      <alignment horizontal="center"/>
    </xf>
    <xf numFmtId="0" fontId="0" fillId="0" borderId="13" xfId="0" applyBorder="1"/>
    <xf numFmtId="43" fontId="0" fillId="0" borderId="13" xfId="28" applyFont="1" applyBorder="1" applyAlignment="1">
      <alignment horizontal="center"/>
    </xf>
    <xf numFmtId="43" fontId="1" fillId="0" borderId="0" xfId="28" applyFont="1"/>
    <xf numFmtId="0" fontId="3" fillId="6" borderId="0" xfId="3" applyFill="1"/>
    <xf numFmtId="43" fontId="0" fillId="6" borderId="0" xfId="0" applyNumberFormat="1" applyFill="1"/>
    <xf numFmtId="0" fontId="1" fillId="11" borderId="13" xfId="14" applyFont="1" applyFill="1" applyBorder="1" applyAlignment="1">
      <alignment horizontal="left"/>
    </xf>
    <xf numFmtId="0" fontId="1" fillId="7" borderId="13" xfId="14" applyFont="1" applyFill="1" applyBorder="1" applyAlignment="1">
      <alignment horizontal="left"/>
    </xf>
    <xf numFmtId="0" fontId="1" fillId="7" borderId="0" xfId="14" applyFont="1" applyFill="1" applyAlignment="1">
      <alignment horizontal="center"/>
    </xf>
    <xf numFmtId="0" fontId="3" fillId="0" borderId="0" xfId="14" applyFont="1"/>
    <xf numFmtId="0" fontId="1" fillId="7" borderId="13" xfId="14" applyFont="1" applyFill="1" applyBorder="1" applyAlignment="1">
      <alignment horizontal="center"/>
    </xf>
    <xf numFmtId="165" fontId="14" fillId="7" borderId="16" xfId="33" applyNumberFormat="1" applyFont="1" applyFill="1" applyBorder="1" applyAlignment="1" applyProtection="1">
      <alignment horizontal="left" vertical="center" wrapText="1"/>
      <protection locked="0"/>
    </xf>
    <xf numFmtId="165" fontId="14" fillId="13" borderId="13" xfId="33" applyNumberFormat="1" applyFont="1" applyFill="1" applyBorder="1" applyAlignment="1" applyProtection="1">
      <alignment horizontal="left" vertical="center" wrapText="1"/>
      <protection locked="0"/>
    </xf>
    <xf numFmtId="165" fontId="14" fillId="0" borderId="13" xfId="33" applyNumberFormat="1" applyFont="1" applyFill="1" applyBorder="1" applyAlignment="1" applyProtection="1">
      <alignment horizontal="left" vertical="center" wrapText="1"/>
      <protection locked="0"/>
    </xf>
    <xf numFmtId="167" fontId="3" fillId="0" borderId="13" xfId="14" applyNumberFormat="1" applyFont="1" applyBorder="1" applyAlignment="1">
      <alignment horizontal="center"/>
    </xf>
    <xf numFmtId="167" fontId="3" fillId="4" borderId="13" xfId="14" applyNumberFormat="1" applyFont="1" applyFill="1" applyBorder="1" applyAlignment="1">
      <alignment horizontal="center"/>
    </xf>
    <xf numFmtId="167" fontId="3" fillId="13" borderId="13" xfId="14" applyNumberFormat="1" applyFont="1" applyFill="1" applyBorder="1" applyAlignment="1">
      <alignment horizontal="center"/>
    </xf>
    <xf numFmtId="165" fontId="14" fillId="10" borderId="13" xfId="33" applyNumberFormat="1" applyFont="1" applyFill="1" applyBorder="1" applyAlignment="1" applyProtection="1">
      <alignment horizontal="left" vertical="center" wrapText="1"/>
      <protection locked="0"/>
    </xf>
    <xf numFmtId="165" fontId="14" fillId="14" borderId="13" xfId="33" applyNumberFormat="1" applyFont="1" applyFill="1" applyBorder="1" applyAlignment="1" applyProtection="1">
      <alignment horizontal="left" vertical="center" wrapText="1"/>
      <protection locked="0"/>
    </xf>
    <xf numFmtId="167" fontId="3" fillId="14" borderId="13" xfId="14" applyNumberFormat="1" applyFont="1" applyFill="1" applyBorder="1" applyAlignment="1">
      <alignment horizontal="center"/>
    </xf>
    <xf numFmtId="165" fontId="14" fillId="0" borderId="16" xfId="33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14" applyFont="1" applyBorder="1"/>
    <xf numFmtId="0" fontId="3" fillId="0" borderId="13" xfId="14" applyFont="1" applyBorder="1" applyAlignment="1">
      <alignment horizontal="center"/>
    </xf>
    <xf numFmtId="0" fontId="1" fillId="4" borderId="13" xfId="14" applyFont="1" applyFill="1" applyBorder="1" applyAlignment="1">
      <alignment horizontal="left"/>
    </xf>
    <xf numFmtId="0" fontId="12" fillId="15" borderId="17" xfId="14" applyFont="1" applyFill="1" applyBorder="1" applyAlignment="1">
      <alignment horizontal="left"/>
    </xf>
    <xf numFmtId="167" fontId="12" fillId="15" borderId="17" xfId="14" applyNumberFormat="1" applyFont="1" applyFill="1" applyBorder="1" applyAlignment="1">
      <alignment horizontal="center"/>
    </xf>
    <xf numFmtId="0" fontId="3" fillId="0" borderId="0" xfId="14" applyFont="1" applyAlignment="1">
      <alignment horizontal="left"/>
    </xf>
    <xf numFmtId="0" fontId="3" fillId="6" borderId="0" xfId="14" applyFont="1" applyFill="1" applyAlignment="1">
      <alignment horizontal="left"/>
    </xf>
    <xf numFmtId="167" fontId="3" fillId="0" borderId="0" xfId="14" applyNumberFormat="1" applyFont="1" applyAlignment="1">
      <alignment horizontal="center"/>
    </xf>
    <xf numFmtId="0" fontId="5" fillId="0" borderId="0" xfId="14" applyAlignment="1">
      <alignment horizontal="center"/>
    </xf>
    <xf numFmtId="0" fontId="3" fillId="0" borderId="0" xfId="14" applyFont="1" applyAlignment="1">
      <alignment horizontal="center"/>
    </xf>
    <xf numFmtId="0" fontId="19" fillId="0" borderId="0" xfId="20" applyFont="1"/>
    <xf numFmtId="0" fontId="3" fillId="0" borderId="0" xfId="20"/>
    <xf numFmtId="0" fontId="20" fillId="0" borderId="0" xfId="20" applyFont="1"/>
    <xf numFmtId="0" fontId="22" fillId="16" borderId="18" xfId="34" applyFont="1" applyFill="1" applyBorder="1" applyAlignment="1">
      <alignment horizontal="left"/>
    </xf>
    <xf numFmtId="0" fontId="23" fillId="16" borderId="18" xfId="30" applyFont="1" applyFill="1" applyBorder="1" applyAlignment="1">
      <alignment horizontal="center" wrapText="1"/>
    </xf>
    <xf numFmtId="0" fontId="23" fillId="16" borderId="0" xfId="30" applyFont="1" applyFill="1" applyBorder="1" applyAlignment="1">
      <alignment horizontal="center" wrapText="1"/>
    </xf>
    <xf numFmtId="0" fontId="24" fillId="0" borderId="0" xfId="34" applyFont="1" applyAlignment="1">
      <alignment horizontal="right"/>
    </xf>
    <xf numFmtId="0" fontId="25" fillId="0" borderId="0" xfId="20" applyFont="1"/>
    <xf numFmtId="0" fontId="26" fillId="0" borderId="0" xfId="20" applyFont="1"/>
    <xf numFmtId="0" fontId="27" fillId="0" borderId="0" xfId="20" applyFont="1" applyAlignment="1">
      <alignment horizontal="right"/>
    </xf>
    <xf numFmtId="165" fontId="27" fillId="0" borderId="0" xfId="35" applyNumberFormat="1" applyFont="1"/>
    <xf numFmtId="165" fontId="28" fillId="0" borderId="0" xfId="20" applyNumberFormat="1" applyFont="1"/>
    <xf numFmtId="165" fontId="27" fillId="0" borderId="0" xfId="35" applyNumberFormat="1" applyFont="1" applyFill="1"/>
    <xf numFmtId="0" fontId="27" fillId="0" borderId="14" xfId="31" applyFont="1" applyBorder="1" applyAlignment="1">
      <alignment horizontal="right"/>
    </xf>
    <xf numFmtId="165" fontId="27" fillId="0" borderId="14" xfId="31" applyNumberFormat="1" applyFont="1" applyBorder="1"/>
    <xf numFmtId="165" fontId="28" fillId="0" borderId="14" xfId="31" applyNumberFormat="1" applyFont="1" applyBorder="1"/>
    <xf numFmtId="165" fontId="27" fillId="0" borderId="14" xfId="35" applyNumberFormat="1" applyFont="1" applyBorder="1"/>
    <xf numFmtId="165" fontId="28" fillId="0" borderId="14" xfId="20" applyNumberFormat="1" applyFont="1" applyBorder="1"/>
    <xf numFmtId="0" fontId="28" fillId="4" borderId="14" xfId="31" applyFont="1" applyFill="1" applyBorder="1" applyAlignment="1">
      <alignment horizontal="right"/>
    </xf>
    <xf numFmtId="165" fontId="28" fillId="4" borderId="14" xfId="35" applyNumberFormat="1" applyFont="1" applyFill="1" applyBorder="1"/>
    <xf numFmtId="165" fontId="28" fillId="4" borderId="14" xfId="20" applyNumberFormat="1" applyFont="1" applyFill="1" applyBorder="1"/>
    <xf numFmtId="0" fontId="27" fillId="0" borderId="3" xfId="31" applyFont="1" applyBorder="1" applyAlignment="1">
      <alignment horizontal="right"/>
    </xf>
    <xf numFmtId="165" fontId="27" fillId="0" borderId="3" xfId="35" applyNumberFormat="1" applyFont="1" applyBorder="1"/>
    <xf numFmtId="165" fontId="28" fillId="0" borderId="3" xfId="20" applyNumberFormat="1" applyFont="1" applyBorder="1"/>
    <xf numFmtId="165" fontId="27" fillId="17" borderId="0" xfId="35" applyNumberFormat="1" applyFont="1" applyFill="1"/>
    <xf numFmtId="0" fontId="30" fillId="0" borderId="0" xfId="20" applyFont="1"/>
    <xf numFmtId="0" fontId="24" fillId="0" borderId="18" xfId="34" applyFont="1" applyBorder="1" applyAlignment="1">
      <alignment horizontal="left"/>
    </xf>
    <xf numFmtId="0" fontId="28" fillId="0" borderId="18" xfId="30" applyFont="1" applyBorder="1" applyAlignment="1">
      <alignment horizontal="center" wrapText="1"/>
    </xf>
    <xf numFmtId="10" fontId="30" fillId="0" borderId="0" xfId="20" applyNumberFormat="1" applyFont="1" applyAlignment="1">
      <alignment horizontal="center"/>
    </xf>
    <xf numFmtId="0" fontId="33" fillId="0" borderId="0" xfId="20" applyFont="1"/>
    <xf numFmtId="0" fontId="5" fillId="0" borderId="0" xfId="20" applyFont="1"/>
    <xf numFmtId="0" fontId="30" fillId="0" borderId="0" xfId="20" applyFont="1" applyAlignment="1">
      <alignment vertical="top"/>
    </xf>
    <xf numFmtId="10" fontId="30" fillId="0" borderId="0" xfId="20" applyNumberFormat="1" applyFont="1" applyAlignment="1">
      <alignment horizontal="center" vertical="top" wrapText="1"/>
    </xf>
    <xf numFmtId="10" fontId="30" fillId="0" borderId="0" xfId="20" applyNumberFormat="1" applyFont="1" applyAlignment="1">
      <alignment horizontal="center" vertical="top"/>
    </xf>
    <xf numFmtId="10" fontId="30" fillId="0" borderId="0" xfId="20" applyNumberFormat="1" applyFont="1" applyAlignment="1">
      <alignment horizontal="centerContinuous" vertical="top" wrapText="1"/>
    </xf>
    <xf numFmtId="10" fontId="30" fillId="0" borderId="0" xfId="20" applyNumberFormat="1" applyFont="1" applyAlignment="1">
      <alignment horizontal="centerContinuous" vertical="top"/>
    </xf>
    <xf numFmtId="10" fontId="30" fillId="0" borderId="0" xfId="36" applyNumberFormat="1" applyFont="1" applyAlignment="1">
      <alignment horizontal="centerContinuous"/>
    </xf>
    <xf numFmtId="10" fontId="5" fillId="0" borderId="0" xfId="36" applyNumberFormat="1" applyFont="1" applyAlignment="1">
      <alignment horizontal="centerContinuous"/>
    </xf>
    <xf numFmtId="10" fontId="30" fillId="0" borderId="0" xfId="20" applyNumberFormat="1" applyFont="1" applyAlignment="1">
      <alignment horizontal="centerContinuous"/>
    </xf>
    <xf numFmtId="0" fontId="5" fillId="0" borderId="0" xfId="20" applyFont="1" applyAlignment="1">
      <alignment horizontal="centerContinuous"/>
    </xf>
    <xf numFmtId="165" fontId="14" fillId="17" borderId="0" xfId="10" applyNumberFormat="1" applyFont="1" applyFill="1" applyBorder="1"/>
    <xf numFmtId="38" fontId="14" fillId="17" borderId="0" xfId="0" applyNumberFormat="1" applyFont="1" applyFill="1"/>
    <xf numFmtId="38" fontId="0" fillId="17" borderId="0" xfId="0" applyNumberFormat="1" applyFill="1"/>
    <xf numFmtId="0" fontId="0" fillId="0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43" fontId="1" fillId="14" borderId="4" xfId="28" applyFont="1" applyFill="1" applyBorder="1"/>
    <xf numFmtId="43" fontId="0" fillId="0" borderId="14" xfId="28" applyFont="1" applyBorder="1"/>
    <xf numFmtId="0" fontId="0" fillId="0" borderId="0" xfId="0"/>
    <xf numFmtId="165" fontId="0" fillId="0" borderId="0" xfId="28" applyNumberFormat="1" applyFont="1"/>
    <xf numFmtId="43" fontId="0" fillId="0" borderId="0" xfId="28" applyFont="1"/>
    <xf numFmtId="10" fontId="0" fillId="0" borderId="0" xfId="29" applyNumberFormat="1" applyFont="1"/>
    <xf numFmtId="10" fontId="0" fillId="0" borderId="15" xfId="29" applyNumberFormat="1" applyFont="1" applyBorder="1"/>
    <xf numFmtId="165" fontId="0" fillId="0" borderId="15" xfId="28" applyNumberFormat="1" applyFont="1" applyBorder="1"/>
    <xf numFmtId="43" fontId="1" fillId="0" borderId="4" xfId="28" applyFont="1" applyBorder="1"/>
    <xf numFmtId="0" fontId="30" fillId="0" borderId="0" xfId="0" applyFont="1" applyFill="1"/>
    <xf numFmtId="0" fontId="30" fillId="0" borderId="0" xfId="6" applyFont="1" applyFill="1"/>
    <xf numFmtId="0" fontId="30" fillId="0" borderId="15" xfId="6" applyFont="1" applyFill="1" applyBorder="1"/>
    <xf numFmtId="0" fontId="30" fillId="0" borderId="15" xfId="6" applyFont="1" applyFill="1" applyBorder="1" applyAlignment="1">
      <alignment horizontal="center" wrapText="1"/>
    </xf>
    <xf numFmtId="0" fontId="30" fillId="0" borderId="0" xfId="6" applyFont="1" applyFill="1" applyBorder="1"/>
    <xf numFmtId="0" fontId="30" fillId="0" borderId="0" xfId="6" applyFont="1" applyFill="1" applyBorder="1" applyAlignment="1">
      <alignment horizontal="center" wrapText="1"/>
    </xf>
    <xf numFmtId="166" fontId="30" fillId="0" borderId="0" xfId="38" applyNumberFormat="1" applyFont="1" applyFill="1" applyBorder="1"/>
    <xf numFmtId="168" fontId="30" fillId="0" borderId="0" xfId="28" applyNumberFormat="1" applyFont="1" applyFill="1" applyBorder="1"/>
    <xf numFmtId="0" fontId="30" fillId="0" borderId="0" xfId="0" applyFont="1" applyFill="1" applyBorder="1"/>
    <xf numFmtId="0" fontId="30" fillId="0" borderId="0" xfId="0" applyFont="1" applyFill="1" applyBorder="1" applyAlignment="1">
      <alignment horizontal="center"/>
    </xf>
    <xf numFmtId="168" fontId="30" fillId="0" borderId="0" xfId="28" applyNumberFormat="1" applyFont="1" applyFill="1" applyBorder="1" applyAlignment="1">
      <alignment horizontal="center"/>
    </xf>
    <xf numFmtId="169" fontId="30" fillId="0" borderId="0" xfId="28" applyNumberFormat="1" applyFont="1" applyFill="1" applyAlignment="1">
      <alignment horizontal="center"/>
    </xf>
    <xf numFmtId="0" fontId="1" fillId="7" borderId="13" xfId="14" applyFont="1" applyFill="1" applyBorder="1" applyAlignment="1">
      <alignment horizontal="center"/>
    </xf>
    <xf numFmtId="40" fontId="1" fillId="5" borderId="0" xfId="0" applyNumberFormat="1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0" fillId="0" borderId="15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horizontal="center"/>
    </xf>
    <xf numFmtId="169" fontId="30" fillId="0" borderId="0" xfId="7" applyNumberFormat="1" applyFont="1" applyFill="1" applyAlignment="1">
      <alignment horizontal="center"/>
    </xf>
    <xf numFmtId="9" fontId="30" fillId="0" borderId="0" xfId="36" applyFont="1" applyFill="1"/>
    <xf numFmtId="9" fontId="30" fillId="0" borderId="0" xfId="36" applyFont="1" applyFill="1" applyAlignment="1">
      <alignment wrapText="1"/>
    </xf>
    <xf numFmtId="165" fontId="30" fillId="0" borderId="0" xfId="0" applyNumberFormat="1" applyFont="1" applyFill="1"/>
    <xf numFmtId="43" fontId="30" fillId="0" borderId="0" xfId="28" applyFont="1" applyFill="1"/>
    <xf numFmtId="43" fontId="30" fillId="0" borderId="0" xfId="0" applyNumberFormat="1" applyFont="1" applyFill="1"/>
    <xf numFmtId="169" fontId="30" fillId="0" borderId="4" xfId="28" applyNumberFormat="1" applyFont="1" applyFill="1" applyBorder="1" applyAlignment="1">
      <alignment horizontal="center"/>
    </xf>
    <xf numFmtId="0" fontId="35" fillId="0" borderId="0" xfId="0" applyFont="1" applyFill="1" applyBorder="1"/>
    <xf numFmtId="0" fontId="36" fillId="0" borderId="0" xfId="0" applyFont="1" applyFill="1" applyBorder="1" applyAlignment="1">
      <alignment horizontal="center"/>
    </xf>
    <xf numFmtId="165" fontId="30" fillId="0" borderId="0" xfId="28" applyNumberFormat="1" applyFont="1" applyFill="1" applyBorder="1"/>
    <xf numFmtId="43" fontId="30" fillId="0" borderId="0" xfId="28" applyFont="1" applyFill="1" applyBorder="1" applyAlignment="1">
      <alignment horizontal="center"/>
    </xf>
    <xf numFmtId="165" fontId="34" fillId="0" borderId="0" xfId="28" applyNumberFormat="1" applyFont="1" applyFill="1" applyBorder="1"/>
  </cellXfs>
  <cellStyles count="44">
    <cellStyle name="Comma" xfId="28" builtinId="3"/>
    <cellStyle name="Comma 10 2" xfId="25" xr:uid="{056971DB-9CE4-4F55-AA73-F6D1BF9918EE}"/>
    <cellStyle name="Comma 128" xfId="35" xr:uid="{91D6AD2F-F26B-4451-845E-354614D14586}"/>
    <cellStyle name="Comma 2" xfId="7" xr:uid="{50537B39-8ACD-4FA9-8FFC-172F1F1260F6}"/>
    <cellStyle name="Comma 2 2" xfId="33" xr:uid="{C437E541-A5B1-42CA-9CF3-910BD2D80A01}"/>
    <cellStyle name="Comma 2 5" xfId="21" xr:uid="{D692908B-4F80-40C6-97A1-1507B5596058}"/>
    <cellStyle name="Comma 3" xfId="10" xr:uid="{A4B3FB56-233C-4DD7-A843-B33875156B31}"/>
    <cellStyle name="Comma 3 2" xfId="40" xr:uid="{27B512D9-4DED-4823-BF6B-7AB2AB3CA34C}"/>
    <cellStyle name="Comma 4" xfId="18" xr:uid="{E1367693-766D-4E5A-B1D8-D9C44599AE94}"/>
    <cellStyle name="Comma 4 2" xfId="42" xr:uid="{DA3A6FE7-0B12-4D88-977B-6401E9F2E590}"/>
    <cellStyle name="Comma 5" xfId="26" xr:uid="{F86FD035-549E-4A09-8FA0-FA47ECA99059}"/>
    <cellStyle name="Comma 7" xfId="1" xr:uid="{C37A645E-9D0B-4A6B-B9BB-7AF663F46873}"/>
    <cellStyle name="Comma 9" xfId="16" xr:uid="{35710133-8395-4729-85A5-E9F6B432DF1E}"/>
    <cellStyle name="Comma 9 2" xfId="27" xr:uid="{7249806A-FD48-4E16-978B-12678FC36040}"/>
    <cellStyle name="Currency 2" xfId="32" xr:uid="{2426E6BE-B582-41FB-92A8-C73F21752D14}"/>
    <cellStyle name="Currency 2 2" xfId="38" xr:uid="{9D645FB2-A679-4DCC-A611-1524C9A0B3F6}"/>
    <cellStyle name="Heading 3" xfId="30" builtinId="18"/>
    <cellStyle name="Normal" xfId="0" builtinId="0"/>
    <cellStyle name="Normal 10" xfId="3" xr:uid="{0BC64569-07B3-4728-95D3-7C4333E0B418}"/>
    <cellStyle name="Normal 10 2" xfId="24" xr:uid="{2AEEA937-9C8F-4283-BD58-2A8FA0513F71}"/>
    <cellStyle name="Normal 10 2 2" xfId="20" xr:uid="{0B1844B8-0BF6-49EA-905E-84A69BA7AAC2}"/>
    <cellStyle name="Normal 11" xfId="4" xr:uid="{55178416-7043-48AD-AEAC-07E38745B55D}"/>
    <cellStyle name="Normal 13" xfId="23" xr:uid="{D9F5DCCD-53C7-445F-8F40-6A07A42D6047}"/>
    <cellStyle name="Normal 2" xfId="5" xr:uid="{9C86DB52-D5CB-4871-AEDD-67D405274115}"/>
    <cellStyle name="Normal 2 2" xfId="19" xr:uid="{D20E1754-897B-45B3-8CE8-832239FD4AAA}"/>
    <cellStyle name="Normal 2 9" xfId="14" xr:uid="{B15B2343-DADE-4E2F-8F97-2FBDE725A7F6}"/>
    <cellStyle name="Normal 3" xfId="6" xr:uid="{EEF1487C-7330-43AF-BD53-32B5EA84114A}"/>
    <cellStyle name="Normal 3 2" xfId="13" xr:uid="{34062B4B-E3EB-4B7E-B219-3D8E9AAE576B}"/>
    <cellStyle name="Normal 38" xfId="2" xr:uid="{3D48B5C5-FC7E-4E1E-9302-954A220755DC}"/>
    <cellStyle name="Normal 4" xfId="9" xr:uid="{4D75B85E-8AB0-4BA4-A477-DE71A3CD9E51}"/>
    <cellStyle name="Normal 4 2" xfId="39" xr:uid="{BA468096-7E6D-4C67-8A07-6AD60A2539A6}"/>
    <cellStyle name="Normal 5" xfId="17" xr:uid="{82AF9847-F985-463A-96F8-D2BD92A47915}"/>
    <cellStyle name="Normal 6" xfId="12" xr:uid="{7399C6BE-147B-499C-AA74-90B6F96C3587}"/>
    <cellStyle name="Normal 7" xfId="22" xr:uid="{0B79B1CC-4786-4184-8713-D0E3FA42B105}"/>
    <cellStyle name="Normal 8" xfId="11" xr:uid="{A00A147D-F76E-4DAB-8C5A-DA2B301F99A7}"/>
    <cellStyle name="Normal 9" xfId="15" xr:uid="{A18FEF6A-0613-47D7-ACAE-0D0A47B112EF}"/>
    <cellStyle name="Percent" xfId="29" builtinId="5"/>
    <cellStyle name="Percent 2" xfId="8" xr:uid="{C24E40EA-C21D-4234-AA5E-5BC4A60C6FED}"/>
    <cellStyle name="Percent 2 2" xfId="36" xr:uid="{471E8E8D-FDBB-4260-A4FF-30A3E9383A6B}"/>
    <cellStyle name="Percent 3" xfId="37" xr:uid="{A66380E4-F355-4BD0-A6C7-C41D990AA454}"/>
    <cellStyle name="Percent 3 2" xfId="41" xr:uid="{699C6CEF-418B-4DED-B079-0BA6FADC9465}"/>
    <cellStyle name="Percent 4" xfId="43" xr:uid="{02C3402D-8548-4974-8AA1-46B58760BF2C}"/>
    <cellStyle name="Title 2" xfId="34" xr:uid="{A1790DD9-2070-4FD0-8B63-540E5BA90960}"/>
    <cellStyle name="Total" xfId="31" builtinId="25"/>
  </cellStyles>
  <dxfs count="2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auto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numFmt numFmtId="6" formatCode="#,##0_);[Red]\(#,##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C54EE286-1638-47C9-910E-70DF41D0E95D}"/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117" Type="http://schemas.openxmlformats.org/officeDocument/2006/relationships/calcChain" Target="calcChain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12" Type="http://schemas.openxmlformats.org/officeDocument/2006/relationships/pivotCacheDefinition" Target="pivotCache/pivotCacheDefinition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89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102" Type="http://schemas.openxmlformats.org/officeDocument/2006/relationships/externalLink" Target="externalLinks/externalLink8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90" Type="http://schemas.openxmlformats.org/officeDocument/2006/relationships/externalLink" Target="externalLinks/externalLink72.xml"/><Relationship Id="rId95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59.xml"/><Relationship Id="rId100" Type="http://schemas.openxmlformats.org/officeDocument/2006/relationships/externalLink" Target="externalLinks/externalLink82.xml"/><Relationship Id="rId105" Type="http://schemas.openxmlformats.org/officeDocument/2006/relationships/externalLink" Target="externalLinks/externalLink87.xml"/><Relationship Id="rId113" Type="http://schemas.openxmlformats.org/officeDocument/2006/relationships/theme" Target="theme/theme1.xml"/><Relationship Id="rId11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75.xml"/><Relationship Id="rId98" Type="http://schemas.openxmlformats.org/officeDocument/2006/relationships/externalLink" Target="externalLinks/externalLink80.xml"/><Relationship Id="rId121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103" Type="http://schemas.openxmlformats.org/officeDocument/2006/relationships/externalLink" Target="externalLinks/externalLink85.xml"/><Relationship Id="rId108" Type="http://schemas.openxmlformats.org/officeDocument/2006/relationships/externalLink" Target="externalLinks/externalLink90.xml"/><Relationship Id="rId116" Type="http://schemas.microsoft.com/office/2017/10/relationships/person" Target="persons/person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73.xml"/><Relationship Id="rId96" Type="http://schemas.openxmlformats.org/officeDocument/2006/relationships/externalLink" Target="externalLinks/externalLink78.xml"/><Relationship Id="rId111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6" Type="http://schemas.openxmlformats.org/officeDocument/2006/relationships/externalLink" Target="externalLinks/externalLink88.xml"/><Relationship Id="rId114" Type="http://schemas.openxmlformats.org/officeDocument/2006/relationships/styles" Target="styles.xml"/><Relationship Id="rId11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94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109" Type="http://schemas.openxmlformats.org/officeDocument/2006/relationships/externalLink" Target="externalLinks/externalLink9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104" Type="http://schemas.openxmlformats.org/officeDocument/2006/relationships/externalLink" Target="externalLinks/externalLink86.xml"/><Relationship Id="rId12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110" Type="http://schemas.openxmlformats.org/officeDocument/2006/relationships/externalLink" Target="externalLinks/externalLink92.xml"/><Relationship Id="rId11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65067</xdr:colOff>
      <xdr:row>16</xdr:row>
      <xdr:rowOff>102491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5786DF-DEA9-4AA3-B5EC-3B81A3B39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66667" cy="30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212726</xdr:colOff>
      <xdr:row>2</xdr:row>
      <xdr:rowOff>66677</xdr:rowOff>
    </xdr:from>
    <xdr:to>
      <xdr:col>18</xdr:col>
      <xdr:colOff>816770</xdr:colOff>
      <xdr:row>19</xdr:row>
      <xdr:rowOff>66677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16CC19-28BD-4A18-8AA8-B9E78196B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4306" y="432437"/>
          <a:ext cx="4581684" cy="3108960"/>
        </a:xfrm>
        <a:prstGeom prst="rect">
          <a:avLst/>
        </a:prstGeom>
      </xdr:spPr>
    </xdr:pic>
    <xdr:clientData/>
  </xdr:twoCellAnchor>
  <xdr:twoCellAnchor editAs="oneCell">
    <xdr:from>
      <xdr:col>18</xdr:col>
      <xdr:colOff>808036</xdr:colOff>
      <xdr:row>1</xdr:row>
      <xdr:rowOff>26986</xdr:rowOff>
    </xdr:from>
    <xdr:to>
      <xdr:col>19</xdr:col>
      <xdr:colOff>1614726</xdr:colOff>
      <xdr:row>19</xdr:row>
      <xdr:rowOff>46223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7C998-9EC2-4993-818D-29546DB4D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27256" y="209866"/>
          <a:ext cx="4784330" cy="3311077"/>
        </a:xfrm>
        <a:prstGeom prst="rect">
          <a:avLst/>
        </a:prstGeom>
      </xdr:spPr>
    </xdr:pic>
    <xdr:clientData/>
  </xdr:twoCellAnchor>
  <xdr:twoCellAnchor editAs="oneCell">
    <xdr:from>
      <xdr:col>18</xdr:col>
      <xdr:colOff>866774</xdr:colOff>
      <xdr:row>18</xdr:row>
      <xdr:rowOff>106363</xdr:rowOff>
    </xdr:from>
    <xdr:to>
      <xdr:col>19</xdr:col>
      <xdr:colOff>1806821</xdr:colOff>
      <xdr:row>31</xdr:row>
      <xdr:rowOff>49337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49F2DE-5430-4FA0-8432-C0E5E97AD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85994" y="3398203"/>
          <a:ext cx="4917687" cy="23204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63499</xdr:colOff>
      <xdr:row>2</xdr:row>
      <xdr:rowOff>46092</xdr:rowOff>
    </xdr:from>
    <xdr:to>
      <xdr:col>20</xdr:col>
      <xdr:colOff>213988</xdr:colOff>
      <xdr:row>8</xdr:row>
      <xdr:rowOff>42538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6A419-3E66-4B2C-A984-B97B8AF4D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4079" y="411852"/>
          <a:ext cx="7892409" cy="14213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13</xdr:col>
      <xdr:colOff>451704</xdr:colOff>
      <xdr:row>64</xdr:row>
      <xdr:rowOff>38910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7DBE19-3B0F-4694-80C1-5898B1F01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35580"/>
          <a:ext cx="10677744" cy="6523529"/>
        </a:xfrm>
        <a:prstGeom prst="rect">
          <a:avLst/>
        </a:prstGeom>
      </xdr:spPr>
    </xdr:pic>
    <xdr:clientData/>
  </xdr:twoCellAnchor>
  <xdr:twoCellAnchor>
    <xdr:from>
      <xdr:col>4</xdr:col>
      <xdr:colOff>74544</xdr:colOff>
      <xdr:row>16</xdr:row>
      <xdr:rowOff>132522</xdr:rowOff>
    </xdr:from>
    <xdr:to>
      <xdr:col>12</xdr:col>
      <xdr:colOff>231913</xdr:colOff>
      <xdr:row>39</xdr:row>
      <xdr:rowOff>165653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C5F0943-14E6-45F2-B075-8CD41F1C022B}"/>
            </a:ext>
          </a:extLst>
        </xdr:cNvPr>
        <xdr:cNvCxnSpPr/>
      </xdr:nvCxnSpPr>
      <xdr:spPr>
        <a:xfrm flipH="1" flipV="1">
          <a:off x="3564504" y="1039302"/>
          <a:ext cx="6222889" cy="39650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Cgy/Finance/Controller/Budget/Budgets/2020%20Budget/Corporate%20Allocations%202020/Communications%20to%20BUs%20&amp;%20Deptts/ROUND%201/Gazifere%202020%20vs%202019%20Alloca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cs0002\HeikensJ\Documents%20and%20Settings\hamsonk\Local%20Settings\Temporary%20Internet%20Files\OLK43\RISK\ROBIN\PAPA\FORM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REDBOOK/Reports/IPLCOR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VCH_LKH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ffiliate%20Relations\Corporate%20Cost%20Allocations\Corporate%20Cost%20Allocation\2020\LOBs\List%20of%20LOBs%20%20EGI%20receives%20CAM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TEMP/m.config.notes.data/EPI%20BD%20(5027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Users/tangp/AppData/Local/Microsoft/Windows/INetCache/Content.Outlook/YJERHGOC/Dec-18-19%20-%20PACS%20Accrual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Edm/Finance/Capital%20Assets/PIPEBUDG/2009/2009%20Capital%20Budget%20Template/Midstream/~941478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Documents%20and%20Settings/Danielle-Neville/Local%20Settings/Temporary%20Internet%20Files/OLK7/2011%20Disclosure%20and%202012%20expense%20by%20ER%20-%20Estimate%204.80%25%20Sept%2030%20Asse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Edm/Finance/Controllers/O&amp;A/Budgets/EPI/2016/02%20Intercompany%20Allocations/2016%20InterLOB%20Allocation%20Spreadsheet%20-%20201707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\2004\Incentive\2004%20Incentive%20Budget%20Draft%239%20Khalix%20Load%20%20cash%20flow%20fix%20Final%2020040120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aptive/Clients/VIK%20%20%20%20%20%20Viking%20%20%20%20%20%20%20%20%20%20%20%20%20%20%20%20%20%20%205845/Financial%20Services/Work%20Papers/Monthly%20working%20paper%20file/2001/VIK%20100-09-30-2001%20(wp%20file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MacroProcesses/Strat%20Plan/2004/Models/Incentive/June%2018%20Expected%20Case/2004%20LRP%20-%20Incentive%20-%20Iter%20#2 - Creep - Final Khalix Load - 20040618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gy\Finance\Controller\FinRep\3-Pensions\2020\5%20-%20Mercer\3%20-%20Preliminary%20Reports\US%20-%20Pension%20&amp;%20OPEB\Appendices\ENBRIDGE%20US%20USGAAP%20Preliminary%20Disclosure%20Appendices%202020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DOCUME~1/mayanj/LOCALS~1/Temp/c.lotus.notes.data/PCOG%20Sideletter%20-%20PTSA%20Payment%20Review,%20FINAL,%20DB%20070604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microsoft.com/office/2019/04/relationships/externalLinkLongPath" Target="http://communities/Users/25GSS/AppData/Local/Microsoft/Windows/Temporary%20Internet%20Files/Content.Outlook/JU2G1AO0/Files%20for%20Jeremy%20-%20Expenses,%20SoV%20and%20Costs/Expenses%20and%20Costs/121109_2100-QP9-Apollo-Consolidated%20Budget.xlsx?41BE8E2A" TargetMode="External"/><Relationship Id="rId1" Type="http://schemas.openxmlformats.org/officeDocument/2006/relationships/externalLinkPath" Target="file:///\\41BE8E2A\121109_2100-QP9-Apollo-Consolidated%20Budget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QMR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munities/Users/25GSS/Documents/_Heineken/QP9/6.%20Integration%20Costs%20and%20Expenses/9.%20Reference/Budget%20(F&amp;N%20and%20FEMSA)/S&amp;N%20Budget%20form%20dd%203112%20v4.5%20Jori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Financial%20Accounting/MONTHLY/Variance%20Reports/Maint%20vs%20Grow%20Tracking%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Financial%20Accounting/MONTHLY/Variance%20Reports/Maint%20vs%20Grow%20Tracking%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Users/35222/SharePoint/P9EG%20-%20Cost%20Transformation/1.%20Case%20Filing/Spans%20and%20Layers%20analysis/Project%20Nina%20Headcount_as_of_Jan%205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ttachment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BRIDGE\06C6279%20Line%204%20BB\PC\07%20-%20Cost%20Estimates\06C6279%20Line%204%20BB%20estimate%20Rev%2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A0001\SachdevaR$\mydocs\Shipping\MRP\RISK\ROBIN\PAPA\FORM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DOCUME~1/PBELL~1.VIN/LOCALS~1/Temp/BftProj%202000%20All%20Ret%20@A65%20Rev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Users/giovannw/AppData/Local/Microsoft/Windows/Temporary%20Internet%20Files/Content.Outlook/NSBYKKFR/Cost%20Centers%20as%20of%20Dec%206%202016_DZ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rerics1\Local%20Settings\Temporary%20Internet%20Files\Content.Outlook\X0IHWG4L\110531_Accrual%20Spreadsheet%20Backup%20(Recovered)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Users/alexandre-landry/AppData/Local/Microsoft/Windows/Temporary%20Internet%20Files/Content.Outlook/8403HA89/RMS%20Extract/7)%20DR%203.41%25%20AB%20Fix/IPL101_West_RMS%20Extract%20Summary_2016_Loop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Users/pierre-hughes-masse-/Documents/Book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Cgy/Development/Financial_Analysis/Projects/Alberta%20System/Fort%20Hills/Fort%20Hills%20Pipeline/Model/Fort%20Hills%20Model%20070118_RFP%20Fina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gy\Finance\Controller\Budget\Corporate%20Cost%20Centers\2022\2022%20Corporate%20Allocations\Communications%20to%20BUs\2022B_CF_Cost_Pool_v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DOCUME~1/bagnalla/LOCALS~1/Temp/notes49546A/Budget%202006%20Cost%20of%20Serv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Liquids\Olympic\Actuals\2007\06%202007\2007%2006%20Olympic%20Monthen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BUDGET/2003/Op%20Costs/Other%20Op%20cost%20reports/Fixed%20Fees/G&amp;A%20Recoveries%20-%20Feb%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ates%20&amp;%20Pricing\2015%20Incentive%20Regulation\Rate%20Order%20Filing\2015%20Detail%20Model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Users/35466/Desktop/W9WT/Op%20Model%20Savings/161012%20Op%20Model%201%200%20-%20vBaseline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spectraenergy.com/TETCOControl/GenAcct%20Partners/M&amp;N%20US/Billings/MNOC%20Billing/2007/01-07%20Billing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BUDGETS/LONG%20RANGE%20PLAN/2006%20Strategic%20Plan/Combined%20Utility%20LRP/EGD%20LRP/1st%20Iteration/LRP%20Model/Price%20Cap/2006%20LRP%20Balance%20She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Affiliate%20Relations/2011/StreamLine/Budgets%20and%20Bus%20Case/Short%20Streamline%20fcst%20cost%20Sept%2012-DH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LRFF/NRA_2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Data/Client/Retire/Enbridge/2017/Accounting/2017%2012%2031%20Preliminary%20Disclosure/Worksheets/Deliverables/Enbridge%20Canadian%20Pension%20Plan%20US%20GAAP%20PRELIM%20at%20December%2031,%202016%20-%20Aggregate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BUDGETS/LONG%20RANGE%20PLAN/2005%20Strategic%20Plan/Combined%20Utility%20LRP/EGD%20LRP/1st%20Iteration/LRP%20Ratebas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ipeline\05C5340%20-%20Gateway%20Pipeline%20Project\Personal%20Folders\Barry%20Deegan\20%20Condensate%20Line%20Report\Appendices%20Volume%202%20Cost%20&amp;%20Schedule\Appendix%20O%20Facilities%20estimates\Condensate%20Detail%20Estim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A0001\sachdevar$\Primrose\Res%20Eng\Profiles\barikewa%201.5Tscf%20150MMscfd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microsoft.com/office/2019/04/relationships/externalLinkLongPath" Target="https://enbridge.sharepoint.com/Retire/Enbridge/2017/Accounting/2017%2012%2031%20Preliminary%20Disclosure/Worksheets/Deliverables/Enbridge%20Canadian%20Pension%20Plan%20US%20GAAP%20Preliminary%20Results%20at%20December%2031,%202017%20-%20Employer%20Split.xlsx?02D431F9" TargetMode="External"/><Relationship Id="rId1" Type="http://schemas.openxmlformats.org/officeDocument/2006/relationships/externalLinkPath" Target="file:///\\02D431F9\Enbridge%20Canadian%20Pension%20Plan%20US%20GAAP%20Preliminary%20Results%20at%20December%2031,%202017%20-%20Employer%20Split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WINDOWS/TEMP/Draft%20Incentive%202000%20Rev%20Rqmt%20Jan%2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BUDGET/2003/Line%209/2003%20Budget%20-%20Line%209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Edm/Finance/Controllers/O&amp;A/Budgets/EPI/2012/Budget%20Process/3.%20Intercompany%20Allocation%20Process/2012%20InterLOBs%20Fixed%20Fees%20move%20to%20MP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Users\hluchaj1\AppData\Local\Microsoft\Windows\Temporary%20Internet%20Files\Content.Outlook\IR35GVUZ\2012%20Uplift%20Tables%20for%20Draft%20(2)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DOCUME~1/kjordan/LOCALS~1/Temp/C.Documents%20and%20Settings.All%20Users.LNotes.kjordan/Duke%20Benefit%20Projections%202004%20(Budget%20Projections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pl.enbridge.com\common\RET\CONS\DLS\ENBRID\2019\8YR\PenAcct\Final%20Disclosure\Deliverable\ENBRID_US%20USGAAP_Disclosure%20Appendices_2019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a0001\data\BG-LNG\LNG-Accounting\Budget%202008\Houston053%20BP%202008%20V2%20$70%208%2030%2007%20Up%20$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REDBOOK/Reports/0301comb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Users/35222/Desktop/Enbridge%20Case/Headcount%20Data/HR_Database_as%20of%20Jan%205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S\Spotprices\Index200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Users/35222/AppData/Local/Microsoft/Windows/Temporary%20Internet%20Files/Content.Outlook/LNRPJSRY/160316_SL%20costs%20(00000002)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PenValn/Enbridge/cica2008/PBES/2008%20Disclosure/2008%20Disclosure/enbridgereport200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ngt1\AppData\Local\Microsoft\Windows\Temporary%20Internet%20Files\Content.Outlook\54A3K0LM\2017%20Severance%20&amp;%20retention%20paid%20at%20glanc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mhamil1_spectraenergy_com/Documents/Microsoft%20Teams%20Chat%20Files/2024%20Depreciation%20summary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GULATORY\2024%20Rebasing\Corporate%20Cost%20Allocations\CAM%20study\Consultant\Planning\Depreciation\Selected%20Depreciation%20Charges%20for%20GH%20Prudence%20Test%20-%20Response%20to%20GH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Users/MGStPier/AppData/Local/Microsoft/Windows/Temporary%20Internet%20Files/Content.Outlook/T1H2K2BL/AFFRev%20and%20AFFExp%202015A%20vs.%202013BA%20and%202015A%20vs.%202014A%20(v3)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vestbyk_enbridge_com/Documents/2021%20Cloud%20EPBCS/Interim%20Solution%20Cloud%20Test/Test%202/Oracle_Cloud_Alloc_Recov_interim_test2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stbyk\AppData\Local\Microsoft\Windows\INetCache\Content.Outlook\5ZUAC4PM\GAAP%20Cloud%20JournalEntry%20Dev2.xlsm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LNT1\TAXCOMM$\95RETURN\APB1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LNT1\TAXCOMM$\96LKHD\LPLV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tive\Clients\VIK%20%20%20%20%20%20Viking%20%20%20%20%20%20%20%20%20%20%20%20%20%20%20%20%20%20%205845\Financial%20Services\Work%20Papers\Monthly%20working%20paper%20file\2001\VIK%20100-09-30-2001%20(wp%20file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FUDC%20Esitmat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LVB/GENERAL/RATE-200/Fiscal2002/Fiscal99/JAN99-2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LNT1\TAXCOMM$\97Lkhd\APPOR.xls" TargetMode="External"/></Relationships>
</file>

<file path=xl/externalLinks/_rels/externalLink73.xml.rels><?xml version="1.0" encoding="UTF-8" standalone="yes"?>
<Relationships xmlns="http://schemas.openxmlformats.org/package/2006/relationships"><Relationship Id="rId2" Type="http://schemas.microsoft.com/office/2019/04/relationships/externalLinkLongPath" Target="https://enbridge.sharepoint.com/Data/Client/Retire/Enbridge/2017/Accounting/2017%2012%2031%20Preliminary%20Disclosure/Worksheets/Deliverables/Spectra%20Canadian%20Pension%20Plan%20US%20GAAP%20Preliminary%20Results%20at%20December%2031,%202017%20-%20Employer%20Splitv3.xlsx?DDCEFA7E" TargetMode="External"/><Relationship Id="rId1" Type="http://schemas.openxmlformats.org/officeDocument/2006/relationships/externalLinkPath" Target="file:///\\DDCEFA7E\Spectra%20Canadian%20Pension%20Plan%20US%20GAAP%20Preliminary%20Results%20at%20December%2031,%202017%20-%20Employer%20Splitv3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TOOLS/MODREP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spectraenergy.com/TETCOControl/GenAcct%20Partners/M&amp;N%20US/Billings/MNOC%20Billing/2006/12-06%20Billing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Accounting/RATECOMM/2004%20Working%20Model/Financial%20Statements/US%20North/Toledo/Line%2017%20Expansion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8%20-%20Monthly%20Accounting\04%20-%20Apr%202018%20month%20end\Legacy%20ENB\Oracle%20entry%20-%20ENB%20Monthly%20Entries%20-%20CADDEC%20Less%20EGD%20-%20April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2007/2007%202&amp;10%20Forecast/EPI/2007%202&amp;10%20Forecast%20-%20EPI%2020070310-0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ates%20&amp;%20Pricing\2019%20Incentive%20Regulation\2019%20Rates\2019%20DM-%20UG%20Zones%20v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AspenTech\Aspen%20Icarus%202004\ic_cache\Reporter\Templates\ProjectTemplate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A0001\sachdevar$\RISK\ROBIN\PAPA\FORM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A0001\sachdevar$\RISK\ROBIN\PAPA\FORM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TOR11FP11\RetServCen\PenValn\Enbridge\Current\cica2010\EI%20RPP%20&amp;%20SPP\September%2030,%202010%20Disclosure\liabs%202010%20cic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TEMP/970SUBS/TEMPLATE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acharyaj\LOCALS~1\Temp\notes49546A\restored_ECON%20Coal%20model%2004111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Plant_Accounting\afudc_2001\TETCO\0301%20TETCO%20afudc-adj%20&amp;%20reversals%20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fs02\ratescom\Tollap2000\Excel\Statement%20209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LNT1\TAXCOMM$\96ENERGY\9636IPLECURR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Edm/Finance/Controllers/O&amp;A/Budgets/EPI/2015/02.02%20Fixed%20Fees%20Budget%20Template/Draft%202015%20Template%20-%2020140530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WINFDC/BC/RPTBOO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cs0002\HeikensJ\Documents%20and%20Settings\hamsonk\Local%20Settings\Temporary%20Internet%20Files\OLK43\RISK\ROBIN\PAPA\FORM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MacroProcesses/Strat%20Plan/2004/Models/NRA/2004%20LRP%20#2 NRA Model - Iter#2 - 20040520-0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Accounting\Financial%20Reporting\2014\Khalix%20&amp;%20Analysis\MEP\MEP%20Financial%20Statements\Segments\2%20-%202014%20Reportable%20Segment%20Table%20&amp;%20Support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Cgy/Finance/Controller/FinRep/3-Pensions/2018/5%20-%20Budgets%20and%20LRP/2018%20Forecast%20Work%20May%202018/Copy%20of%20Account%20Activity%20-%20Jan%20-%20April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Edm/Finance/Controllers/O&amp;A/Budgets/EPI/2009/Budget%20Process/2009B%20Cost%20Alloc%20Adj.Interco%20Deprec.Recoveries%20-%20Final%20Khalix%20Lo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18 Allocation "/>
      <sheetName val="2020 Benefits"/>
      <sheetName val="2019 Benefits"/>
      <sheetName val="2018 Benefits"/>
      <sheetName val="2018 Allocation Schedule"/>
      <sheetName val="2017 EGD Charges"/>
      <sheetName val="2018 EGD Charges"/>
      <sheetName val="2019 EGD Charges"/>
      <sheetName val="Total salary"/>
      <sheetName val="2017 Allocations"/>
      <sheetName val="2017-2019 Analysis"/>
      <sheetName val="2017 2018 Pension S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39">
          <cell r="B39">
            <v>-20</v>
          </cell>
          <cell r="C39">
            <v>0</v>
          </cell>
          <cell r="D39">
            <v>20</v>
          </cell>
        </row>
        <row r="41">
          <cell r="B41">
            <v>126.14</v>
          </cell>
          <cell r="C41">
            <v>119.26</v>
          </cell>
          <cell r="D41">
            <v>112.24</v>
          </cell>
        </row>
        <row r="42">
          <cell r="B42">
            <v>136.71</v>
          </cell>
          <cell r="C42">
            <v>119.26</v>
          </cell>
          <cell r="D42">
            <v>101.93</v>
          </cell>
        </row>
        <row r="43">
          <cell r="B43">
            <v>78</v>
          </cell>
          <cell r="C43">
            <v>119.26</v>
          </cell>
          <cell r="D43">
            <v>168</v>
          </cell>
        </row>
        <row r="44">
          <cell r="B44">
            <v>70</v>
          </cell>
          <cell r="C44">
            <v>119.26</v>
          </cell>
          <cell r="D44">
            <v>160</v>
          </cell>
        </row>
        <row r="45">
          <cell r="B45">
            <v>20.28</v>
          </cell>
          <cell r="C45">
            <v>119.12</v>
          </cell>
          <cell r="D45">
            <v>232.91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 Month &amp; Year"/>
      <sheetName val="Income (B-10.1)"/>
      <sheetName val="Invest (B-10.2)"/>
      <sheetName val="Int Exp (B-10.3)"/>
      <sheetName val="Tax (B-10.4)"/>
      <sheetName val="IPLCORP"/>
      <sheetName val="Set_Month_&amp;_Year"/>
      <sheetName val="Income_(B-10_1)"/>
      <sheetName val="Invest_(B-10_2)"/>
      <sheetName val="Int_Exp_(B-10_3)"/>
      <sheetName val="Tax_(B-10_4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CH_LKH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I-LOB  (2)"/>
      <sheetName val="List of LOBs  EGI receives CAM"/>
    </sheetNames>
    <definedNames>
      <definedName name="_33E0" refersTo="#REF!"/>
      <definedName name="_3401" refersTo="#REF!"/>
      <definedName name="_3402" refersTo="#REF!"/>
      <definedName name="_36D4" refersTo="#REF!"/>
      <definedName name="_36D5" refersTo="#REF!"/>
      <definedName name="_53E0" refersTo="#REF!"/>
      <definedName name="OHWELL" refersTo="#REF!"/>
      <definedName name="OHWELL3" refersTo="#REF!"/>
      <definedName name="OHWELL4" refersTo="#REF!"/>
      <definedName name="oops2" refersTo="#REF!"/>
      <definedName name="oops3" refersTo="#REF!"/>
      <definedName name="oops5" refersTo="#REF!"/>
    </defined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al Form"/>
      <sheetName val="Validation"/>
      <sheetName val="Dec-18-19 - PACS Accruals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S Equity Organic"/>
      <sheetName val="Index"/>
      <sheetName val="Record"/>
      <sheetName val="Report"/>
      <sheetName val="Summary &amp; Sensitivities"/>
      <sheetName val="Assumptions"/>
      <sheetName val="In-Service"/>
      <sheetName val="Monthly Spend"/>
      <sheetName val="Spend Profile 09Apr"/>
      <sheetName val="Expenditure Profile &amp; AIDC"/>
      <sheetName val="Cash Flow Sheet"/>
      <sheetName val="Sempra"/>
      <sheetName val="UBS"/>
      <sheetName val="Morgan"/>
      <sheetName val="EnCana and Condensate"/>
      <sheetName val="Revenues"/>
      <sheetName val="22Oct07Opex"/>
      <sheetName val="Operating"/>
      <sheetName val="New Power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Integrity"/>
      <sheetName val="API Costs"/>
      <sheetName val="Schedule"/>
      <sheetName val="Budget By Year"/>
      <sheetName val="Hardisty Merchant Tank"/>
      <sheetName val="Plan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Disclosures"/>
      <sheetName val="2011 RPP Expense"/>
      <sheetName val="2011 SPP Expense"/>
      <sheetName val="2011 RPP Disclosure"/>
      <sheetName val="2011 SPP Disclosure"/>
      <sheetName val="SPP Intraplan Trfrs"/>
      <sheetName val="DC Conts Exhibit II"/>
      <sheetName val="SPP Exhibit III"/>
      <sheetName val="RPP Exhibit I"/>
      <sheetName val="ALNC by Employer (RPP)"/>
      <sheetName val="ALNC by Employer (SPP)"/>
      <sheetName val="EI RPP 4.80% and 5.00%"/>
      <sheetName val="EISPP 4.80% and 5.00%"/>
      <sheetName val="Special Deal 4.80% and 5.00%"/>
      <sheetName val="GRS Liabilities"/>
      <sheetName val="Enbridge Head Count Growth"/>
      <sheetName val="2010 and 2011 Conts for PBES"/>
      <sheetName val="RPP"/>
      <sheetName val="CGT"/>
      <sheetName val="RCA"/>
      <sheetName val=" SPP Intraplan (RCA)"/>
      <sheetName val="SPP Intraplan (CG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-Up"/>
      <sheetName val="Recovery Detail - FF"/>
      <sheetName val="Recovery Detail - Cap"/>
      <sheetName val="Cap Rec Graph"/>
      <sheetName val="FF Labour Summary"/>
      <sheetName val="FF Labour Summary BD"/>
      <sheetName val="Cap Proj"/>
      <sheetName val="Op Proj"/>
      <sheetName val="Job Order"/>
      <sheetName val="Fixed Fee"/>
      <sheetName val="Depreciation"/>
      <sheetName val="G&amp;A"/>
      <sheetName val="Plant"/>
      <sheetName val="Aviation Depr Calc"/>
      <sheetName val="Salaries"/>
      <sheetName val="FTEs"/>
      <sheetName val="10001"/>
      <sheetName val="10003"/>
      <sheetName val="10004"/>
      <sheetName val="10010"/>
      <sheetName val="10020"/>
      <sheetName val="10024"/>
      <sheetName val="10025"/>
      <sheetName val="10060"/>
      <sheetName val="10096"/>
      <sheetName val="10097"/>
      <sheetName val="10098"/>
      <sheetName val="10099"/>
      <sheetName val="10122"/>
      <sheetName val="10132"/>
      <sheetName val="10192"/>
      <sheetName val="10202"/>
      <sheetName val="10212"/>
      <sheetName val="10402"/>
      <sheetName val="10462"/>
      <sheetName val="10532"/>
      <sheetName val="10534"/>
      <sheetName val="10542"/>
      <sheetName val="10592"/>
      <sheetName val="10622"/>
      <sheetName val="10662"/>
      <sheetName val="10732"/>
      <sheetName val="10742"/>
      <sheetName val="10762"/>
      <sheetName val="10771"/>
      <sheetName val="10772"/>
      <sheetName val="10802"/>
      <sheetName val="10842"/>
      <sheetName val="10862"/>
      <sheetName val="10881"/>
      <sheetName val="11131"/>
      <sheetName val="25001"/>
      <sheetName val="25102"/>
      <sheetName val="25242"/>
      <sheetName val="25322"/>
      <sheetName val="25342"/>
      <sheetName val="30001"/>
      <sheetName val="30002"/>
      <sheetName val="30004"/>
      <sheetName val="30042"/>
      <sheetName val="30052"/>
      <sheetName val="30071"/>
      <sheetName val="30072"/>
      <sheetName val="30082"/>
      <sheetName val="30092"/>
      <sheetName val="30111"/>
      <sheetName val="30112"/>
      <sheetName val="30202"/>
      <sheetName val="30252"/>
      <sheetName val="30262"/>
      <sheetName val="30321"/>
      <sheetName val="30322"/>
      <sheetName val="30331"/>
      <sheetName val="30332"/>
      <sheetName val="30362"/>
      <sheetName val="30442"/>
      <sheetName val="30452"/>
      <sheetName val="30501"/>
      <sheetName val="30502"/>
      <sheetName val="30512"/>
      <sheetName val="30542"/>
      <sheetName val="30561"/>
      <sheetName val="30562"/>
      <sheetName val="30702"/>
      <sheetName val="30712"/>
      <sheetName val="33012"/>
      <sheetName val="34002"/>
      <sheetName val="34035"/>
      <sheetName val="34050"/>
      <sheetName val="30552"/>
      <sheetName val="34055"/>
      <sheetName val="34054"/>
      <sheetName val="35002"/>
      <sheetName val="40001"/>
      <sheetName val="40002"/>
      <sheetName val="40004"/>
      <sheetName val="40005"/>
      <sheetName val="40009"/>
      <sheetName val="40010"/>
      <sheetName val="10822"/>
      <sheetName val="25002"/>
      <sheetName val="30301"/>
      <sheetName val="30222"/>
      <sheetName val="30404"/>
      <sheetName val="40011"/>
      <sheetName val="40024"/>
      <sheetName val="40099"/>
      <sheetName val="40111"/>
      <sheetName val="40112"/>
      <sheetName val="40121"/>
      <sheetName val="40122"/>
      <sheetName val="40131"/>
      <sheetName val="40132"/>
      <sheetName val="40133"/>
      <sheetName val="40136"/>
      <sheetName val="40141"/>
      <sheetName val="40142"/>
      <sheetName val="40152"/>
      <sheetName val="40162"/>
      <sheetName val="40201"/>
      <sheetName val="40202"/>
      <sheetName val="40203"/>
      <sheetName val="40204"/>
      <sheetName val="40205"/>
      <sheetName val="40206"/>
      <sheetName val="40208"/>
      <sheetName val="40209"/>
      <sheetName val="40210"/>
      <sheetName val="40211"/>
      <sheetName val="40212"/>
      <sheetName val="40214"/>
      <sheetName val="40215"/>
      <sheetName val="40216"/>
      <sheetName val="40217"/>
      <sheetName val="40218"/>
      <sheetName val="40219"/>
      <sheetName val="40220"/>
      <sheetName val="40221"/>
      <sheetName val="40222"/>
      <sheetName val="40223"/>
      <sheetName val="40251"/>
      <sheetName val="40252"/>
      <sheetName val="40261"/>
      <sheetName val="40262"/>
      <sheetName val="40269"/>
      <sheetName val="40271"/>
      <sheetName val="40272"/>
      <sheetName val="40301"/>
      <sheetName val="40311"/>
      <sheetName val="40321"/>
      <sheetName val="40322"/>
      <sheetName val="40341"/>
      <sheetName val="40342"/>
      <sheetName val="40351"/>
      <sheetName val="40352"/>
      <sheetName val="40353"/>
      <sheetName val="40359"/>
      <sheetName val="40361"/>
      <sheetName val="40362"/>
      <sheetName val="40371"/>
      <sheetName val="40372"/>
      <sheetName val="40382"/>
      <sheetName val="90002"/>
      <sheetName val="90004"/>
      <sheetName val="90006"/>
      <sheetName val="90011"/>
      <sheetName val="90012"/>
      <sheetName val="90020"/>
      <sheetName val="90041"/>
      <sheetName val="90044"/>
      <sheetName val="90045"/>
      <sheetName val="90071"/>
      <sheetName val="90111"/>
      <sheetName val="90151"/>
      <sheetName val="90161"/>
      <sheetName val="90162"/>
      <sheetName val="90171"/>
      <sheetName val="90181"/>
      <sheetName val="90302"/>
      <sheetName val="90304"/>
      <sheetName val="90402"/>
      <sheetName val="90512"/>
      <sheetName val="90513"/>
      <sheetName val="90515"/>
      <sheetName val="90602"/>
      <sheetName val="90702"/>
      <sheetName val="90752"/>
      <sheetName val="90802"/>
      <sheetName val="90812"/>
      <sheetName val="90902"/>
      <sheetName val="91002"/>
      <sheetName val="91004"/>
      <sheetName val="SA US"/>
      <sheetName val="91021"/>
      <sheetName val="91051"/>
      <sheetName val="91052"/>
      <sheetName val="91072"/>
      <sheetName val="91082"/>
      <sheetName val="91092"/>
      <sheetName val="91212"/>
      <sheetName val="91222"/>
      <sheetName val="91332"/>
      <sheetName val="91513"/>
      <sheetName val="93182"/>
      <sheetName val="93192"/>
      <sheetName val="93332"/>
      <sheetName val="93342"/>
      <sheetName val="93362"/>
      <sheetName val="93402"/>
      <sheetName val="93482"/>
      <sheetName val="93532"/>
      <sheetName val="94012"/>
      <sheetName val="94022"/>
      <sheetName val="94092"/>
      <sheetName val="95016"/>
      <sheetName val="95334"/>
      <sheetName val="97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"/>
      <sheetName val="2"/>
      <sheetName val="2.1"/>
      <sheetName val="3"/>
      <sheetName val="3.1 TAV Credit"/>
      <sheetName val="4"/>
      <sheetName val="4.1"/>
      <sheetName val="4.2"/>
      <sheetName val="Fcst Non-Material NRA"/>
      <sheetName val="201"/>
      <sheetName val="202"/>
      <sheetName val="203"/>
      <sheetName val="203.1"/>
      <sheetName val="204"/>
      <sheetName val="205"/>
      <sheetName val="206"/>
      <sheetName val="Stmt 206.1"/>
      <sheetName val="Stmt 206.2"/>
      <sheetName val="Act Non-Material NRA"/>
      <sheetName val="207"/>
      <sheetName val="208"/>
      <sheetName val="209"/>
      <sheetName val="210"/>
      <sheetName val="Monthly Fcst"/>
      <sheetName val="2 10 Fcst"/>
      <sheetName val="Core Mthly"/>
      <sheetName val="Bud vs Bud"/>
      <sheetName val="Bud vs LRP"/>
      <sheetName val="Bud vs Fcst"/>
      <sheetName val="Consol Earnings"/>
      <sheetName val="Bal Sht Detail"/>
      <sheetName val="Cash Flow Detail"/>
      <sheetName val="Consol Non Reg Earnings"/>
      <sheetName val="Non Reg Mthly"/>
      <sheetName val="CPS"/>
      <sheetName val="CPS Mthly "/>
      <sheetName val="Tax Allowance"/>
      <sheetName val="Revenue Rqmt"/>
      <sheetName val="Rev Collect"/>
      <sheetName val="NRA Summary"/>
      <sheetName val="Debt Summary"/>
      <sheetName val="Debt Alloc"/>
      <sheetName val="Debt Monthly"/>
      <sheetName val="MTN's"/>
      <sheetName val="VRF Mthly Detail"/>
      <sheetName val="InterCo Loans"/>
      <sheetName val="Tax Consol"/>
      <sheetName val="SPIA"/>
      <sheetName val="NRA Template"/>
      <sheetName val="Deferral Accts"/>
      <sheetName val="Sys Mthly"/>
      <sheetName val="Other Revenue"/>
      <sheetName val="Year End Adj"/>
      <sheetName val="Base toll rev Req TRV Calc"/>
      <sheetName val="General Input"/>
      <sheetName val="Pwr Gtee Sharing"/>
      <sheetName val="NRA Pwr True-up"/>
      <sheetName val="Starting Point for Toll Revenue"/>
      <sheetName val="WACD"/>
      <sheetName val="Monthly Plant Input"/>
      <sheetName val="Monthly O&amp;A Input"/>
      <sheetName val="Misc Bal Sht Input"/>
      <sheetName val="Straddle Year"/>
      <sheetName val="NRA Theoretical"/>
      <sheetName val="Setup"/>
      <sheetName val="L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ents"/>
      <sheetName val="A"/>
      <sheetName val="A-1"/>
      <sheetName val="A-1a"/>
      <sheetName val="A-1b"/>
      <sheetName val="A-2"/>
      <sheetName val="A-3"/>
      <sheetName val="A-3(old)"/>
      <sheetName val="B"/>
      <sheetName val="B-1"/>
      <sheetName val="B-2"/>
      <sheetName val="B-2a"/>
      <sheetName val="C"/>
      <sheetName val="C-1"/>
      <sheetName val="C-1(old)"/>
      <sheetName val="C-2"/>
      <sheetName val="C-2(old)"/>
      <sheetName val="D"/>
      <sheetName val="E"/>
      <sheetName val="E-1"/>
      <sheetName val="F"/>
      <sheetName val="H"/>
      <sheetName val="AA"/>
      <sheetName val="AA-1"/>
      <sheetName val="AA-2"/>
      <sheetName val="AA-2a"/>
      <sheetName val="AA-2b"/>
      <sheetName val="AA-3"/>
      <sheetName val="AA-3a"/>
      <sheetName val="BB"/>
      <sheetName val="CC"/>
      <sheetName val="CC-1"/>
      <sheetName val="CC-2"/>
      <sheetName val="DD"/>
      <sheetName val="DD-2"/>
      <sheetName val="DD-3"/>
      <sheetName val="DD-4"/>
      <sheetName val="DD-5"/>
      <sheetName val="DD-7"/>
      <sheetName val="DD-8"/>
      <sheetName val="EE"/>
      <sheetName val="FF"/>
      <sheetName val="FF-1"/>
      <sheetName val="PT 2 and 3 (DAC - UPR)"/>
      <sheetName val="Table of 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Present Pg 3"/>
      <sheetName val="Starting Point Analysis"/>
      <sheetName val="Summaries"/>
      <sheetName val="Reconcil to ITS Scenario"/>
      <sheetName val="CPS - Cur Pln vs Pr Pln"/>
      <sheetName val="CPS - Cur Pln vs Apr 30"/>
      <sheetName val="CPBS - Cur Pln vs Pr Pln"/>
      <sheetName val="PSG - Cur Pln vs Pr Pln"/>
      <sheetName val="NonReg - Cur Pln vs Pr Pln"/>
      <sheetName val="Prior Plan"/>
      <sheetName val="Cur Plan vs Budget"/>
      <sheetName val="04Budget"/>
      <sheetName val="04 vs 05 Shift"/>
      <sheetName val="New Stmts"/>
      <sheetName val="NRA Stmts"/>
      <sheetName val="40002 Stmts"/>
      <sheetName val="Khalix Base View Import-TB"/>
      <sheetName val="TB Template"/>
      <sheetName val="ASSUMP"/>
      <sheetName val="Rebasing"/>
      <sheetName val="Rev"/>
      <sheetName val="Tax Allow"/>
      <sheetName val="Power"/>
      <sheetName val="CPS Misc"/>
      <sheetName val="O&amp;A"/>
      <sheetName val="Plant"/>
      <sheetName val="Tax"/>
      <sheetName val="CPBS"/>
      <sheetName val="Finance"/>
      <sheetName val="NonReg Debt"/>
      <sheetName val="NonReg Equity"/>
      <sheetName val="NonReg Misc"/>
      <sheetName val="PSG"/>
      <sheetName val="PSG Revised"/>
      <sheetName val="03 PSG Revised"/>
      <sheetName val="Base Yr"/>
      <sheetName val="Index"/>
      <sheetName val="Cost of Service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Control Panel"/>
      <sheetName val="Proj Exp"/>
      <sheetName val="APPENDIX A - Pension"/>
      <sheetName val="APPENDIX A - PRW"/>
      <sheetName val="APPENDIX B - Pension"/>
      <sheetName val="APPENDIX B - PRW"/>
      <sheetName val="APPENDIX C - Pension"/>
      <sheetName val="APPENDIX C- PRW"/>
      <sheetName val="APPENDIX E1 - Pension"/>
      <sheetName val="APPENDIX E2 - Pension"/>
      <sheetName val="APPENDIX F1 - PRW"/>
      <sheetName val="APPENDIX F2 - PRW"/>
      <sheetName val="APPENDIX C ASC 820"/>
      <sheetName val="APPENDIX D Add Info"/>
    </sheetNames>
    <sheetDataSet>
      <sheetData sheetId="0"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</sheetData>
      <sheetData sheetId="1">
        <row r="4">
          <cell r="C4">
            <v>1</v>
          </cell>
        </row>
        <row r="7">
          <cell r="L7">
            <v>0</v>
          </cell>
        </row>
        <row r="9">
          <cell r="C9" t="e">
            <v>#DIV/0!</v>
          </cell>
        </row>
        <row r="11">
          <cell r="AM11" t="e">
            <v>#REF!</v>
          </cell>
        </row>
        <row r="12">
          <cell r="AM12" t="e">
            <v>#REF!</v>
          </cell>
        </row>
        <row r="21">
          <cell r="AO21">
            <v>0</v>
          </cell>
        </row>
        <row r="24">
          <cell r="AO24">
            <v>0</v>
          </cell>
        </row>
        <row r="25">
          <cell r="AO2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Suncor Evaluations"/>
      <sheetName val="PCOG Sideletter - PTSA Payment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Expenses"/>
      <sheetName val="Summary Int Costs"/>
      <sheetName val="APB Budget (Total)"/>
      <sheetName val="Benchmark Summary (Actual)"/>
      <sheetName val="Data&gt;&gt;"/>
      <sheetName val="FEMSA&gt;&gt;"/>
      <sheetName val="Ovw act-budget"/>
      <sheetName val="Deal Budget"/>
      <sheetName val="Integration Budget "/>
      <sheetName val="DTs 2010"/>
      <sheetName val="Dts 2009"/>
      <sheetName val="S&amp;N&gt;&gt;"/>
      <sheetName val="Overview"/>
      <sheetName val="Budget Central"/>
      <sheetName val="details tm 31-12-2008"/>
      <sheetName val="UK"/>
      <sheetName val="USA"/>
      <sheetName val="Parameters"/>
      <sheetName val="Validation inputs"/>
      <sheetName val="Data 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R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Sheet1"/>
      <sheetName val="Z_ZPCA_C90_MICO_BREAKDOWN_GRP"/>
    </sheetNames>
    <sheetDataSet>
      <sheetData sheetId="0"/>
      <sheetData sheetId="1" refreshError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6A"/>
      <sheetName val="2005A"/>
      <sheetName val="2004A"/>
      <sheetName val="2003A"/>
      <sheetName val="2006B"/>
      <sheetName val="2004B"/>
      <sheetName val="2005B"/>
      <sheetName val="15 Reconcile"/>
      <sheetName val="Sheet1"/>
      <sheetName val="Maint vs Grow Tracking 05"/>
      <sheetName val="15_Reconcile"/>
      <sheetName val="Maint_vs_Grow_Tracking_05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6A"/>
      <sheetName val="2005A"/>
      <sheetName val="2006B"/>
      <sheetName val="2005B"/>
      <sheetName val="Maint vs Grow Tracking 06"/>
      <sheetName val="2007A"/>
      <sheetName val="2007B"/>
      <sheetName val="Maint_vs_Grow_Tracking_06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pans and Layers Output"/>
      <sheetName val="Output (OLD VERSION) "/>
      <sheetName val="Vacancies_Blanks"/>
      <sheetName val="Sheet1"/>
      <sheetName val="Raw Data"/>
      <sheetName val="Pivots"/>
      <sheetName val="Reports to Blanks_COMPLETED"/>
      <sheetName val="REMOVED EMPLOYEES"/>
      <sheetName val="Job family reallocation"/>
      <sheetName val="Sheet6"/>
      <sheetName val="Job Family Adjustment"/>
      <sheetName val="Notes for JF Adjust"/>
      <sheetName val="RAW DATA (DO NOT TOUCH)"/>
      <sheetName val="Reference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ment 3"/>
      <sheetName val="#REF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st by WBS"/>
      <sheetName val="Cost by Location"/>
      <sheetName val="Edmonton Station (2)"/>
      <sheetName val="Kingman Station (3)"/>
      <sheetName val="Strome Station (4)"/>
      <sheetName val="Metiskow (5)"/>
      <sheetName val="Cactus Lake (6)"/>
      <sheetName val="Kerrobert (7)"/>
      <sheetName val="Herschel (8)"/>
      <sheetName val="Milden (9)"/>
      <sheetName val="Total Mhour"/>
      <sheetName val="Criteria1"/>
      <sheetName val="Criteria2"/>
      <sheetName val="Criteria3"/>
      <sheetName val="Loreburn (10)"/>
      <sheetName val="Craik (11)"/>
      <sheetName val="M &amp; N Estimate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TDC Item Dets-IPM-Full"/>
      <sheetName val="L-Piping"/>
      <sheetName val="TDC Item Dets-Pipe Item Dets"/>
      <sheetName val="M-Equipment"/>
      <sheetName val="N-OtherDirectCosts"/>
      <sheetName val="06C6279 Line 4 BB estimate R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A14" t="str">
            <v>WORK ITEM</v>
          </cell>
          <cell r="B14" t="str">
            <v>TASK #</v>
          </cell>
          <cell r="C14" t="str">
            <v>FUND TYPE</v>
          </cell>
          <cell r="D14" t="str">
            <v>COLT
CofA</v>
          </cell>
          <cell r="E14" t="str">
            <v>IPM
CofA</v>
          </cell>
          <cell r="F14" t="str">
            <v xml:space="preserve">DESCRIPTION </v>
          </cell>
          <cell r="G14" t="str">
            <v>QTY</v>
          </cell>
          <cell r="H14" t="str">
            <v>UNIT of MEAS.</v>
          </cell>
          <cell r="I14" t="str">
            <v>UNIT PRICE</v>
          </cell>
          <cell r="J14" t="str">
            <v>TOTAL AMOUNT</v>
          </cell>
          <cell r="K14" t="str">
            <v>UNIT HOURS</v>
          </cell>
          <cell r="L14" t="str">
            <v>TOTAL HOURS</v>
          </cell>
          <cell r="M14" t="str">
            <v>HOURLY RATE</v>
          </cell>
          <cell r="N14" t="str">
            <v>TOTAL LABOUR</v>
          </cell>
          <cell r="O14" t="str">
            <v>UNIT PRICE</v>
          </cell>
          <cell r="P14" t="str">
            <v>HOURS</v>
          </cell>
          <cell r="Q14" t="str">
            <v>TOTAL SUBCONTRACT</v>
          </cell>
          <cell r="R14" t="str">
            <v>UNIT HOURS (E)</v>
          </cell>
          <cell r="S14" t="str">
            <v>TOTAL HOURS (E)</v>
          </cell>
          <cell r="T14" t="str">
            <v>HOURLY RATE (E)</v>
          </cell>
          <cell r="U14" t="str">
            <v>TOTAL EQUIPMENT</v>
          </cell>
          <cell r="V14" t="str">
            <v>TOTAL COSTS</v>
          </cell>
        </row>
        <row r="15">
          <cell r="J15">
            <v>0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S15">
            <v>0</v>
          </cell>
          <cell r="U15">
            <v>0</v>
          </cell>
          <cell r="V15">
            <v>0</v>
          </cell>
        </row>
        <row r="16">
          <cell r="F16" t="str">
            <v>EDMONTON TERMINAL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</row>
        <row r="17">
          <cell r="F17" t="str">
            <v>BOOSTER PUMP ( 2 PUMPS )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Q17">
            <v>0</v>
          </cell>
          <cell r="S17">
            <v>0</v>
          </cell>
          <cell r="U17">
            <v>0</v>
          </cell>
          <cell r="V17">
            <v>0</v>
          </cell>
        </row>
        <row r="18">
          <cell r="B18">
            <v>10</v>
          </cell>
          <cell r="D18" t="str">
            <v>B2000</v>
          </cell>
          <cell r="F18" t="str">
            <v>CONCRETE FLOOR/ PED SLAB</v>
          </cell>
          <cell r="G18">
            <v>110</v>
          </cell>
          <cell r="H18" t="str">
            <v>CM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2100</v>
          </cell>
          <cell r="P18">
            <v>880</v>
          </cell>
          <cell r="Q18">
            <v>231000</v>
          </cell>
          <cell r="S18">
            <v>0</v>
          </cell>
          <cell r="U18">
            <v>0</v>
          </cell>
          <cell r="V18">
            <v>231000</v>
          </cell>
        </row>
        <row r="19">
          <cell r="B19">
            <v>10</v>
          </cell>
          <cell r="D19" t="str">
            <v>B2000</v>
          </cell>
          <cell r="F19" t="str">
            <v>ANCHOR BOLTS INSTALLED WITH EPOXY SYSTEM</v>
          </cell>
          <cell r="G19">
            <v>240</v>
          </cell>
          <cell r="H19" t="str">
            <v>KG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7.5</v>
          </cell>
          <cell r="P19">
            <v>12</v>
          </cell>
          <cell r="Q19">
            <v>1800</v>
          </cell>
          <cell r="S19">
            <v>0</v>
          </cell>
          <cell r="U19">
            <v>0</v>
          </cell>
          <cell r="V19">
            <v>1800</v>
          </cell>
        </row>
        <row r="20">
          <cell r="J20">
            <v>0</v>
          </cell>
          <cell r="L20">
            <v>0</v>
          </cell>
          <cell r="M20">
            <v>0</v>
          </cell>
          <cell r="N20">
            <v>0</v>
          </cell>
          <cell r="Q20">
            <v>0</v>
          </cell>
          <cell r="S20">
            <v>0</v>
          </cell>
          <cell r="U20">
            <v>0</v>
          </cell>
          <cell r="V20">
            <v>0</v>
          </cell>
        </row>
        <row r="21">
          <cell r="F21" t="str">
            <v>PIPE AND CABLE TRAY SUPPORTS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Q21">
            <v>0</v>
          </cell>
          <cell r="S21">
            <v>0</v>
          </cell>
          <cell r="U21">
            <v>0</v>
          </cell>
          <cell r="V21">
            <v>0</v>
          </cell>
        </row>
        <row r="22">
          <cell r="B22">
            <v>10</v>
          </cell>
          <cell r="D22" t="str">
            <v>B1000</v>
          </cell>
          <cell r="F22" t="str">
            <v>CONCRETE PILES, 400 DIA X 7600 MM</v>
          </cell>
          <cell r="G22">
            <v>2</v>
          </cell>
          <cell r="H22" t="str">
            <v>EA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4000</v>
          </cell>
          <cell r="P22">
            <v>24</v>
          </cell>
          <cell r="Q22">
            <v>8000</v>
          </cell>
          <cell r="S22">
            <v>0</v>
          </cell>
          <cell r="U22">
            <v>0</v>
          </cell>
          <cell r="V22">
            <v>8000</v>
          </cell>
        </row>
        <row r="23">
          <cell r="B23">
            <v>10</v>
          </cell>
          <cell r="D23" t="str">
            <v>B2000</v>
          </cell>
          <cell r="F23" t="str">
            <v>CONCRETE</v>
          </cell>
          <cell r="G23">
            <v>35</v>
          </cell>
          <cell r="H23" t="str">
            <v>CM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2100</v>
          </cell>
          <cell r="P23">
            <v>280</v>
          </cell>
          <cell r="Q23">
            <v>73500</v>
          </cell>
          <cell r="S23">
            <v>0</v>
          </cell>
          <cell r="U23">
            <v>0</v>
          </cell>
          <cell r="V23">
            <v>73500</v>
          </cell>
        </row>
        <row r="24">
          <cell r="B24">
            <v>10</v>
          </cell>
          <cell r="D24" t="str">
            <v>B2000</v>
          </cell>
          <cell r="F24" t="str">
            <v>ANCHOR BOLTS INSTALLED WITH EPOXY SYSTEM</v>
          </cell>
          <cell r="G24">
            <v>170</v>
          </cell>
          <cell r="H24" t="str">
            <v>KG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7.5</v>
          </cell>
          <cell r="P24">
            <v>8.5</v>
          </cell>
          <cell r="Q24">
            <v>1275</v>
          </cell>
          <cell r="S24">
            <v>0</v>
          </cell>
          <cell r="U24">
            <v>0</v>
          </cell>
          <cell r="V24">
            <v>1275</v>
          </cell>
        </row>
        <row r="25">
          <cell r="J25">
            <v>0</v>
          </cell>
          <cell r="L25">
            <v>0</v>
          </cell>
          <cell r="M25">
            <v>0</v>
          </cell>
          <cell r="N25">
            <v>0</v>
          </cell>
          <cell r="Q25">
            <v>0</v>
          </cell>
          <cell r="S25">
            <v>0</v>
          </cell>
          <cell r="U25">
            <v>0</v>
          </cell>
          <cell r="V25">
            <v>0</v>
          </cell>
        </row>
        <row r="26">
          <cell r="F26" t="str">
            <v>ESB (SKID MOUNTED)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Q26">
            <v>0</v>
          </cell>
          <cell r="S26">
            <v>0</v>
          </cell>
          <cell r="U26">
            <v>0</v>
          </cell>
          <cell r="V26">
            <v>0</v>
          </cell>
        </row>
        <row r="27">
          <cell r="B27">
            <v>10</v>
          </cell>
          <cell r="D27" t="str">
            <v>B1000</v>
          </cell>
          <cell r="F27" t="str">
            <v>CONCRETE PILES, 400 DIA X 7600 MM</v>
          </cell>
          <cell r="G27">
            <v>6</v>
          </cell>
          <cell r="H27" t="str">
            <v>EA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4000</v>
          </cell>
          <cell r="P27">
            <v>72</v>
          </cell>
          <cell r="Q27">
            <v>24000</v>
          </cell>
          <cell r="S27">
            <v>0</v>
          </cell>
          <cell r="U27">
            <v>0</v>
          </cell>
          <cell r="V27">
            <v>24000</v>
          </cell>
        </row>
        <row r="28">
          <cell r="B28">
            <v>10</v>
          </cell>
          <cell r="D28" t="str">
            <v>B2000</v>
          </cell>
          <cell r="F28" t="str">
            <v>CONCRETE PILE CAPS</v>
          </cell>
          <cell r="G28">
            <v>6</v>
          </cell>
          <cell r="H28" t="str">
            <v>CM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3500</v>
          </cell>
          <cell r="P28">
            <v>72</v>
          </cell>
          <cell r="Q28">
            <v>21000</v>
          </cell>
          <cell r="S28">
            <v>0</v>
          </cell>
          <cell r="U28">
            <v>0</v>
          </cell>
          <cell r="V28">
            <v>21000</v>
          </cell>
        </row>
        <row r="29">
          <cell r="J29">
            <v>0</v>
          </cell>
          <cell r="L29">
            <v>0</v>
          </cell>
          <cell r="M29">
            <v>0</v>
          </cell>
          <cell r="N29">
            <v>0</v>
          </cell>
          <cell r="Q29">
            <v>0</v>
          </cell>
          <cell r="S29">
            <v>0</v>
          </cell>
          <cell r="U29">
            <v>0</v>
          </cell>
          <cell r="V29">
            <v>0</v>
          </cell>
        </row>
        <row r="30">
          <cell r="B30">
            <v>10</v>
          </cell>
          <cell r="D30" t="str">
            <v>B1000</v>
          </cell>
          <cell r="F30" t="str">
            <v>MOB/DEMOB PILING MACHINE</v>
          </cell>
          <cell r="G30">
            <v>1</v>
          </cell>
          <cell r="H30" t="str">
            <v>LOT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5000</v>
          </cell>
          <cell r="Q30">
            <v>5000</v>
          </cell>
          <cell r="S30">
            <v>0</v>
          </cell>
          <cell r="U30">
            <v>0</v>
          </cell>
          <cell r="V30">
            <v>5000</v>
          </cell>
        </row>
        <row r="31">
          <cell r="J31">
            <v>0</v>
          </cell>
          <cell r="L31">
            <v>0</v>
          </cell>
          <cell r="M31">
            <v>0</v>
          </cell>
          <cell r="N31">
            <v>0</v>
          </cell>
          <cell r="Q31">
            <v>0</v>
          </cell>
          <cell r="S31">
            <v>0</v>
          </cell>
          <cell r="U31">
            <v>0</v>
          </cell>
          <cell r="V31">
            <v>0</v>
          </cell>
        </row>
        <row r="32">
          <cell r="F32" t="str">
            <v>ALLOWANCES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Q32">
            <v>0</v>
          </cell>
          <cell r="S32">
            <v>0</v>
          </cell>
          <cell r="U32">
            <v>0</v>
          </cell>
          <cell r="V32">
            <v>0</v>
          </cell>
        </row>
        <row r="33">
          <cell r="B33">
            <v>10</v>
          </cell>
          <cell r="D33" t="str">
            <v>B1000</v>
          </cell>
          <cell r="F33" t="str">
            <v>MTO Allowance - 10%</v>
          </cell>
          <cell r="G33">
            <v>1</v>
          </cell>
          <cell r="H33" t="str">
            <v>LOT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3700</v>
          </cell>
          <cell r="P33">
            <v>9.6000000000000014</v>
          </cell>
          <cell r="Q33">
            <v>3700</v>
          </cell>
          <cell r="S33">
            <v>0</v>
          </cell>
          <cell r="U33">
            <v>0</v>
          </cell>
          <cell r="V33">
            <v>3700</v>
          </cell>
        </row>
        <row r="34">
          <cell r="B34">
            <v>10</v>
          </cell>
          <cell r="D34" t="str">
            <v>B1000</v>
          </cell>
          <cell r="F34" t="str">
            <v>Productivity Loss - 30% of DFL</v>
          </cell>
          <cell r="G34">
            <v>1</v>
          </cell>
          <cell r="H34" t="str">
            <v>LOT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Q34">
            <v>0</v>
          </cell>
          <cell r="S34">
            <v>0</v>
          </cell>
          <cell r="U34">
            <v>0</v>
          </cell>
          <cell r="V34">
            <v>0</v>
          </cell>
        </row>
        <row r="35">
          <cell r="B35">
            <v>10</v>
          </cell>
          <cell r="D35" t="str">
            <v>B1000</v>
          </cell>
          <cell r="F35" t="str">
            <v>Winter Allowance - 15% of DFL</v>
          </cell>
          <cell r="G35">
            <v>1</v>
          </cell>
          <cell r="H35" t="str">
            <v>LOT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Q35">
            <v>0</v>
          </cell>
          <cell r="S35">
            <v>0</v>
          </cell>
          <cell r="U35">
            <v>0</v>
          </cell>
          <cell r="V35">
            <v>0</v>
          </cell>
        </row>
        <row r="36">
          <cell r="B36">
            <v>10</v>
          </cell>
          <cell r="D36" t="str">
            <v>B2000</v>
          </cell>
          <cell r="F36" t="str">
            <v>MTO Allowance - 10%</v>
          </cell>
          <cell r="G36">
            <v>1</v>
          </cell>
          <cell r="H36" t="str">
            <v>LOT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32857.5</v>
          </cell>
          <cell r="P36">
            <v>125.25</v>
          </cell>
          <cell r="Q36">
            <v>32857.5</v>
          </cell>
          <cell r="S36">
            <v>0</v>
          </cell>
          <cell r="U36">
            <v>0</v>
          </cell>
          <cell r="V36">
            <v>32857.5</v>
          </cell>
        </row>
        <row r="37">
          <cell r="B37">
            <v>10</v>
          </cell>
          <cell r="D37" t="str">
            <v>B2000</v>
          </cell>
          <cell r="F37" t="str">
            <v>Productivity Loss - 30% of DFL</v>
          </cell>
          <cell r="G37">
            <v>1</v>
          </cell>
          <cell r="H37" t="str">
            <v>LOT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Q37">
            <v>0</v>
          </cell>
          <cell r="S37">
            <v>0</v>
          </cell>
          <cell r="U37">
            <v>0</v>
          </cell>
          <cell r="V37">
            <v>0</v>
          </cell>
        </row>
        <row r="38">
          <cell r="B38">
            <v>10</v>
          </cell>
          <cell r="D38" t="str">
            <v>B2000</v>
          </cell>
          <cell r="F38" t="str">
            <v>Winter Allowance - 15% of DFL</v>
          </cell>
          <cell r="G38">
            <v>1</v>
          </cell>
          <cell r="H38" t="str">
            <v>LOT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Q38">
            <v>0</v>
          </cell>
          <cell r="S38">
            <v>0</v>
          </cell>
          <cell r="U38">
            <v>0</v>
          </cell>
          <cell r="V38">
            <v>0</v>
          </cell>
        </row>
        <row r="39">
          <cell r="B39">
            <v>10</v>
          </cell>
          <cell r="D39" t="str">
            <v>B5000</v>
          </cell>
          <cell r="F39" t="str">
            <v>MTO Allowance - 10%</v>
          </cell>
          <cell r="G39">
            <v>1</v>
          </cell>
          <cell r="H39" t="str">
            <v>LOT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Q39">
            <v>0</v>
          </cell>
          <cell r="S39">
            <v>0</v>
          </cell>
          <cell r="U39">
            <v>0</v>
          </cell>
          <cell r="V39">
            <v>0</v>
          </cell>
        </row>
        <row r="40">
          <cell r="B40">
            <v>10</v>
          </cell>
          <cell r="D40" t="str">
            <v>B5000</v>
          </cell>
          <cell r="F40" t="str">
            <v>Productivity Loss - 30% of DFL</v>
          </cell>
          <cell r="G40">
            <v>1</v>
          </cell>
          <cell r="H40" t="str">
            <v>LOT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Q40">
            <v>0</v>
          </cell>
          <cell r="S40">
            <v>0</v>
          </cell>
          <cell r="U40">
            <v>0</v>
          </cell>
          <cell r="V40">
            <v>0</v>
          </cell>
        </row>
        <row r="41">
          <cell r="B41">
            <v>10</v>
          </cell>
          <cell r="D41" t="str">
            <v>B5000</v>
          </cell>
          <cell r="F41" t="str">
            <v>Winter Allowance - 15% of DFL</v>
          </cell>
          <cell r="G41">
            <v>1</v>
          </cell>
          <cell r="H41" t="str">
            <v>LOT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Q41">
            <v>0</v>
          </cell>
          <cell r="S41">
            <v>0</v>
          </cell>
          <cell r="U41">
            <v>0</v>
          </cell>
          <cell r="V41">
            <v>0</v>
          </cell>
        </row>
        <row r="42">
          <cell r="J42">
            <v>0</v>
          </cell>
          <cell r="L42">
            <v>0</v>
          </cell>
          <cell r="M42">
            <v>0</v>
          </cell>
          <cell r="N42">
            <v>0</v>
          </cell>
          <cell r="Q42">
            <v>0</v>
          </cell>
          <cell r="S42">
            <v>0</v>
          </cell>
          <cell r="U42">
            <v>0</v>
          </cell>
          <cell r="V42">
            <v>0</v>
          </cell>
        </row>
        <row r="43">
          <cell r="F43" t="str">
            <v>SUBTOTAL HRS - FOR CAMP AND INDIRECT CALC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P43">
            <v>1483.35</v>
          </cell>
          <cell r="Q43">
            <v>0</v>
          </cell>
          <cell r="S43">
            <v>0</v>
          </cell>
          <cell r="U43">
            <v>0</v>
          </cell>
          <cell r="V43">
            <v>0</v>
          </cell>
        </row>
        <row r="44">
          <cell r="J44">
            <v>0</v>
          </cell>
          <cell r="L44">
            <v>0</v>
          </cell>
          <cell r="M44">
            <v>0</v>
          </cell>
          <cell r="N44">
            <v>0</v>
          </cell>
          <cell r="Q44">
            <v>0</v>
          </cell>
          <cell r="S44">
            <v>0</v>
          </cell>
          <cell r="U44">
            <v>0</v>
          </cell>
          <cell r="V44">
            <v>0</v>
          </cell>
        </row>
        <row r="45">
          <cell r="F45" t="str">
            <v>EDMONTON PUMP STATION</v>
          </cell>
          <cell r="J45">
            <v>0</v>
          </cell>
          <cell r="L45">
            <v>0</v>
          </cell>
          <cell r="M45">
            <v>0</v>
          </cell>
          <cell r="N45">
            <v>0</v>
          </cell>
          <cell r="Q45">
            <v>0</v>
          </cell>
          <cell r="S45">
            <v>0</v>
          </cell>
          <cell r="U45">
            <v>0</v>
          </cell>
          <cell r="V45">
            <v>0</v>
          </cell>
        </row>
        <row r="46">
          <cell r="F46" t="str">
            <v>PUMP/ MOTOR REPLACEMENT  ( 4 )</v>
          </cell>
          <cell r="J46">
            <v>0</v>
          </cell>
          <cell r="L46">
            <v>0</v>
          </cell>
          <cell r="M46">
            <v>0</v>
          </cell>
          <cell r="N46">
            <v>0</v>
          </cell>
          <cell r="Q46">
            <v>0</v>
          </cell>
          <cell r="S46">
            <v>0</v>
          </cell>
          <cell r="U46">
            <v>0</v>
          </cell>
          <cell r="V46">
            <v>0</v>
          </cell>
        </row>
        <row r="47">
          <cell r="B47">
            <v>11</v>
          </cell>
          <cell r="D47" t="str">
            <v>B2000</v>
          </cell>
          <cell r="F47" t="str">
            <v>ROUGHEN CONCRETE SURFACE (BUSHHAMMER)</v>
          </cell>
          <cell r="G47">
            <v>160</v>
          </cell>
          <cell r="H47" t="str">
            <v>SM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  <cell r="O47">
            <v>350</v>
          </cell>
          <cell r="P47">
            <v>280</v>
          </cell>
          <cell r="Q47">
            <v>56000</v>
          </cell>
          <cell r="S47">
            <v>0</v>
          </cell>
          <cell r="U47">
            <v>0</v>
          </cell>
          <cell r="V47">
            <v>56000</v>
          </cell>
        </row>
        <row r="48">
          <cell r="B48">
            <v>11</v>
          </cell>
          <cell r="D48" t="str">
            <v>B2000</v>
          </cell>
          <cell r="F48" t="str">
            <v>HILTI ANCHORS FOR NEW CONCRETE</v>
          </cell>
          <cell r="G48">
            <v>680</v>
          </cell>
          <cell r="H48" t="str">
            <v>EA</v>
          </cell>
          <cell r="J48">
            <v>0</v>
          </cell>
          <cell r="L48">
            <v>0</v>
          </cell>
          <cell r="M48">
            <v>0</v>
          </cell>
          <cell r="N48">
            <v>0</v>
          </cell>
          <cell r="O48">
            <v>36</v>
          </cell>
          <cell r="P48">
            <v>204</v>
          </cell>
          <cell r="Q48">
            <v>24480</v>
          </cell>
          <cell r="S48">
            <v>0</v>
          </cell>
          <cell r="U48">
            <v>0</v>
          </cell>
          <cell r="V48">
            <v>24480</v>
          </cell>
        </row>
        <row r="49">
          <cell r="B49">
            <v>11</v>
          </cell>
          <cell r="D49" t="str">
            <v>B2000</v>
          </cell>
          <cell r="F49" t="str">
            <v>CONCRETE FLOOR/ PED SLAB</v>
          </cell>
          <cell r="G49">
            <v>64</v>
          </cell>
          <cell r="H49" t="str">
            <v>CM</v>
          </cell>
          <cell r="J49">
            <v>0</v>
          </cell>
          <cell r="L49">
            <v>0</v>
          </cell>
          <cell r="M49">
            <v>0</v>
          </cell>
          <cell r="N49">
            <v>0</v>
          </cell>
          <cell r="O49">
            <v>2100</v>
          </cell>
          <cell r="P49">
            <v>512</v>
          </cell>
          <cell r="Q49">
            <v>134400</v>
          </cell>
          <cell r="S49">
            <v>0</v>
          </cell>
          <cell r="U49">
            <v>0</v>
          </cell>
          <cell r="V49">
            <v>134400</v>
          </cell>
        </row>
        <row r="50">
          <cell r="B50">
            <v>11</v>
          </cell>
          <cell r="D50" t="str">
            <v>B2000</v>
          </cell>
          <cell r="F50" t="str">
            <v>ANCHOR BOLTS INSTALLED WITH EPOXY SYSTEM</v>
          </cell>
          <cell r="G50">
            <v>320</v>
          </cell>
          <cell r="H50" t="str">
            <v>KG</v>
          </cell>
          <cell r="J50">
            <v>0</v>
          </cell>
          <cell r="L50">
            <v>0</v>
          </cell>
          <cell r="M50">
            <v>0</v>
          </cell>
          <cell r="N50">
            <v>0</v>
          </cell>
          <cell r="O50">
            <v>7.5</v>
          </cell>
          <cell r="P50">
            <v>16</v>
          </cell>
          <cell r="Q50">
            <v>2400</v>
          </cell>
          <cell r="S50">
            <v>0</v>
          </cell>
          <cell r="U50">
            <v>0</v>
          </cell>
          <cell r="V50">
            <v>2400</v>
          </cell>
        </row>
        <row r="51">
          <cell r="B51">
            <v>11</v>
          </cell>
          <cell r="D51" t="str">
            <v>B5000</v>
          </cell>
          <cell r="F51" t="str">
            <v xml:space="preserve">EPOXY GROUT </v>
          </cell>
          <cell r="G51">
            <v>1.6</v>
          </cell>
          <cell r="H51" t="str">
            <v>CM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6500</v>
          </cell>
          <cell r="P51">
            <v>64</v>
          </cell>
          <cell r="Q51">
            <v>10400</v>
          </cell>
          <cell r="S51">
            <v>0</v>
          </cell>
          <cell r="U51">
            <v>0</v>
          </cell>
          <cell r="V51">
            <v>10400</v>
          </cell>
        </row>
        <row r="52">
          <cell r="B52">
            <v>11</v>
          </cell>
          <cell r="D52" t="str">
            <v>B5000</v>
          </cell>
          <cell r="F52" t="str">
            <v>CEMENTITIOUS GROUT</v>
          </cell>
          <cell r="G52">
            <v>7.2</v>
          </cell>
          <cell r="H52" t="str">
            <v>CM</v>
          </cell>
          <cell r="J52">
            <v>0</v>
          </cell>
          <cell r="L52">
            <v>0</v>
          </cell>
          <cell r="M52">
            <v>0</v>
          </cell>
          <cell r="N52">
            <v>0</v>
          </cell>
          <cell r="O52">
            <v>3500</v>
          </cell>
          <cell r="P52">
            <v>180</v>
          </cell>
          <cell r="Q52">
            <v>25200</v>
          </cell>
          <cell r="S52">
            <v>0</v>
          </cell>
          <cell r="U52">
            <v>0</v>
          </cell>
          <cell r="V52">
            <v>25200</v>
          </cell>
        </row>
        <row r="53">
          <cell r="J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S53">
            <v>0</v>
          </cell>
          <cell r="U53">
            <v>0</v>
          </cell>
          <cell r="V53">
            <v>0</v>
          </cell>
        </row>
        <row r="54">
          <cell r="F54" t="str">
            <v>ESB EXTENSION</v>
          </cell>
          <cell r="J54">
            <v>0</v>
          </cell>
          <cell r="L54">
            <v>0</v>
          </cell>
          <cell r="M54">
            <v>0</v>
          </cell>
          <cell r="N54">
            <v>0</v>
          </cell>
          <cell r="Q54">
            <v>0</v>
          </cell>
          <cell r="S54">
            <v>0</v>
          </cell>
          <cell r="U54">
            <v>0</v>
          </cell>
          <cell r="V54">
            <v>0</v>
          </cell>
        </row>
        <row r="55">
          <cell r="B55">
            <v>11</v>
          </cell>
          <cell r="D55" t="str">
            <v>B1000</v>
          </cell>
          <cell r="F55" t="str">
            <v>CONCRETE PILES, 400 DIA X 7600 MM</v>
          </cell>
          <cell r="G55">
            <v>14</v>
          </cell>
          <cell r="H55" t="str">
            <v>EA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4000</v>
          </cell>
          <cell r="P55">
            <v>168</v>
          </cell>
          <cell r="Q55">
            <v>56000</v>
          </cell>
          <cell r="S55">
            <v>0</v>
          </cell>
          <cell r="U55">
            <v>0</v>
          </cell>
          <cell r="V55">
            <v>56000</v>
          </cell>
        </row>
        <row r="56">
          <cell r="B56">
            <v>11</v>
          </cell>
          <cell r="D56" t="str">
            <v>B2000</v>
          </cell>
          <cell r="F56" t="str">
            <v>VOID FORM</v>
          </cell>
          <cell r="G56">
            <v>100</v>
          </cell>
          <cell r="H56" t="str">
            <v>SM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110</v>
          </cell>
          <cell r="P56">
            <v>64.705882352941174</v>
          </cell>
          <cell r="Q56">
            <v>11000</v>
          </cell>
          <cell r="S56">
            <v>0</v>
          </cell>
          <cell r="U56">
            <v>0</v>
          </cell>
          <cell r="V56">
            <v>11000</v>
          </cell>
        </row>
        <row r="57">
          <cell r="B57">
            <v>11</v>
          </cell>
          <cell r="D57" t="str">
            <v>B2000</v>
          </cell>
          <cell r="F57" t="str">
            <v>75 RIGID INSULATION</v>
          </cell>
          <cell r="G57">
            <v>84</v>
          </cell>
          <cell r="H57" t="str">
            <v>SM</v>
          </cell>
          <cell r="J57">
            <v>0</v>
          </cell>
          <cell r="L57">
            <v>0</v>
          </cell>
          <cell r="M57">
            <v>0</v>
          </cell>
          <cell r="N57">
            <v>0</v>
          </cell>
          <cell r="O57">
            <v>25</v>
          </cell>
          <cell r="P57">
            <v>14</v>
          </cell>
          <cell r="Q57">
            <v>2100</v>
          </cell>
          <cell r="S57">
            <v>0</v>
          </cell>
          <cell r="U57">
            <v>0</v>
          </cell>
          <cell r="V57">
            <v>2100</v>
          </cell>
        </row>
        <row r="58">
          <cell r="B58">
            <v>11</v>
          </cell>
          <cell r="D58" t="str">
            <v>B2000</v>
          </cell>
          <cell r="F58" t="str">
            <v>CONCRETE</v>
          </cell>
          <cell r="G58">
            <v>58</v>
          </cell>
          <cell r="H58" t="str">
            <v>CM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2100</v>
          </cell>
          <cell r="P58">
            <v>464</v>
          </cell>
          <cell r="Q58">
            <v>121800</v>
          </cell>
          <cell r="S58">
            <v>0</v>
          </cell>
          <cell r="U58">
            <v>0</v>
          </cell>
          <cell r="V58">
            <v>121800</v>
          </cell>
        </row>
        <row r="59">
          <cell r="B59">
            <v>11</v>
          </cell>
          <cell r="D59" t="str">
            <v>B2000</v>
          </cell>
          <cell r="F59" t="str">
            <v>ANCHOR BOLTS INSTALLED WITH EPOXY SYSTEM</v>
          </cell>
          <cell r="G59">
            <v>70</v>
          </cell>
          <cell r="H59" t="str">
            <v>KG</v>
          </cell>
          <cell r="J59">
            <v>0</v>
          </cell>
          <cell r="L59">
            <v>0</v>
          </cell>
          <cell r="M59">
            <v>0</v>
          </cell>
          <cell r="N59">
            <v>0</v>
          </cell>
          <cell r="O59">
            <v>7.5</v>
          </cell>
          <cell r="P59">
            <v>3.5</v>
          </cell>
          <cell r="Q59">
            <v>525</v>
          </cell>
          <cell r="S59">
            <v>0</v>
          </cell>
          <cell r="U59">
            <v>0</v>
          </cell>
          <cell r="V59">
            <v>525</v>
          </cell>
        </row>
        <row r="60">
          <cell r="J60">
            <v>0</v>
          </cell>
          <cell r="L60">
            <v>0</v>
          </cell>
          <cell r="M60">
            <v>0</v>
          </cell>
          <cell r="N60">
            <v>0</v>
          </cell>
          <cell r="Q60">
            <v>0</v>
          </cell>
          <cell r="S60">
            <v>0</v>
          </cell>
          <cell r="U60">
            <v>0</v>
          </cell>
          <cell r="V60">
            <v>0</v>
          </cell>
        </row>
        <row r="61">
          <cell r="F61" t="str">
            <v>CABLE TRAY SUPPORTS</v>
          </cell>
          <cell r="J61">
            <v>0</v>
          </cell>
          <cell r="L61">
            <v>0</v>
          </cell>
          <cell r="M61">
            <v>0</v>
          </cell>
          <cell r="N61">
            <v>0</v>
          </cell>
          <cell r="Q61">
            <v>0</v>
          </cell>
          <cell r="S61">
            <v>0</v>
          </cell>
          <cell r="U61">
            <v>0</v>
          </cell>
          <cell r="V61">
            <v>0</v>
          </cell>
        </row>
        <row r="62">
          <cell r="B62">
            <v>11</v>
          </cell>
          <cell r="D62" t="str">
            <v>B1000</v>
          </cell>
          <cell r="F62" t="str">
            <v>CONCRETE PILES, 400 DIA X 7600 MM</v>
          </cell>
          <cell r="G62">
            <v>11</v>
          </cell>
          <cell r="H62" t="str">
            <v>EA</v>
          </cell>
          <cell r="J62">
            <v>0</v>
          </cell>
          <cell r="L62">
            <v>0</v>
          </cell>
          <cell r="M62">
            <v>0</v>
          </cell>
          <cell r="N62">
            <v>0</v>
          </cell>
          <cell r="O62">
            <v>4000</v>
          </cell>
          <cell r="P62">
            <v>132</v>
          </cell>
          <cell r="Q62">
            <v>44000</v>
          </cell>
          <cell r="S62">
            <v>0</v>
          </cell>
          <cell r="U62">
            <v>0</v>
          </cell>
          <cell r="V62">
            <v>44000</v>
          </cell>
        </row>
        <row r="63">
          <cell r="B63">
            <v>11</v>
          </cell>
          <cell r="D63" t="str">
            <v>B2000</v>
          </cell>
          <cell r="F63" t="str">
            <v>CONCRETE PILE CAPS</v>
          </cell>
          <cell r="G63">
            <v>4</v>
          </cell>
          <cell r="H63" t="str">
            <v>CM</v>
          </cell>
          <cell r="J63">
            <v>0</v>
          </cell>
          <cell r="L63">
            <v>0</v>
          </cell>
          <cell r="M63">
            <v>0</v>
          </cell>
          <cell r="N63">
            <v>0</v>
          </cell>
          <cell r="O63">
            <v>3500</v>
          </cell>
          <cell r="P63">
            <v>48</v>
          </cell>
          <cell r="Q63">
            <v>14000</v>
          </cell>
          <cell r="S63">
            <v>0</v>
          </cell>
          <cell r="U63">
            <v>0</v>
          </cell>
          <cell r="V63">
            <v>14000</v>
          </cell>
        </row>
        <row r="64">
          <cell r="B64">
            <v>11</v>
          </cell>
          <cell r="D64" t="str">
            <v>B2000</v>
          </cell>
          <cell r="F64" t="str">
            <v>ANCHOR BOLTS INSTALLED WITH EPOXY SYSTEM</v>
          </cell>
          <cell r="G64">
            <v>220</v>
          </cell>
          <cell r="H64" t="str">
            <v>KG</v>
          </cell>
          <cell r="J64">
            <v>0</v>
          </cell>
          <cell r="L64">
            <v>0</v>
          </cell>
          <cell r="M64">
            <v>0</v>
          </cell>
          <cell r="N64">
            <v>0</v>
          </cell>
          <cell r="O64">
            <v>7.5</v>
          </cell>
          <cell r="P64">
            <v>11</v>
          </cell>
          <cell r="Q64">
            <v>1650</v>
          </cell>
          <cell r="S64">
            <v>0</v>
          </cell>
          <cell r="U64">
            <v>0</v>
          </cell>
          <cell r="V64">
            <v>1650</v>
          </cell>
        </row>
        <row r="65">
          <cell r="J65">
            <v>0</v>
          </cell>
          <cell r="L65">
            <v>0</v>
          </cell>
          <cell r="M65">
            <v>0</v>
          </cell>
          <cell r="N65">
            <v>0</v>
          </cell>
          <cell r="Q65">
            <v>0</v>
          </cell>
          <cell r="S65">
            <v>0</v>
          </cell>
          <cell r="U65">
            <v>0</v>
          </cell>
          <cell r="V65">
            <v>0</v>
          </cell>
        </row>
        <row r="66">
          <cell r="B66">
            <v>11</v>
          </cell>
          <cell r="D66" t="str">
            <v>B1000</v>
          </cell>
          <cell r="F66" t="str">
            <v>MOB/DEMOB PILING MACHINE</v>
          </cell>
          <cell r="G66">
            <v>1</v>
          </cell>
          <cell r="H66" t="str">
            <v>LOT</v>
          </cell>
          <cell r="J66">
            <v>0</v>
          </cell>
          <cell r="L66">
            <v>0</v>
          </cell>
          <cell r="M66">
            <v>0</v>
          </cell>
          <cell r="N66">
            <v>0</v>
          </cell>
          <cell r="O66">
            <v>5000</v>
          </cell>
          <cell r="Q66">
            <v>5000</v>
          </cell>
          <cell r="S66">
            <v>0</v>
          </cell>
          <cell r="U66">
            <v>0</v>
          </cell>
          <cell r="V66">
            <v>5000</v>
          </cell>
        </row>
        <row r="67">
          <cell r="J67">
            <v>0</v>
          </cell>
          <cell r="L67">
            <v>0</v>
          </cell>
          <cell r="M67">
            <v>0</v>
          </cell>
          <cell r="N67">
            <v>0</v>
          </cell>
          <cell r="Q67">
            <v>0</v>
          </cell>
          <cell r="S67">
            <v>0</v>
          </cell>
          <cell r="U67">
            <v>0</v>
          </cell>
          <cell r="V67">
            <v>0</v>
          </cell>
        </row>
        <row r="68">
          <cell r="F68" t="str">
            <v>ALLOWANCES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Q68">
            <v>0</v>
          </cell>
          <cell r="S68">
            <v>0</v>
          </cell>
          <cell r="U68">
            <v>0</v>
          </cell>
          <cell r="V68">
            <v>0</v>
          </cell>
        </row>
        <row r="69">
          <cell r="B69">
            <v>11</v>
          </cell>
          <cell r="D69" t="str">
            <v>B1000</v>
          </cell>
          <cell r="F69" t="str">
            <v>MTO Allowance - 10%</v>
          </cell>
          <cell r="G69">
            <v>1</v>
          </cell>
          <cell r="H69" t="str">
            <v>LOT</v>
          </cell>
          <cell r="J69">
            <v>0</v>
          </cell>
          <cell r="L69">
            <v>0</v>
          </cell>
          <cell r="M69">
            <v>0</v>
          </cell>
          <cell r="N69">
            <v>0</v>
          </cell>
          <cell r="O69">
            <v>10500</v>
          </cell>
          <cell r="P69">
            <v>30</v>
          </cell>
          <cell r="Q69">
            <v>10500</v>
          </cell>
          <cell r="S69">
            <v>0</v>
          </cell>
          <cell r="U69">
            <v>0</v>
          </cell>
          <cell r="V69">
            <v>10500</v>
          </cell>
        </row>
        <row r="70">
          <cell r="B70">
            <v>11</v>
          </cell>
          <cell r="D70" t="str">
            <v>B1000</v>
          </cell>
          <cell r="F70" t="str">
            <v>Productivity Loss - 30% of DFL</v>
          </cell>
          <cell r="G70">
            <v>1</v>
          </cell>
          <cell r="H70" t="str">
            <v>LOT</v>
          </cell>
          <cell r="J70">
            <v>0</v>
          </cell>
          <cell r="L70">
            <v>0</v>
          </cell>
          <cell r="M70">
            <v>0</v>
          </cell>
          <cell r="N70">
            <v>0</v>
          </cell>
          <cell r="Q70">
            <v>0</v>
          </cell>
          <cell r="S70">
            <v>0</v>
          </cell>
          <cell r="U70">
            <v>0</v>
          </cell>
          <cell r="V70">
            <v>0</v>
          </cell>
        </row>
        <row r="71">
          <cell r="B71">
            <v>11</v>
          </cell>
          <cell r="D71" t="str">
            <v>B1000</v>
          </cell>
          <cell r="F71" t="str">
            <v>Winter Allowance - 15% of DFL</v>
          </cell>
          <cell r="G71">
            <v>1</v>
          </cell>
          <cell r="H71" t="str">
            <v>LOT</v>
          </cell>
          <cell r="J71">
            <v>0</v>
          </cell>
          <cell r="L71">
            <v>0</v>
          </cell>
          <cell r="M71">
            <v>0</v>
          </cell>
          <cell r="N71">
            <v>0</v>
          </cell>
          <cell r="Q71">
            <v>0</v>
          </cell>
          <cell r="S71">
            <v>0</v>
          </cell>
          <cell r="U71">
            <v>0</v>
          </cell>
          <cell r="V71">
            <v>0</v>
          </cell>
        </row>
        <row r="72">
          <cell r="B72">
            <v>11</v>
          </cell>
          <cell r="D72" t="str">
            <v>B2000</v>
          </cell>
          <cell r="F72" t="str">
            <v>MTO Allowance - 10%</v>
          </cell>
          <cell r="G72">
            <v>1</v>
          </cell>
          <cell r="H72" t="str">
            <v>LOT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36835.5</v>
          </cell>
          <cell r="P72">
            <v>161.72058823529414</v>
          </cell>
          <cell r="Q72">
            <v>36835.5</v>
          </cell>
          <cell r="S72">
            <v>0</v>
          </cell>
          <cell r="U72">
            <v>0</v>
          </cell>
          <cell r="V72">
            <v>36835.5</v>
          </cell>
        </row>
        <row r="73">
          <cell r="B73">
            <v>11</v>
          </cell>
          <cell r="D73" t="str">
            <v>B2000</v>
          </cell>
          <cell r="F73" t="str">
            <v>Productivity Loss - 30% of DFL</v>
          </cell>
          <cell r="G73">
            <v>1</v>
          </cell>
          <cell r="H73" t="str">
            <v>LOT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Q73">
            <v>0</v>
          </cell>
          <cell r="S73">
            <v>0</v>
          </cell>
          <cell r="U73">
            <v>0</v>
          </cell>
          <cell r="V73">
            <v>0</v>
          </cell>
        </row>
        <row r="74">
          <cell r="B74">
            <v>11</v>
          </cell>
          <cell r="D74" t="str">
            <v>B2000</v>
          </cell>
          <cell r="F74" t="str">
            <v>Winter Allowance - 15% of DFL</v>
          </cell>
          <cell r="G74">
            <v>1</v>
          </cell>
          <cell r="H74" t="str">
            <v>LOT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Q74">
            <v>0</v>
          </cell>
          <cell r="S74">
            <v>0</v>
          </cell>
          <cell r="U74">
            <v>0</v>
          </cell>
          <cell r="V74">
            <v>0</v>
          </cell>
        </row>
        <row r="75">
          <cell r="B75">
            <v>11</v>
          </cell>
          <cell r="D75" t="str">
            <v>B5000</v>
          </cell>
          <cell r="F75" t="str">
            <v>MTO Allowance - 10%</v>
          </cell>
          <cell r="G75">
            <v>1</v>
          </cell>
          <cell r="H75" t="str">
            <v>LOT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3560</v>
          </cell>
          <cell r="P75">
            <v>24.400000000000002</v>
          </cell>
          <cell r="Q75">
            <v>3560</v>
          </cell>
          <cell r="S75">
            <v>0</v>
          </cell>
          <cell r="U75">
            <v>0</v>
          </cell>
          <cell r="V75">
            <v>3560</v>
          </cell>
        </row>
        <row r="76">
          <cell r="B76">
            <v>11</v>
          </cell>
          <cell r="D76" t="str">
            <v>B5000</v>
          </cell>
          <cell r="F76" t="str">
            <v>Productivity Loss - 30% of DFL</v>
          </cell>
          <cell r="G76">
            <v>1</v>
          </cell>
          <cell r="H76" t="str">
            <v>LOT</v>
          </cell>
          <cell r="J76">
            <v>0</v>
          </cell>
          <cell r="L76">
            <v>0</v>
          </cell>
          <cell r="M76">
            <v>0</v>
          </cell>
          <cell r="N76">
            <v>0</v>
          </cell>
          <cell r="Q76">
            <v>0</v>
          </cell>
          <cell r="S76">
            <v>0</v>
          </cell>
          <cell r="U76">
            <v>0</v>
          </cell>
          <cell r="V76">
            <v>0</v>
          </cell>
        </row>
        <row r="77">
          <cell r="B77">
            <v>11</v>
          </cell>
          <cell r="D77" t="str">
            <v>B5000</v>
          </cell>
          <cell r="F77" t="str">
            <v>Winter Allowance - 15% of DFL</v>
          </cell>
          <cell r="G77">
            <v>1</v>
          </cell>
          <cell r="H77" t="str">
            <v>LOT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Q77">
            <v>0</v>
          </cell>
          <cell r="S77">
            <v>0</v>
          </cell>
          <cell r="U77">
            <v>0</v>
          </cell>
          <cell r="V77">
            <v>0</v>
          </cell>
        </row>
        <row r="78">
          <cell r="J78">
            <v>0</v>
          </cell>
          <cell r="L78">
            <v>0</v>
          </cell>
          <cell r="M78">
            <v>0</v>
          </cell>
          <cell r="N78">
            <v>0</v>
          </cell>
          <cell r="Q78">
            <v>0</v>
          </cell>
          <cell r="S78">
            <v>0</v>
          </cell>
          <cell r="U78">
            <v>0</v>
          </cell>
          <cell r="V78">
            <v>0</v>
          </cell>
        </row>
        <row r="79">
          <cell r="F79" t="str">
            <v>SUBTOTAL HRS - FOR CAMP AND INDIRECT CALC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P79">
            <v>2377.3264705882357</v>
          </cell>
          <cell r="Q79">
            <v>0</v>
          </cell>
          <cell r="S79">
            <v>0</v>
          </cell>
          <cell r="U79">
            <v>0</v>
          </cell>
          <cell r="V79">
            <v>0</v>
          </cell>
        </row>
        <row r="80">
          <cell r="J80">
            <v>0</v>
          </cell>
          <cell r="L80">
            <v>0</v>
          </cell>
          <cell r="M80">
            <v>0</v>
          </cell>
          <cell r="N80">
            <v>0</v>
          </cell>
          <cell r="Q80">
            <v>0</v>
          </cell>
          <cell r="S80">
            <v>0</v>
          </cell>
          <cell r="U80">
            <v>0</v>
          </cell>
          <cell r="V80">
            <v>0</v>
          </cell>
        </row>
        <row r="81">
          <cell r="F81" t="str">
            <v>KINGMAN PUMP STATION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Q81">
            <v>0</v>
          </cell>
          <cell r="S81">
            <v>0</v>
          </cell>
          <cell r="U81">
            <v>0</v>
          </cell>
          <cell r="V81">
            <v>0</v>
          </cell>
        </row>
        <row r="82">
          <cell r="F82" t="str">
            <v>PUMP/ MOTOR REPLACEMENT  ( 2 )</v>
          </cell>
          <cell r="J82">
            <v>0</v>
          </cell>
          <cell r="L82">
            <v>0</v>
          </cell>
          <cell r="M82">
            <v>0</v>
          </cell>
          <cell r="N82">
            <v>0</v>
          </cell>
          <cell r="Q82">
            <v>0</v>
          </cell>
          <cell r="S82">
            <v>0</v>
          </cell>
          <cell r="U82">
            <v>0</v>
          </cell>
          <cell r="V82">
            <v>0</v>
          </cell>
        </row>
        <row r="83">
          <cell r="B83">
            <v>12</v>
          </cell>
          <cell r="D83" t="str">
            <v>B2000</v>
          </cell>
          <cell r="F83" t="str">
            <v>ROUGHEN CONCRETE SURFACE (BUSHHAMMER)</v>
          </cell>
          <cell r="G83">
            <v>80</v>
          </cell>
          <cell r="H83" t="str">
            <v>SM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O83">
            <v>350</v>
          </cell>
          <cell r="P83">
            <v>140</v>
          </cell>
          <cell r="Q83">
            <v>28000</v>
          </cell>
          <cell r="S83">
            <v>0</v>
          </cell>
          <cell r="U83">
            <v>0</v>
          </cell>
          <cell r="V83">
            <v>28000</v>
          </cell>
        </row>
        <row r="84">
          <cell r="B84">
            <v>12</v>
          </cell>
          <cell r="D84" t="str">
            <v>B2000</v>
          </cell>
          <cell r="F84" t="str">
            <v>HILTI ANCHORS FOR NEW CONCRETE</v>
          </cell>
          <cell r="G84">
            <v>340</v>
          </cell>
          <cell r="H84" t="str">
            <v>EA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36</v>
          </cell>
          <cell r="P84">
            <v>102</v>
          </cell>
          <cell r="Q84">
            <v>12240</v>
          </cell>
          <cell r="S84">
            <v>0</v>
          </cell>
          <cell r="U84">
            <v>0</v>
          </cell>
          <cell r="V84">
            <v>12240</v>
          </cell>
        </row>
        <row r="85">
          <cell r="B85">
            <v>12</v>
          </cell>
          <cell r="D85" t="str">
            <v>B2000</v>
          </cell>
          <cell r="F85" t="str">
            <v>CONCRETE FLOOR/ PED SLAB</v>
          </cell>
          <cell r="G85">
            <v>32</v>
          </cell>
          <cell r="H85" t="str">
            <v>CM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O85">
            <v>2100</v>
          </cell>
          <cell r="P85">
            <v>256</v>
          </cell>
          <cell r="Q85">
            <v>67200</v>
          </cell>
          <cell r="S85">
            <v>0</v>
          </cell>
          <cell r="U85">
            <v>0</v>
          </cell>
          <cell r="V85">
            <v>67200</v>
          </cell>
        </row>
        <row r="86">
          <cell r="B86">
            <v>12</v>
          </cell>
          <cell r="D86" t="str">
            <v>B2000</v>
          </cell>
          <cell r="F86" t="str">
            <v>ANCHOR BOLTS INSTALLED WITH EPOXY SYSTEM</v>
          </cell>
          <cell r="G86">
            <v>160</v>
          </cell>
          <cell r="H86" t="str">
            <v>KG</v>
          </cell>
          <cell r="J86">
            <v>0</v>
          </cell>
          <cell r="L86">
            <v>0</v>
          </cell>
          <cell r="M86">
            <v>0</v>
          </cell>
          <cell r="N86">
            <v>0</v>
          </cell>
          <cell r="O86">
            <v>7.5</v>
          </cell>
          <cell r="P86">
            <v>8</v>
          </cell>
          <cell r="Q86">
            <v>1200</v>
          </cell>
          <cell r="S86">
            <v>0</v>
          </cell>
          <cell r="U86">
            <v>0</v>
          </cell>
          <cell r="V86">
            <v>1200</v>
          </cell>
        </row>
        <row r="87">
          <cell r="B87">
            <v>12</v>
          </cell>
          <cell r="D87" t="str">
            <v>B5000</v>
          </cell>
          <cell r="F87" t="str">
            <v xml:space="preserve">EPOXY GROUT </v>
          </cell>
          <cell r="G87">
            <v>0.8</v>
          </cell>
          <cell r="H87" t="str">
            <v>CM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6500</v>
          </cell>
          <cell r="P87">
            <v>32</v>
          </cell>
          <cell r="Q87">
            <v>5200</v>
          </cell>
          <cell r="S87">
            <v>0</v>
          </cell>
          <cell r="U87">
            <v>0</v>
          </cell>
          <cell r="V87">
            <v>5200</v>
          </cell>
        </row>
        <row r="88">
          <cell r="B88">
            <v>12</v>
          </cell>
          <cell r="D88" t="str">
            <v>B5000</v>
          </cell>
          <cell r="F88" t="str">
            <v>CEMENTITIOUS GROUT</v>
          </cell>
          <cell r="G88">
            <v>3.6</v>
          </cell>
          <cell r="H88" t="str">
            <v>CM</v>
          </cell>
          <cell r="J88">
            <v>0</v>
          </cell>
          <cell r="L88">
            <v>0</v>
          </cell>
          <cell r="M88">
            <v>0</v>
          </cell>
          <cell r="N88">
            <v>0</v>
          </cell>
          <cell r="O88">
            <v>3500</v>
          </cell>
          <cell r="P88">
            <v>90</v>
          </cell>
          <cell r="Q88">
            <v>12600</v>
          </cell>
          <cell r="S88">
            <v>0</v>
          </cell>
          <cell r="U88">
            <v>0</v>
          </cell>
          <cell r="V88">
            <v>12600</v>
          </cell>
        </row>
        <row r="89">
          <cell r="J89">
            <v>0</v>
          </cell>
          <cell r="L89">
            <v>0</v>
          </cell>
          <cell r="M89">
            <v>0</v>
          </cell>
          <cell r="N89">
            <v>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</row>
        <row r="90">
          <cell r="F90" t="str">
            <v>NEW PUMP/ MOTOR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</row>
        <row r="91">
          <cell r="B91">
            <v>12</v>
          </cell>
          <cell r="D91" t="str">
            <v>B1000</v>
          </cell>
          <cell r="F91" t="str">
            <v>CONCRETE PILES, 600 DIA X 12000 MM</v>
          </cell>
          <cell r="G91">
            <v>11</v>
          </cell>
          <cell r="H91" t="str">
            <v>EA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7200</v>
          </cell>
          <cell r="P91">
            <v>440</v>
          </cell>
          <cell r="Q91">
            <v>79200</v>
          </cell>
          <cell r="S91">
            <v>0</v>
          </cell>
          <cell r="U91">
            <v>0</v>
          </cell>
          <cell r="V91">
            <v>79200</v>
          </cell>
        </row>
        <row r="92">
          <cell r="B92">
            <v>12</v>
          </cell>
          <cell r="D92" t="str">
            <v>B2000</v>
          </cell>
          <cell r="F92" t="str">
            <v>VOID FORM</v>
          </cell>
          <cell r="G92">
            <v>40</v>
          </cell>
          <cell r="H92" t="str">
            <v>SM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110</v>
          </cell>
          <cell r="P92">
            <v>25.882352941176471</v>
          </cell>
          <cell r="Q92">
            <v>4400</v>
          </cell>
          <cell r="S92">
            <v>0</v>
          </cell>
          <cell r="U92">
            <v>0</v>
          </cell>
          <cell r="V92">
            <v>4400</v>
          </cell>
        </row>
        <row r="93">
          <cell r="B93">
            <v>12</v>
          </cell>
          <cell r="D93" t="str">
            <v>B2000</v>
          </cell>
          <cell r="F93" t="str">
            <v>CONCRETE</v>
          </cell>
          <cell r="G93">
            <v>50</v>
          </cell>
          <cell r="H93" t="str">
            <v>CM</v>
          </cell>
          <cell r="J93">
            <v>0</v>
          </cell>
          <cell r="L93">
            <v>0</v>
          </cell>
          <cell r="M93">
            <v>0</v>
          </cell>
          <cell r="N93">
            <v>0</v>
          </cell>
          <cell r="O93">
            <v>2100</v>
          </cell>
          <cell r="P93">
            <v>400</v>
          </cell>
          <cell r="Q93">
            <v>105000</v>
          </cell>
          <cell r="S93">
            <v>0</v>
          </cell>
          <cell r="U93">
            <v>0</v>
          </cell>
          <cell r="V93">
            <v>105000</v>
          </cell>
        </row>
        <row r="94">
          <cell r="B94">
            <v>12</v>
          </cell>
          <cell r="D94" t="str">
            <v>B2000</v>
          </cell>
          <cell r="F94" t="str">
            <v>ANCHOR BOLTS INSTALLED WITH EPOXY SYSTEM</v>
          </cell>
          <cell r="G94">
            <v>80</v>
          </cell>
          <cell r="H94" t="str">
            <v>KG</v>
          </cell>
          <cell r="J94">
            <v>0</v>
          </cell>
          <cell r="L94">
            <v>0</v>
          </cell>
          <cell r="M94">
            <v>0</v>
          </cell>
          <cell r="N94">
            <v>0</v>
          </cell>
          <cell r="O94">
            <v>7.5</v>
          </cell>
          <cell r="P94">
            <v>4</v>
          </cell>
          <cell r="Q94">
            <v>600</v>
          </cell>
          <cell r="S94">
            <v>0</v>
          </cell>
          <cell r="U94">
            <v>0</v>
          </cell>
          <cell r="V94">
            <v>600</v>
          </cell>
        </row>
        <row r="95">
          <cell r="B95">
            <v>12</v>
          </cell>
          <cell r="D95" t="str">
            <v>B5000</v>
          </cell>
          <cell r="F95" t="str">
            <v xml:space="preserve">EPOXY GROUT </v>
          </cell>
          <cell r="G95">
            <v>0.4</v>
          </cell>
          <cell r="H95" t="str">
            <v>CM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6500</v>
          </cell>
          <cell r="P95">
            <v>16</v>
          </cell>
          <cell r="Q95">
            <v>2600</v>
          </cell>
          <cell r="S95">
            <v>0</v>
          </cell>
          <cell r="U95">
            <v>0</v>
          </cell>
          <cell r="V95">
            <v>2600</v>
          </cell>
        </row>
        <row r="96">
          <cell r="B96">
            <v>12</v>
          </cell>
          <cell r="D96" t="str">
            <v>B5000</v>
          </cell>
          <cell r="F96" t="str">
            <v>CEMENTITIOUS GROUT</v>
          </cell>
          <cell r="G96">
            <v>1.8</v>
          </cell>
          <cell r="H96" t="str">
            <v>CM</v>
          </cell>
          <cell r="J96">
            <v>0</v>
          </cell>
          <cell r="L96">
            <v>0</v>
          </cell>
          <cell r="M96">
            <v>0</v>
          </cell>
          <cell r="N96">
            <v>0</v>
          </cell>
          <cell r="O96">
            <v>3500</v>
          </cell>
          <cell r="P96">
            <v>45</v>
          </cell>
          <cell r="Q96">
            <v>6300</v>
          </cell>
          <cell r="S96">
            <v>0</v>
          </cell>
          <cell r="U96">
            <v>0</v>
          </cell>
          <cell r="V96">
            <v>6300</v>
          </cell>
        </row>
        <row r="97">
          <cell r="J97">
            <v>0</v>
          </cell>
          <cell r="L97">
            <v>0</v>
          </cell>
          <cell r="M97">
            <v>0</v>
          </cell>
          <cell r="N97">
            <v>0</v>
          </cell>
          <cell r="Q97">
            <v>0</v>
          </cell>
          <cell r="S97">
            <v>0</v>
          </cell>
          <cell r="U97">
            <v>0</v>
          </cell>
          <cell r="V97">
            <v>0</v>
          </cell>
        </row>
        <row r="98">
          <cell r="F98" t="str">
            <v>PIPE HEADER EXTENSION</v>
          </cell>
          <cell r="J98">
            <v>0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S98">
            <v>0</v>
          </cell>
          <cell r="U98">
            <v>0</v>
          </cell>
          <cell r="V98">
            <v>0</v>
          </cell>
        </row>
        <row r="99">
          <cell r="B99">
            <v>12</v>
          </cell>
          <cell r="D99" t="str">
            <v>B1000</v>
          </cell>
          <cell r="F99" t="str">
            <v>CONCRETE PILES, 600 DIA X 7600 MM</v>
          </cell>
          <cell r="G99">
            <v>2</v>
          </cell>
          <cell r="H99" t="str">
            <v>EA</v>
          </cell>
          <cell r="J99">
            <v>0</v>
          </cell>
          <cell r="L99">
            <v>0</v>
          </cell>
          <cell r="M99">
            <v>0</v>
          </cell>
          <cell r="N99">
            <v>0</v>
          </cell>
          <cell r="O99">
            <v>4800</v>
          </cell>
          <cell r="P99">
            <v>50</v>
          </cell>
          <cell r="Q99">
            <v>9600</v>
          </cell>
          <cell r="S99">
            <v>0</v>
          </cell>
          <cell r="U99">
            <v>0</v>
          </cell>
          <cell r="V99">
            <v>9600</v>
          </cell>
        </row>
        <row r="100">
          <cell r="B100">
            <v>12</v>
          </cell>
          <cell r="D100" t="str">
            <v>B2000</v>
          </cell>
          <cell r="F100" t="str">
            <v>CONCRETE</v>
          </cell>
          <cell r="G100">
            <v>15</v>
          </cell>
          <cell r="H100" t="str">
            <v>CM</v>
          </cell>
          <cell r="J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2100</v>
          </cell>
          <cell r="P100">
            <v>120</v>
          </cell>
          <cell r="Q100">
            <v>31500</v>
          </cell>
          <cell r="S100">
            <v>0</v>
          </cell>
          <cell r="U100">
            <v>0</v>
          </cell>
          <cell r="V100">
            <v>31500</v>
          </cell>
        </row>
        <row r="101"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Q101">
            <v>0</v>
          </cell>
          <cell r="S101">
            <v>0</v>
          </cell>
          <cell r="U101">
            <v>0</v>
          </cell>
          <cell r="V101">
            <v>0</v>
          </cell>
        </row>
        <row r="102">
          <cell r="F102" t="str">
            <v>CABLE TRAY SUPPORTS</v>
          </cell>
          <cell r="J102">
            <v>0</v>
          </cell>
          <cell r="L102">
            <v>0</v>
          </cell>
          <cell r="M102">
            <v>0</v>
          </cell>
          <cell r="N102">
            <v>0</v>
          </cell>
          <cell r="Q102">
            <v>0</v>
          </cell>
          <cell r="S102">
            <v>0</v>
          </cell>
          <cell r="U102">
            <v>0</v>
          </cell>
          <cell r="V102">
            <v>0</v>
          </cell>
        </row>
        <row r="103">
          <cell r="B103">
            <v>12</v>
          </cell>
          <cell r="D103" t="str">
            <v>B1000</v>
          </cell>
          <cell r="F103" t="str">
            <v>CONCRETE PILES, 400 DIA X 7600 MM</v>
          </cell>
          <cell r="G103">
            <v>7</v>
          </cell>
          <cell r="H103" t="str">
            <v>EA</v>
          </cell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4000</v>
          </cell>
          <cell r="P103">
            <v>84</v>
          </cell>
          <cell r="Q103">
            <v>28000</v>
          </cell>
          <cell r="S103">
            <v>0</v>
          </cell>
          <cell r="U103">
            <v>0</v>
          </cell>
          <cell r="V103">
            <v>28000</v>
          </cell>
        </row>
        <row r="104">
          <cell r="B104">
            <v>12</v>
          </cell>
          <cell r="D104" t="str">
            <v>B2000</v>
          </cell>
          <cell r="F104" t="str">
            <v>CONCRETE PILE CAPS</v>
          </cell>
          <cell r="G104">
            <v>3</v>
          </cell>
          <cell r="H104" t="str">
            <v>CM</v>
          </cell>
          <cell r="J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3500</v>
          </cell>
          <cell r="P104">
            <v>36</v>
          </cell>
          <cell r="Q104">
            <v>10500</v>
          </cell>
          <cell r="S104">
            <v>0</v>
          </cell>
          <cell r="U104">
            <v>0</v>
          </cell>
          <cell r="V104">
            <v>10500</v>
          </cell>
        </row>
        <row r="105">
          <cell r="B105">
            <v>12</v>
          </cell>
          <cell r="D105" t="str">
            <v>B2000</v>
          </cell>
          <cell r="F105" t="str">
            <v>ANCHOR BOLTS INSTALLED WITH EPOXY SYSTEM</v>
          </cell>
          <cell r="G105">
            <v>140</v>
          </cell>
          <cell r="H105" t="str">
            <v>KG</v>
          </cell>
          <cell r="J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7.5</v>
          </cell>
          <cell r="P105">
            <v>7</v>
          </cell>
          <cell r="Q105">
            <v>1050</v>
          </cell>
          <cell r="S105">
            <v>0</v>
          </cell>
          <cell r="U105">
            <v>0</v>
          </cell>
          <cell r="V105">
            <v>1050</v>
          </cell>
        </row>
        <row r="106">
          <cell r="J106">
            <v>0</v>
          </cell>
          <cell r="L106">
            <v>0</v>
          </cell>
          <cell r="M106">
            <v>0</v>
          </cell>
          <cell r="N106">
            <v>0</v>
          </cell>
          <cell r="Q106">
            <v>0</v>
          </cell>
          <cell r="S106">
            <v>0</v>
          </cell>
          <cell r="U106">
            <v>0</v>
          </cell>
          <cell r="V106">
            <v>0</v>
          </cell>
        </row>
        <row r="107">
          <cell r="B107">
            <v>12</v>
          </cell>
          <cell r="D107" t="str">
            <v>B1000</v>
          </cell>
          <cell r="F107" t="str">
            <v>MOB/DEMOB PILING MACHINE</v>
          </cell>
          <cell r="G107">
            <v>1</v>
          </cell>
          <cell r="H107" t="str">
            <v>LOT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5000</v>
          </cell>
          <cell r="Q107">
            <v>5000</v>
          </cell>
          <cell r="S107">
            <v>0</v>
          </cell>
          <cell r="U107">
            <v>0</v>
          </cell>
          <cell r="V107">
            <v>5000</v>
          </cell>
        </row>
        <row r="108">
          <cell r="J108">
            <v>0</v>
          </cell>
          <cell r="L108">
            <v>0</v>
          </cell>
          <cell r="M108">
            <v>0</v>
          </cell>
          <cell r="N108">
            <v>0</v>
          </cell>
          <cell r="Q108">
            <v>0</v>
          </cell>
          <cell r="S108">
            <v>0</v>
          </cell>
          <cell r="U108">
            <v>0</v>
          </cell>
          <cell r="V108">
            <v>0</v>
          </cell>
        </row>
        <row r="109">
          <cell r="F109" t="str">
            <v>ALLOWANCES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Q109">
            <v>0</v>
          </cell>
          <cell r="S109">
            <v>0</v>
          </cell>
          <cell r="U109">
            <v>0</v>
          </cell>
          <cell r="V109">
            <v>0</v>
          </cell>
        </row>
        <row r="110">
          <cell r="B110">
            <v>12</v>
          </cell>
          <cell r="D110" t="str">
            <v>B1000</v>
          </cell>
          <cell r="F110" t="str">
            <v>MTO Allowance - 10%</v>
          </cell>
          <cell r="G110">
            <v>1</v>
          </cell>
          <cell r="H110" t="str">
            <v>LOT</v>
          </cell>
          <cell r="J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12180</v>
          </cell>
          <cell r="P110">
            <v>57.400000000000006</v>
          </cell>
          <cell r="Q110">
            <v>12180</v>
          </cell>
          <cell r="S110">
            <v>0</v>
          </cell>
          <cell r="U110">
            <v>0</v>
          </cell>
          <cell r="V110">
            <v>12180</v>
          </cell>
        </row>
        <row r="111">
          <cell r="B111">
            <v>12</v>
          </cell>
          <cell r="D111" t="str">
            <v>B1000</v>
          </cell>
          <cell r="F111" t="str">
            <v>Productivity Loss - 30% of DFL</v>
          </cell>
          <cell r="G111">
            <v>1</v>
          </cell>
          <cell r="H111" t="str">
            <v>LOT</v>
          </cell>
          <cell r="J111">
            <v>0</v>
          </cell>
          <cell r="L111">
            <v>0</v>
          </cell>
          <cell r="M111">
            <v>0</v>
          </cell>
          <cell r="N111">
            <v>0</v>
          </cell>
          <cell r="Q111">
            <v>0</v>
          </cell>
          <cell r="S111">
            <v>0</v>
          </cell>
          <cell r="U111">
            <v>0</v>
          </cell>
          <cell r="V111">
            <v>0</v>
          </cell>
        </row>
        <row r="112">
          <cell r="B112">
            <v>12</v>
          </cell>
          <cell r="D112" t="str">
            <v>B1000</v>
          </cell>
          <cell r="F112" t="str">
            <v>Winter Allowance - 15% of DFL</v>
          </cell>
          <cell r="G112">
            <v>1</v>
          </cell>
          <cell r="H112" t="str">
            <v>LOT</v>
          </cell>
          <cell r="J112">
            <v>0</v>
          </cell>
          <cell r="L112">
            <v>0</v>
          </cell>
          <cell r="M112">
            <v>0</v>
          </cell>
          <cell r="N112">
            <v>0</v>
          </cell>
          <cell r="Q112">
            <v>0</v>
          </cell>
          <cell r="S112">
            <v>0</v>
          </cell>
          <cell r="U112">
            <v>0</v>
          </cell>
          <cell r="V112">
            <v>0</v>
          </cell>
        </row>
        <row r="113">
          <cell r="B113">
            <v>12</v>
          </cell>
          <cell r="D113" t="str">
            <v>B2000</v>
          </cell>
          <cell r="F113" t="str">
            <v>MTO Allowance - 10%</v>
          </cell>
          <cell r="G113">
            <v>1</v>
          </cell>
          <cell r="H113" t="str">
            <v>LOT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26169</v>
          </cell>
          <cell r="P113">
            <v>109.88823529411766</v>
          </cell>
          <cell r="Q113">
            <v>26169</v>
          </cell>
          <cell r="S113">
            <v>0</v>
          </cell>
          <cell r="U113">
            <v>0</v>
          </cell>
          <cell r="V113">
            <v>26169</v>
          </cell>
        </row>
        <row r="114">
          <cell r="B114">
            <v>12</v>
          </cell>
          <cell r="D114" t="str">
            <v>B2000</v>
          </cell>
          <cell r="F114" t="str">
            <v>Productivity Loss - 30% of DFL</v>
          </cell>
          <cell r="G114">
            <v>1</v>
          </cell>
          <cell r="H114" t="str">
            <v>LOT</v>
          </cell>
          <cell r="J114">
            <v>0</v>
          </cell>
          <cell r="L114">
            <v>0</v>
          </cell>
          <cell r="M114">
            <v>0</v>
          </cell>
          <cell r="N114">
            <v>0</v>
          </cell>
          <cell r="Q114">
            <v>0</v>
          </cell>
          <cell r="S114">
            <v>0</v>
          </cell>
          <cell r="U114">
            <v>0</v>
          </cell>
          <cell r="V114">
            <v>0</v>
          </cell>
        </row>
        <row r="115">
          <cell r="B115">
            <v>12</v>
          </cell>
          <cell r="D115" t="str">
            <v>B2000</v>
          </cell>
          <cell r="F115" t="str">
            <v>Winter Allowance - 15% of DFL</v>
          </cell>
          <cell r="G115">
            <v>1</v>
          </cell>
          <cell r="H115" t="str">
            <v>LOT</v>
          </cell>
          <cell r="J115">
            <v>0</v>
          </cell>
          <cell r="L115">
            <v>0</v>
          </cell>
          <cell r="M115">
            <v>0</v>
          </cell>
          <cell r="N115">
            <v>0</v>
          </cell>
          <cell r="Q115">
            <v>0</v>
          </cell>
          <cell r="S115">
            <v>0</v>
          </cell>
          <cell r="U115">
            <v>0</v>
          </cell>
          <cell r="V115">
            <v>0</v>
          </cell>
        </row>
        <row r="116">
          <cell r="B116">
            <v>12</v>
          </cell>
          <cell r="D116" t="str">
            <v>B5000</v>
          </cell>
          <cell r="F116" t="str">
            <v>MTO Allowance - 10%</v>
          </cell>
          <cell r="G116">
            <v>1</v>
          </cell>
          <cell r="H116" t="str">
            <v>LOT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2670</v>
          </cell>
          <cell r="P116">
            <v>18.3</v>
          </cell>
          <cell r="Q116">
            <v>2670</v>
          </cell>
          <cell r="S116">
            <v>0</v>
          </cell>
          <cell r="U116">
            <v>0</v>
          </cell>
          <cell r="V116">
            <v>2670</v>
          </cell>
        </row>
        <row r="117">
          <cell r="B117">
            <v>12</v>
          </cell>
          <cell r="D117" t="str">
            <v>B5000</v>
          </cell>
          <cell r="F117" t="str">
            <v>Productivity Loss - 30% of DFL</v>
          </cell>
          <cell r="G117">
            <v>1</v>
          </cell>
          <cell r="H117" t="str">
            <v>LOT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Q117">
            <v>0</v>
          </cell>
          <cell r="S117">
            <v>0</v>
          </cell>
          <cell r="U117">
            <v>0</v>
          </cell>
          <cell r="V117">
            <v>0</v>
          </cell>
        </row>
        <row r="118">
          <cell r="B118">
            <v>12</v>
          </cell>
          <cell r="D118" t="str">
            <v>B5000</v>
          </cell>
          <cell r="F118" t="str">
            <v>Winter Allowance - 15% of DFL</v>
          </cell>
          <cell r="G118">
            <v>1</v>
          </cell>
          <cell r="H118" t="str">
            <v>LOT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Q118">
            <v>0</v>
          </cell>
          <cell r="S118">
            <v>0</v>
          </cell>
          <cell r="U118">
            <v>0</v>
          </cell>
          <cell r="V118">
            <v>0</v>
          </cell>
        </row>
        <row r="119">
          <cell r="J119">
            <v>0</v>
          </cell>
          <cell r="L119">
            <v>0</v>
          </cell>
          <cell r="M119">
            <v>0</v>
          </cell>
          <cell r="N119">
            <v>0</v>
          </cell>
          <cell r="Q119">
            <v>0</v>
          </cell>
          <cell r="S119">
            <v>0</v>
          </cell>
          <cell r="U119">
            <v>0</v>
          </cell>
          <cell r="V119">
            <v>0</v>
          </cell>
        </row>
        <row r="120">
          <cell r="F120" t="str">
            <v>SUBTOTAL HRS - FOR CAMP AND INDIRECT CALC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P120">
            <v>2041.4705882352944</v>
          </cell>
          <cell r="Q120">
            <v>0</v>
          </cell>
          <cell r="S120">
            <v>0</v>
          </cell>
          <cell r="U120">
            <v>0</v>
          </cell>
          <cell r="V120">
            <v>0</v>
          </cell>
        </row>
        <row r="121">
          <cell r="J121">
            <v>0</v>
          </cell>
          <cell r="L121">
            <v>0</v>
          </cell>
          <cell r="M121">
            <v>0</v>
          </cell>
          <cell r="N121">
            <v>0</v>
          </cell>
          <cell r="Q121">
            <v>0</v>
          </cell>
          <cell r="S121">
            <v>0</v>
          </cell>
          <cell r="U121">
            <v>0</v>
          </cell>
          <cell r="V121">
            <v>0</v>
          </cell>
        </row>
        <row r="122">
          <cell r="F122" t="str">
            <v>STROME PUMP STATION</v>
          </cell>
          <cell r="J122">
            <v>0</v>
          </cell>
          <cell r="L122">
            <v>0</v>
          </cell>
          <cell r="M122">
            <v>0</v>
          </cell>
          <cell r="N122">
            <v>0</v>
          </cell>
          <cell r="Q122">
            <v>0</v>
          </cell>
          <cell r="S122">
            <v>0</v>
          </cell>
          <cell r="U122">
            <v>0</v>
          </cell>
          <cell r="V122">
            <v>0</v>
          </cell>
        </row>
        <row r="123">
          <cell r="F123" t="str">
            <v>PUMP/ MOTOR REPLACEMENT  ( 4 )</v>
          </cell>
          <cell r="J123">
            <v>0</v>
          </cell>
          <cell r="L123">
            <v>0</v>
          </cell>
          <cell r="M123">
            <v>0</v>
          </cell>
          <cell r="N123">
            <v>0</v>
          </cell>
          <cell r="Q123">
            <v>0</v>
          </cell>
          <cell r="S123">
            <v>0</v>
          </cell>
          <cell r="U123">
            <v>0</v>
          </cell>
          <cell r="V123">
            <v>0</v>
          </cell>
        </row>
        <row r="124">
          <cell r="B124">
            <v>15</v>
          </cell>
          <cell r="D124" t="str">
            <v>B2000</v>
          </cell>
          <cell r="F124" t="str">
            <v>ROUGHEN CONCRETE SURFACE (BUSHHAMMER)</v>
          </cell>
          <cell r="G124">
            <v>160</v>
          </cell>
          <cell r="H124" t="str">
            <v>SM</v>
          </cell>
          <cell r="J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350</v>
          </cell>
          <cell r="P124">
            <v>280</v>
          </cell>
          <cell r="Q124">
            <v>56000</v>
          </cell>
          <cell r="S124">
            <v>0</v>
          </cell>
          <cell r="U124">
            <v>0</v>
          </cell>
          <cell r="V124">
            <v>56000</v>
          </cell>
        </row>
        <row r="125">
          <cell r="B125">
            <v>15</v>
          </cell>
          <cell r="D125" t="str">
            <v>B2000</v>
          </cell>
          <cell r="F125" t="str">
            <v>HILTI ANCHORS FOR NEW CONCRETE</v>
          </cell>
          <cell r="G125">
            <v>680</v>
          </cell>
          <cell r="H125" t="str">
            <v>EA</v>
          </cell>
          <cell r="J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36</v>
          </cell>
          <cell r="P125">
            <v>204</v>
          </cell>
          <cell r="Q125">
            <v>24480</v>
          </cell>
          <cell r="S125">
            <v>0</v>
          </cell>
          <cell r="U125">
            <v>0</v>
          </cell>
          <cell r="V125">
            <v>24480</v>
          </cell>
        </row>
        <row r="126">
          <cell r="B126">
            <v>15</v>
          </cell>
          <cell r="D126" t="str">
            <v>B2000</v>
          </cell>
          <cell r="F126" t="str">
            <v>CONCRETE FLOOR/ PED SLAB</v>
          </cell>
          <cell r="G126">
            <v>64</v>
          </cell>
          <cell r="H126" t="str">
            <v>CM</v>
          </cell>
          <cell r="J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2100</v>
          </cell>
          <cell r="P126">
            <v>512</v>
          </cell>
          <cell r="Q126">
            <v>134400</v>
          </cell>
          <cell r="S126">
            <v>0</v>
          </cell>
          <cell r="U126">
            <v>0</v>
          </cell>
          <cell r="V126">
            <v>134400</v>
          </cell>
        </row>
        <row r="127">
          <cell r="B127">
            <v>15</v>
          </cell>
          <cell r="D127" t="str">
            <v>B2000</v>
          </cell>
          <cell r="F127" t="str">
            <v>ANCHOR BOLTS INSTALLED WITH EPOXY SYSTEM</v>
          </cell>
          <cell r="G127">
            <v>320</v>
          </cell>
          <cell r="H127" t="str">
            <v>KG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7.5</v>
          </cell>
          <cell r="P127">
            <v>16</v>
          </cell>
          <cell r="Q127">
            <v>2400</v>
          </cell>
          <cell r="S127">
            <v>0</v>
          </cell>
          <cell r="U127">
            <v>0</v>
          </cell>
          <cell r="V127">
            <v>2400</v>
          </cell>
        </row>
        <row r="128">
          <cell r="B128">
            <v>15</v>
          </cell>
          <cell r="D128" t="str">
            <v>B5000</v>
          </cell>
          <cell r="F128" t="str">
            <v xml:space="preserve">EPOXY GROUT </v>
          </cell>
          <cell r="G128">
            <v>1.6</v>
          </cell>
          <cell r="H128" t="str">
            <v>CM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6500</v>
          </cell>
          <cell r="P128">
            <v>64</v>
          </cell>
          <cell r="Q128">
            <v>10400</v>
          </cell>
          <cell r="S128">
            <v>0</v>
          </cell>
          <cell r="U128">
            <v>0</v>
          </cell>
          <cell r="V128">
            <v>10400</v>
          </cell>
        </row>
        <row r="129">
          <cell r="B129">
            <v>15</v>
          </cell>
          <cell r="D129" t="str">
            <v>B5000</v>
          </cell>
          <cell r="F129" t="str">
            <v>CEMENTITIOUS GROUT</v>
          </cell>
          <cell r="G129">
            <v>7.2</v>
          </cell>
          <cell r="H129" t="str">
            <v>CM</v>
          </cell>
          <cell r="J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3500</v>
          </cell>
          <cell r="P129">
            <v>180</v>
          </cell>
          <cell r="Q129">
            <v>25200</v>
          </cell>
          <cell r="S129">
            <v>0</v>
          </cell>
          <cell r="U129">
            <v>0</v>
          </cell>
          <cell r="V129">
            <v>25200</v>
          </cell>
        </row>
        <row r="130"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Q130">
            <v>0</v>
          </cell>
          <cell r="S130">
            <v>0</v>
          </cell>
          <cell r="U130">
            <v>0</v>
          </cell>
          <cell r="V130">
            <v>0</v>
          </cell>
        </row>
        <row r="131">
          <cell r="F131" t="str">
            <v>ESB EXTENSION</v>
          </cell>
          <cell r="J131">
            <v>0</v>
          </cell>
          <cell r="L131">
            <v>0</v>
          </cell>
          <cell r="M131">
            <v>0</v>
          </cell>
          <cell r="N131">
            <v>0</v>
          </cell>
          <cell r="Q131">
            <v>0</v>
          </cell>
          <cell r="S131">
            <v>0</v>
          </cell>
          <cell r="U131">
            <v>0</v>
          </cell>
          <cell r="V131">
            <v>0</v>
          </cell>
        </row>
        <row r="132">
          <cell r="B132">
            <v>15</v>
          </cell>
          <cell r="D132" t="str">
            <v>B1000</v>
          </cell>
          <cell r="F132" t="str">
            <v>CONCRETE PILES, 400 DIA X 7600 MM</v>
          </cell>
          <cell r="G132">
            <v>12</v>
          </cell>
          <cell r="H132" t="str">
            <v>EA</v>
          </cell>
          <cell r="J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4000</v>
          </cell>
          <cell r="P132">
            <v>144</v>
          </cell>
          <cell r="Q132">
            <v>48000</v>
          </cell>
          <cell r="S132">
            <v>0</v>
          </cell>
          <cell r="U132">
            <v>0</v>
          </cell>
          <cell r="V132">
            <v>48000</v>
          </cell>
        </row>
        <row r="133">
          <cell r="B133">
            <v>15</v>
          </cell>
          <cell r="D133" t="str">
            <v>B2000</v>
          </cell>
          <cell r="F133" t="str">
            <v>VOID FORM</v>
          </cell>
          <cell r="G133">
            <v>100</v>
          </cell>
          <cell r="H133" t="str">
            <v>SM</v>
          </cell>
          <cell r="J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110</v>
          </cell>
          <cell r="P133">
            <v>64.705882352941174</v>
          </cell>
          <cell r="Q133">
            <v>11000</v>
          </cell>
          <cell r="S133">
            <v>0</v>
          </cell>
          <cell r="U133">
            <v>0</v>
          </cell>
          <cell r="V133">
            <v>11000</v>
          </cell>
        </row>
        <row r="134">
          <cell r="B134">
            <v>15</v>
          </cell>
          <cell r="D134" t="str">
            <v>B2000</v>
          </cell>
          <cell r="F134" t="str">
            <v>75 RIGID INSULATION</v>
          </cell>
          <cell r="G134">
            <v>84</v>
          </cell>
          <cell r="H134" t="str">
            <v>SM</v>
          </cell>
          <cell r="J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25</v>
          </cell>
          <cell r="P134">
            <v>14</v>
          </cell>
          <cell r="Q134">
            <v>2100</v>
          </cell>
          <cell r="S134">
            <v>0</v>
          </cell>
          <cell r="U134">
            <v>0</v>
          </cell>
          <cell r="V134">
            <v>2100</v>
          </cell>
        </row>
        <row r="135">
          <cell r="B135">
            <v>15</v>
          </cell>
          <cell r="D135" t="str">
            <v>B2000</v>
          </cell>
          <cell r="F135" t="str">
            <v>CONCRETE</v>
          </cell>
          <cell r="G135">
            <v>58</v>
          </cell>
          <cell r="H135" t="str">
            <v>CM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2100</v>
          </cell>
          <cell r="P135">
            <v>464</v>
          </cell>
          <cell r="Q135">
            <v>121800</v>
          </cell>
          <cell r="S135">
            <v>0</v>
          </cell>
          <cell r="U135">
            <v>0</v>
          </cell>
          <cell r="V135">
            <v>121800</v>
          </cell>
        </row>
        <row r="136">
          <cell r="B136">
            <v>15</v>
          </cell>
          <cell r="D136" t="str">
            <v>B2000</v>
          </cell>
          <cell r="F136" t="str">
            <v>ANCHOR BOLTS INSTALLED WITH EPOXY SYSTEM</v>
          </cell>
          <cell r="G136">
            <v>70</v>
          </cell>
          <cell r="H136" t="str">
            <v>KG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7.5</v>
          </cell>
          <cell r="P136">
            <v>3.5</v>
          </cell>
          <cell r="Q136">
            <v>525</v>
          </cell>
          <cell r="S136">
            <v>0</v>
          </cell>
          <cell r="U136">
            <v>0</v>
          </cell>
          <cell r="V136">
            <v>525</v>
          </cell>
        </row>
        <row r="137">
          <cell r="J137">
            <v>0</v>
          </cell>
          <cell r="L137">
            <v>0</v>
          </cell>
          <cell r="M137">
            <v>0</v>
          </cell>
          <cell r="N137">
            <v>0</v>
          </cell>
          <cell r="Q137">
            <v>0</v>
          </cell>
          <cell r="S137">
            <v>0</v>
          </cell>
          <cell r="U137">
            <v>0</v>
          </cell>
          <cell r="V137">
            <v>0</v>
          </cell>
        </row>
        <row r="138">
          <cell r="F138" t="str">
            <v>CABLE TRAY SUPPORTS</v>
          </cell>
          <cell r="J138">
            <v>0</v>
          </cell>
          <cell r="L138">
            <v>0</v>
          </cell>
          <cell r="M138">
            <v>0</v>
          </cell>
          <cell r="N138">
            <v>0</v>
          </cell>
          <cell r="Q138">
            <v>0</v>
          </cell>
          <cell r="S138">
            <v>0</v>
          </cell>
          <cell r="U138">
            <v>0</v>
          </cell>
          <cell r="V138">
            <v>0</v>
          </cell>
        </row>
        <row r="139">
          <cell r="B139">
            <v>15</v>
          </cell>
          <cell r="D139" t="str">
            <v>B1000</v>
          </cell>
          <cell r="F139" t="str">
            <v>CONCRETE PILES, 400 DIA X 7600 MM</v>
          </cell>
          <cell r="G139">
            <v>11</v>
          </cell>
          <cell r="H139" t="str">
            <v>EA</v>
          </cell>
          <cell r="J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4000</v>
          </cell>
          <cell r="P139">
            <v>132</v>
          </cell>
          <cell r="Q139">
            <v>44000</v>
          </cell>
          <cell r="S139">
            <v>0</v>
          </cell>
          <cell r="U139">
            <v>0</v>
          </cell>
          <cell r="V139">
            <v>44000</v>
          </cell>
        </row>
        <row r="140">
          <cell r="B140">
            <v>15</v>
          </cell>
          <cell r="D140" t="str">
            <v>B2000</v>
          </cell>
          <cell r="F140" t="str">
            <v>CONCRETE PILE CAPS</v>
          </cell>
          <cell r="G140">
            <v>4</v>
          </cell>
          <cell r="H140" t="str">
            <v>CM</v>
          </cell>
          <cell r="J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3500</v>
          </cell>
          <cell r="P140">
            <v>48</v>
          </cell>
          <cell r="Q140">
            <v>14000</v>
          </cell>
          <cell r="S140">
            <v>0</v>
          </cell>
          <cell r="U140">
            <v>0</v>
          </cell>
          <cell r="V140">
            <v>14000</v>
          </cell>
        </row>
        <row r="141">
          <cell r="B141">
            <v>15</v>
          </cell>
          <cell r="D141" t="str">
            <v>B2000</v>
          </cell>
          <cell r="F141" t="str">
            <v>ANCHOR BOLTS INSTALLED WITH EPOXY SYSTEM</v>
          </cell>
          <cell r="G141">
            <v>220</v>
          </cell>
          <cell r="H141" t="str">
            <v>KG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7.5</v>
          </cell>
          <cell r="P141">
            <v>11</v>
          </cell>
          <cell r="Q141">
            <v>1650</v>
          </cell>
          <cell r="S141">
            <v>0</v>
          </cell>
          <cell r="U141">
            <v>0</v>
          </cell>
          <cell r="V141">
            <v>1650</v>
          </cell>
        </row>
        <row r="142">
          <cell r="J142">
            <v>0</v>
          </cell>
          <cell r="L142">
            <v>0</v>
          </cell>
          <cell r="M142">
            <v>0</v>
          </cell>
          <cell r="N142">
            <v>0</v>
          </cell>
          <cell r="Q142">
            <v>0</v>
          </cell>
          <cell r="S142">
            <v>0</v>
          </cell>
          <cell r="U142">
            <v>0</v>
          </cell>
          <cell r="V142">
            <v>0</v>
          </cell>
        </row>
        <row r="143">
          <cell r="B143">
            <v>15</v>
          </cell>
          <cell r="D143" t="str">
            <v>B1000</v>
          </cell>
          <cell r="F143" t="str">
            <v>MOB/DEMOB PILING MACHINE</v>
          </cell>
          <cell r="G143">
            <v>1</v>
          </cell>
          <cell r="H143" t="str">
            <v>LOT</v>
          </cell>
          <cell r="J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5000</v>
          </cell>
          <cell r="Q143">
            <v>5000</v>
          </cell>
          <cell r="S143">
            <v>0</v>
          </cell>
          <cell r="U143">
            <v>0</v>
          </cell>
          <cell r="V143">
            <v>5000</v>
          </cell>
        </row>
        <row r="144"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Q144">
            <v>0</v>
          </cell>
          <cell r="S144">
            <v>0</v>
          </cell>
          <cell r="U144">
            <v>0</v>
          </cell>
          <cell r="V144">
            <v>0</v>
          </cell>
        </row>
        <row r="145">
          <cell r="F145" t="str">
            <v>ALLOWANCES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Q145">
            <v>0</v>
          </cell>
          <cell r="S145">
            <v>0</v>
          </cell>
          <cell r="U145">
            <v>0</v>
          </cell>
          <cell r="V145">
            <v>0</v>
          </cell>
        </row>
        <row r="146">
          <cell r="B146">
            <v>15</v>
          </cell>
          <cell r="D146" t="str">
            <v>B1000</v>
          </cell>
          <cell r="F146" t="str">
            <v>MTO Allowance - 10%</v>
          </cell>
          <cell r="G146">
            <v>1</v>
          </cell>
          <cell r="H146" t="str">
            <v>LOT</v>
          </cell>
          <cell r="J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9700</v>
          </cell>
          <cell r="P146">
            <v>27.6</v>
          </cell>
          <cell r="Q146">
            <v>9700</v>
          </cell>
          <cell r="S146">
            <v>0</v>
          </cell>
          <cell r="U146">
            <v>0</v>
          </cell>
          <cell r="V146">
            <v>9700</v>
          </cell>
        </row>
        <row r="147">
          <cell r="B147">
            <v>15</v>
          </cell>
          <cell r="D147" t="str">
            <v>B1000</v>
          </cell>
          <cell r="F147" t="str">
            <v>Productivity Loss - 30% of DFL</v>
          </cell>
          <cell r="G147">
            <v>1</v>
          </cell>
          <cell r="H147" t="str">
            <v>LOT</v>
          </cell>
          <cell r="J147">
            <v>0</v>
          </cell>
          <cell r="L147">
            <v>0</v>
          </cell>
          <cell r="M147">
            <v>0</v>
          </cell>
          <cell r="N147">
            <v>0</v>
          </cell>
          <cell r="Q147">
            <v>0</v>
          </cell>
          <cell r="S147">
            <v>0</v>
          </cell>
          <cell r="U147">
            <v>0</v>
          </cell>
          <cell r="V147">
            <v>0</v>
          </cell>
        </row>
        <row r="148">
          <cell r="B148">
            <v>15</v>
          </cell>
          <cell r="D148" t="str">
            <v>B1000</v>
          </cell>
          <cell r="F148" t="str">
            <v>Winter Allowance - 15% of DFL</v>
          </cell>
          <cell r="G148">
            <v>1</v>
          </cell>
          <cell r="H148" t="str">
            <v>LOT</v>
          </cell>
          <cell r="J148">
            <v>0</v>
          </cell>
          <cell r="L148">
            <v>0</v>
          </cell>
          <cell r="M148">
            <v>0</v>
          </cell>
          <cell r="N148">
            <v>0</v>
          </cell>
          <cell r="Q148">
            <v>0</v>
          </cell>
          <cell r="S148">
            <v>0</v>
          </cell>
          <cell r="U148">
            <v>0</v>
          </cell>
          <cell r="V148">
            <v>0</v>
          </cell>
        </row>
        <row r="149">
          <cell r="B149">
            <v>15</v>
          </cell>
          <cell r="D149" t="str">
            <v>B2000</v>
          </cell>
          <cell r="F149" t="str">
            <v>MTO Allowance - 10%</v>
          </cell>
          <cell r="G149">
            <v>1</v>
          </cell>
          <cell r="H149" t="str">
            <v>LOT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36835.5</v>
          </cell>
          <cell r="P149">
            <v>161.72058823529414</v>
          </cell>
          <cell r="Q149">
            <v>36835.5</v>
          </cell>
          <cell r="S149">
            <v>0</v>
          </cell>
          <cell r="U149">
            <v>0</v>
          </cell>
          <cell r="V149">
            <v>36835.5</v>
          </cell>
        </row>
        <row r="150">
          <cell r="B150">
            <v>15</v>
          </cell>
          <cell r="D150" t="str">
            <v>B2000</v>
          </cell>
          <cell r="F150" t="str">
            <v>Productivity Loss - 30% of DFL</v>
          </cell>
          <cell r="G150">
            <v>1</v>
          </cell>
          <cell r="H150" t="str">
            <v>LOT</v>
          </cell>
          <cell r="J150">
            <v>0</v>
          </cell>
          <cell r="L150">
            <v>0</v>
          </cell>
          <cell r="M150">
            <v>0</v>
          </cell>
          <cell r="N150">
            <v>0</v>
          </cell>
          <cell r="Q150">
            <v>0</v>
          </cell>
          <cell r="S150">
            <v>0</v>
          </cell>
          <cell r="U150">
            <v>0</v>
          </cell>
          <cell r="V150">
            <v>0</v>
          </cell>
        </row>
        <row r="151">
          <cell r="B151">
            <v>15</v>
          </cell>
          <cell r="D151" t="str">
            <v>B2000</v>
          </cell>
          <cell r="F151" t="str">
            <v>Winter Allowance - 15% of DFL</v>
          </cell>
          <cell r="G151">
            <v>1</v>
          </cell>
          <cell r="H151" t="str">
            <v>LOT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Q151">
            <v>0</v>
          </cell>
          <cell r="S151">
            <v>0</v>
          </cell>
          <cell r="U151">
            <v>0</v>
          </cell>
          <cell r="V151">
            <v>0</v>
          </cell>
        </row>
        <row r="152">
          <cell r="B152">
            <v>15</v>
          </cell>
          <cell r="D152" t="str">
            <v>B5000</v>
          </cell>
          <cell r="F152" t="str">
            <v>MTO Allowance - 10%</v>
          </cell>
          <cell r="G152">
            <v>1</v>
          </cell>
          <cell r="H152" t="str">
            <v>LOT</v>
          </cell>
          <cell r="J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3560</v>
          </cell>
          <cell r="P152">
            <v>24.400000000000002</v>
          </cell>
          <cell r="Q152">
            <v>3560</v>
          </cell>
          <cell r="S152">
            <v>0</v>
          </cell>
          <cell r="U152">
            <v>0</v>
          </cell>
          <cell r="V152">
            <v>3560</v>
          </cell>
        </row>
        <row r="153">
          <cell r="B153">
            <v>15</v>
          </cell>
          <cell r="D153" t="str">
            <v>B5000</v>
          </cell>
          <cell r="F153" t="str">
            <v>Productivity Loss - 30% of DFL</v>
          </cell>
          <cell r="G153">
            <v>1</v>
          </cell>
          <cell r="H153" t="str">
            <v>LOT</v>
          </cell>
          <cell r="J153">
            <v>0</v>
          </cell>
          <cell r="L153">
            <v>0</v>
          </cell>
          <cell r="M153">
            <v>0</v>
          </cell>
          <cell r="N153">
            <v>0</v>
          </cell>
          <cell r="Q153">
            <v>0</v>
          </cell>
          <cell r="S153">
            <v>0</v>
          </cell>
          <cell r="U153">
            <v>0</v>
          </cell>
          <cell r="V153">
            <v>0</v>
          </cell>
        </row>
        <row r="154">
          <cell r="B154">
            <v>15</v>
          </cell>
          <cell r="D154" t="str">
            <v>B5000</v>
          </cell>
          <cell r="F154" t="str">
            <v>Winter Allowance - 15% of DFL</v>
          </cell>
          <cell r="G154">
            <v>1</v>
          </cell>
          <cell r="H154" t="str">
            <v>LOT</v>
          </cell>
          <cell r="J154">
            <v>0</v>
          </cell>
          <cell r="L154">
            <v>0</v>
          </cell>
          <cell r="M154">
            <v>0</v>
          </cell>
          <cell r="N154">
            <v>0</v>
          </cell>
          <cell r="Q154">
            <v>0</v>
          </cell>
          <cell r="S154">
            <v>0</v>
          </cell>
          <cell r="U154">
            <v>0</v>
          </cell>
          <cell r="V154">
            <v>0</v>
          </cell>
        </row>
        <row r="155">
          <cell r="J155">
            <v>0</v>
          </cell>
          <cell r="L155">
            <v>0</v>
          </cell>
          <cell r="M155">
            <v>0</v>
          </cell>
          <cell r="N155">
            <v>0</v>
          </cell>
          <cell r="Q155">
            <v>0</v>
          </cell>
          <cell r="S155">
            <v>0</v>
          </cell>
          <cell r="U155">
            <v>0</v>
          </cell>
          <cell r="V155">
            <v>0</v>
          </cell>
        </row>
        <row r="156">
          <cell r="F156" t="str">
            <v>SUBTOTAL HRS - FOR CAMP AND INDIRECT CALC</v>
          </cell>
          <cell r="J156">
            <v>0</v>
          </cell>
          <cell r="L156">
            <v>0</v>
          </cell>
          <cell r="M156">
            <v>0</v>
          </cell>
          <cell r="N156">
            <v>0</v>
          </cell>
          <cell r="P156">
            <v>2350.9264705882356</v>
          </cell>
          <cell r="Q156">
            <v>0</v>
          </cell>
          <cell r="S156">
            <v>0</v>
          </cell>
          <cell r="U156">
            <v>0</v>
          </cell>
          <cell r="V156">
            <v>0</v>
          </cell>
        </row>
        <row r="157">
          <cell r="J157">
            <v>0</v>
          </cell>
          <cell r="L157">
            <v>0</v>
          </cell>
          <cell r="M157">
            <v>0</v>
          </cell>
          <cell r="N157">
            <v>0</v>
          </cell>
          <cell r="Q157">
            <v>0</v>
          </cell>
          <cell r="S157">
            <v>0</v>
          </cell>
          <cell r="U157">
            <v>0</v>
          </cell>
          <cell r="V157">
            <v>0</v>
          </cell>
        </row>
        <row r="158">
          <cell r="J158">
            <v>0</v>
          </cell>
          <cell r="L158">
            <v>0</v>
          </cell>
          <cell r="M158">
            <v>0</v>
          </cell>
          <cell r="N158">
            <v>0</v>
          </cell>
          <cell r="Q158">
            <v>0</v>
          </cell>
          <cell r="S158">
            <v>0</v>
          </cell>
          <cell r="U158">
            <v>0</v>
          </cell>
          <cell r="V158">
            <v>0</v>
          </cell>
        </row>
        <row r="159">
          <cell r="J159">
            <v>0</v>
          </cell>
          <cell r="L159">
            <v>0</v>
          </cell>
          <cell r="M159">
            <v>0</v>
          </cell>
          <cell r="N159">
            <v>0</v>
          </cell>
          <cell r="Q159">
            <v>0</v>
          </cell>
          <cell r="S159">
            <v>0</v>
          </cell>
          <cell r="U159">
            <v>0</v>
          </cell>
          <cell r="V159">
            <v>0</v>
          </cell>
        </row>
        <row r="160">
          <cell r="J160">
            <v>0</v>
          </cell>
          <cell r="L160">
            <v>0</v>
          </cell>
          <cell r="M160">
            <v>0</v>
          </cell>
          <cell r="N160">
            <v>0</v>
          </cell>
          <cell r="Q160">
            <v>0</v>
          </cell>
          <cell r="S160">
            <v>0</v>
          </cell>
          <cell r="U160">
            <v>0</v>
          </cell>
          <cell r="V160">
            <v>0</v>
          </cell>
        </row>
        <row r="161">
          <cell r="J161">
            <v>0</v>
          </cell>
          <cell r="L161">
            <v>0</v>
          </cell>
          <cell r="M161">
            <v>0</v>
          </cell>
          <cell r="N161">
            <v>0</v>
          </cell>
          <cell r="Q161">
            <v>0</v>
          </cell>
          <cell r="S161">
            <v>0</v>
          </cell>
          <cell r="U161">
            <v>0</v>
          </cell>
          <cell r="V161">
            <v>0</v>
          </cell>
        </row>
        <row r="162">
          <cell r="J162">
            <v>0</v>
          </cell>
          <cell r="L162">
            <v>0</v>
          </cell>
          <cell r="M162">
            <v>0</v>
          </cell>
          <cell r="N162">
            <v>0</v>
          </cell>
          <cell r="Q162">
            <v>0</v>
          </cell>
          <cell r="S162">
            <v>0</v>
          </cell>
          <cell r="U162">
            <v>0</v>
          </cell>
          <cell r="V162">
            <v>0</v>
          </cell>
        </row>
        <row r="163">
          <cell r="J163">
            <v>0</v>
          </cell>
          <cell r="L163">
            <v>0</v>
          </cell>
          <cell r="M163">
            <v>0</v>
          </cell>
          <cell r="N163">
            <v>0</v>
          </cell>
          <cell r="Q163">
            <v>0</v>
          </cell>
          <cell r="S163">
            <v>0</v>
          </cell>
          <cell r="U163">
            <v>0</v>
          </cell>
          <cell r="V163">
            <v>0</v>
          </cell>
        </row>
        <row r="164">
          <cell r="J164">
            <v>0</v>
          </cell>
          <cell r="L164">
            <v>0</v>
          </cell>
          <cell r="M164">
            <v>0</v>
          </cell>
          <cell r="N164">
            <v>0</v>
          </cell>
          <cell r="Q164">
            <v>0</v>
          </cell>
          <cell r="S164">
            <v>0</v>
          </cell>
          <cell r="U164">
            <v>0</v>
          </cell>
          <cell r="V164">
            <v>0</v>
          </cell>
        </row>
        <row r="165">
          <cell r="J165">
            <v>0</v>
          </cell>
          <cell r="L165">
            <v>0</v>
          </cell>
          <cell r="M165">
            <v>0</v>
          </cell>
          <cell r="N165">
            <v>0</v>
          </cell>
          <cell r="Q165">
            <v>0</v>
          </cell>
          <cell r="S165">
            <v>0</v>
          </cell>
          <cell r="U165">
            <v>0</v>
          </cell>
          <cell r="V165">
            <v>0</v>
          </cell>
        </row>
        <row r="166">
          <cell r="J166">
            <v>0</v>
          </cell>
          <cell r="L166">
            <v>0</v>
          </cell>
          <cell r="M166">
            <v>0</v>
          </cell>
          <cell r="N166">
            <v>0</v>
          </cell>
          <cell r="Q166">
            <v>0</v>
          </cell>
          <cell r="S166">
            <v>0</v>
          </cell>
          <cell r="U166">
            <v>0</v>
          </cell>
          <cell r="V166">
            <v>0</v>
          </cell>
        </row>
        <row r="167">
          <cell r="J167">
            <v>0</v>
          </cell>
          <cell r="L167">
            <v>0</v>
          </cell>
          <cell r="M167">
            <v>0</v>
          </cell>
          <cell r="N167">
            <v>0</v>
          </cell>
          <cell r="Q167">
            <v>0</v>
          </cell>
          <cell r="S167">
            <v>0</v>
          </cell>
          <cell r="U167">
            <v>0</v>
          </cell>
          <cell r="V167">
            <v>0</v>
          </cell>
        </row>
        <row r="168">
          <cell r="J168">
            <v>0</v>
          </cell>
          <cell r="L168">
            <v>0</v>
          </cell>
          <cell r="M168">
            <v>0</v>
          </cell>
          <cell r="N168">
            <v>0</v>
          </cell>
          <cell r="Q168">
            <v>0</v>
          </cell>
          <cell r="S168">
            <v>0</v>
          </cell>
          <cell r="U168">
            <v>0</v>
          </cell>
          <cell r="V168">
            <v>0</v>
          </cell>
        </row>
        <row r="169">
          <cell r="J169">
            <v>0</v>
          </cell>
          <cell r="L169">
            <v>0</v>
          </cell>
          <cell r="M169">
            <v>0</v>
          </cell>
          <cell r="N169">
            <v>0</v>
          </cell>
          <cell r="Q169">
            <v>0</v>
          </cell>
          <cell r="S169">
            <v>0</v>
          </cell>
          <cell r="U169">
            <v>0</v>
          </cell>
          <cell r="V169">
            <v>0</v>
          </cell>
        </row>
        <row r="170"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Q170">
            <v>0</v>
          </cell>
          <cell r="S170">
            <v>0</v>
          </cell>
          <cell r="U170">
            <v>0</v>
          </cell>
          <cell r="V170">
            <v>0</v>
          </cell>
        </row>
        <row r="171">
          <cell r="J171">
            <v>0</v>
          </cell>
          <cell r="L171">
            <v>0</v>
          </cell>
          <cell r="M171">
            <v>0</v>
          </cell>
          <cell r="N171">
            <v>0</v>
          </cell>
          <cell r="Q171">
            <v>0</v>
          </cell>
          <cell r="S171">
            <v>0</v>
          </cell>
          <cell r="U171">
            <v>0</v>
          </cell>
          <cell r="V171">
            <v>0</v>
          </cell>
        </row>
        <row r="172">
          <cell r="F172" t="str">
            <v>SUB TOTAL COSTS:</v>
          </cell>
          <cell r="J172">
            <v>0</v>
          </cell>
          <cell r="L172">
            <v>0</v>
          </cell>
          <cell r="M172" t="str">
            <v/>
          </cell>
          <cell r="N172">
            <v>0</v>
          </cell>
          <cell r="P172">
            <v>8253.073529411764</v>
          </cell>
          <cell r="Q172">
            <v>1964242.5</v>
          </cell>
          <cell r="S172">
            <v>0</v>
          </cell>
          <cell r="T172" t="str">
            <v/>
          </cell>
          <cell r="U172">
            <v>0</v>
          </cell>
          <cell r="V172">
            <v>1964242.5</v>
          </cell>
        </row>
        <row r="173">
          <cell r="V173">
            <v>0</v>
          </cell>
        </row>
        <row r="174">
          <cell r="J174">
            <v>0</v>
          </cell>
          <cell r="L174">
            <v>0</v>
          </cell>
          <cell r="M174">
            <v>0</v>
          </cell>
          <cell r="N174">
            <v>0</v>
          </cell>
          <cell r="V174">
            <v>0</v>
          </cell>
        </row>
        <row r="175">
          <cell r="J175">
            <v>0</v>
          </cell>
          <cell r="L175">
            <v>0</v>
          </cell>
          <cell r="M175">
            <v>0</v>
          </cell>
          <cell r="N175">
            <v>0</v>
          </cell>
          <cell r="V175">
            <v>0</v>
          </cell>
        </row>
        <row r="176">
          <cell r="V176">
            <v>0</v>
          </cell>
        </row>
        <row r="177">
          <cell r="F177" t="str">
            <v>TOTAL FOUNDATIONS COSTS:</v>
          </cell>
          <cell r="J177">
            <v>0</v>
          </cell>
          <cell r="L177">
            <v>0</v>
          </cell>
          <cell r="M177" t="str">
            <v/>
          </cell>
          <cell r="N177">
            <v>0</v>
          </cell>
          <cell r="P177">
            <v>8253.073529411764</v>
          </cell>
          <cell r="Q177">
            <v>1964242.5</v>
          </cell>
          <cell r="S177">
            <v>0</v>
          </cell>
          <cell r="T177" t="str">
            <v/>
          </cell>
          <cell r="U177">
            <v>0</v>
          </cell>
          <cell r="V177">
            <v>1964242.5</v>
          </cell>
        </row>
        <row r="178">
          <cell r="U178" t="str">
            <v>Math Check:</v>
          </cell>
          <cell r="V178">
            <v>1964242.5</v>
          </cell>
        </row>
      </sheetData>
      <sheetData sheetId="20">
        <row r="14">
          <cell r="A14" t="str">
            <v>WORK ITEM</v>
          </cell>
          <cell r="B14" t="str">
            <v>TASK #</v>
          </cell>
          <cell r="C14" t="str">
            <v>FUND TYPE</v>
          </cell>
          <cell r="D14" t="str">
            <v>COLT
CofA</v>
          </cell>
          <cell r="E14" t="str">
            <v>IPM
CofA</v>
          </cell>
          <cell r="F14" t="str">
            <v xml:space="preserve">DESCRIPTION </v>
          </cell>
          <cell r="G14" t="str">
            <v>QTY</v>
          </cell>
          <cell r="H14" t="str">
            <v>UNIT of MEAS.</v>
          </cell>
          <cell r="I14" t="str">
            <v>UNIT PRICE</v>
          </cell>
          <cell r="J14" t="str">
            <v>TOTAL AMOUNT</v>
          </cell>
          <cell r="K14" t="str">
            <v>UNIT HOURS</v>
          </cell>
          <cell r="L14" t="str">
            <v>TOTAL HOURS</v>
          </cell>
          <cell r="M14" t="str">
            <v>HOURLY RATE</v>
          </cell>
          <cell r="N14" t="str">
            <v>TOTAL LABOUR</v>
          </cell>
          <cell r="O14" t="str">
            <v>UNIT PRICE</v>
          </cell>
          <cell r="P14" t="str">
            <v>HOURS</v>
          </cell>
          <cell r="Q14" t="str">
            <v>TOTAL SUBCONTRACT</v>
          </cell>
          <cell r="R14" t="str">
            <v>UNIT HOURS (E)</v>
          </cell>
          <cell r="S14" t="str">
            <v>TOTAL HOURS (E)</v>
          </cell>
          <cell r="T14" t="str">
            <v>HOURLY RATE (E)</v>
          </cell>
          <cell r="U14" t="str">
            <v>TOTAL EQUIPMENT</v>
          </cell>
          <cell r="V14" t="str">
            <v>TOTAL COSTS</v>
          </cell>
        </row>
        <row r="15">
          <cell r="J15">
            <v>0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S15">
            <v>0</v>
          </cell>
          <cell r="U15">
            <v>0</v>
          </cell>
          <cell r="V15">
            <v>0</v>
          </cell>
        </row>
        <row r="16">
          <cell r="F16" t="str">
            <v>EDMONTON TERMINAL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</row>
        <row r="17">
          <cell r="F17" t="str">
            <v>BOOSTER PUMPS ( 2 PUMPS )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Q17">
            <v>0</v>
          </cell>
          <cell r="S17">
            <v>0</v>
          </cell>
          <cell r="U17">
            <v>0</v>
          </cell>
          <cell r="V17">
            <v>0</v>
          </cell>
        </row>
        <row r="18">
          <cell r="B18">
            <v>10</v>
          </cell>
          <cell r="D18" t="str">
            <v>C1000</v>
          </cell>
          <cell r="F18" t="str">
            <v>STRUCTURAL STEEL, HEAVY</v>
          </cell>
          <cell r="G18">
            <v>14</v>
          </cell>
          <cell r="H18" t="str">
            <v>TONNE</v>
          </cell>
          <cell r="I18">
            <v>2875</v>
          </cell>
          <cell r="J18">
            <v>40250</v>
          </cell>
          <cell r="K18">
            <v>25</v>
          </cell>
          <cell r="L18">
            <v>350</v>
          </cell>
          <cell r="M18">
            <v>92</v>
          </cell>
          <cell r="N18">
            <v>32200</v>
          </cell>
          <cell r="Q18">
            <v>0</v>
          </cell>
          <cell r="S18">
            <v>0</v>
          </cell>
          <cell r="U18">
            <v>0</v>
          </cell>
          <cell r="V18">
            <v>72450</v>
          </cell>
        </row>
        <row r="19">
          <cell r="B19">
            <v>10</v>
          </cell>
          <cell r="D19" t="str">
            <v>C1000</v>
          </cell>
          <cell r="F19" t="str">
            <v>STRUCTURAL STEEL, MEDIUM</v>
          </cell>
          <cell r="G19">
            <v>4</v>
          </cell>
          <cell r="H19" t="str">
            <v>TONNE</v>
          </cell>
          <cell r="I19">
            <v>3451</v>
          </cell>
          <cell r="J19">
            <v>13804</v>
          </cell>
          <cell r="K19">
            <v>32</v>
          </cell>
          <cell r="L19">
            <v>128</v>
          </cell>
          <cell r="M19">
            <v>92</v>
          </cell>
          <cell r="N19">
            <v>11776</v>
          </cell>
          <cell r="Q19">
            <v>0</v>
          </cell>
          <cell r="S19">
            <v>0</v>
          </cell>
          <cell r="U19">
            <v>0</v>
          </cell>
          <cell r="V19">
            <v>25580</v>
          </cell>
        </row>
        <row r="20">
          <cell r="J20">
            <v>0</v>
          </cell>
          <cell r="L20">
            <v>0</v>
          </cell>
          <cell r="M20">
            <v>0</v>
          </cell>
          <cell r="N20">
            <v>0</v>
          </cell>
          <cell r="Q20">
            <v>0</v>
          </cell>
          <cell r="S20">
            <v>0</v>
          </cell>
          <cell r="U20">
            <v>0</v>
          </cell>
          <cell r="V20">
            <v>0</v>
          </cell>
        </row>
        <row r="21">
          <cell r="F21" t="str">
            <v>PIPE AND CABLE TRAY SUPPORTS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Q21">
            <v>0</v>
          </cell>
          <cell r="S21">
            <v>0</v>
          </cell>
          <cell r="U21">
            <v>0</v>
          </cell>
          <cell r="V21">
            <v>0</v>
          </cell>
        </row>
        <row r="22">
          <cell r="B22">
            <v>10</v>
          </cell>
          <cell r="D22" t="str">
            <v>C1000</v>
          </cell>
          <cell r="F22" t="str">
            <v>STRUCTURAL STEEL, MEDIUM</v>
          </cell>
          <cell r="G22">
            <v>5.4</v>
          </cell>
          <cell r="H22" t="str">
            <v>TONNE</v>
          </cell>
          <cell r="I22">
            <v>3451</v>
          </cell>
          <cell r="J22">
            <v>18635.400000000001</v>
          </cell>
          <cell r="K22">
            <v>32</v>
          </cell>
          <cell r="L22">
            <v>172.8</v>
          </cell>
          <cell r="M22">
            <v>92</v>
          </cell>
          <cell r="N22">
            <v>15897.6</v>
          </cell>
          <cell r="Q22">
            <v>0</v>
          </cell>
          <cell r="S22">
            <v>0</v>
          </cell>
          <cell r="U22">
            <v>0</v>
          </cell>
          <cell r="V22">
            <v>34533</v>
          </cell>
        </row>
        <row r="23">
          <cell r="J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S23">
            <v>0</v>
          </cell>
          <cell r="U23">
            <v>0</v>
          </cell>
          <cell r="V23">
            <v>0</v>
          </cell>
        </row>
        <row r="24">
          <cell r="F24" t="str">
            <v>ALLOWANCES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Q24">
            <v>0</v>
          </cell>
          <cell r="S24">
            <v>0</v>
          </cell>
          <cell r="U24">
            <v>0</v>
          </cell>
          <cell r="V24">
            <v>0</v>
          </cell>
        </row>
        <row r="25">
          <cell r="B25">
            <v>10</v>
          </cell>
          <cell r="D25" t="str">
            <v>C1000</v>
          </cell>
          <cell r="F25" t="str">
            <v>MTO Allowance - 10%</v>
          </cell>
          <cell r="G25">
            <v>1</v>
          </cell>
          <cell r="H25" t="str">
            <v>LOT</v>
          </cell>
          <cell r="I25">
            <v>7268.94</v>
          </cell>
          <cell r="J25">
            <v>7268.94</v>
          </cell>
          <cell r="K25">
            <v>65.08</v>
          </cell>
          <cell r="L25">
            <v>65.08</v>
          </cell>
          <cell r="M25">
            <v>92</v>
          </cell>
          <cell r="N25">
            <v>5987.36</v>
          </cell>
          <cell r="Q25">
            <v>0</v>
          </cell>
          <cell r="S25">
            <v>0</v>
          </cell>
          <cell r="U25">
            <v>0</v>
          </cell>
          <cell r="V25">
            <v>13256.3</v>
          </cell>
        </row>
        <row r="26">
          <cell r="B26">
            <v>10</v>
          </cell>
          <cell r="D26" t="str">
            <v>C1000</v>
          </cell>
          <cell r="F26" t="str">
            <v>Productivity Loss - 30% of DFL</v>
          </cell>
          <cell r="G26">
            <v>1</v>
          </cell>
          <cell r="H26" t="str">
            <v>LOT</v>
          </cell>
          <cell r="J26">
            <v>0</v>
          </cell>
          <cell r="K26">
            <v>195.23999999999998</v>
          </cell>
          <cell r="L26">
            <v>195.23999999999998</v>
          </cell>
          <cell r="M26">
            <v>92</v>
          </cell>
          <cell r="N26">
            <v>17962.079999999998</v>
          </cell>
          <cell r="Q26">
            <v>0</v>
          </cell>
          <cell r="S26">
            <v>0</v>
          </cell>
          <cell r="U26">
            <v>0</v>
          </cell>
          <cell r="V26">
            <v>17962.079999999998</v>
          </cell>
        </row>
        <row r="27">
          <cell r="B27">
            <v>10</v>
          </cell>
          <cell r="D27" t="str">
            <v>C1000</v>
          </cell>
          <cell r="F27" t="str">
            <v>Winter Allowance - 15% of DFL</v>
          </cell>
          <cell r="G27">
            <v>1</v>
          </cell>
          <cell r="H27" t="str">
            <v>LOT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Q27">
            <v>0</v>
          </cell>
          <cell r="S27">
            <v>0</v>
          </cell>
          <cell r="U27">
            <v>0</v>
          </cell>
          <cell r="V27">
            <v>0</v>
          </cell>
        </row>
        <row r="28">
          <cell r="J28">
            <v>0</v>
          </cell>
          <cell r="L28">
            <v>0</v>
          </cell>
          <cell r="M28">
            <v>0</v>
          </cell>
          <cell r="N28">
            <v>0</v>
          </cell>
          <cell r="Q28">
            <v>0</v>
          </cell>
          <cell r="S28">
            <v>0</v>
          </cell>
          <cell r="U28">
            <v>0</v>
          </cell>
          <cell r="V28">
            <v>0</v>
          </cell>
        </row>
        <row r="29">
          <cell r="F29" t="str">
            <v>SCAFFOLDING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Q29">
            <v>0</v>
          </cell>
          <cell r="S29">
            <v>0</v>
          </cell>
          <cell r="U29">
            <v>0</v>
          </cell>
          <cell r="V29">
            <v>0</v>
          </cell>
        </row>
        <row r="30">
          <cell r="B30">
            <v>10</v>
          </cell>
          <cell r="D30" t="str">
            <v>C1000</v>
          </cell>
          <cell r="F30" t="str">
            <v xml:space="preserve">Scaffolding - 3% of DFL </v>
          </cell>
          <cell r="G30">
            <v>1</v>
          </cell>
          <cell r="H30" t="str">
            <v>LOT</v>
          </cell>
          <cell r="J30">
            <v>0</v>
          </cell>
          <cell r="K30">
            <v>27.333600000000001</v>
          </cell>
          <cell r="L30">
            <v>27.333600000000001</v>
          </cell>
          <cell r="M30">
            <v>92</v>
          </cell>
          <cell r="N30">
            <v>2514.6912000000002</v>
          </cell>
          <cell r="Q30">
            <v>0</v>
          </cell>
          <cell r="S30">
            <v>0</v>
          </cell>
          <cell r="U30">
            <v>0</v>
          </cell>
          <cell r="V30">
            <v>2514.6912000000002</v>
          </cell>
        </row>
        <row r="31">
          <cell r="J31">
            <v>0</v>
          </cell>
          <cell r="L31">
            <v>0</v>
          </cell>
          <cell r="M31">
            <v>0</v>
          </cell>
          <cell r="N31">
            <v>0</v>
          </cell>
          <cell r="Q31">
            <v>0</v>
          </cell>
          <cell r="S31">
            <v>0</v>
          </cell>
          <cell r="U31">
            <v>0</v>
          </cell>
          <cell r="V31">
            <v>0</v>
          </cell>
        </row>
        <row r="32">
          <cell r="F32" t="str">
            <v>SUBTOTAL HRS - FOR CAMP AND INDIRECT CALC</v>
          </cell>
          <cell r="J32">
            <v>0</v>
          </cell>
          <cell r="L32">
            <v>938.45360000000005</v>
          </cell>
          <cell r="M32">
            <v>0</v>
          </cell>
          <cell r="N32">
            <v>0</v>
          </cell>
          <cell r="Q32">
            <v>0</v>
          </cell>
          <cell r="S32">
            <v>0</v>
          </cell>
          <cell r="U32">
            <v>0</v>
          </cell>
          <cell r="V32">
            <v>0</v>
          </cell>
        </row>
        <row r="33">
          <cell r="J33">
            <v>0</v>
          </cell>
          <cell r="L33">
            <v>0</v>
          </cell>
          <cell r="M33">
            <v>0</v>
          </cell>
          <cell r="N33">
            <v>0</v>
          </cell>
          <cell r="Q33">
            <v>0</v>
          </cell>
          <cell r="S33">
            <v>0</v>
          </cell>
          <cell r="U33">
            <v>0</v>
          </cell>
          <cell r="V33">
            <v>0</v>
          </cell>
        </row>
        <row r="34">
          <cell r="F34" t="str">
            <v>EDMONTON PUMP STATION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Q34">
            <v>0</v>
          </cell>
          <cell r="S34">
            <v>0</v>
          </cell>
          <cell r="U34">
            <v>0</v>
          </cell>
          <cell r="V34">
            <v>0</v>
          </cell>
        </row>
        <row r="35">
          <cell r="F35" t="str">
            <v>PLATFORM FOR PUMP REPLACEMENT   ( 4 )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Q35">
            <v>0</v>
          </cell>
          <cell r="S35">
            <v>0</v>
          </cell>
          <cell r="U35">
            <v>0</v>
          </cell>
          <cell r="V35">
            <v>0</v>
          </cell>
        </row>
        <row r="36">
          <cell r="B36">
            <v>11</v>
          </cell>
          <cell r="D36" t="str">
            <v>C1000</v>
          </cell>
          <cell r="F36" t="str">
            <v>STRUCTURAL STEEL, MEDIUM</v>
          </cell>
          <cell r="G36">
            <v>3.2</v>
          </cell>
          <cell r="H36" t="str">
            <v>TONNE</v>
          </cell>
          <cell r="I36">
            <v>3451</v>
          </cell>
          <cell r="J36">
            <v>11043.2</v>
          </cell>
          <cell r="K36">
            <v>32</v>
          </cell>
          <cell r="L36">
            <v>102.4</v>
          </cell>
          <cell r="M36">
            <v>92</v>
          </cell>
          <cell r="N36">
            <v>9420.8000000000011</v>
          </cell>
          <cell r="Q36">
            <v>0</v>
          </cell>
          <cell r="S36">
            <v>0</v>
          </cell>
          <cell r="U36">
            <v>0</v>
          </cell>
          <cell r="V36">
            <v>20464</v>
          </cell>
        </row>
        <row r="37">
          <cell r="B37">
            <v>11</v>
          </cell>
          <cell r="D37" t="str">
            <v>C1000</v>
          </cell>
          <cell r="F37" t="str">
            <v>GRATING</v>
          </cell>
          <cell r="G37">
            <v>80</v>
          </cell>
          <cell r="H37" t="str">
            <v>SM</v>
          </cell>
          <cell r="I37">
            <v>161.5</v>
          </cell>
          <cell r="J37">
            <v>12920</v>
          </cell>
          <cell r="K37">
            <v>0.65</v>
          </cell>
          <cell r="L37">
            <v>52</v>
          </cell>
          <cell r="M37">
            <v>92</v>
          </cell>
          <cell r="N37">
            <v>4784</v>
          </cell>
          <cell r="Q37">
            <v>0</v>
          </cell>
          <cell r="S37">
            <v>0</v>
          </cell>
          <cell r="U37">
            <v>0</v>
          </cell>
          <cell r="V37">
            <v>17704</v>
          </cell>
        </row>
        <row r="38">
          <cell r="B38">
            <v>11</v>
          </cell>
          <cell r="D38" t="str">
            <v>C1000</v>
          </cell>
          <cell r="F38" t="str">
            <v>HANDRAIL</v>
          </cell>
          <cell r="G38">
            <v>104</v>
          </cell>
          <cell r="H38" t="str">
            <v>LM</v>
          </cell>
          <cell r="I38">
            <v>125</v>
          </cell>
          <cell r="J38">
            <v>13000</v>
          </cell>
          <cell r="K38">
            <v>1.105</v>
          </cell>
          <cell r="L38">
            <v>114.92</v>
          </cell>
          <cell r="M38">
            <v>92</v>
          </cell>
          <cell r="N38">
            <v>10572.64</v>
          </cell>
          <cell r="Q38">
            <v>0</v>
          </cell>
          <cell r="S38">
            <v>0</v>
          </cell>
          <cell r="U38">
            <v>0</v>
          </cell>
          <cell r="V38">
            <v>23572.639999999999</v>
          </cell>
        </row>
        <row r="39">
          <cell r="J39">
            <v>0</v>
          </cell>
          <cell r="L39">
            <v>0</v>
          </cell>
          <cell r="M39">
            <v>0</v>
          </cell>
          <cell r="N39">
            <v>0</v>
          </cell>
          <cell r="Q39">
            <v>0</v>
          </cell>
          <cell r="S39">
            <v>0</v>
          </cell>
          <cell r="U39">
            <v>0</v>
          </cell>
          <cell r="V39">
            <v>0</v>
          </cell>
        </row>
        <row r="40">
          <cell r="F40" t="str">
            <v>CABLE TRAY SUPPORTS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Q40">
            <v>0</v>
          </cell>
          <cell r="S40">
            <v>0</v>
          </cell>
          <cell r="U40">
            <v>0</v>
          </cell>
          <cell r="V40">
            <v>0</v>
          </cell>
        </row>
        <row r="41">
          <cell r="B41">
            <v>11</v>
          </cell>
          <cell r="D41" t="str">
            <v>C1000</v>
          </cell>
          <cell r="F41" t="str">
            <v>STRUCTURAL STEEL, MEDIUM</v>
          </cell>
          <cell r="G41">
            <v>5.8</v>
          </cell>
          <cell r="H41" t="str">
            <v>TONNE</v>
          </cell>
          <cell r="I41">
            <v>3451</v>
          </cell>
          <cell r="J41">
            <v>20015.8</v>
          </cell>
          <cell r="K41">
            <v>32</v>
          </cell>
          <cell r="L41">
            <v>185.6</v>
          </cell>
          <cell r="M41">
            <v>92</v>
          </cell>
          <cell r="N41">
            <v>17075.2</v>
          </cell>
          <cell r="Q41">
            <v>0</v>
          </cell>
          <cell r="S41">
            <v>0</v>
          </cell>
          <cell r="U41">
            <v>0</v>
          </cell>
          <cell r="V41">
            <v>37091</v>
          </cell>
        </row>
        <row r="42">
          <cell r="J42">
            <v>0</v>
          </cell>
          <cell r="L42">
            <v>0</v>
          </cell>
          <cell r="M42">
            <v>0</v>
          </cell>
          <cell r="N42">
            <v>0</v>
          </cell>
          <cell r="Q42">
            <v>0</v>
          </cell>
          <cell r="S42">
            <v>0</v>
          </cell>
          <cell r="U42">
            <v>0</v>
          </cell>
          <cell r="V42">
            <v>0</v>
          </cell>
        </row>
        <row r="43">
          <cell r="F43" t="str">
            <v>ALLOWANCES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Q43">
            <v>0</v>
          </cell>
          <cell r="S43">
            <v>0</v>
          </cell>
          <cell r="U43">
            <v>0</v>
          </cell>
          <cell r="V43">
            <v>0</v>
          </cell>
        </row>
        <row r="44">
          <cell r="B44">
            <v>11</v>
          </cell>
          <cell r="D44" t="str">
            <v>C1000</v>
          </cell>
          <cell r="F44" t="str">
            <v>MTO Allowance - 10%</v>
          </cell>
          <cell r="G44">
            <v>1</v>
          </cell>
          <cell r="H44" t="str">
            <v>LOT</v>
          </cell>
          <cell r="I44">
            <v>5697.9000000000005</v>
          </cell>
          <cell r="J44">
            <v>5697.9000000000005</v>
          </cell>
          <cell r="K44">
            <v>45.491999999999997</v>
          </cell>
          <cell r="L44">
            <v>45.491999999999997</v>
          </cell>
          <cell r="M44">
            <v>92</v>
          </cell>
          <cell r="N44">
            <v>4185.2640000000001</v>
          </cell>
          <cell r="Q44">
            <v>0</v>
          </cell>
          <cell r="S44">
            <v>0</v>
          </cell>
          <cell r="U44">
            <v>0</v>
          </cell>
          <cell r="V44">
            <v>9883.1640000000007</v>
          </cell>
        </row>
        <row r="45">
          <cell r="B45">
            <v>11</v>
          </cell>
          <cell r="D45" t="str">
            <v>C1000</v>
          </cell>
          <cell r="F45" t="str">
            <v>Productivity Loss - 30% of DFL</v>
          </cell>
          <cell r="G45">
            <v>1</v>
          </cell>
          <cell r="H45" t="str">
            <v>LOT</v>
          </cell>
          <cell r="J45">
            <v>0</v>
          </cell>
          <cell r="K45">
            <v>136.47599999999997</v>
          </cell>
          <cell r="L45">
            <v>136.47599999999997</v>
          </cell>
          <cell r="M45">
            <v>92</v>
          </cell>
          <cell r="N45">
            <v>12555.791999999998</v>
          </cell>
          <cell r="Q45">
            <v>0</v>
          </cell>
          <cell r="S45">
            <v>0</v>
          </cell>
          <cell r="U45">
            <v>0</v>
          </cell>
          <cell r="V45">
            <v>12555.791999999998</v>
          </cell>
        </row>
        <row r="46">
          <cell r="B46">
            <v>11</v>
          </cell>
          <cell r="D46" t="str">
            <v>C1000</v>
          </cell>
          <cell r="F46" t="str">
            <v>Winter Allowance - 15% of DFL</v>
          </cell>
          <cell r="G46">
            <v>1</v>
          </cell>
          <cell r="H46" t="str">
            <v>LOT</v>
          </cell>
          <cell r="J46">
            <v>0</v>
          </cell>
          <cell r="L46">
            <v>0</v>
          </cell>
          <cell r="M46">
            <v>0</v>
          </cell>
          <cell r="N46">
            <v>0</v>
          </cell>
          <cell r="Q46">
            <v>0</v>
          </cell>
          <cell r="S46">
            <v>0</v>
          </cell>
          <cell r="U46">
            <v>0</v>
          </cell>
          <cell r="V46">
            <v>0</v>
          </cell>
        </row>
        <row r="47">
          <cell r="J47">
            <v>0</v>
          </cell>
          <cell r="L47">
            <v>0</v>
          </cell>
          <cell r="M47">
            <v>0</v>
          </cell>
          <cell r="N47">
            <v>0</v>
          </cell>
          <cell r="Q47">
            <v>0</v>
          </cell>
          <cell r="S47">
            <v>0</v>
          </cell>
          <cell r="U47">
            <v>0</v>
          </cell>
          <cell r="V47">
            <v>0</v>
          </cell>
        </row>
        <row r="48">
          <cell r="F48" t="str">
            <v>SCAFFOLDING</v>
          </cell>
          <cell r="J48">
            <v>0</v>
          </cell>
          <cell r="L48">
            <v>0</v>
          </cell>
          <cell r="M48">
            <v>0</v>
          </cell>
          <cell r="N48">
            <v>0</v>
          </cell>
          <cell r="Q48">
            <v>0</v>
          </cell>
          <cell r="S48">
            <v>0</v>
          </cell>
          <cell r="U48">
            <v>0</v>
          </cell>
          <cell r="V48">
            <v>0</v>
          </cell>
        </row>
        <row r="49">
          <cell r="B49">
            <v>11</v>
          </cell>
          <cell r="D49" t="str">
            <v>C1000</v>
          </cell>
          <cell r="F49" t="str">
            <v xml:space="preserve">Scaffolding - 3% of DFL </v>
          </cell>
          <cell r="G49">
            <v>1</v>
          </cell>
          <cell r="H49" t="str">
            <v>LOT</v>
          </cell>
          <cell r="J49">
            <v>0</v>
          </cell>
          <cell r="K49">
            <v>19.106639999999995</v>
          </cell>
          <cell r="L49">
            <v>19.106639999999995</v>
          </cell>
          <cell r="M49">
            <v>92</v>
          </cell>
          <cell r="N49">
            <v>1757.8108799999995</v>
          </cell>
          <cell r="Q49">
            <v>0</v>
          </cell>
          <cell r="S49">
            <v>0</v>
          </cell>
          <cell r="U49">
            <v>0</v>
          </cell>
          <cell r="V49">
            <v>1757.8108799999995</v>
          </cell>
        </row>
        <row r="50">
          <cell r="J50">
            <v>0</v>
          </cell>
          <cell r="L50">
            <v>0</v>
          </cell>
          <cell r="M50">
            <v>0</v>
          </cell>
          <cell r="N50">
            <v>0</v>
          </cell>
          <cell r="Q50">
            <v>0</v>
          </cell>
          <cell r="S50">
            <v>0</v>
          </cell>
          <cell r="U50">
            <v>0</v>
          </cell>
          <cell r="V50">
            <v>0</v>
          </cell>
        </row>
        <row r="51">
          <cell r="F51" t="str">
            <v>SUBTOTAL HRS - FOR CAMP AND INDIRECT CALC</v>
          </cell>
          <cell r="J51">
            <v>0</v>
          </cell>
          <cell r="L51">
            <v>655.99463999999989</v>
          </cell>
          <cell r="M51">
            <v>0</v>
          </cell>
          <cell r="N51">
            <v>0</v>
          </cell>
          <cell r="Q51">
            <v>0</v>
          </cell>
          <cell r="S51">
            <v>0</v>
          </cell>
          <cell r="U51">
            <v>0</v>
          </cell>
          <cell r="V51">
            <v>0</v>
          </cell>
        </row>
        <row r="52">
          <cell r="J52">
            <v>0</v>
          </cell>
          <cell r="L52">
            <v>0</v>
          </cell>
          <cell r="M52">
            <v>0</v>
          </cell>
          <cell r="N52">
            <v>0</v>
          </cell>
          <cell r="Q52">
            <v>0</v>
          </cell>
          <cell r="S52">
            <v>0</v>
          </cell>
          <cell r="U52">
            <v>0</v>
          </cell>
          <cell r="V52">
            <v>0</v>
          </cell>
        </row>
        <row r="53">
          <cell r="F53" t="str">
            <v>KINGMAN PUMP STATION</v>
          </cell>
          <cell r="J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S53">
            <v>0</v>
          </cell>
          <cell r="U53">
            <v>0</v>
          </cell>
          <cell r="V53">
            <v>0</v>
          </cell>
        </row>
        <row r="54">
          <cell r="F54" t="str">
            <v>PLATFORM FOR PUMP REPLACEMENT   ( 2 )</v>
          </cell>
          <cell r="J54">
            <v>0</v>
          </cell>
          <cell r="L54">
            <v>0</v>
          </cell>
          <cell r="M54">
            <v>0</v>
          </cell>
          <cell r="N54">
            <v>0</v>
          </cell>
          <cell r="Q54">
            <v>0</v>
          </cell>
          <cell r="S54">
            <v>0</v>
          </cell>
          <cell r="U54">
            <v>0</v>
          </cell>
          <cell r="V54">
            <v>0</v>
          </cell>
        </row>
        <row r="55">
          <cell r="B55">
            <v>12</v>
          </cell>
          <cell r="D55" t="str">
            <v>C1000</v>
          </cell>
          <cell r="F55" t="str">
            <v>STRUCTURAL STEEL, MEDIUM</v>
          </cell>
          <cell r="G55">
            <v>1.6</v>
          </cell>
          <cell r="H55" t="str">
            <v>TONNE</v>
          </cell>
          <cell r="I55">
            <v>3451</v>
          </cell>
          <cell r="J55">
            <v>5521.6</v>
          </cell>
          <cell r="K55">
            <v>32</v>
          </cell>
          <cell r="L55">
            <v>51.2</v>
          </cell>
          <cell r="M55">
            <v>92</v>
          </cell>
          <cell r="N55">
            <v>4710.4000000000005</v>
          </cell>
          <cell r="Q55">
            <v>0</v>
          </cell>
          <cell r="S55">
            <v>0</v>
          </cell>
          <cell r="U55">
            <v>0</v>
          </cell>
          <cell r="V55">
            <v>10232</v>
          </cell>
        </row>
        <row r="56">
          <cell r="B56">
            <v>12</v>
          </cell>
          <cell r="D56" t="str">
            <v>C1000</v>
          </cell>
          <cell r="F56" t="str">
            <v>GRATING</v>
          </cell>
          <cell r="G56">
            <v>40</v>
          </cell>
          <cell r="H56" t="str">
            <v>SM</v>
          </cell>
          <cell r="I56">
            <v>161.5</v>
          </cell>
          <cell r="J56">
            <v>6460</v>
          </cell>
          <cell r="K56">
            <v>0.65</v>
          </cell>
          <cell r="L56">
            <v>26</v>
          </cell>
          <cell r="M56">
            <v>92</v>
          </cell>
          <cell r="N56">
            <v>2392</v>
          </cell>
          <cell r="Q56">
            <v>0</v>
          </cell>
          <cell r="S56">
            <v>0</v>
          </cell>
          <cell r="U56">
            <v>0</v>
          </cell>
          <cell r="V56">
            <v>8852</v>
          </cell>
        </row>
        <row r="57">
          <cell r="B57">
            <v>12</v>
          </cell>
          <cell r="D57" t="str">
            <v>C1000</v>
          </cell>
          <cell r="F57" t="str">
            <v>HANDRAIL</v>
          </cell>
          <cell r="G57">
            <v>52</v>
          </cell>
          <cell r="H57" t="str">
            <v>LM</v>
          </cell>
          <cell r="I57">
            <v>125</v>
          </cell>
          <cell r="J57">
            <v>6500</v>
          </cell>
          <cell r="K57">
            <v>1.105</v>
          </cell>
          <cell r="L57">
            <v>57.46</v>
          </cell>
          <cell r="M57">
            <v>92</v>
          </cell>
          <cell r="N57">
            <v>5286.32</v>
          </cell>
          <cell r="Q57">
            <v>0</v>
          </cell>
          <cell r="S57">
            <v>0</v>
          </cell>
          <cell r="U57">
            <v>0</v>
          </cell>
          <cell r="V57">
            <v>11786.32</v>
          </cell>
        </row>
        <row r="58">
          <cell r="J58">
            <v>0</v>
          </cell>
          <cell r="L58">
            <v>0</v>
          </cell>
          <cell r="M58">
            <v>0</v>
          </cell>
          <cell r="N58">
            <v>0</v>
          </cell>
          <cell r="Q58">
            <v>0</v>
          </cell>
          <cell r="S58">
            <v>0</v>
          </cell>
          <cell r="U58">
            <v>0</v>
          </cell>
          <cell r="V58">
            <v>0</v>
          </cell>
        </row>
        <row r="59">
          <cell r="F59" t="str">
            <v>PLATFORM FOR NEW PUMP</v>
          </cell>
          <cell r="J59">
            <v>0</v>
          </cell>
          <cell r="L59">
            <v>0</v>
          </cell>
          <cell r="M59">
            <v>0</v>
          </cell>
          <cell r="N59">
            <v>0</v>
          </cell>
          <cell r="Q59">
            <v>0</v>
          </cell>
          <cell r="S59">
            <v>0</v>
          </cell>
          <cell r="U59">
            <v>0</v>
          </cell>
          <cell r="V59">
            <v>0</v>
          </cell>
        </row>
        <row r="60">
          <cell r="B60">
            <v>12</v>
          </cell>
          <cell r="D60" t="str">
            <v>C1000</v>
          </cell>
          <cell r="F60" t="str">
            <v>STRUCTURAL STEEL, MEDIUM</v>
          </cell>
          <cell r="G60">
            <v>1.3</v>
          </cell>
          <cell r="H60" t="str">
            <v>TONNE</v>
          </cell>
          <cell r="I60">
            <v>3451</v>
          </cell>
          <cell r="J60">
            <v>4486.3</v>
          </cell>
          <cell r="K60">
            <v>32</v>
          </cell>
          <cell r="L60">
            <v>41.6</v>
          </cell>
          <cell r="M60">
            <v>92</v>
          </cell>
          <cell r="N60">
            <v>3827.2000000000003</v>
          </cell>
          <cell r="Q60">
            <v>0</v>
          </cell>
          <cell r="S60">
            <v>0</v>
          </cell>
          <cell r="U60">
            <v>0</v>
          </cell>
          <cell r="V60">
            <v>8313.5</v>
          </cell>
        </row>
        <row r="61">
          <cell r="B61">
            <v>12</v>
          </cell>
          <cell r="D61" t="str">
            <v>C1000</v>
          </cell>
          <cell r="F61" t="str">
            <v>GRATING</v>
          </cell>
          <cell r="G61">
            <v>24</v>
          </cell>
          <cell r="H61" t="str">
            <v>SM</v>
          </cell>
          <cell r="I61">
            <v>161.5</v>
          </cell>
          <cell r="J61">
            <v>3876</v>
          </cell>
          <cell r="K61">
            <v>0.65</v>
          </cell>
          <cell r="L61">
            <v>15.600000000000001</v>
          </cell>
          <cell r="M61">
            <v>92</v>
          </cell>
          <cell r="N61">
            <v>1435.2</v>
          </cell>
          <cell r="Q61">
            <v>0</v>
          </cell>
          <cell r="S61">
            <v>0</v>
          </cell>
          <cell r="U61">
            <v>0</v>
          </cell>
          <cell r="V61">
            <v>5311.2</v>
          </cell>
        </row>
        <row r="62">
          <cell r="B62">
            <v>12</v>
          </cell>
          <cell r="D62" t="str">
            <v>C1000</v>
          </cell>
          <cell r="F62" t="str">
            <v>HANDRAIL</v>
          </cell>
          <cell r="G62">
            <v>28</v>
          </cell>
          <cell r="H62" t="str">
            <v>LM</v>
          </cell>
          <cell r="I62">
            <v>125</v>
          </cell>
          <cell r="J62">
            <v>3500</v>
          </cell>
          <cell r="K62">
            <v>1.105</v>
          </cell>
          <cell r="L62">
            <v>30.939999999999998</v>
          </cell>
          <cell r="M62">
            <v>92</v>
          </cell>
          <cell r="N62">
            <v>2846.4799999999996</v>
          </cell>
          <cell r="Q62">
            <v>0</v>
          </cell>
          <cell r="S62">
            <v>0</v>
          </cell>
          <cell r="U62">
            <v>0</v>
          </cell>
          <cell r="V62">
            <v>6346.48</v>
          </cell>
        </row>
        <row r="63">
          <cell r="J63">
            <v>0</v>
          </cell>
          <cell r="L63">
            <v>0</v>
          </cell>
          <cell r="M63">
            <v>0</v>
          </cell>
          <cell r="N63">
            <v>0</v>
          </cell>
          <cell r="Q63">
            <v>0</v>
          </cell>
          <cell r="S63">
            <v>0</v>
          </cell>
          <cell r="U63">
            <v>0</v>
          </cell>
          <cell r="V63">
            <v>0</v>
          </cell>
        </row>
        <row r="64">
          <cell r="F64" t="str">
            <v>CABLE TRAY SUPPORTS</v>
          </cell>
          <cell r="J64">
            <v>0</v>
          </cell>
          <cell r="L64">
            <v>0</v>
          </cell>
          <cell r="M64">
            <v>0</v>
          </cell>
          <cell r="N64">
            <v>0</v>
          </cell>
          <cell r="Q64">
            <v>0</v>
          </cell>
          <cell r="S64">
            <v>0</v>
          </cell>
          <cell r="U64">
            <v>0</v>
          </cell>
          <cell r="V64">
            <v>0</v>
          </cell>
        </row>
        <row r="65">
          <cell r="B65">
            <v>12</v>
          </cell>
          <cell r="D65" t="str">
            <v>C1000</v>
          </cell>
          <cell r="F65" t="str">
            <v>STRUCTURAL STEEL, MEDIUM</v>
          </cell>
          <cell r="G65">
            <v>2.2999999999999998</v>
          </cell>
          <cell r="H65" t="str">
            <v>TONNE</v>
          </cell>
          <cell r="I65">
            <v>3451</v>
          </cell>
          <cell r="J65">
            <v>7937.2999999999993</v>
          </cell>
          <cell r="K65">
            <v>32</v>
          </cell>
          <cell r="L65">
            <v>73.599999999999994</v>
          </cell>
          <cell r="M65">
            <v>92</v>
          </cell>
          <cell r="N65">
            <v>6771.2</v>
          </cell>
          <cell r="Q65">
            <v>0</v>
          </cell>
          <cell r="S65">
            <v>0</v>
          </cell>
          <cell r="U65">
            <v>0</v>
          </cell>
          <cell r="V65">
            <v>14708.5</v>
          </cell>
        </row>
        <row r="66">
          <cell r="J66">
            <v>0</v>
          </cell>
          <cell r="L66">
            <v>0</v>
          </cell>
          <cell r="M66">
            <v>0</v>
          </cell>
          <cell r="N66">
            <v>0</v>
          </cell>
          <cell r="Q66">
            <v>0</v>
          </cell>
          <cell r="S66">
            <v>0</v>
          </cell>
          <cell r="U66">
            <v>0</v>
          </cell>
          <cell r="V66">
            <v>0</v>
          </cell>
        </row>
        <row r="67">
          <cell r="F67" t="str">
            <v>ALLOWANCES</v>
          </cell>
          <cell r="J67">
            <v>0</v>
          </cell>
          <cell r="L67">
            <v>0</v>
          </cell>
          <cell r="M67">
            <v>0</v>
          </cell>
          <cell r="N67">
            <v>0</v>
          </cell>
          <cell r="Q67">
            <v>0</v>
          </cell>
          <cell r="S67">
            <v>0</v>
          </cell>
          <cell r="U67">
            <v>0</v>
          </cell>
          <cell r="V67">
            <v>0</v>
          </cell>
        </row>
        <row r="68">
          <cell r="B68">
            <v>12</v>
          </cell>
          <cell r="D68" t="str">
            <v>C1000</v>
          </cell>
          <cell r="F68" t="str">
            <v>MTO Allowance - 10%</v>
          </cell>
          <cell r="G68">
            <v>1</v>
          </cell>
          <cell r="H68" t="str">
            <v>LOT</v>
          </cell>
          <cell r="I68">
            <v>3828.12</v>
          </cell>
          <cell r="J68">
            <v>3828.12</v>
          </cell>
          <cell r="K68">
            <v>29.64</v>
          </cell>
          <cell r="L68">
            <v>29.64</v>
          </cell>
          <cell r="M68">
            <v>92</v>
          </cell>
          <cell r="N68">
            <v>2726.88</v>
          </cell>
          <cell r="Q68">
            <v>0</v>
          </cell>
          <cell r="S68">
            <v>0</v>
          </cell>
          <cell r="U68">
            <v>0</v>
          </cell>
          <cell r="V68">
            <v>6555</v>
          </cell>
        </row>
        <row r="69">
          <cell r="B69">
            <v>12</v>
          </cell>
          <cell r="D69" t="str">
            <v>C1000</v>
          </cell>
          <cell r="F69" t="str">
            <v>Productivity Loss - 30% of DFL</v>
          </cell>
          <cell r="G69">
            <v>1</v>
          </cell>
          <cell r="H69" t="str">
            <v>LOT</v>
          </cell>
          <cell r="J69">
            <v>0</v>
          </cell>
          <cell r="K69">
            <v>88.919999999999987</v>
          </cell>
          <cell r="L69">
            <v>88.919999999999987</v>
          </cell>
          <cell r="M69">
            <v>92</v>
          </cell>
          <cell r="N69">
            <v>8180.6399999999985</v>
          </cell>
          <cell r="Q69">
            <v>0</v>
          </cell>
          <cell r="S69">
            <v>0</v>
          </cell>
          <cell r="U69">
            <v>0</v>
          </cell>
          <cell r="V69">
            <v>8180.6399999999985</v>
          </cell>
        </row>
        <row r="70">
          <cell r="B70">
            <v>12</v>
          </cell>
          <cell r="D70" t="str">
            <v>C1000</v>
          </cell>
          <cell r="F70" t="str">
            <v>Winter Allowance - 15% of DFL</v>
          </cell>
          <cell r="G70">
            <v>1</v>
          </cell>
          <cell r="H70" t="str">
            <v>LOT</v>
          </cell>
          <cell r="J70">
            <v>0</v>
          </cell>
          <cell r="L70">
            <v>0</v>
          </cell>
          <cell r="M70">
            <v>0</v>
          </cell>
          <cell r="N70">
            <v>0</v>
          </cell>
          <cell r="Q70">
            <v>0</v>
          </cell>
          <cell r="S70">
            <v>0</v>
          </cell>
          <cell r="U70">
            <v>0</v>
          </cell>
          <cell r="V70">
            <v>0</v>
          </cell>
        </row>
        <row r="71">
          <cell r="J71">
            <v>0</v>
          </cell>
          <cell r="L71">
            <v>0</v>
          </cell>
          <cell r="M71">
            <v>0</v>
          </cell>
          <cell r="N71">
            <v>0</v>
          </cell>
          <cell r="Q71">
            <v>0</v>
          </cell>
          <cell r="S71">
            <v>0</v>
          </cell>
          <cell r="U71">
            <v>0</v>
          </cell>
          <cell r="V71">
            <v>0</v>
          </cell>
        </row>
        <row r="72">
          <cell r="F72" t="str">
            <v>SCAFFOLDING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Q72">
            <v>0</v>
          </cell>
          <cell r="S72">
            <v>0</v>
          </cell>
          <cell r="U72">
            <v>0</v>
          </cell>
          <cell r="V72">
            <v>0</v>
          </cell>
        </row>
        <row r="73">
          <cell r="B73">
            <v>12</v>
          </cell>
          <cell r="D73" t="str">
            <v>C1000</v>
          </cell>
          <cell r="F73" t="str">
            <v xml:space="preserve">Scaffolding - 3% of DFL </v>
          </cell>
          <cell r="G73">
            <v>1</v>
          </cell>
          <cell r="H73" t="str">
            <v>LOT</v>
          </cell>
          <cell r="J73">
            <v>0</v>
          </cell>
          <cell r="K73">
            <v>12.448799999999997</v>
          </cell>
          <cell r="L73">
            <v>12.448799999999997</v>
          </cell>
          <cell r="M73">
            <v>92</v>
          </cell>
          <cell r="N73">
            <v>1145.2895999999996</v>
          </cell>
          <cell r="Q73">
            <v>0</v>
          </cell>
          <cell r="S73">
            <v>0</v>
          </cell>
          <cell r="U73">
            <v>0</v>
          </cell>
          <cell r="V73">
            <v>1145.2895999999996</v>
          </cell>
        </row>
        <row r="74">
          <cell r="J74">
            <v>0</v>
          </cell>
          <cell r="L74">
            <v>0</v>
          </cell>
          <cell r="M74">
            <v>0</v>
          </cell>
          <cell r="N74">
            <v>0</v>
          </cell>
          <cell r="Q74">
            <v>0</v>
          </cell>
          <cell r="S74">
            <v>0</v>
          </cell>
          <cell r="U74">
            <v>0</v>
          </cell>
          <cell r="V74">
            <v>0</v>
          </cell>
        </row>
        <row r="75">
          <cell r="F75" t="str">
            <v>SUBTOTAL HRS - FOR CAMP AND INDIRECT CALC</v>
          </cell>
          <cell r="J75">
            <v>0</v>
          </cell>
          <cell r="L75">
            <v>427.40879999999993</v>
          </cell>
          <cell r="M75">
            <v>0</v>
          </cell>
          <cell r="N75">
            <v>0</v>
          </cell>
          <cell r="Q75">
            <v>0</v>
          </cell>
          <cell r="S75">
            <v>0</v>
          </cell>
          <cell r="U75">
            <v>0</v>
          </cell>
          <cell r="V75">
            <v>0</v>
          </cell>
        </row>
        <row r="76">
          <cell r="J76">
            <v>0</v>
          </cell>
          <cell r="L76">
            <v>0</v>
          </cell>
          <cell r="M76">
            <v>0</v>
          </cell>
          <cell r="N76">
            <v>0</v>
          </cell>
          <cell r="Q76">
            <v>0</v>
          </cell>
          <cell r="S76">
            <v>0</v>
          </cell>
          <cell r="U76">
            <v>0</v>
          </cell>
          <cell r="V76">
            <v>0</v>
          </cell>
        </row>
        <row r="77">
          <cell r="F77" t="str">
            <v>STROME PUMP STATION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Q77">
            <v>0</v>
          </cell>
          <cell r="S77">
            <v>0</v>
          </cell>
          <cell r="U77">
            <v>0</v>
          </cell>
          <cell r="V77">
            <v>0</v>
          </cell>
        </row>
        <row r="78">
          <cell r="F78" t="str">
            <v>PLATFORM FOR PUMP REPLACEMENT   ( 4 )</v>
          </cell>
          <cell r="J78">
            <v>0</v>
          </cell>
          <cell r="L78">
            <v>0</v>
          </cell>
          <cell r="M78">
            <v>0</v>
          </cell>
          <cell r="N78">
            <v>0</v>
          </cell>
          <cell r="Q78">
            <v>0</v>
          </cell>
          <cell r="S78">
            <v>0</v>
          </cell>
          <cell r="U78">
            <v>0</v>
          </cell>
          <cell r="V78">
            <v>0</v>
          </cell>
        </row>
        <row r="79">
          <cell r="B79">
            <v>15</v>
          </cell>
          <cell r="D79" t="str">
            <v>C1000</v>
          </cell>
          <cell r="F79" t="str">
            <v>STRUCTURAL STEEL, MEDIUM</v>
          </cell>
          <cell r="G79">
            <v>3.2</v>
          </cell>
          <cell r="H79" t="str">
            <v>TONNE</v>
          </cell>
          <cell r="I79">
            <v>3451</v>
          </cell>
          <cell r="J79">
            <v>11043.2</v>
          </cell>
          <cell r="K79">
            <v>32</v>
          </cell>
          <cell r="L79">
            <v>102.4</v>
          </cell>
          <cell r="M79">
            <v>92</v>
          </cell>
          <cell r="N79">
            <v>9420.8000000000011</v>
          </cell>
          <cell r="Q79">
            <v>0</v>
          </cell>
          <cell r="S79">
            <v>0</v>
          </cell>
          <cell r="U79">
            <v>0</v>
          </cell>
          <cell r="V79">
            <v>20464</v>
          </cell>
        </row>
        <row r="80">
          <cell r="B80">
            <v>15</v>
          </cell>
          <cell r="D80" t="str">
            <v>C1000</v>
          </cell>
          <cell r="F80" t="str">
            <v>GRATING</v>
          </cell>
          <cell r="G80">
            <v>80</v>
          </cell>
          <cell r="H80" t="str">
            <v>SM</v>
          </cell>
          <cell r="I80">
            <v>161.5</v>
          </cell>
          <cell r="J80">
            <v>12920</v>
          </cell>
          <cell r="K80">
            <v>0.65</v>
          </cell>
          <cell r="L80">
            <v>52</v>
          </cell>
          <cell r="M80">
            <v>92</v>
          </cell>
          <cell r="N80">
            <v>4784</v>
          </cell>
          <cell r="Q80">
            <v>0</v>
          </cell>
          <cell r="S80">
            <v>0</v>
          </cell>
          <cell r="U80">
            <v>0</v>
          </cell>
          <cell r="V80">
            <v>17704</v>
          </cell>
        </row>
        <row r="81">
          <cell r="B81">
            <v>15</v>
          </cell>
          <cell r="D81" t="str">
            <v>C1000</v>
          </cell>
          <cell r="F81" t="str">
            <v>HANDRAIL</v>
          </cell>
          <cell r="G81">
            <v>104</v>
          </cell>
          <cell r="H81" t="str">
            <v>LM</v>
          </cell>
          <cell r="I81">
            <v>125</v>
          </cell>
          <cell r="J81">
            <v>13000</v>
          </cell>
          <cell r="K81">
            <v>1.105</v>
          </cell>
          <cell r="L81">
            <v>114.92</v>
          </cell>
          <cell r="M81">
            <v>92</v>
          </cell>
          <cell r="N81">
            <v>10572.64</v>
          </cell>
          <cell r="Q81">
            <v>0</v>
          </cell>
          <cell r="S81">
            <v>0</v>
          </cell>
          <cell r="U81">
            <v>0</v>
          </cell>
          <cell r="V81">
            <v>23572.639999999999</v>
          </cell>
        </row>
        <row r="82">
          <cell r="J82">
            <v>0</v>
          </cell>
          <cell r="L82">
            <v>0</v>
          </cell>
          <cell r="M82">
            <v>0</v>
          </cell>
          <cell r="N82">
            <v>0</v>
          </cell>
          <cell r="Q82">
            <v>0</v>
          </cell>
          <cell r="S82">
            <v>0</v>
          </cell>
          <cell r="U82">
            <v>0</v>
          </cell>
          <cell r="V82">
            <v>0</v>
          </cell>
        </row>
        <row r="83">
          <cell r="F83" t="str">
            <v>CABLE TRAY SUPPORTS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S83">
            <v>0</v>
          </cell>
          <cell r="U83">
            <v>0</v>
          </cell>
          <cell r="V83">
            <v>0</v>
          </cell>
        </row>
        <row r="84">
          <cell r="B84">
            <v>15</v>
          </cell>
          <cell r="D84" t="str">
            <v>C1000</v>
          </cell>
          <cell r="F84" t="str">
            <v>STRUCTURAL STEEL, MEDIUM</v>
          </cell>
          <cell r="G84">
            <v>5.8</v>
          </cell>
          <cell r="H84" t="str">
            <v>TONNE</v>
          </cell>
          <cell r="I84">
            <v>3451</v>
          </cell>
          <cell r="J84">
            <v>20015.8</v>
          </cell>
          <cell r="K84">
            <v>32</v>
          </cell>
          <cell r="L84">
            <v>185.6</v>
          </cell>
          <cell r="M84">
            <v>92</v>
          </cell>
          <cell r="N84">
            <v>17075.2</v>
          </cell>
          <cell r="Q84">
            <v>0</v>
          </cell>
          <cell r="S84">
            <v>0</v>
          </cell>
          <cell r="U84">
            <v>0</v>
          </cell>
          <cell r="V84">
            <v>37091</v>
          </cell>
        </row>
        <row r="85">
          <cell r="J85">
            <v>0</v>
          </cell>
          <cell r="L85">
            <v>0</v>
          </cell>
          <cell r="M85">
            <v>0</v>
          </cell>
          <cell r="N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</row>
        <row r="86">
          <cell r="F86" t="str">
            <v>ALLOWANCES</v>
          </cell>
          <cell r="J86">
            <v>0</v>
          </cell>
          <cell r="L86">
            <v>0</v>
          </cell>
          <cell r="M86">
            <v>0</v>
          </cell>
          <cell r="N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</row>
        <row r="87">
          <cell r="B87">
            <v>15</v>
          </cell>
          <cell r="D87" t="str">
            <v>C1000</v>
          </cell>
          <cell r="F87" t="str">
            <v>MTO Allowance - 10%</v>
          </cell>
          <cell r="G87">
            <v>1</v>
          </cell>
          <cell r="H87" t="str">
            <v>LOT</v>
          </cell>
          <cell r="I87">
            <v>5697.9000000000005</v>
          </cell>
          <cell r="J87">
            <v>5697.9000000000005</v>
          </cell>
          <cell r="K87">
            <v>45.491999999999997</v>
          </cell>
          <cell r="L87">
            <v>45.491999999999997</v>
          </cell>
          <cell r="M87">
            <v>92</v>
          </cell>
          <cell r="N87">
            <v>4185.2640000000001</v>
          </cell>
          <cell r="Q87">
            <v>0</v>
          </cell>
          <cell r="S87">
            <v>0</v>
          </cell>
          <cell r="U87">
            <v>0</v>
          </cell>
          <cell r="V87">
            <v>9883.1640000000007</v>
          </cell>
        </row>
        <row r="88">
          <cell r="B88">
            <v>15</v>
          </cell>
          <cell r="D88" t="str">
            <v>C1000</v>
          </cell>
          <cell r="F88" t="str">
            <v>Productivity Loss - 30% of DFL</v>
          </cell>
          <cell r="G88">
            <v>1</v>
          </cell>
          <cell r="H88" t="str">
            <v>LOT</v>
          </cell>
          <cell r="J88">
            <v>0</v>
          </cell>
          <cell r="K88">
            <v>136.47599999999997</v>
          </cell>
          <cell r="L88">
            <v>136.47599999999997</v>
          </cell>
          <cell r="M88">
            <v>92</v>
          </cell>
          <cell r="N88">
            <v>12555.791999999998</v>
          </cell>
          <cell r="Q88">
            <v>0</v>
          </cell>
          <cell r="S88">
            <v>0</v>
          </cell>
          <cell r="U88">
            <v>0</v>
          </cell>
          <cell r="V88">
            <v>12555.791999999998</v>
          </cell>
        </row>
        <row r="89">
          <cell r="B89">
            <v>15</v>
          </cell>
          <cell r="D89" t="str">
            <v>C1000</v>
          </cell>
          <cell r="F89" t="str">
            <v>Winter Allowance - 15% of DFL</v>
          </cell>
          <cell r="G89">
            <v>1</v>
          </cell>
          <cell r="H89" t="str">
            <v>LOT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</row>
        <row r="90">
          <cell r="J90">
            <v>0</v>
          </cell>
          <cell r="L90">
            <v>0</v>
          </cell>
          <cell r="M90">
            <v>0</v>
          </cell>
          <cell r="N90">
            <v>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</row>
        <row r="91">
          <cell r="F91" t="str">
            <v>SCAFFOLDING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Q91">
            <v>0</v>
          </cell>
          <cell r="S91">
            <v>0</v>
          </cell>
          <cell r="U91">
            <v>0</v>
          </cell>
          <cell r="V91">
            <v>0</v>
          </cell>
        </row>
        <row r="92">
          <cell r="B92">
            <v>15</v>
          </cell>
          <cell r="D92" t="str">
            <v>C1000</v>
          </cell>
          <cell r="F92" t="str">
            <v xml:space="preserve">Scaffolding - 3% of DFL </v>
          </cell>
          <cell r="G92">
            <v>1</v>
          </cell>
          <cell r="H92" t="str">
            <v>LOT</v>
          </cell>
          <cell r="J92">
            <v>0</v>
          </cell>
          <cell r="K92">
            <v>19.106639999999995</v>
          </cell>
          <cell r="L92">
            <v>19.106639999999995</v>
          </cell>
          <cell r="M92">
            <v>92</v>
          </cell>
          <cell r="N92">
            <v>1757.8108799999995</v>
          </cell>
          <cell r="Q92">
            <v>0</v>
          </cell>
          <cell r="S92">
            <v>0</v>
          </cell>
          <cell r="U92">
            <v>0</v>
          </cell>
          <cell r="V92">
            <v>1757.8108799999995</v>
          </cell>
        </row>
        <row r="93">
          <cell r="J93">
            <v>0</v>
          </cell>
          <cell r="L93">
            <v>0</v>
          </cell>
          <cell r="M93">
            <v>0</v>
          </cell>
          <cell r="N93">
            <v>0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</row>
        <row r="94">
          <cell r="F94" t="str">
            <v>SUBTOTAL HRS - FOR CAMP AND INDIRECT CALC</v>
          </cell>
          <cell r="J94">
            <v>0</v>
          </cell>
          <cell r="L94">
            <v>655.99463999999989</v>
          </cell>
          <cell r="M94">
            <v>0</v>
          </cell>
          <cell r="N94">
            <v>0</v>
          </cell>
          <cell r="Q94">
            <v>0</v>
          </cell>
          <cell r="S94">
            <v>0</v>
          </cell>
          <cell r="U94">
            <v>0</v>
          </cell>
          <cell r="V94">
            <v>0</v>
          </cell>
        </row>
        <row r="95">
          <cell r="J95">
            <v>0</v>
          </cell>
          <cell r="L95">
            <v>0</v>
          </cell>
          <cell r="M95">
            <v>0</v>
          </cell>
          <cell r="N95">
            <v>0</v>
          </cell>
          <cell r="Q95">
            <v>0</v>
          </cell>
          <cell r="S95">
            <v>0</v>
          </cell>
          <cell r="U95">
            <v>0</v>
          </cell>
          <cell r="V95">
            <v>0</v>
          </cell>
        </row>
        <row r="96">
          <cell r="J96">
            <v>0</v>
          </cell>
          <cell r="L96">
            <v>0</v>
          </cell>
          <cell r="M96">
            <v>0</v>
          </cell>
          <cell r="N96">
            <v>0</v>
          </cell>
          <cell r="Q96">
            <v>0</v>
          </cell>
          <cell r="S96">
            <v>0</v>
          </cell>
          <cell r="U96">
            <v>0</v>
          </cell>
          <cell r="V96">
            <v>0</v>
          </cell>
        </row>
        <row r="97">
          <cell r="J97">
            <v>0</v>
          </cell>
          <cell r="L97">
            <v>0</v>
          </cell>
          <cell r="M97">
            <v>0</v>
          </cell>
          <cell r="N97">
            <v>0</v>
          </cell>
          <cell r="Q97">
            <v>0</v>
          </cell>
          <cell r="S97">
            <v>0</v>
          </cell>
          <cell r="U97">
            <v>0</v>
          </cell>
          <cell r="V97">
            <v>0</v>
          </cell>
        </row>
        <row r="98">
          <cell r="J98">
            <v>0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S98">
            <v>0</v>
          </cell>
          <cell r="U98">
            <v>0</v>
          </cell>
          <cell r="V98">
            <v>0</v>
          </cell>
        </row>
        <row r="99">
          <cell r="J99">
            <v>0</v>
          </cell>
          <cell r="L99">
            <v>0</v>
          </cell>
          <cell r="M99">
            <v>0</v>
          </cell>
          <cell r="N99">
            <v>0</v>
          </cell>
          <cell r="Q99">
            <v>0</v>
          </cell>
          <cell r="S99">
            <v>0</v>
          </cell>
          <cell r="U99">
            <v>0</v>
          </cell>
          <cell r="V99">
            <v>0</v>
          </cell>
        </row>
        <row r="100">
          <cell r="J100">
            <v>0</v>
          </cell>
          <cell r="L100">
            <v>0</v>
          </cell>
          <cell r="M100">
            <v>0</v>
          </cell>
          <cell r="N100">
            <v>0</v>
          </cell>
          <cell r="Q100">
            <v>0</v>
          </cell>
          <cell r="S100">
            <v>0</v>
          </cell>
          <cell r="U100">
            <v>0</v>
          </cell>
          <cell r="V100">
            <v>0</v>
          </cell>
        </row>
        <row r="101"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Q101">
            <v>0</v>
          </cell>
          <cell r="S101">
            <v>0</v>
          </cell>
          <cell r="U101">
            <v>0</v>
          </cell>
          <cell r="V101">
            <v>0</v>
          </cell>
        </row>
        <row r="102">
          <cell r="J102">
            <v>0</v>
          </cell>
          <cell r="L102">
            <v>0</v>
          </cell>
          <cell r="M102">
            <v>0</v>
          </cell>
          <cell r="N102">
            <v>0</v>
          </cell>
          <cell r="Q102">
            <v>0</v>
          </cell>
          <cell r="S102">
            <v>0</v>
          </cell>
          <cell r="U102">
            <v>0</v>
          </cell>
          <cell r="V102">
            <v>0</v>
          </cell>
        </row>
        <row r="103"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Q103">
            <v>0</v>
          </cell>
          <cell r="S103">
            <v>0</v>
          </cell>
          <cell r="U103">
            <v>0</v>
          </cell>
          <cell r="V103">
            <v>0</v>
          </cell>
        </row>
        <row r="104">
          <cell r="J104">
            <v>0</v>
          </cell>
          <cell r="L104">
            <v>0</v>
          </cell>
          <cell r="M104">
            <v>0</v>
          </cell>
          <cell r="N104">
            <v>0</v>
          </cell>
          <cell r="Q104">
            <v>0</v>
          </cell>
          <cell r="S104">
            <v>0</v>
          </cell>
          <cell r="U104">
            <v>0</v>
          </cell>
          <cell r="V104">
            <v>0</v>
          </cell>
        </row>
        <row r="105">
          <cell r="J105">
            <v>0</v>
          </cell>
          <cell r="L105">
            <v>0</v>
          </cell>
          <cell r="M105">
            <v>0</v>
          </cell>
          <cell r="N105">
            <v>0</v>
          </cell>
          <cell r="Q105">
            <v>0</v>
          </cell>
          <cell r="S105">
            <v>0</v>
          </cell>
          <cell r="U105">
            <v>0</v>
          </cell>
          <cell r="V105">
            <v>0</v>
          </cell>
        </row>
        <row r="106">
          <cell r="F106" t="str">
            <v>SUB TOTAL COSTS:</v>
          </cell>
          <cell r="J106">
            <v>247421.45999999996</v>
          </cell>
          <cell r="L106">
            <v>2677.8516799999998</v>
          </cell>
          <cell r="N106">
            <v>246362.35456000001</v>
          </cell>
          <cell r="P106">
            <v>0</v>
          </cell>
          <cell r="Q106">
            <v>0</v>
          </cell>
          <cell r="S106">
            <v>0</v>
          </cell>
          <cell r="T106" t="str">
            <v/>
          </cell>
          <cell r="U106">
            <v>0</v>
          </cell>
          <cell r="V106">
            <v>493783.81455999997</v>
          </cell>
        </row>
        <row r="107">
          <cell r="V107">
            <v>0</v>
          </cell>
        </row>
        <row r="108">
          <cell r="J108">
            <v>0</v>
          </cell>
          <cell r="L108">
            <v>0</v>
          </cell>
          <cell r="M108">
            <v>0</v>
          </cell>
          <cell r="N108">
            <v>0</v>
          </cell>
          <cell r="V108">
            <v>0</v>
          </cell>
        </row>
        <row r="109"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V109">
            <v>0</v>
          </cell>
        </row>
        <row r="110">
          <cell r="V110">
            <v>0</v>
          </cell>
        </row>
        <row r="111">
          <cell r="F111" t="str">
            <v>TOTAL STRUCTURAL STEEL COSTS:</v>
          </cell>
          <cell r="J111">
            <v>247421.45999999996</v>
          </cell>
          <cell r="L111">
            <v>2677.8516799999998</v>
          </cell>
          <cell r="N111">
            <v>246362.35456000001</v>
          </cell>
          <cell r="P111">
            <v>0</v>
          </cell>
          <cell r="Q111">
            <v>0</v>
          </cell>
          <cell r="S111">
            <v>0</v>
          </cell>
          <cell r="T111" t="str">
            <v/>
          </cell>
          <cell r="U111">
            <v>0</v>
          </cell>
          <cell r="V111">
            <v>493783.81455999997</v>
          </cell>
        </row>
        <row r="112">
          <cell r="U112" t="str">
            <v>Math Check:</v>
          </cell>
          <cell r="V112">
            <v>493783.81455999997</v>
          </cell>
        </row>
      </sheetData>
      <sheetData sheetId="21">
        <row r="14">
          <cell r="A14" t="str">
            <v>WORK ITEM</v>
          </cell>
          <cell r="B14" t="str">
            <v>TASK #</v>
          </cell>
          <cell r="C14" t="str">
            <v>FUND TYPE</v>
          </cell>
          <cell r="D14" t="str">
            <v>COLT
CofA</v>
          </cell>
          <cell r="E14" t="str">
            <v>IPM
CofA</v>
          </cell>
          <cell r="F14" t="str">
            <v xml:space="preserve">DESCRIPTION </v>
          </cell>
          <cell r="G14" t="str">
            <v>QTY</v>
          </cell>
          <cell r="H14" t="str">
            <v>UNIT of MEAS.</v>
          </cell>
          <cell r="I14" t="str">
            <v>UNIT PRICE</v>
          </cell>
          <cell r="J14" t="str">
            <v>TOTAL AMOUNT</v>
          </cell>
          <cell r="K14" t="str">
            <v>UNIT HOURS</v>
          </cell>
          <cell r="L14" t="str">
            <v>TOTAL HOURS</v>
          </cell>
          <cell r="M14" t="str">
            <v>HOURLY RATE</v>
          </cell>
          <cell r="N14" t="str">
            <v>TOTAL LABOUR</v>
          </cell>
          <cell r="O14" t="str">
            <v>UNIT PRICE</v>
          </cell>
          <cell r="P14" t="str">
            <v>HOURS</v>
          </cell>
          <cell r="Q14" t="str">
            <v>TOTAL SUBCONTRACT</v>
          </cell>
          <cell r="R14" t="str">
            <v>UNIT HOURS (E)</v>
          </cell>
          <cell r="S14" t="str">
            <v>TOTAL HOURS (E)</v>
          </cell>
          <cell r="T14" t="str">
            <v>HOURLY RATE (E)</v>
          </cell>
          <cell r="U14" t="str">
            <v>TOTAL EQUIPMENT</v>
          </cell>
          <cell r="V14" t="str">
            <v>TOTAL COSTS</v>
          </cell>
        </row>
        <row r="15">
          <cell r="J15">
            <v>0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S15">
            <v>0</v>
          </cell>
          <cell r="U15">
            <v>0</v>
          </cell>
          <cell r="V15">
            <v>0</v>
          </cell>
        </row>
        <row r="16"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</row>
        <row r="17">
          <cell r="F17" t="str">
            <v>EDMONTON TERMINAL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Q17">
            <v>0</v>
          </cell>
          <cell r="S17">
            <v>0</v>
          </cell>
          <cell r="U17">
            <v>0</v>
          </cell>
          <cell r="V17">
            <v>0</v>
          </cell>
        </row>
        <row r="18">
          <cell r="F18" t="str">
            <v>ESB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Q18">
            <v>0</v>
          </cell>
          <cell r="S18">
            <v>0</v>
          </cell>
          <cell r="U18">
            <v>0</v>
          </cell>
          <cell r="V18">
            <v>0</v>
          </cell>
        </row>
        <row r="19">
          <cell r="B19">
            <v>10</v>
          </cell>
          <cell r="D19" t="str">
            <v>D1000</v>
          </cell>
          <cell r="F19" t="str">
            <v>BUILDING SHELL &amp; SKID</v>
          </cell>
          <cell r="G19">
            <v>1</v>
          </cell>
          <cell r="H19" t="str">
            <v>LOT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100000</v>
          </cell>
          <cell r="P19">
            <v>50</v>
          </cell>
          <cell r="Q19">
            <v>100000</v>
          </cell>
          <cell r="S19">
            <v>0</v>
          </cell>
          <cell r="U19">
            <v>0</v>
          </cell>
          <cell r="V19">
            <v>100000</v>
          </cell>
        </row>
        <row r="20">
          <cell r="B20">
            <v>10</v>
          </cell>
          <cell r="D20" t="str">
            <v>D3000</v>
          </cell>
          <cell r="F20" t="str">
            <v>BUILDING HVAC</v>
          </cell>
          <cell r="G20">
            <v>1</v>
          </cell>
          <cell r="H20" t="str">
            <v>LOT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25000</v>
          </cell>
          <cell r="P20">
            <v>20</v>
          </cell>
          <cell r="Q20">
            <v>25000</v>
          </cell>
          <cell r="S20">
            <v>0</v>
          </cell>
          <cell r="U20">
            <v>0</v>
          </cell>
          <cell r="V20">
            <v>25000</v>
          </cell>
        </row>
        <row r="21">
          <cell r="J21">
            <v>0</v>
          </cell>
          <cell r="L21">
            <v>0</v>
          </cell>
          <cell r="M21">
            <v>0</v>
          </cell>
          <cell r="N21">
            <v>0</v>
          </cell>
          <cell r="Q21">
            <v>0</v>
          </cell>
          <cell r="S21">
            <v>0</v>
          </cell>
          <cell r="U21">
            <v>0</v>
          </cell>
          <cell r="V21">
            <v>0</v>
          </cell>
        </row>
        <row r="22">
          <cell r="F22" t="str">
            <v>ALLOWANCES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Q22">
            <v>0</v>
          </cell>
          <cell r="S22">
            <v>0</v>
          </cell>
          <cell r="U22">
            <v>0</v>
          </cell>
          <cell r="V22">
            <v>0</v>
          </cell>
        </row>
        <row r="23">
          <cell r="B23">
            <v>10</v>
          </cell>
          <cell r="D23" t="str">
            <v>D1000</v>
          </cell>
          <cell r="F23" t="str">
            <v>MTO Allowance - 10%</v>
          </cell>
          <cell r="G23">
            <v>1</v>
          </cell>
          <cell r="H23" t="str">
            <v>LOT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10000</v>
          </cell>
          <cell r="P23">
            <v>5</v>
          </cell>
          <cell r="Q23">
            <v>10000</v>
          </cell>
          <cell r="S23">
            <v>0</v>
          </cell>
          <cell r="U23">
            <v>0</v>
          </cell>
          <cell r="V23">
            <v>10000</v>
          </cell>
        </row>
        <row r="24">
          <cell r="B24">
            <v>10</v>
          </cell>
          <cell r="D24" t="str">
            <v>D1000</v>
          </cell>
          <cell r="F24" t="str">
            <v>Productivity Loss - 30% of DFL</v>
          </cell>
          <cell r="G24">
            <v>1</v>
          </cell>
          <cell r="H24" t="str">
            <v>LOT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Q24">
            <v>0</v>
          </cell>
          <cell r="S24">
            <v>0</v>
          </cell>
          <cell r="U24">
            <v>0</v>
          </cell>
          <cell r="V24">
            <v>0</v>
          </cell>
        </row>
        <row r="25">
          <cell r="B25">
            <v>10</v>
          </cell>
          <cell r="D25" t="str">
            <v>D1000</v>
          </cell>
          <cell r="F25" t="str">
            <v>Winter Allowance - 15% of DFL</v>
          </cell>
          <cell r="G25">
            <v>1</v>
          </cell>
          <cell r="H25" t="str">
            <v>LOT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Q25">
            <v>0</v>
          </cell>
          <cell r="S25">
            <v>0</v>
          </cell>
          <cell r="U25">
            <v>0</v>
          </cell>
          <cell r="V25">
            <v>0</v>
          </cell>
        </row>
        <row r="26">
          <cell r="B26">
            <v>10</v>
          </cell>
          <cell r="D26" t="str">
            <v>D3000</v>
          </cell>
          <cell r="F26" t="str">
            <v>MTO Allowance - 10%</v>
          </cell>
          <cell r="G26">
            <v>1</v>
          </cell>
          <cell r="H26" t="str">
            <v>LOT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2500</v>
          </cell>
          <cell r="P26">
            <v>2</v>
          </cell>
          <cell r="Q26">
            <v>2500</v>
          </cell>
          <cell r="S26">
            <v>0</v>
          </cell>
          <cell r="U26">
            <v>0</v>
          </cell>
          <cell r="V26">
            <v>2500</v>
          </cell>
        </row>
        <row r="27">
          <cell r="B27">
            <v>10</v>
          </cell>
          <cell r="D27" t="str">
            <v>D3000</v>
          </cell>
          <cell r="F27" t="str">
            <v>Productivity Loss - 30% of DFL</v>
          </cell>
          <cell r="G27">
            <v>1</v>
          </cell>
          <cell r="H27" t="str">
            <v>LOT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Q27">
            <v>0</v>
          </cell>
          <cell r="S27">
            <v>0</v>
          </cell>
          <cell r="U27">
            <v>0</v>
          </cell>
          <cell r="V27">
            <v>0</v>
          </cell>
        </row>
        <row r="28">
          <cell r="B28">
            <v>10</v>
          </cell>
          <cell r="D28" t="str">
            <v>D3000</v>
          </cell>
          <cell r="F28" t="str">
            <v>Winter Allowance - 15% of DFL</v>
          </cell>
          <cell r="G28">
            <v>1</v>
          </cell>
          <cell r="H28" t="str">
            <v>LOT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Q28">
            <v>0</v>
          </cell>
          <cell r="S28">
            <v>0</v>
          </cell>
          <cell r="U28">
            <v>0</v>
          </cell>
          <cell r="V28">
            <v>0</v>
          </cell>
        </row>
        <row r="29">
          <cell r="J29">
            <v>0</v>
          </cell>
          <cell r="L29">
            <v>0</v>
          </cell>
          <cell r="M29">
            <v>0</v>
          </cell>
          <cell r="N29">
            <v>0</v>
          </cell>
          <cell r="Q29">
            <v>0</v>
          </cell>
          <cell r="S29">
            <v>0</v>
          </cell>
          <cell r="U29">
            <v>0</v>
          </cell>
          <cell r="V29">
            <v>0</v>
          </cell>
        </row>
        <row r="30">
          <cell r="F30" t="str">
            <v>SCAFFOLDING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Q30">
            <v>0</v>
          </cell>
          <cell r="S30">
            <v>0</v>
          </cell>
          <cell r="U30">
            <v>0</v>
          </cell>
          <cell r="V30">
            <v>0</v>
          </cell>
        </row>
        <row r="31">
          <cell r="B31">
            <v>10</v>
          </cell>
          <cell r="D31" t="str">
            <v>D1000</v>
          </cell>
          <cell r="F31" t="str">
            <v xml:space="preserve">Scaffolding - 3% of DFL </v>
          </cell>
          <cell r="G31">
            <v>1</v>
          </cell>
          <cell r="H31" t="str">
            <v>LOT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Q31">
            <v>0</v>
          </cell>
          <cell r="S31">
            <v>0</v>
          </cell>
          <cell r="U31">
            <v>0</v>
          </cell>
          <cell r="V31">
            <v>0</v>
          </cell>
        </row>
        <row r="32">
          <cell r="B32">
            <v>10</v>
          </cell>
          <cell r="D32" t="str">
            <v>D3000</v>
          </cell>
          <cell r="F32" t="str">
            <v xml:space="preserve">Scaffolding - 3% of DFL </v>
          </cell>
          <cell r="G32">
            <v>1</v>
          </cell>
          <cell r="H32" t="str">
            <v>LOT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Q32">
            <v>0</v>
          </cell>
          <cell r="S32">
            <v>0</v>
          </cell>
          <cell r="U32">
            <v>0</v>
          </cell>
          <cell r="V32">
            <v>0</v>
          </cell>
        </row>
        <row r="33">
          <cell r="J33">
            <v>0</v>
          </cell>
          <cell r="L33">
            <v>0</v>
          </cell>
          <cell r="M33">
            <v>0</v>
          </cell>
          <cell r="N33">
            <v>0</v>
          </cell>
          <cell r="Q33">
            <v>0</v>
          </cell>
          <cell r="S33">
            <v>0</v>
          </cell>
          <cell r="U33">
            <v>0</v>
          </cell>
          <cell r="V33">
            <v>0</v>
          </cell>
        </row>
        <row r="34">
          <cell r="F34" t="str">
            <v>SUBTOTAL HRS - FOR CAMP AND INDIRECT CALC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P34">
            <v>77</v>
          </cell>
          <cell r="Q34">
            <v>0</v>
          </cell>
          <cell r="S34">
            <v>0</v>
          </cell>
          <cell r="U34">
            <v>0</v>
          </cell>
          <cell r="V34">
            <v>0</v>
          </cell>
        </row>
        <row r="35">
          <cell r="J35">
            <v>0</v>
          </cell>
          <cell r="L35">
            <v>0</v>
          </cell>
          <cell r="M35">
            <v>0</v>
          </cell>
          <cell r="N35">
            <v>0</v>
          </cell>
          <cell r="Q35">
            <v>0</v>
          </cell>
          <cell r="S35">
            <v>0</v>
          </cell>
          <cell r="U35">
            <v>0</v>
          </cell>
          <cell r="V35">
            <v>0</v>
          </cell>
        </row>
        <row r="36">
          <cell r="F36" t="str">
            <v>EDMONTON PUMP STATION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Q36">
            <v>0</v>
          </cell>
          <cell r="S36">
            <v>0</v>
          </cell>
          <cell r="U36">
            <v>0</v>
          </cell>
          <cell r="V36">
            <v>0</v>
          </cell>
        </row>
        <row r="37">
          <cell r="F37" t="str">
            <v>ESB EXTENSION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Q37">
            <v>0</v>
          </cell>
          <cell r="S37">
            <v>0</v>
          </cell>
          <cell r="U37">
            <v>0</v>
          </cell>
          <cell r="V37">
            <v>0</v>
          </cell>
        </row>
        <row r="38">
          <cell r="B38">
            <v>11</v>
          </cell>
          <cell r="D38" t="str">
            <v>D1000</v>
          </cell>
          <cell r="F38" t="str">
            <v>BUILDING SHELL</v>
          </cell>
          <cell r="G38">
            <v>1</v>
          </cell>
          <cell r="H38" t="str">
            <v>LOT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30000</v>
          </cell>
          <cell r="P38">
            <v>30</v>
          </cell>
          <cell r="Q38">
            <v>30000</v>
          </cell>
          <cell r="S38">
            <v>0</v>
          </cell>
          <cell r="U38">
            <v>0</v>
          </cell>
          <cell r="V38">
            <v>30000</v>
          </cell>
        </row>
        <row r="39">
          <cell r="B39">
            <v>11</v>
          </cell>
          <cell r="D39" t="str">
            <v>D3000</v>
          </cell>
          <cell r="F39" t="str">
            <v>BUILDING HVAC (with VFD)</v>
          </cell>
          <cell r="G39">
            <v>1</v>
          </cell>
          <cell r="H39" t="str">
            <v>LOT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100000</v>
          </cell>
          <cell r="P39">
            <v>50</v>
          </cell>
          <cell r="Q39">
            <v>100000</v>
          </cell>
          <cell r="S39">
            <v>0</v>
          </cell>
          <cell r="U39">
            <v>0</v>
          </cell>
          <cell r="V39">
            <v>100000</v>
          </cell>
        </row>
        <row r="40">
          <cell r="J40">
            <v>0</v>
          </cell>
          <cell r="L40">
            <v>0</v>
          </cell>
          <cell r="M40">
            <v>0</v>
          </cell>
          <cell r="N40">
            <v>0</v>
          </cell>
          <cell r="Q40">
            <v>0</v>
          </cell>
          <cell r="S40">
            <v>0</v>
          </cell>
          <cell r="U40">
            <v>0</v>
          </cell>
          <cell r="V40">
            <v>0</v>
          </cell>
        </row>
        <row r="41">
          <cell r="B41">
            <v>11</v>
          </cell>
          <cell r="D41" t="str">
            <v>D1000</v>
          </cell>
          <cell r="F41" t="str">
            <v>CONTROL SKID FOR BLOCK VALVE</v>
          </cell>
          <cell r="G41">
            <v>2</v>
          </cell>
          <cell r="H41" t="str">
            <v>LOT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120000</v>
          </cell>
          <cell r="P41">
            <v>80</v>
          </cell>
          <cell r="Q41">
            <v>240000</v>
          </cell>
          <cell r="S41">
            <v>0</v>
          </cell>
          <cell r="U41">
            <v>0</v>
          </cell>
          <cell r="V41">
            <v>240000</v>
          </cell>
        </row>
        <row r="42">
          <cell r="J42">
            <v>0</v>
          </cell>
          <cell r="L42">
            <v>0</v>
          </cell>
          <cell r="M42">
            <v>0</v>
          </cell>
          <cell r="N42">
            <v>0</v>
          </cell>
          <cell r="Q42">
            <v>0</v>
          </cell>
          <cell r="S42">
            <v>0</v>
          </cell>
          <cell r="U42">
            <v>0</v>
          </cell>
          <cell r="V42">
            <v>0</v>
          </cell>
        </row>
        <row r="43">
          <cell r="F43" t="str">
            <v>ALLOWANCES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Q43">
            <v>0</v>
          </cell>
          <cell r="S43">
            <v>0</v>
          </cell>
          <cell r="U43">
            <v>0</v>
          </cell>
          <cell r="V43">
            <v>0</v>
          </cell>
        </row>
        <row r="44">
          <cell r="B44">
            <v>11</v>
          </cell>
          <cell r="D44" t="str">
            <v>D1000</v>
          </cell>
          <cell r="F44" t="str">
            <v>MTO Allowance - 10%</v>
          </cell>
          <cell r="G44">
            <v>1</v>
          </cell>
          <cell r="H44" t="str">
            <v>LOT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27000</v>
          </cell>
          <cell r="P44">
            <v>11</v>
          </cell>
          <cell r="Q44">
            <v>27000</v>
          </cell>
          <cell r="S44">
            <v>0</v>
          </cell>
          <cell r="U44">
            <v>0</v>
          </cell>
          <cell r="V44">
            <v>27000</v>
          </cell>
        </row>
        <row r="45">
          <cell r="B45">
            <v>11</v>
          </cell>
          <cell r="D45" t="str">
            <v>D1000</v>
          </cell>
          <cell r="F45" t="str">
            <v>Productivity Loss - 30% of DFL</v>
          </cell>
          <cell r="G45">
            <v>1</v>
          </cell>
          <cell r="H45" t="str">
            <v>LOT</v>
          </cell>
          <cell r="J45">
            <v>0</v>
          </cell>
          <cell r="L45">
            <v>0</v>
          </cell>
          <cell r="M45">
            <v>0</v>
          </cell>
          <cell r="N45">
            <v>0</v>
          </cell>
          <cell r="Q45">
            <v>0</v>
          </cell>
          <cell r="S45">
            <v>0</v>
          </cell>
          <cell r="U45">
            <v>0</v>
          </cell>
          <cell r="V45">
            <v>0</v>
          </cell>
        </row>
        <row r="46">
          <cell r="B46">
            <v>11</v>
          </cell>
          <cell r="D46" t="str">
            <v>D1000</v>
          </cell>
          <cell r="F46" t="str">
            <v>Winter Allowance - 15% of DFL</v>
          </cell>
          <cell r="G46">
            <v>1</v>
          </cell>
          <cell r="H46" t="str">
            <v>LOT</v>
          </cell>
          <cell r="J46">
            <v>0</v>
          </cell>
          <cell r="L46">
            <v>0</v>
          </cell>
          <cell r="M46">
            <v>0</v>
          </cell>
          <cell r="N46">
            <v>0</v>
          </cell>
          <cell r="Q46">
            <v>0</v>
          </cell>
          <cell r="S46">
            <v>0</v>
          </cell>
          <cell r="U46">
            <v>0</v>
          </cell>
          <cell r="V46">
            <v>0</v>
          </cell>
        </row>
        <row r="47">
          <cell r="B47">
            <v>11</v>
          </cell>
          <cell r="D47" t="str">
            <v>D3000</v>
          </cell>
          <cell r="F47" t="str">
            <v>MTO Allowance - 10%</v>
          </cell>
          <cell r="G47">
            <v>1</v>
          </cell>
          <cell r="H47" t="str">
            <v>LOT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  <cell r="O47">
            <v>10000</v>
          </cell>
          <cell r="P47">
            <v>5</v>
          </cell>
          <cell r="Q47">
            <v>10000</v>
          </cell>
          <cell r="S47">
            <v>0</v>
          </cell>
          <cell r="U47">
            <v>0</v>
          </cell>
          <cell r="V47">
            <v>10000</v>
          </cell>
        </row>
        <row r="48">
          <cell r="B48">
            <v>11</v>
          </cell>
          <cell r="D48" t="str">
            <v>D3000</v>
          </cell>
          <cell r="F48" t="str">
            <v>Productivity Loss - 30% of DFL</v>
          </cell>
          <cell r="G48">
            <v>1</v>
          </cell>
          <cell r="H48" t="str">
            <v>LOT</v>
          </cell>
          <cell r="J48">
            <v>0</v>
          </cell>
          <cell r="L48">
            <v>0</v>
          </cell>
          <cell r="M48">
            <v>0</v>
          </cell>
          <cell r="N48">
            <v>0</v>
          </cell>
          <cell r="Q48">
            <v>0</v>
          </cell>
          <cell r="S48">
            <v>0</v>
          </cell>
          <cell r="U48">
            <v>0</v>
          </cell>
          <cell r="V48">
            <v>0</v>
          </cell>
        </row>
        <row r="49">
          <cell r="B49">
            <v>11</v>
          </cell>
          <cell r="D49" t="str">
            <v>D3000</v>
          </cell>
          <cell r="F49" t="str">
            <v>Winter Allowance - 15% of DFL</v>
          </cell>
          <cell r="G49">
            <v>1</v>
          </cell>
          <cell r="H49" t="str">
            <v>LOT</v>
          </cell>
          <cell r="J49">
            <v>0</v>
          </cell>
          <cell r="L49">
            <v>0</v>
          </cell>
          <cell r="M49">
            <v>0</v>
          </cell>
          <cell r="N49">
            <v>0</v>
          </cell>
          <cell r="Q49">
            <v>0</v>
          </cell>
          <cell r="S49">
            <v>0</v>
          </cell>
          <cell r="U49">
            <v>0</v>
          </cell>
          <cell r="V49">
            <v>0</v>
          </cell>
        </row>
        <row r="50">
          <cell r="J50">
            <v>0</v>
          </cell>
          <cell r="L50">
            <v>0</v>
          </cell>
          <cell r="M50">
            <v>0</v>
          </cell>
          <cell r="N50">
            <v>0</v>
          </cell>
          <cell r="Q50">
            <v>0</v>
          </cell>
          <cell r="S50">
            <v>0</v>
          </cell>
          <cell r="U50">
            <v>0</v>
          </cell>
          <cell r="V50">
            <v>0</v>
          </cell>
        </row>
        <row r="51">
          <cell r="F51" t="str">
            <v>SCAFFOLDING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Q51">
            <v>0</v>
          </cell>
          <cell r="S51">
            <v>0</v>
          </cell>
          <cell r="U51">
            <v>0</v>
          </cell>
          <cell r="V51">
            <v>0</v>
          </cell>
        </row>
        <row r="52">
          <cell r="B52">
            <v>11</v>
          </cell>
          <cell r="D52" t="str">
            <v>D1000</v>
          </cell>
          <cell r="F52" t="str">
            <v xml:space="preserve">Scaffolding - 3% of DFL </v>
          </cell>
          <cell r="G52">
            <v>1</v>
          </cell>
          <cell r="H52" t="str">
            <v>LOT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Q52">
            <v>0</v>
          </cell>
          <cell r="S52">
            <v>0</v>
          </cell>
          <cell r="U52">
            <v>0</v>
          </cell>
          <cell r="V52">
            <v>0</v>
          </cell>
        </row>
        <row r="53">
          <cell r="B53">
            <v>11</v>
          </cell>
          <cell r="D53" t="str">
            <v>D3000</v>
          </cell>
          <cell r="F53" t="str">
            <v xml:space="preserve">Scaffolding - 3% of DFL </v>
          </cell>
          <cell r="G53">
            <v>1</v>
          </cell>
          <cell r="H53" t="str">
            <v>LOT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S53">
            <v>0</v>
          </cell>
          <cell r="U53">
            <v>0</v>
          </cell>
          <cell r="V53">
            <v>0</v>
          </cell>
        </row>
        <row r="54">
          <cell r="J54">
            <v>0</v>
          </cell>
          <cell r="L54">
            <v>0</v>
          </cell>
          <cell r="M54">
            <v>0</v>
          </cell>
          <cell r="N54">
            <v>0</v>
          </cell>
          <cell r="Q54">
            <v>0</v>
          </cell>
          <cell r="S54">
            <v>0</v>
          </cell>
          <cell r="U54">
            <v>0</v>
          </cell>
          <cell r="V54">
            <v>0</v>
          </cell>
        </row>
        <row r="55">
          <cell r="F55" t="str">
            <v>SUBTOTAL HRS - FOR CAMP AND INDIRECT CALC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P55">
            <v>176</v>
          </cell>
          <cell r="Q55">
            <v>0</v>
          </cell>
          <cell r="S55">
            <v>0</v>
          </cell>
          <cell r="U55">
            <v>0</v>
          </cell>
          <cell r="V55">
            <v>0</v>
          </cell>
        </row>
        <row r="56">
          <cell r="J56">
            <v>0</v>
          </cell>
          <cell r="L56">
            <v>0</v>
          </cell>
          <cell r="M56">
            <v>0</v>
          </cell>
          <cell r="N56">
            <v>0</v>
          </cell>
          <cell r="Q56">
            <v>0</v>
          </cell>
          <cell r="S56">
            <v>0</v>
          </cell>
          <cell r="U56">
            <v>0</v>
          </cell>
          <cell r="V56">
            <v>0</v>
          </cell>
        </row>
        <row r="57">
          <cell r="F57" t="str">
            <v>KINGMAN PUMP STATION</v>
          </cell>
          <cell r="J57">
            <v>0</v>
          </cell>
          <cell r="L57">
            <v>0</v>
          </cell>
          <cell r="M57">
            <v>0</v>
          </cell>
          <cell r="N57">
            <v>0</v>
          </cell>
          <cell r="Q57">
            <v>0</v>
          </cell>
          <cell r="S57">
            <v>0</v>
          </cell>
          <cell r="U57">
            <v>0</v>
          </cell>
          <cell r="V57">
            <v>0</v>
          </cell>
        </row>
        <row r="58">
          <cell r="B58">
            <v>12</v>
          </cell>
          <cell r="D58" t="str">
            <v>D1000</v>
          </cell>
          <cell r="F58" t="str">
            <v>CONTROL SKID FOR BLOCK VALVE</v>
          </cell>
          <cell r="G58">
            <v>2</v>
          </cell>
          <cell r="H58" t="str">
            <v>LOT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120000</v>
          </cell>
          <cell r="P58">
            <v>80</v>
          </cell>
          <cell r="Q58">
            <v>240000</v>
          </cell>
          <cell r="S58">
            <v>0</v>
          </cell>
          <cell r="U58">
            <v>0</v>
          </cell>
          <cell r="V58">
            <v>240000</v>
          </cell>
        </row>
        <row r="59">
          <cell r="J59">
            <v>0</v>
          </cell>
          <cell r="L59">
            <v>0</v>
          </cell>
          <cell r="M59">
            <v>0</v>
          </cell>
          <cell r="N59">
            <v>0</v>
          </cell>
          <cell r="Q59">
            <v>0</v>
          </cell>
          <cell r="S59">
            <v>0</v>
          </cell>
          <cell r="U59">
            <v>0</v>
          </cell>
          <cell r="V59">
            <v>0</v>
          </cell>
        </row>
        <row r="60">
          <cell r="F60" t="str">
            <v>ALLOWANCES</v>
          </cell>
          <cell r="J60">
            <v>0</v>
          </cell>
          <cell r="L60">
            <v>0</v>
          </cell>
          <cell r="M60">
            <v>0</v>
          </cell>
          <cell r="N60">
            <v>0</v>
          </cell>
          <cell r="Q60">
            <v>0</v>
          </cell>
          <cell r="S60">
            <v>0</v>
          </cell>
          <cell r="U60">
            <v>0</v>
          </cell>
          <cell r="V60">
            <v>0</v>
          </cell>
        </row>
        <row r="61">
          <cell r="B61">
            <v>12</v>
          </cell>
          <cell r="D61" t="str">
            <v>D1000</v>
          </cell>
          <cell r="F61" t="str">
            <v>MTO Allowance - 10%</v>
          </cell>
          <cell r="G61">
            <v>1</v>
          </cell>
          <cell r="H61" t="str">
            <v>LOT</v>
          </cell>
          <cell r="J61">
            <v>0</v>
          </cell>
          <cell r="L61">
            <v>0</v>
          </cell>
          <cell r="M61">
            <v>0</v>
          </cell>
          <cell r="N61">
            <v>0</v>
          </cell>
          <cell r="O61">
            <v>24000</v>
          </cell>
          <cell r="P61">
            <v>8</v>
          </cell>
          <cell r="Q61">
            <v>24000</v>
          </cell>
          <cell r="S61">
            <v>0</v>
          </cell>
          <cell r="U61">
            <v>0</v>
          </cell>
          <cell r="V61">
            <v>24000</v>
          </cell>
        </row>
        <row r="62">
          <cell r="B62">
            <v>12</v>
          </cell>
          <cell r="D62" t="str">
            <v>D1000</v>
          </cell>
          <cell r="F62" t="str">
            <v>Productivity Loss - 30% of DFL</v>
          </cell>
          <cell r="G62">
            <v>1</v>
          </cell>
          <cell r="H62" t="str">
            <v>LOT</v>
          </cell>
          <cell r="J62">
            <v>0</v>
          </cell>
          <cell r="L62">
            <v>0</v>
          </cell>
          <cell r="M62">
            <v>0</v>
          </cell>
          <cell r="N62">
            <v>0</v>
          </cell>
          <cell r="Q62">
            <v>0</v>
          </cell>
          <cell r="S62">
            <v>0</v>
          </cell>
          <cell r="U62">
            <v>0</v>
          </cell>
          <cell r="V62">
            <v>0</v>
          </cell>
        </row>
        <row r="63">
          <cell r="B63">
            <v>12</v>
          </cell>
          <cell r="D63" t="str">
            <v>D1000</v>
          </cell>
          <cell r="F63" t="str">
            <v>Winter Allowance - 15% of DFL</v>
          </cell>
          <cell r="G63">
            <v>1</v>
          </cell>
          <cell r="H63" t="str">
            <v>LOT</v>
          </cell>
          <cell r="J63">
            <v>0</v>
          </cell>
          <cell r="L63">
            <v>0</v>
          </cell>
          <cell r="M63">
            <v>0</v>
          </cell>
          <cell r="N63">
            <v>0</v>
          </cell>
          <cell r="Q63">
            <v>0</v>
          </cell>
          <cell r="S63">
            <v>0</v>
          </cell>
          <cell r="U63">
            <v>0</v>
          </cell>
          <cell r="V63">
            <v>0</v>
          </cell>
        </row>
        <row r="64">
          <cell r="J64">
            <v>0</v>
          </cell>
          <cell r="L64">
            <v>0</v>
          </cell>
          <cell r="M64">
            <v>0</v>
          </cell>
          <cell r="N64">
            <v>0</v>
          </cell>
          <cell r="Q64">
            <v>0</v>
          </cell>
          <cell r="S64">
            <v>0</v>
          </cell>
          <cell r="U64">
            <v>0</v>
          </cell>
          <cell r="V64">
            <v>0</v>
          </cell>
        </row>
        <row r="65">
          <cell r="F65" t="str">
            <v>SCAFFOLDING</v>
          </cell>
          <cell r="J65">
            <v>0</v>
          </cell>
          <cell r="L65">
            <v>0</v>
          </cell>
          <cell r="M65">
            <v>0</v>
          </cell>
          <cell r="N65">
            <v>0</v>
          </cell>
          <cell r="Q65">
            <v>0</v>
          </cell>
          <cell r="S65">
            <v>0</v>
          </cell>
          <cell r="U65">
            <v>0</v>
          </cell>
          <cell r="V65">
            <v>0</v>
          </cell>
        </row>
        <row r="66">
          <cell r="B66">
            <v>12</v>
          </cell>
          <cell r="D66" t="str">
            <v>D1000</v>
          </cell>
          <cell r="F66" t="str">
            <v xml:space="preserve">Scaffolding - 3% of DFL </v>
          </cell>
          <cell r="G66">
            <v>1</v>
          </cell>
          <cell r="H66" t="str">
            <v>LOT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Q66">
            <v>0</v>
          </cell>
          <cell r="S66">
            <v>0</v>
          </cell>
          <cell r="U66">
            <v>0</v>
          </cell>
          <cell r="V66">
            <v>0</v>
          </cell>
        </row>
        <row r="67">
          <cell r="J67">
            <v>0</v>
          </cell>
          <cell r="L67">
            <v>0</v>
          </cell>
          <cell r="M67">
            <v>0</v>
          </cell>
          <cell r="N67">
            <v>0</v>
          </cell>
          <cell r="Q67">
            <v>0</v>
          </cell>
          <cell r="S67">
            <v>0</v>
          </cell>
          <cell r="U67">
            <v>0</v>
          </cell>
          <cell r="V67">
            <v>0</v>
          </cell>
        </row>
        <row r="68">
          <cell r="F68" t="str">
            <v>SUBTOTAL HRS - FOR CAMP AND INDIRECT CALC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P68">
            <v>88</v>
          </cell>
          <cell r="Q68">
            <v>0</v>
          </cell>
          <cell r="S68">
            <v>0</v>
          </cell>
          <cell r="U68">
            <v>0</v>
          </cell>
          <cell r="V68">
            <v>0</v>
          </cell>
        </row>
        <row r="69">
          <cell r="J69">
            <v>0</v>
          </cell>
          <cell r="L69">
            <v>0</v>
          </cell>
          <cell r="M69">
            <v>0</v>
          </cell>
          <cell r="N69">
            <v>0</v>
          </cell>
          <cell r="Q69">
            <v>0</v>
          </cell>
          <cell r="S69">
            <v>0</v>
          </cell>
          <cell r="U69">
            <v>0</v>
          </cell>
          <cell r="V69">
            <v>0</v>
          </cell>
        </row>
        <row r="70">
          <cell r="F70" t="str">
            <v>STROME PUMP STATION</v>
          </cell>
          <cell r="J70">
            <v>0</v>
          </cell>
          <cell r="L70">
            <v>0</v>
          </cell>
          <cell r="M70">
            <v>0</v>
          </cell>
          <cell r="N70">
            <v>0</v>
          </cell>
          <cell r="Q70">
            <v>0</v>
          </cell>
          <cell r="S70">
            <v>0</v>
          </cell>
          <cell r="U70">
            <v>0</v>
          </cell>
          <cell r="V70">
            <v>0</v>
          </cell>
        </row>
        <row r="71">
          <cell r="F71" t="str">
            <v>ESB EXTENSION</v>
          </cell>
          <cell r="J71">
            <v>0</v>
          </cell>
          <cell r="L71">
            <v>0</v>
          </cell>
          <cell r="M71">
            <v>0</v>
          </cell>
          <cell r="N71">
            <v>0</v>
          </cell>
          <cell r="Q71">
            <v>0</v>
          </cell>
          <cell r="S71">
            <v>0</v>
          </cell>
          <cell r="U71">
            <v>0</v>
          </cell>
          <cell r="V71">
            <v>0</v>
          </cell>
        </row>
        <row r="72">
          <cell r="B72">
            <v>15</v>
          </cell>
          <cell r="D72" t="str">
            <v>D1000</v>
          </cell>
          <cell r="F72" t="str">
            <v>BUILDING SHELL</v>
          </cell>
          <cell r="G72">
            <v>1</v>
          </cell>
          <cell r="H72" t="str">
            <v>LOT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30000</v>
          </cell>
          <cell r="P72">
            <v>30</v>
          </cell>
          <cell r="Q72">
            <v>30000</v>
          </cell>
          <cell r="S72">
            <v>0</v>
          </cell>
          <cell r="U72">
            <v>0</v>
          </cell>
          <cell r="V72">
            <v>30000</v>
          </cell>
        </row>
        <row r="73">
          <cell r="B73">
            <v>15</v>
          </cell>
          <cell r="D73" t="str">
            <v>D3000</v>
          </cell>
          <cell r="F73" t="str">
            <v>BUILDING HVAC</v>
          </cell>
          <cell r="G73">
            <v>1</v>
          </cell>
          <cell r="H73" t="str">
            <v>LOT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25000</v>
          </cell>
          <cell r="P73">
            <v>20</v>
          </cell>
          <cell r="Q73">
            <v>25000</v>
          </cell>
          <cell r="S73">
            <v>0</v>
          </cell>
          <cell r="U73">
            <v>0</v>
          </cell>
          <cell r="V73">
            <v>25000</v>
          </cell>
        </row>
        <row r="74">
          <cell r="J74">
            <v>0</v>
          </cell>
          <cell r="L74">
            <v>0</v>
          </cell>
          <cell r="M74">
            <v>0</v>
          </cell>
          <cell r="N74">
            <v>0</v>
          </cell>
          <cell r="Q74">
            <v>0</v>
          </cell>
          <cell r="S74">
            <v>0</v>
          </cell>
          <cell r="U74">
            <v>0</v>
          </cell>
          <cell r="V74">
            <v>0</v>
          </cell>
        </row>
        <row r="75">
          <cell r="B75">
            <v>15</v>
          </cell>
          <cell r="D75" t="str">
            <v>D1000</v>
          </cell>
          <cell r="F75" t="str">
            <v>CONTROL SKID FOR BLOCK VALVE</v>
          </cell>
          <cell r="G75">
            <v>2</v>
          </cell>
          <cell r="H75" t="str">
            <v>LOT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120000</v>
          </cell>
          <cell r="P75">
            <v>80</v>
          </cell>
          <cell r="Q75">
            <v>240000</v>
          </cell>
          <cell r="S75">
            <v>0</v>
          </cell>
          <cell r="U75">
            <v>0</v>
          </cell>
          <cell r="V75">
            <v>240000</v>
          </cell>
        </row>
        <row r="76">
          <cell r="J76">
            <v>0</v>
          </cell>
          <cell r="L76">
            <v>0</v>
          </cell>
          <cell r="M76">
            <v>0</v>
          </cell>
          <cell r="N76">
            <v>0</v>
          </cell>
          <cell r="Q76">
            <v>0</v>
          </cell>
          <cell r="S76">
            <v>0</v>
          </cell>
          <cell r="U76">
            <v>0</v>
          </cell>
          <cell r="V76">
            <v>0</v>
          </cell>
        </row>
        <row r="77">
          <cell r="F77" t="str">
            <v>ALLOWANCES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Q77">
            <v>0</v>
          </cell>
          <cell r="S77">
            <v>0</v>
          </cell>
          <cell r="U77">
            <v>0</v>
          </cell>
          <cell r="V77">
            <v>0</v>
          </cell>
        </row>
        <row r="78">
          <cell r="B78">
            <v>15</v>
          </cell>
          <cell r="D78" t="str">
            <v>D1000</v>
          </cell>
          <cell r="F78" t="str">
            <v>MTO Allowance - 10%</v>
          </cell>
          <cell r="G78">
            <v>1</v>
          </cell>
          <cell r="H78" t="str">
            <v>LOT</v>
          </cell>
          <cell r="J78">
            <v>0</v>
          </cell>
          <cell r="L78">
            <v>0</v>
          </cell>
          <cell r="M78">
            <v>0</v>
          </cell>
          <cell r="N78">
            <v>0</v>
          </cell>
          <cell r="O78">
            <v>27000</v>
          </cell>
          <cell r="P78">
            <v>11</v>
          </cell>
          <cell r="Q78">
            <v>27000</v>
          </cell>
          <cell r="S78">
            <v>0</v>
          </cell>
          <cell r="U78">
            <v>0</v>
          </cell>
          <cell r="V78">
            <v>27000</v>
          </cell>
        </row>
        <row r="79">
          <cell r="B79">
            <v>15</v>
          </cell>
          <cell r="D79" t="str">
            <v>D1000</v>
          </cell>
          <cell r="F79" t="str">
            <v>Productivity Loss - 30% of DFL</v>
          </cell>
          <cell r="G79">
            <v>1</v>
          </cell>
          <cell r="H79" t="str">
            <v>LOT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Q79">
            <v>0</v>
          </cell>
          <cell r="S79">
            <v>0</v>
          </cell>
          <cell r="U79">
            <v>0</v>
          </cell>
          <cell r="V79">
            <v>0</v>
          </cell>
        </row>
        <row r="80">
          <cell r="B80">
            <v>15</v>
          </cell>
          <cell r="D80" t="str">
            <v>D1000</v>
          </cell>
          <cell r="F80" t="str">
            <v>Winter Allowance - 15% of DFL</v>
          </cell>
          <cell r="G80">
            <v>1</v>
          </cell>
          <cell r="H80" t="str">
            <v>LOT</v>
          </cell>
          <cell r="J80">
            <v>0</v>
          </cell>
          <cell r="L80">
            <v>0</v>
          </cell>
          <cell r="M80">
            <v>0</v>
          </cell>
          <cell r="N80">
            <v>0</v>
          </cell>
          <cell r="Q80">
            <v>0</v>
          </cell>
          <cell r="S80">
            <v>0</v>
          </cell>
          <cell r="U80">
            <v>0</v>
          </cell>
          <cell r="V80">
            <v>0</v>
          </cell>
        </row>
        <row r="81">
          <cell r="B81">
            <v>15</v>
          </cell>
          <cell r="D81" t="str">
            <v>D3000</v>
          </cell>
          <cell r="F81" t="str">
            <v>MTO Allowance - 10%</v>
          </cell>
          <cell r="G81">
            <v>1</v>
          </cell>
          <cell r="H81" t="str">
            <v>LOT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O81">
            <v>2500</v>
          </cell>
          <cell r="P81">
            <v>2</v>
          </cell>
          <cell r="Q81">
            <v>2500</v>
          </cell>
          <cell r="S81">
            <v>0</v>
          </cell>
          <cell r="U81">
            <v>0</v>
          </cell>
          <cell r="V81">
            <v>2500</v>
          </cell>
        </row>
        <row r="82">
          <cell r="B82">
            <v>15</v>
          </cell>
          <cell r="D82" t="str">
            <v>D3000</v>
          </cell>
          <cell r="F82" t="str">
            <v>Productivity Loss - 30% of DFL</v>
          </cell>
          <cell r="G82">
            <v>1</v>
          </cell>
          <cell r="H82" t="str">
            <v>LOT</v>
          </cell>
          <cell r="J82">
            <v>0</v>
          </cell>
          <cell r="L82">
            <v>0</v>
          </cell>
          <cell r="M82">
            <v>0</v>
          </cell>
          <cell r="N82">
            <v>0</v>
          </cell>
          <cell r="Q82">
            <v>0</v>
          </cell>
          <cell r="S82">
            <v>0</v>
          </cell>
          <cell r="U82">
            <v>0</v>
          </cell>
          <cell r="V82">
            <v>0</v>
          </cell>
        </row>
        <row r="83">
          <cell r="B83">
            <v>15</v>
          </cell>
          <cell r="D83" t="str">
            <v>D3000</v>
          </cell>
          <cell r="F83" t="str">
            <v>Winter Allowance - 15% of DFL</v>
          </cell>
          <cell r="G83">
            <v>1</v>
          </cell>
          <cell r="H83" t="str">
            <v>LOT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S83">
            <v>0</v>
          </cell>
          <cell r="U83">
            <v>0</v>
          </cell>
          <cell r="V83">
            <v>0</v>
          </cell>
        </row>
        <row r="84">
          <cell r="J84">
            <v>0</v>
          </cell>
          <cell r="L84">
            <v>0</v>
          </cell>
          <cell r="M84">
            <v>0</v>
          </cell>
          <cell r="N84">
            <v>0</v>
          </cell>
          <cell r="Q84">
            <v>0</v>
          </cell>
          <cell r="S84">
            <v>0</v>
          </cell>
          <cell r="U84">
            <v>0</v>
          </cell>
          <cell r="V84">
            <v>0</v>
          </cell>
        </row>
        <row r="85">
          <cell r="F85" t="str">
            <v>SCAFFOLDING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</row>
        <row r="86">
          <cell r="B86">
            <v>15</v>
          </cell>
          <cell r="D86" t="str">
            <v>D1000</v>
          </cell>
          <cell r="F86" t="str">
            <v xml:space="preserve">Scaffolding - 3% of DFL </v>
          </cell>
          <cell r="G86">
            <v>1</v>
          </cell>
          <cell r="H86" t="str">
            <v>LOT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</row>
        <row r="87">
          <cell r="B87">
            <v>15</v>
          </cell>
          <cell r="D87" t="str">
            <v>D3000</v>
          </cell>
          <cell r="F87" t="str">
            <v xml:space="preserve">Scaffolding - 3% of DFL </v>
          </cell>
          <cell r="G87">
            <v>1</v>
          </cell>
          <cell r="H87" t="str">
            <v>LOT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</row>
        <row r="88">
          <cell r="J88">
            <v>0</v>
          </cell>
          <cell r="L88">
            <v>0</v>
          </cell>
          <cell r="M88">
            <v>0</v>
          </cell>
          <cell r="N88">
            <v>0</v>
          </cell>
          <cell r="Q88">
            <v>0</v>
          </cell>
          <cell r="S88">
            <v>0</v>
          </cell>
          <cell r="U88">
            <v>0</v>
          </cell>
          <cell r="V88">
            <v>0</v>
          </cell>
        </row>
        <row r="89">
          <cell r="F89" t="str">
            <v>SUBTOTAL HRS - FOR CAMP AND INDIRECT CALC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P89">
            <v>143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</row>
        <row r="90">
          <cell r="J90">
            <v>0</v>
          </cell>
          <cell r="L90">
            <v>0</v>
          </cell>
          <cell r="M90">
            <v>0</v>
          </cell>
          <cell r="N90">
            <v>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</row>
        <row r="91">
          <cell r="J91">
            <v>0</v>
          </cell>
          <cell r="L91">
            <v>0</v>
          </cell>
          <cell r="M91">
            <v>0</v>
          </cell>
          <cell r="N91">
            <v>0</v>
          </cell>
          <cell r="Q91">
            <v>0</v>
          </cell>
          <cell r="S91">
            <v>0</v>
          </cell>
          <cell r="U91">
            <v>0</v>
          </cell>
          <cell r="V91">
            <v>0</v>
          </cell>
        </row>
        <row r="92">
          <cell r="J92">
            <v>0</v>
          </cell>
          <cell r="L92">
            <v>0</v>
          </cell>
          <cell r="M92">
            <v>0</v>
          </cell>
          <cell r="N92">
            <v>0</v>
          </cell>
          <cell r="Q92">
            <v>0</v>
          </cell>
          <cell r="S92">
            <v>0</v>
          </cell>
          <cell r="U92">
            <v>0</v>
          </cell>
          <cell r="V92">
            <v>0</v>
          </cell>
        </row>
        <row r="93">
          <cell r="J93">
            <v>0</v>
          </cell>
          <cell r="L93">
            <v>0</v>
          </cell>
          <cell r="M93">
            <v>0</v>
          </cell>
          <cell r="N93">
            <v>0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</row>
        <row r="94">
          <cell r="J94">
            <v>0</v>
          </cell>
          <cell r="L94">
            <v>0</v>
          </cell>
          <cell r="M94">
            <v>0</v>
          </cell>
          <cell r="N94">
            <v>0</v>
          </cell>
          <cell r="Q94">
            <v>0</v>
          </cell>
          <cell r="S94">
            <v>0</v>
          </cell>
          <cell r="U94">
            <v>0</v>
          </cell>
          <cell r="V94">
            <v>0</v>
          </cell>
        </row>
        <row r="95">
          <cell r="J95">
            <v>0</v>
          </cell>
          <cell r="L95">
            <v>0</v>
          </cell>
          <cell r="M95">
            <v>0</v>
          </cell>
          <cell r="N95">
            <v>0</v>
          </cell>
          <cell r="Q95">
            <v>0</v>
          </cell>
          <cell r="S95">
            <v>0</v>
          </cell>
          <cell r="U95">
            <v>0</v>
          </cell>
          <cell r="V95">
            <v>0</v>
          </cell>
        </row>
        <row r="96">
          <cell r="J96">
            <v>0</v>
          </cell>
          <cell r="L96">
            <v>0</v>
          </cell>
          <cell r="M96">
            <v>0</v>
          </cell>
          <cell r="N96">
            <v>0</v>
          </cell>
          <cell r="Q96">
            <v>0</v>
          </cell>
          <cell r="S96">
            <v>0</v>
          </cell>
          <cell r="U96">
            <v>0</v>
          </cell>
          <cell r="V96">
            <v>0</v>
          </cell>
        </row>
        <row r="97">
          <cell r="F97" t="str">
            <v>SUB TOTAL COSTS:</v>
          </cell>
          <cell r="J97">
            <v>0</v>
          </cell>
          <cell r="N97">
            <v>0</v>
          </cell>
          <cell r="P97">
            <v>484</v>
          </cell>
          <cell r="Q97">
            <v>1133000</v>
          </cell>
          <cell r="S97">
            <v>0</v>
          </cell>
          <cell r="T97" t="str">
            <v/>
          </cell>
          <cell r="U97">
            <v>0</v>
          </cell>
          <cell r="V97">
            <v>1133000</v>
          </cell>
        </row>
        <row r="98">
          <cell r="V98">
            <v>0</v>
          </cell>
        </row>
        <row r="99">
          <cell r="J99">
            <v>0</v>
          </cell>
          <cell r="L99">
            <v>0</v>
          </cell>
          <cell r="M99">
            <v>0</v>
          </cell>
          <cell r="N99">
            <v>0</v>
          </cell>
          <cell r="V99">
            <v>0</v>
          </cell>
        </row>
        <row r="100">
          <cell r="J100">
            <v>0</v>
          </cell>
          <cell r="L100">
            <v>0</v>
          </cell>
          <cell r="M100">
            <v>0</v>
          </cell>
          <cell r="N100">
            <v>0</v>
          </cell>
          <cell r="V100">
            <v>0</v>
          </cell>
        </row>
        <row r="101">
          <cell r="V101">
            <v>0</v>
          </cell>
        </row>
        <row r="102">
          <cell r="F102" t="str">
            <v>TOTAL BUILDING COSTS:</v>
          </cell>
          <cell r="J102">
            <v>0</v>
          </cell>
          <cell r="L102">
            <v>0</v>
          </cell>
          <cell r="N102">
            <v>0</v>
          </cell>
          <cell r="P102">
            <v>484</v>
          </cell>
          <cell r="Q102">
            <v>1133000</v>
          </cell>
          <cell r="S102">
            <v>0</v>
          </cell>
          <cell r="T102" t="str">
            <v/>
          </cell>
          <cell r="U102">
            <v>0</v>
          </cell>
          <cell r="V102">
            <v>1133000</v>
          </cell>
        </row>
        <row r="103">
          <cell r="U103" t="str">
            <v>Math Check:</v>
          </cell>
          <cell r="V103">
            <v>1133000</v>
          </cell>
        </row>
      </sheetData>
      <sheetData sheetId="22">
        <row r="14">
          <cell r="A14" t="str">
            <v>WORK ITEM</v>
          </cell>
          <cell r="B14" t="str">
            <v>TASK #</v>
          </cell>
          <cell r="C14" t="str">
            <v>FUND TYPE</v>
          </cell>
          <cell r="D14" t="str">
            <v>COLT
CofA</v>
          </cell>
          <cell r="E14" t="str">
            <v>IPM
CofA</v>
          </cell>
          <cell r="F14" t="str">
            <v xml:space="preserve">DESCRIPTION </v>
          </cell>
          <cell r="G14" t="str">
            <v>QTY</v>
          </cell>
          <cell r="H14" t="str">
            <v>UNIT of MEAS.</v>
          </cell>
          <cell r="I14" t="str">
            <v>UNIT PRICE</v>
          </cell>
          <cell r="J14" t="str">
            <v>TOTAL AMOUNT</v>
          </cell>
          <cell r="K14" t="str">
            <v>UNIT HOURS</v>
          </cell>
          <cell r="L14" t="str">
            <v>TOTAL HOURS</v>
          </cell>
          <cell r="M14" t="str">
            <v>HOURLY RATE</v>
          </cell>
          <cell r="N14" t="str">
            <v>TOTAL LABOUR</v>
          </cell>
          <cell r="O14" t="str">
            <v>UNIT PRICE</v>
          </cell>
          <cell r="P14" t="str">
            <v>HOURS</v>
          </cell>
          <cell r="Q14" t="str">
            <v>TOTAL SUBCONTRACT</v>
          </cell>
          <cell r="R14" t="str">
            <v>UNIT HOURS (E)</v>
          </cell>
          <cell r="S14" t="str">
            <v>TOTAL HOURS (E)</v>
          </cell>
          <cell r="T14" t="str">
            <v>HOURLY RATE (E)</v>
          </cell>
          <cell r="U14" t="str">
            <v>TOTAL EQUIPMENT</v>
          </cell>
          <cell r="V14" t="str">
            <v>TOTAL COSTS</v>
          </cell>
        </row>
        <row r="15">
          <cell r="J15">
            <v>0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S15">
            <v>0</v>
          </cell>
          <cell r="U15">
            <v>0</v>
          </cell>
          <cell r="V15">
            <v>0</v>
          </cell>
        </row>
        <row r="16"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</row>
        <row r="17">
          <cell r="F17" t="str">
            <v>EDMONTON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Q17">
            <v>0</v>
          </cell>
          <cell r="S17">
            <v>0</v>
          </cell>
          <cell r="U17">
            <v>0</v>
          </cell>
          <cell r="V17">
            <v>0</v>
          </cell>
        </row>
        <row r="18">
          <cell r="J18">
            <v>0</v>
          </cell>
          <cell r="L18">
            <v>0</v>
          </cell>
          <cell r="M18">
            <v>0</v>
          </cell>
          <cell r="N18">
            <v>0</v>
          </cell>
          <cell r="Q18">
            <v>0</v>
          </cell>
          <cell r="S18">
            <v>0</v>
          </cell>
          <cell r="U18">
            <v>0</v>
          </cell>
          <cell r="V18">
            <v>0</v>
          </cell>
        </row>
        <row r="19">
          <cell r="F19" t="str">
            <v>BOOSTER PUMP-EDMONTON TERMINAL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Q19">
            <v>0</v>
          </cell>
          <cell r="S19">
            <v>0</v>
          </cell>
          <cell r="U19">
            <v>0</v>
          </cell>
          <cell r="V19">
            <v>0</v>
          </cell>
        </row>
        <row r="20">
          <cell r="F20" t="str">
            <v>OUTDOOR 5 kV SWITCHGEAR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Q20">
            <v>0</v>
          </cell>
          <cell r="S20">
            <v>0</v>
          </cell>
          <cell r="U20">
            <v>0</v>
          </cell>
          <cell r="V20">
            <v>0</v>
          </cell>
        </row>
        <row r="21">
          <cell r="B21">
            <v>10</v>
          </cell>
          <cell r="D21" t="str">
            <v>E2000</v>
          </cell>
          <cell r="F21" t="str">
            <v>Excavation (Hydrovac) - Mob/Demob</v>
          </cell>
          <cell r="G21">
            <v>1</v>
          </cell>
          <cell r="H21" t="str">
            <v>Lot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2000</v>
          </cell>
          <cell r="P21">
            <v>12.5</v>
          </cell>
          <cell r="Q21">
            <v>2000</v>
          </cell>
          <cell r="S21">
            <v>0</v>
          </cell>
          <cell r="U21">
            <v>0</v>
          </cell>
          <cell r="V21">
            <v>2000</v>
          </cell>
        </row>
        <row r="22">
          <cell r="B22">
            <v>10</v>
          </cell>
          <cell r="D22" t="str">
            <v>E2000</v>
          </cell>
          <cell r="F22" t="str">
            <v>Excavation (Hydrovac) Trench to ESB (30 m x 1 m dp x 1.8 m)</v>
          </cell>
          <cell r="G22">
            <v>54</v>
          </cell>
          <cell r="H22" t="str">
            <v>Cm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155</v>
          </cell>
          <cell r="P22">
            <v>52.3125</v>
          </cell>
          <cell r="Q22">
            <v>8370</v>
          </cell>
          <cell r="S22">
            <v>0</v>
          </cell>
          <cell r="U22">
            <v>0</v>
          </cell>
          <cell r="V22">
            <v>8370</v>
          </cell>
        </row>
        <row r="23">
          <cell r="B23">
            <v>10</v>
          </cell>
          <cell r="D23" t="str">
            <v>E2000</v>
          </cell>
          <cell r="F23" t="str">
            <v>Backfill/Sand/Compaction for Hydrovac Trench</v>
          </cell>
          <cell r="G23">
            <v>54</v>
          </cell>
          <cell r="H23" t="str">
            <v>Cm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85</v>
          </cell>
          <cell r="P23">
            <v>28.6875</v>
          </cell>
          <cell r="Q23">
            <v>4590</v>
          </cell>
          <cell r="S23">
            <v>0</v>
          </cell>
          <cell r="U23">
            <v>0</v>
          </cell>
          <cell r="V23">
            <v>4590</v>
          </cell>
        </row>
        <row r="24">
          <cell r="B24">
            <v>10</v>
          </cell>
          <cell r="D24" t="str">
            <v>E2000</v>
          </cell>
          <cell r="F24" t="str">
            <v>Cable Protection-Concrete (80 m x .15 m x 1.8m)</v>
          </cell>
          <cell r="G24">
            <v>22</v>
          </cell>
          <cell r="H24" t="str">
            <v>Cm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300</v>
          </cell>
          <cell r="P24">
            <v>41.25</v>
          </cell>
          <cell r="Q24">
            <v>6600</v>
          </cell>
          <cell r="S24">
            <v>0</v>
          </cell>
          <cell r="U24">
            <v>0</v>
          </cell>
          <cell r="V24">
            <v>6600</v>
          </cell>
        </row>
        <row r="25">
          <cell r="B25">
            <v>10</v>
          </cell>
          <cell r="D25" t="str">
            <v>E2000</v>
          </cell>
          <cell r="F25" t="str">
            <v>Hand Digging (50 m x .8m x 1m)</v>
          </cell>
          <cell r="G25">
            <v>40</v>
          </cell>
          <cell r="H25" t="str">
            <v>Cm</v>
          </cell>
          <cell r="J25">
            <v>0</v>
          </cell>
          <cell r="K25">
            <v>3</v>
          </cell>
          <cell r="L25">
            <v>120</v>
          </cell>
          <cell r="M25">
            <v>92</v>
          </cell>
          <cell r="N25">
            <v>11040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U25">
            <v>0</v>
          </cell>
          <cell r="V25">
            <v>11040</v>
          </cell>
        </row>
        <row r="26">
          <cell r="B26">
            <v>10</v>
          </cell>
          <cell r="D26" t="str">
            <v>E2000</v>
          </cell>
          <cell r="F26" t="str">
            <v>Backfill/Sand/Compaction for Hand Trench</v>
          </cell>
          <cell r="G26">
            <v>40</v>
          </cell>
          <cell r="H26" t="str">
            <v>Cm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85</v>
          </cell>
          <cell r="P26">
            <v>21.25</v>
          </cell>
          <cell r="Q26">
            <v>3400</v>
          </cell>
          <cell r="S26">
            <v>0</v>
          </cell>
          <cell r="U26">
            <v>0</v>
          </cell>
          <cell r="V26">
            <v>3400</v>
          </cell>
        </row>
        <row r="27">
          <cell r="B27">
            <v>10</v>
          </cell>
          <cell r="D27" t="str">
            <v>E2000</v>
          </cell>
          <cell r="F27" t="str">
            <v>450mm (18") 5kV (feed BP Sub from the main substation)</v>
          </cell>
          <cell r="G27">
            <v>500</v>
          </cell>
          <cell r="H27" t="str">
            <v>Lm</v>
          </cell>
          <cell r="I27">
            <v>42.12</v>
          </cell>
          <cell r="J27">
            <v>21060</v>
          </cell>
          <cell r="K27">
            <v>0.82</v>
          </cell>
          <cell r="L27">
            <v>410</v>
          </cell>
          <cell r="M27">
            <v>92</v>
          </cell>
          <cell r="N27">
            <v>37720</v>
          </cell>
          <cell r="Q27">
            <v>0</v>
          </cell>
          <cell r="S27">
            <v>0</v>
          </cell>
          <cell r="U27">
            <v>0</v>
          </cell>
          <cell r="V27">
            <v>58780</v>
          </cell>
        </row>
        <row r="28">
          <cell r="B28">
            <v>10</v>
          </cell>
          <cell r="D28" t="str">
            <v>E2000</v>
          </cell>
          <cell r="F28" t="str">
            <v>Tray Fittings &amp; Accessories (20%)</v>
          </cell>
          <cell r="G28">
            <v>1</v>
          </cell>
          <cell r="H28" t="str">
            <v>Lot</v>
          </cell>
          <cell r="I28">
            <v>4212</v>
          </cell>
          <cell r="J28">
            <v>4212</v>
          </cell>
          <cell r="K28">
            <v>82</v>
          </cell>
          <cell r="L28">
            <v>82</v>
          </cell>
          <cell r="M28">
            <v>92</v>
          </cell>
          <cell r="N28">
            <v>7544</v>
          </cell>
          <cell r="Q28">
            <v>0</v>
          </cell>
          <cell r="S28">
            <v>0</v>
          </cell>
          <cell r="U28">
            <v>0</v>
          </cell>
          <cell r="V28">
            <v>11756</v>
          </cell>
        </row>
        <row r="29">
          <cell r="B29">
            <v>10</v>
          </cell>
          <cell r="D29" t="str">
            <v>E2000</v>
          </cell>
          <cell r="F29" t="str">
            <v>3C#500 KCMIL TECK ( 5kV) (3 x 500MCM) (Feed from Sub)</v>
          </cell>
          <cell r="G29">
            <v>1500</v>
          </cell>
          <cell r="H29" t="str">
            <v>Lm</v>
          </cell>
          <cell r="I29">
            <v>193</v>
          </cell>
          <cell r="J29">
            <v>289500</v>
          </cell>
          <cell r="K29">
            <v>0.56999999999999995</v>
          </cell>
          <cell r="L29">
            <v>854.99999999999989</v>
          </cell>
          <cell r="M29">
            <v>92</v>
          </cell>
          <cell r="N29">
            <v>78659.999999999985</v>
          </cell>
          <cell r="Q29">
            <v>0</v>
          </cell>
          <cell r="S29">
            <v>0</v>
          </cell>
          <cell r="U29">
            <v>0</v>
          </cell>
          <cell r="V29">
            <v>368160</v>
          </cell>
        </row>
        <row r="30">
          <cell r="B30">
            <v>10</v>
          </cell>
          <cell r="D30" t="str">
            <v>E2000</v>
          </cell>
          <cell r="F30" t="str">
            <v>Cable Termination/Connectors-3c#500 Kcmil Teck -NONHAZ</v>
          </cell>
          <cell r="G30">
            <v>3</v>
          </cell>
          <cell r="H30" t="str">
            <v>Ea</v>
          </cell>
          <cell r="I30">
            <v>551</v>
          </cell>
          <cell r="J30">
            <v>1653</v>
          </cell>
          <cell r="K30">
            <v>21.28</v>
          </cell>
          <cell r="L30">
            <v>63.84</v>
          </cell>
          <cell r="M30">
            <v>92</v>
          </cell>
          <cell r="N30">
            <v>5873.2800000000007</v>
          </cell>
          <cell r="Q30">
            <v>0</v>
          </cell>
          <cell r="S30">
            <v>0</v>
          </cell>
          <cell r="U30">
            <v>0</v>
          </cell>
          <cell r="V30">
            <v>7526.2800000000007</v>
          </cell>
        </row>
        <row r="31">
          <cell r="B31">
            <v>10</v>
          </cell>
          <cell r="D31" t="str">
            <v>E1000</v>
          </cell>
          <cell r="F31" t="str">
            <v xml:space="preserve">5KV 1200A Outdoor Switchgear Breaker Cubicle, c/w Transition cell </v>
          </cell>
          <cell r="G31">
            <v>1</v>
          </cell>
          <cell r="H31" t="str">
            <v>Ea</v>
          </cell>
          <cell r="I31">
            <v>108000</v>
          </cell>
          <cell r="J31">
            <v>108000</v>
          </cell>
          <cell r="K31">
            <v>100</v>
          </cell>
          <cell r="L31">
            <v>100</v>
          </cell>
          <cell r="M31">
            <v>92</v>
          </cell>
          <cell r="N31">
            <v>9200</v>
          </cell>
          <cell r="Q31">
            <v>0</v>
          </cell>
          <cell r="S31">
            <v>0</v>
          </cell>
          <cell r="U31">
            <v>0</v>
          </cell>
          <cell r="V31">
            <v>117200</v>
          </cell>
        </row>
        <row r="32">
          <cell r="B32">
            <v>10</v>
          </cell>
          <cell r="D32" t="str">
            <v>E1000</v>
          </cell>
          <cell r="F32" t="str">
            <v>Additional Hours-Outage/Phasing</v>
          </cell>
          <cell r="G32">
            <v>1</v>
          </cell>
          <cell r="H32" t="str">
            <v>Lot</v>
          </cell>
          <cell r="J32">
            <v>0</v>
          </cell>
          <cell r="K32">
            <v>60</v>
          </cell>
          <cell r="L32">
            <v>60</v>
          </cell>
          <cell r="M32">
            <v>92</v>
          </cell>
          <cell r="N32">
            <v>5520</v>
          </cell>
          <cell r="Q32">
            <v>0</v>
          </cell>
          <cell r="S32">
            <v>0</v>
          </cell>
          <cell r="U32">
            <v>0</v>
          </cell>
          <cell r="V32">
            <v>5520</v>
          </cell>
        </row>
        <row r="33">
          <cell r="F33" t="str">
            <v>SECONDARY WIRING FROM SUBSTATION TO NEW ESB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Q33">
            <v>0</v>
          </cell>
          <cell r="S33">
            <v>0</v>
          </cell>
          <cell r="U33">
            <v>0</v>
          </cell>
          <cell r="V33">
            <v>0</v>
          </cell>
        </row>
        <row r="34">
          <cell r="B34">
            <v>10</v>
          </cell>
          <cell r="D34" t="str">
            <v>E2000</v>
          </cell>
          <cell r="F34" t="str">
            <v>Excavation (Hydrovac) - Mob/Demob</v>
          </cell>
          <cell r="G34">
            <v>1</v>
          </cell>
          <cell r="H34" t="str">
            <v>Lot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2000</v>
          </cell>
          <cell r="P34">
            <v>12.5</v>
          </cell>
          <cell r="Q34">
            <v>2000</v>
          </cell>
          <cell r="S34">
            <v>0</v>
          </cell>
          <cell r="U34">
            <v>0</v>
          </cell>
          <cell r="V34">
            <v>2000</v>
          </cell>
        </row>
        <row r="35">
          <cell r="B35">
            <v>10</v>
          </cell>
          <cell r="D35" t="str">
            <v>E2000</v>
          </cell>
          <cell r="F35" t="str">
            <v>Excavation Trench To ESB (Hydrovac) (5 m x 1 m dp x 1.8 m)</v>
          </cell>
          <cell r="G35">
            <v>9</v>
          </cell>
          <cell r="H35" t="str">
            <v>Cm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155</v>
          </cell>
          <cell r="P35">
            <v>8.71875</v>
          </cell>
          <cell r="Q35">
            <v>1395</v>
          </cell>
          <cell r="S35">
            <v>0</v>
          </cell>
          <cell r="U35">
            <v>0</v>
          </cell>
          <cell r="V35">
            <v>1395</v>
          </cell>
        </row>
        <row r="36">
          <cell r="B36">
            <v>10</v>
          </cell>
          <cell r="D36" t="str">
            <v>E2000</v>
          </cell>
          <cell r="F36" t="str">
            <v>Backfill/Sand/Compaction for Hydrovac Trench</v>
          </cell>
          <cell r="G36">
            <v>9</v>
          </cell>
          <cell r="H36" t="str">
            <v>Cm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85</v>
          </cell>
          <cell r="P36">
            <v>4.78125</v>
          </cell>
          <cell r="Q36">
            <v>765</v>
          </cell>
          <cell r="S36">
            <v>0</v>
          </cell>
          <cell r="U36">
            <v>0</v>
          </cell>
          <cell r="V36">
            <v>765</v>
          </cell>
        </row>
        <row r="37">
          <cell r="B37">
            <v>10</v>
          </cell>
          <cell r="D37" t="str">
            <v>E2000</v>
          </cell>
          <cell r="F37" t="str">
            <v>Cable Protection-Concrete (25 m x .15 m x 1.8m)</v>
          </cell>
          <cell r="G37">
            <v>6.75</v>
          </cell>
          <cell r="H37" t="str">
            <v>Cm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300</v>
          </cell>
          <cell r="P37">
            <v>12.65625</v>
          </cell>
          <cell r="Q37">
            <v>2025</v>
          </cell>
          <cell r="S37">
            <v>0</v>
          </cell>
          <cell r="U37">
            <v>0</v>
          </cell>
          <cell r="V37">
            <v>2025</v>
          </cell>
        </row>
        <row r="38">
          <cell r="B38">
            <v>10</v>
          </cell>
          <cell r="D38" t="str">
            <v>E2000</v>
          </cell>
          <cell r="F38" t="str">
            <v>Hand Digging (20 m x .8m x 1m)</v>
          </cell>
          <cell r="G38">
            <v>16</v>
          </cell>
          <cell r="H38" t="str">
            <v>Cm</v>
          </cell>
          <cell r="J38">
            <v>0</v>
          </cell>
          <cell r="K38">
            <v>3</v>
          </cell>
          <cell r="L38">
            <v>48</v>
          </cell>
          <cell r="M38">
            <v>92</v>
          </cell>
          <cell r="N38">
            <v>4416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U38">
            <v>0</v>
          </cell>
          <cell r="V38">
            <v>4416</v>
          </cell>
        </row>
        <row r="39">
          <cell r="B39">
            <v>10</v>
          </cell>
          <cell r="D39" t="str">
            <v>E2000</v>
          </cell>
          <cell r="F39" t="str">
            <v>Backfill/Sand/Compaction for Hand Trench</v>
          </cell>
          <cell r="G39">
            <v>16</v>
          </cell>
          <cell r="H39" t="str">
            <v>Cm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85</v>
          </cell>
          <cell r="P39">
            <v>8.5</v>
          </cell>
          <cell r="Q39">
            <v>1360</v>
          </cell>
          <cell r="S39">
            <v>0</v>
          </cell>
          <cell r="U39">
            <v>0</v>
          </cell>
          <cell r="V39">
            <v>1360</v>
          </cell>
        </row>
        <row r="40">
          <cell r="B40">
            <v>10</v>
          </cell>
          <cell r="D40" t="str">
            <v>E2000</v>
          </cell>
          <cell r="F40" t="str">
            <v>300mm (12")  5kV Tray (Sub to new ESB)</v>
          </cell>
          <cell r="G40">
            <v>70</v>
          </cell>
          <cell r="H40" t="str">
            <v>Lm</v>
          </cell>
          <cell r="I40">
            <v>40.69</v>
          </cell>
          <cell r="J40">
            <v>2848.2999999999997</v>
          </cell>
          <cell r="K40">
            <v>0.8</v>
          </cell>
          <cell r="L40">
            <v>56</v>
          </cell>
          <cell r="M40">
            <v>92</v>
          </cell>
          <cell r="N40">
            <v>5152</v>
          </cell>
          <cell r="Q40">
            <v>0</v>
          </cell>
          <cell r="S40">
            <v>0</v>
          </cell>
          <cell r="U40">
            <v>0</v>
          </cell>
          <cell r="V40">
            <v>8000.2999999999993</v>
          </cell>
        </row>
        <row r="41">
          <cell r="B41">
            <v>10</v>
          </cell>
          <cell r="D41" t="str">
            <v>E2000</v>
          </cell>
          <cell r="F41" t="str">
            <v>Tray Fittings &amp; Accessories (20%)</v>
          </cell>
          <cell r="G41">
            <v>1</v>
          </cell>
          <cell r="H41" t="str">
            <v>Lot</v>
          </cell>
          <cell r="I41">
            <v>569.66</v>
          </cell>
          <cell r="J41">
            <v>569.66</v>
          </cell>
          <cell r="K41">
            <v>11.200000000000001</v>
          </cell>
          <cell r="L41">
            <v>11.200000000000001</v>
          </cell>
          <cell r="M41">
            <v>92</v>
          </cell>
          <cell r="N41">
            <v>1030.4000000000001</v>
          </cell>
          <cell r="Q41">
            <v>0</v>
          </cell>
          <cell r="S41">
            <v>0</v>
          </cell>
          <cell r="U41">
            <v>0</v>
          </cell>
          <cell r="V41">
            <v>1600.06</v>
          </cell>
        </row>
        <row r="42">
          <cell r="B42">
            <v>10</v>
          </cell>
          <cell r="D42" t="str">
            <v>E2000</v>
          </cell>
          <cell r="F42" t="str">
            <v>3C#500 KCMIL TECK ( 5kV) (2 x 500MCM) (Feed from Sub)</v>
          </cell>
          <cell r="G42">
            <v>180</v>
          </cell>
          <cell r="H42" t="str">
            <v>Lm</v>
          </cell>
          <cell r="I42">
            <v>193</v>
          </cell>
          <cell r="J42">
            <v>34740</v>
          </cell>
          <cell r="K42">
            <v>0.56999999999999995</v>
          </cell>
          <cell r="L42">
            <v>102.6</v>
          </cell>
          <cell r="M42">
            <v>92</v>
          </cell>
          <cell r="N42">
            <v>9439.1999999999989</v>
          </cell>
          <cell r="Q42">
            <v>0</v>
          </cell>
          <cell r="S42">
            <v>0</v>
          </cell>
          <cell r="U42">
            <v>0</v>
          </cell>
          <cell r="V42">
            <v>44179.199999999997</v>
          </cell>
        </row>
        <row r="43">
          <cell r="B43">
            <v>10</v>
          </cell>
          <cell r="D43" t="str">
            <v>E2000</v>
          </cell>
          <cell r="F43" t="str">
            <v>Cable Termination/Connectors-3c#500 Kcmil Teck -NONHAZ</v>
          </cell>
          <cell r="G43">
            <v>2</v>
          </cell>
          <cell r="H43" t="str">
            <v>Ea</v>
          </cell>
          <cell r="I43">
            <v>551</v>
          </cell>
          <cell r="J43">
            <v>1102</v>
          </cell>
          <cell r="K43">
            <v>21.28</v>
          </cell>
          <cell r="L43">
            <v>42.56</v>
          </cell>
          <cell r="M43">
            <v>92</v>
          </cell>
          <cell r="N43">
            <v>3915.5200000000004</v>
          </cell>
          <cell r="Q43">
            <v>0</v>
          </cell>
          <cell r="S43">
            <v>0</v>
          </cell>
          <cell r="U43">
            <v>0</v>
          </cell>
          <cell r="V43">
            <v>5017.5200000000004</v>
          </cell>
        </row>
        <row r="44">
          <cell r="B44">
            <v>10</v>
          </cell>
          <cell r="D44" t="str">
            <v>E2000</v>
          </cell>
          <cell r="F44" t="str">
            <v>Remove/Reinstall Substation Fence</v>
          </cell>
          <cell r="G44">
            <v>32</v>
          </cell>
          <cell r="H44" t="str">
            <v>Lm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600</v>
          </cell>
          <cell r="P44">
            <v>120</v>
          </cell>
          <cell r="Q44">
            <v>19200</v>
          </cell>
          <cell r="S44">
            <v>0</v>
          </cell>
          <cell r="U44">
            <v>0</v>
          </cell>
          <cell r="V44">
            <v>19200</v>
          </cell>
        </row>
        <row r="45">
          <cell r="B45">
            <v>10</v>
          </cell>
          <cell r="D45" t="str">
            <v>E2000</v>
          </cell>
          <cell r="F45" t="str">
            <v>Extend Existing Fence Grounding Connections</v>
          </cell>
          <cell r="G45">
            <v>1</v>
          </cell>
          <cell r="H45" t="str">
            <v>Lot</v>
          </cell>
          <cell r="I45">
            <v>600</v>
          </cell>
          <cell r="J45">
            <v>600</v>
          </cell>
          <cell r="K45">
            <v>30</v>
          </cell>
          <cell r="L45">
            <v>30</v>
          </cell>
          <cell r="M45">
            <v>92</v>
          </cell>
          <cell r="N45">
            <v>2760</v>
          </cell>
          <cell r="Q45">
            <v>0</v>
          </cell>
          <cell r="S45">
            <v>0</v>
          </cell>
          <cell r="U45">
            <v>0</v>
          </cell>
          <cell r="V45">
            <v>3360</v>
          </cell>
        </row>
        <row r="46">
          <cell r="B46">
            <v>10</v>
          </cell>
          <cell r="D46" t="str">
            <v>E1000</v>
          </cell>
          <cell r="F46" t="str">
            <v>ESB-2 NEW ELECTRICAL BUILDING EQUIPMENT</v>
          </cell>
          <cell r="J46">
            <v>0</v>
          </cell>
          <cell r="L46">
            <v>0</v>
          </cell>
          <cell r="M46">
            <v>0</v>
          </cell>
          <cell r="N46">
            <v>0</v>
          </cell>
          <cell r="Q46">
            <v>0</v>
          </cell>
          <cell r="S46">
            <v>0</v>
          </cell>
          <cell r="U46">
            <v>0</v>
          </cell>
          <cell r="V46">
            <v>0</v>
          </cell>
        </row>
        <row r="47">
          <cell r="B47">
            <v>10</v>
          </cell>
          <cell r="D47" t="str">
            <v>E1000</v>
          </cell>
          <cell r="F47" t="str">
            <v>5KV MCC LINE-UP (2 UNITS) plus Incomer</v>
          </cell>
          <cell r="G47">
            <v>1</v>
          </cell>
          <cell r="H47" t="str">
            <v>Lot</v>
          </cell>
          <cell r="I47">
            <v>60000</v>
          </cell>
          <cell r="J47">
            <v>60000</v>
          </cell>
          <cell r="K47">
            <v>160</v>
          </cell>
          <cell r="L47">
            <v>160</v>
          </cell>
          <cell r="M47">
            <v>92</v>
          </cell>
          <cell r="N47">
            <v>14720</v>
          </cell>
          <cell r="Q47">
            <v>0</v>
          </cell>
          <cell r="S47">
            <v>0</v>
          </cell>
          <cell r="U47">
            <v>0</v>
          </cell>
          <cell r="V47">
            <v>74720</v>
          </cell>
        </row>
        <row r="48">
          <cell r="B48">
            <v>10</v>
          </cell>
          <cell r="D48" t="str">
            <v>E1000</v>
          </cell>
          <cell r="F48" t="str">
            <v>45KVA 480/120/208v Transformer</v>
          </cell>
          <cell r="G48">
            <v>1</v>
          </cell>
          <cell r="H48" t="str">
            <v>Ea</v>
          </cell>
          <cell r="I48">
            <v>4500</v>
          </cell>
          <cell r="J48">
            <v>4500</v>
          </cell>
          <cell r="K48">
            <v>19.5</v>
          </cell>
          <cell r="L48">
            <v>19.5</v>
          </cell>
          <cell r="M48">
            <v>92</v>
          </cell>
          <cell r="N48">
            <v>1794</v>
          </cell>
          <cell r="Q48">
            <v>0</v>
          </cell>
          <cell r="S48">
            <v>0</v>
          </cell>
          <cell r="U48">
            <v>0</v>
          </cell>
          <cell r="V48">
            <v>6294</v>
          </cell>
        </row>
        <row r="49">
          <cell r="B49">
            <v>10</v>
          </cell>
          <cell r="D49" t="str">
            <v>E1000</v>
          </cell>
          <cell r="F49" t="str">
            <v>AC Power  Distribution Panel</v>
          </cell>
          <cell r="G49">
            <v>1</v>
          </cell>
          <cell r="H49" t="str">
            <v>Ea</v>
          </cell>
          <cell r="I49">
            <v>1200</v>
          </cell>
          <cell r="J49">
            <v>1200</v>
          </cell>
          <cell r="K49">
            <v>4.8</v>
          </cell>
          <cell r="L49">
            <v>4.8</v>
          </cell>
          <cell r="M49">
            <v>92</v>
          </cell>
          <cell r="N49">
            <v>441.59999999999997</v>
          </cell>
          <cell r="Q49">
            <v>0</v>
          </cell>
          <cell r="S49">
            <v>0</v>
          </cell>
          <cell r="U49">
            <v>0</v>
          </cell>
          <cell r="V49">
            <v>1641.6</v>
          </cell>
        </row>
        <row r="50">
          <cell r="B50">
            <v>10</v>
          </cell>
          <cell r="D50" t="str">
            <v>E1000</v>
          </cell>
          <cell r="F50" t="str">
            <v>UPS Unit c/w Battery Bank (6KVA) &amp; Dist Panel</v>
          </cell>
          <cell r="G50">
            <v>1</v>
          </cell>
          <cell r="H50" t="str">
            <v>Ea</v>
          </cell>
          <cell r="I50">
            <v>18000</v>
          </cell>
          <cell r="J50">
            <v>18000</v>
          </cell>
          <cell r="K50">
            <v>84</v>
          </cell>
          <cell r="L50">
            <v>84</v>
          </cell>
          <cell r="M50">
            <v>92</v>
          </cell>
          <cell r="N50">
            <v>7728</v>
          </cell>
          <cell r="Q50">
            <v>0</v>
          </cell>
          <cell r="S50">
            <v>0</v>
          </cell>
          <cell r="U50">
            <v>0</v>
          </cell>
          <cell r="V50">
            <v>25728</v>
          </cell>
        </row>
        <row r="51">
          <cell r="B51">
            <v>10</v>
          </cell>
          <cell r="D51" t="str">
            <v>E1000</v>
          </cell>
          <cell r="F51" t="str">
            <v>ESB Building Receptacles</v>
          </cell>
          <cell r="G51">
            <v>4</v>
          </cell>
          <cell r="H51" t="str">
            <v>Ea</v>
          </cell>
          <cell r="I51">
            <v>80</v>
          </cell>
          <cell r="J51">
            <v>320</v>
          </cell>
          <cell r="K51">
            <v>4</v>
          </cell>
          <cell r="L51">
            <v>16</v>
          </cell>
          <cell r="M51">
            <v>92</v>
          </cell>
          <cell r="N51">
            <v>1472</v>
          </cell>
          <cell r="Q51">
            <v>0</v>
          </cell>
          <cell r="S51">
            <v>0</v>
          </cell>
          <cell r="U51">
            <v>0</v>
          </cell>
          <cell r="V51">
            <v>1792</v>
          </cell>
        </row>
        <row r="52">
          <cell r="B52">
            <v>10</v>
          </cell>
          <cell r="D52" t="str">
            <v>E1000</v>
          </cell>
          <cell r="F52" t="str">
            <v>EHT Controller</v>
          </cell>
          <cell r="G52">
            <v>6</v>
          </cell>
          <cell r="H52" t="str">
            <v>Ea</v>
          </cell>
          <cell r="I52">
            <v>1600</v>
          </cell>
          <cell r="J52">
            <v>9600</v>
          </cell>
          <cell r="K52">
            <v>10</v>
          </cell>
          <cell r="L52">
            <v>60</v>
          </cell>
          <cell r="M52">
            <v>92</v>
          </cell>
          <cell r="N52">
            <v>5520</v>
          </cell>
          <cell r="Q52">
            <v>0</v>
          </cell>
          <cell r="S52">
            <v>0</v>
          </cell>
          <cell r="U52">
            <v>0</v>
          </cell>
          <cell r="V52">
            <v>15120</v>
          </cell>
        </row>
        <row r="53">
          <cell r="B53">
            <v>10</v>
          </cell>
          <cell r="D53" t="str">
            <v>E1000</v>
          </cell>
          <cell r="F53" t="str">
            <v>ESB Lighting (Interior &amp; Exterior Over Man-Door)</v>
          </cell>
          <cell r="G53">
            <v>1</v>
          </cell>
          <cell r="H53" t="str">
            <v>Lot</v>
          </cell>
          <cell r="I53">
            <v>2800</v>
          </cell>
          <cell r="J53">
            <v>2800</v>
          </cell>
          <cell r="K53">
            <v>29</v>
          </cell>
          <cell r="L53">
            <v>29</v>
          </cell>
          <cell r="M53">
            <v>92</v>
          </cell>
          <cell r="N53">
            <v>2668</v>
          </cell>
          <cell r="Q53">
            <v>0</v>
          </cell>
          <cell r="S53">
            <v>0</v>
          </cell>
          <cell r="U53">
            <v>0</v>
          </cell>
          <cell r="V53">
            <v>5468</v>
          </cell>
        </row>
        <row r="54">
          <cell r="B54">
            <v>10</v>
          </cell>
          <cell r="D54" t="str">
            <v>E1000</v>
          </cell>
          <cell r="F54" t="str">
            <v>ESB Interior Wiring  (Lighting Power, Systems,HVAC, HVAC Controls)</v>
          </cell>
          <cell r="G54">
            <v>1</v>
          </cell>
          <cell r="H54" t="str">
            <v>Lot</v>
          </cell>
          <cell r="I54">
            <v>14900</v>
          </cell>
          <cell r="J54">
            <v>14900</v>
          </cell>
          <cell r="K54">
            <v>560</v>
          </cell>
          <cell r="L54">
            <v>560</v>
          </cell>
          <cell r="M54">
            <v>92</v>
          </cell>
          <cell r="N54">
            <v>51520</v>
          </cell>
          <cell r="Q54">
            <v>0</v>
          </cell>
          <cell r="S54">
            <v>0</v>
          </cell>
          <cell r="U54">
            <v>0</v>
          </cell>
          <cell r="V54">
            <v>66420</v>
          </cell>
        </row>
        <row r="55">
          <cell r="F55" t="str">
            <v>EXISTING ELECTRICAL BUILDING EQUIPMENT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Q55">
            <v>0</v>
          </cell>
          <cell r="S55">
            <v>0</v>
          </cell>
          <cell r="U55">
            <v>0</v>
          </cell>
          <cell r="V55">
            <v>0</v>
          </cell>
        </row>
        <row r="56">
          <cell r="B56">
            <v>10</v>
          </cell>
          <cell r="D56" t="str">
            <v>E1000</v>
          </cell>
          <cell r="F56" t="str">
            <v xml:space="preserve">480V MCC (3 sections add in existing 480V MCC BLDG) </v>
          </cell>
          <cell r="G56">
            <v>1</v>
          </cell>
          <cell r="H56" t="str">
            <v>Ea</v>
          </cell>
          <cell r="I56">
            <v>15000</v>
          </cell>
          <cell r="J56">
            <v>15000</v>
          </cell>
          <cell r="K56">
            <v>27</v>
          </cell>
          <cell r="L56">
            <v>27</v>
          </cell>
          <cell r="M56">
            <v>92</v>
          </cell>
          <cell r="N56">
            <v>2484</v>
          </cell>
          <cell r="Q56">
            <v>0</v>
          </cell>
          <cell r="S56">
            <v>0</v>
          </cell>
          <cell r="U56">
            <v>0</v>
          </cell>
          <cell r="V56">
            <v>17484</v>
          </cell>
        </row>
        <row r="57">
          <cell r="B57">
            <v>10</v>
          </cell>
          <cell r="D57" t="str">
            <v>E1000</v>
          </cell>
          <cell r="F57" t="str">
            <v>Additional Labour Addition To Existing</v>
          </cell>
          <cell r="G57">
            <v>1</v>
          </cell>
          <cell r="H57" t="str">
            <v>Lot</v>
          </cell>
          <cell r="J57">
            <v>0</v>
          </cell>
          <cell r="K57">
            <v>24</v>
          </cell>
          <cell r="L57">
            <v>24</v>
          </cell>
          <cell r="M57">
            <v>92</v>
          </cell>
          <cell r="N57">
            <v>2208</v>
          </cell>
          <cell r="Q57">
            <v>0</v>
          </cell>
          <cell r="S57">
            <v>0</v>
          </cell>
          <cell r="U57">
            <v>0</v>
          </cell>
          <cell r="V57">
            <v>2208</v>
          </cell>
        </row>
        <row r="58">
          <cell r="B58">
            <v>10</v>
          </cell>
          <cell r="D58" t="str">
            <v>E1000</v>
          </cell>
          <cell r="F58" t="str">
            <v>Rearrangement of Existing MCC Sections</v>
          </cell>
          <cell r="G58">
            <v>1</v>
          </cell>
          <cell r="H58" t="str">
            <v>Lot</v>
          </cell>
          <cell r="I58">
            <v>5000</v>
          </cell>
          <cell r="J58">
            <v>5000</v>
          </cell>
          <cell r="K58">
            <v>140</v>
          </cell>
          <cell r="L58">
            <v>140</v>
          </cell>
          <cell r="M58">
            <v>92</v>
          </cell>
          <cell r="N58">
            <v>12880</v>
          </cell>
          <cell r="Q58">
            <v>0</v>
          </cell>
          <cell r="S58">
            <v>0</v>
          </cell>
          <cell r="U58">
            <v>0</v>
          </cell>
          <cell r="V58">
            <v>17880</v>
          </cell>
        </row>
        <row r="59">
          <cell r="F59" t="str">
            <v>CABLE TRAY-ESB TO PUMP BUILDING</v>
          </cell>
          <cell r="J59">
            <v>0</v>
          </cell>
          <cell r="L59">
            <v>0</v>
          </cell>
          <cell r="M59">
            <v>0</v>
          </cell>
          <cell r="N59">
            <v>0</v>
          </cell>
          <cell r="Q59">
            <v>0</v>
          </cell>
          <cell r="S59">
            <v>0</v>
          </cell>
          <cell r="U59">
            <v>0</v>
          </cell>
          <cell r="V59">
            <v>0</v>
          </cell>
        </row>
        <row r="60">
          <cell r="B60">
            <v>10</v>
          </cell>
          <cell r="D60" t="str">
            <v>E2000</v>
          </cell>
          <cell r="F60" t="str">
            <v>12" 5KV TRAY FEEDING PUMP BLDG  plus in ESB2</v>
          </cell>
          <cell r="G60">
            <v>300</v>
          </cell>
          <cell r="H60" t="str">
            <v>Lm</v>
          </cell>
          <cell r="I60">
            <v>40.69</v>
          </cell>
          <cell r="J60">
            <v>12207</v>
          </cell>
          <cell r="K60">
            <v>0.8</v>
          </cell>
          <cell r="L60">
            <v>240</v>
          </cell>
          <cell r="M60">
            <v>92</v>
          </cell>
          <cell r="N60">
            <v>22080</v>
          </cell>
          <cell r="Q60">
            <v>0</v>
          </cell>
          <cell r="S60">
            <v>0</v>
          </cell>
          <cell r="U60">
            <v>0</v>
          </cell>
          <cell r="V60">
            <v>34287</v>
          </cell>
        </row>
        <row r="61">
          <cell r="B61">
            <v>10</v>
          </cell>
          <cell r="D61" t="str">
            <v>E2000</v>
          </cell>
          <cell r="F61" t="str">
            <v>12" 5KV TRAY in to PUMP MOTORSs ( 2 motors)</v>
          </cell>
          <cell r="G61">
            <v>40</v>
          </cell>
          <cell r="H61" t="str">
            <v>Lm</v>
          </cell>
          <cell r="I61">
            <v>40.69</v>
          </cell>
          <cell r="J61">
            <v>1627.6</v>
          </cell>
          <cell r="K61">
            <v>0.8</v>
          </cell>
          <cell r="L61">
            <v>32</v>
          </cell>
          <cell r="M61">
            <v>92</v>
          </cell>
          <cell r="N61">
            <v>2944</v>
          </cell>
          <cell r="Q61">
            <v>0</v>
          </cell>
          <cell r="S61">
            <v>0</v>
          </cell>
          <cell r="U61">
            <v>0</v>
          </cell>
          <cell r="V61">
            <v>4571.6000000000004</v>
          </cell>
        </row>
        <row r="62">
          <cell r="B62">
            <v>10</v>
          </cell>
          <cell r="D62" t="str">
            <v>E2000</v>
          </cell>
          <cell r="F62" t="str">
            <v>12"  600 Volt TRAY FEEDING PUMP BLDG plus in ESB also MOVs</v>
          </cell>
          <cell r="G62">
            <v>100</v>
          </cell>
          <cell r="H62" t="str">
            <v>Lm</v>
          </cell>
          <cell r="I62">
            <v>40.69</v>
          </cell>
          <cell r="J62">
            <v>4069</v>
          </cell>
          <cell r="K62">
            <v>0.8</v>
          </cell>
          <cell r="L62">
            <v>80</v>
          </cell>
          <cell r="M62">
            <v>92</v>
          </cell>
          <cell r="N62">
            <v>7360</v>
          </cell>
          <cell r="Q62">
            <v>0</v>
          </cell>
          <cell r="S62">
            <v>0</v>
          </cell>
          <cell r="U62">
            <v>0</v>
          </cell>
          <cell r="V62">
            <v>11429</v>
          </cell>
        </row>
        <row r="63">
          <cell r="B63">
            <v>10</v>
          </cell>
          <cell r="D63" t="str">
            <v>E2000</v>
          </cell>
          <cell r="F63" t="str">
            <v>12" 600 Volt power/Instr Tray in PMP  and motors ( 2 motors)</v>
          </cell>
          <cell r="G63">
            <v>40</v>
          </cell>
          <cell r="H63" t="str">
            <v>Lm</v>
          </cell>
          <cell r="I63">
            <v>40.69</v>
          </cell>
          <cell r="J63">
            <v>1627.6</v>
          </cell>
          <cell r="K63">
            <v>0.8</v>
          </cell>
          <cell r="L63">
            <v>32</v>
          </cell>
          <cell r="M63">
            <v>92</v>
          </cell>
          <cell r="N63">
            <v>2944</v>
          </cell>
          <cell r="Q63">
            <v>0</v>
          </cell>
          <cell r="S63">
            <v>0</v>
          </cell>
          <cell r="U63">
            <v>0</v>
          </cell>
          <cell r="V63">
            <v>4571.6000000000004</v>
          </cell>
        </row>
        <row r="64">
          <cell r="B64">
            <v>10</v>
          </cell>
          <cell r="D64" t="str">
            <v>E2000</v>
          </cell>
          <cell r="F64" t="str">
            <v>12"  INSTRUMENT TRAY FEEDING PUMP and Motors</v>
          </cell>
          <cell r="G64">
            <v>100</v>
          </cell>
          <cell r="H64" t="str">
            <v>Lm</v>
          </cell>
          <cell r="I64">
            <v>40.69</v>
          </cell>
          <cell r="J64">
            <v>4069</v>
          </cell>
          <cell r="K64">
            <v>0.8</v>
          </cell>
          <cell r="L64">
            <v>80</v>
          </cell>
          <cell r="M64">
            <v>92</v>
          </cell>
          <cell r="N64">
            <v>7360</v>
          </cell>
          <cell r="Q64">
            <v>0</v>
          </cell>
          <cell r="S64">
            <v>0</v>
          </cell>
          <cell r="U64">
            <v>0</v>
          </cell>
          <cell r="V64">
            <v>11429</v>
          </cell>
        </row>
        <row r="65">
          <cell r="B65">
            <v>10</v>
          </cell>
          <cell r="D65" t="str">
            <v>E2000</v>
          </cell>
          <cell r="F65" t="str">
            <v>Tray Fittings &amp; Accessories (20%)</v>
          </cell>
          <cell r="G65">
            <v>1</v>
          </cell>
          <cell r="H65" t="str">
            <v>Lot</v>
          </cell>
          <cell r="I65">
            <v>4720.04</v>
          </cell>
          <cell r="J65">
            <v>4720.04</v>
          </cell>
          <cell r="K65">
            <v>92.800000000000011</v>
          </cell>
          <cell r="L65">
            <v>92.800000000000011</v>
          </cell>
          <cell r="M65">
            <v>92</v>
          </cell>
          <cell r="N65">
            <v>8537.6</v>
          </cell>
          <cell r="Q65">
            <v>0</v>
          </cell>
          <cell r="S65">
            <v>0</v>
          </cell>
          <cell r="U65">
            <v>0</v>
          </cell>
          <cell r="V65">
            <v>13257.64</v>
          </cell>
        </row>
        <row r="66">
          <cell r="F66" t="str">
            <v>5KV CABLE SYSTEM</v>
          </cell>
          <cell r="J66">
            <v>0</v>
          </cell>
          <cell r="L66">
            <v>0</v>
          </cell>
          <cell r="M66">
            <v>0</v>
          </cell>
          <cell r="N66">
            <v>0</v>
          </cell>
          <cell r="Q66">
            <v>0</v>
          </cell>
          <cell r="S66">
            <v>0</v>
          </cell>
          <cell r="U66">
            <v>0</v>
          </cell>
          <cell r="V66">
            <v>0</v>
          </cell>
        </row>
        <row r="67">
          <cell r="F67" t="str">
            <v>Motors</v>
          </cell>
          <cell r="J67">
            <v>0</v>
          </cell>
          <cell r="L67">
            <v>0</v>
          </cell>
          <cell r="M67">
            <v>0</v>
          </cell>
          <cell r="N67">
            <v>0</v>
          </cell>
          <cell r="Q67">
            <v>0</v>
          </cell>
          <cell r="S67">
            <v>0</v>
          </cell>
          <cell r="U67">
            <v>0</v>
          </cell>
          <cell r="V67">
            <v>0</v>
          </cell>
        </row>
        <row r="68">
          <cell r="B68">
            <v>10</v>
          </cell>
          <cell r="D68" t="str">
            <v>E2000</v>
          </cell>
          <cell r="F68" t="str">
            <v>3C#500 KCMIL TECK ( 5kV) (2 x 500MCM) (Contactor to MOTORS)</v>
          </cell>
          <cell r="G68">
            <v>600</v>
          </cell>
          <cell r="H68" t="str">
            <v>Lm</v>
          </cell>
          <cell r="I68">
            <v>193</v>
          </cell>
          <cell r="J68">
            <v>115800</v>
          </cell>
          <cell r="K68">
            <v>0.56999999999999995</v>
          </cell>
          <cell r="L68">
            <v>341.99999999999994</v>
          </cell>
          <cell r="M68">
            <v>92</v>
          </cell>
          <cell r="N68">
            <v>31463.999999999996</v>
          </cell>
          <cell r="Q68">
            <v>0</v>
          </cell>
          <cell r="S68">
            <v>0</v>
          </cell>
          <cell r="U68">
            <v>0</v>
          </cell>
          <cell r="V68">
            <v>147264</v>
          </cell>
        </row>
        <row r="69">
          <cell r="B69">
            <v>10</v>
          </cell>
          <cell r="D69" t="str">
            <v>E2000</v>
          </cell>
          <cell r="F69" t="str">
            <v>Cable Termination/Connectors-3c#500 Kcmil Teck Cable-HAZ</v>
          </cell>
          <cell r="G69">
            <v>2</v>
          </cell>
          <cell r="H69" t="str">
            <v>Ea</v>
          </cell>
          <cell r="I69">
            <v>1024</v>
          </cell>
          <cell r="J69">
            <v>2048</v>
          </cell>
          <cell r="K69">
            <v>29.16</v>
          </cell>
          <cell r="L69">
            <v>58.32</v>
          </cell>
          <cell r="M69">
            <v>92</v>
          </cell>
          <cell r="N69">
            <v>5365.44</v>
          </cell>
          <cell r="Q69">
            <v>0</v>
          </cell>
          <cell r="S69">
            <v>0</v>
          </cell>
          <cell r="U69">
            <v>0</v>
          </cell>
          <cell r="V69">
            <v>7413.44</v>
          </cell>
        </row>
        <row r="70">
          <cell r="F70" t="str">
            <v>Low Voltage Cable System</v>
          </cell>
          <cell r="J70">
            <v>0</v>
          </cell>
          <cell r="L70">
            <v>0</v>
          </cell>
          <cell r="M70">
            <v>0</v>
          </cell>
          <cell r="N70">
            <v>0</v>
          </cell>
          <cell r="Q70">
            <v>0</v>
          </cell>
          <cell r="S70">
            <v>0</v>
          </cell>
          <cell r="U70">
            <v>0</v>
          </cell>
          <cell r="V70">
            <v>0</v>
          </cell>
        </row>
        <row r="71">
          <cell r="B71">
            <v>10</v>
          </cell>
          <cell r="D71" t="str">
            <v>E2000</v>
          </cell>
          <cell r="F71" t="str">
            <v>3# 4 TECK LTG TRANSFORMER</v>
          </cell>
          <cell r="G71">
            <v>100</v>
          </cell>
          <cell r="H71" t="str">
            <v>Lm</v>
          </cell>
          <cell r="I71">
            <v>19.16</v>
          </cell>
          <cell r="J71">
            <v>1916</v>
          </cell>
          <cell r="K71">
            <v>0.25</v>
          </cell>
          <cell r="L71">
            <v>25</v>
          </cell>
          <cell r="M71">
            <v>92</v>
          </cell>
          <cell r="N71">
            <v>2300</v>
          </cell>
          <cell r="Q71">
            <v>0</v>
          </cell>
          <cell r="S71">
            <v>0</v>
          </cell>
          <cell r="U71">
            <v>0</v>
          </cell>
          <cell r="V71">
            <v>4216</v>
          </cell>
        </row>
        <row r="72">
          <cell r="B72">
            <v>10</v>
          </cell>
          <cell r="D72" t="str">
            <v>E2000</v>
          </cell>
          <cell r="F72" t="str">
            <v>3#10 TECK TO VALVE ACTUATOR (12)</v>
          </cell>
          <cell r="G72">
            <v>2000</v>
          </cell>
          <cell r="H72" t="str">
            <v>Lm</v>
          </cell>
          <cell r="I72">
            <v>7.6</v>
          </cell>
          <cell r="J72">
            <v>15200</v>
          </cell>
          <cell r="K72">
            <v>0.17</v>
          </cell>
          <cell r="L72">
            <v>340</v>
          </cell>
          <cell r="M72">
            <v>92</v>
          </cell>
          <cell r="N72">
            <v>31280</v>
          </cell>
          <cell r="Q72">
            <v>0</v>
          </cell>
          <cell r="S72">
            <v>0</v>
          </cell>
          <cell r="U72">
            <v>0</v>
          </cell>
          <cell r="V72">
            <v>46480</v>
          </cell>
        </row>
        <row r="73">
          <cell r="B73">
            <v>10</v>
          </cell>
          <cell r="D73" t="str">
            <v>E2000</v>
          </cell>
          <cell r="F73" t="str">
            <v>4#14 TECK TO VALVE ACTUATOR (12)</v>
          </cell>
          <cell r="G73">
            <v>2000</v>
          </cell>
          <cell r="H73" t="str">
            <v>Lm</v>
          </cell>
          <cell r="I73">
            <v>5.18</v>
          </cell>
          <cell r="J73">
            <v>10360</v>
          </cell>
          <cell r="K73">
            <v>0.13</v>
          </cell>
          <cell r="L73">
            <v>260</v>
          </cell>
          <cell r="M73">
            <v>92</v>
          </cell>
          <cell r="N73">
            <v>23920</v>
          </cell>
          <cell r="Q73">
            <v>0</v>
          </cell>
          <cell r="S73">
            <v>0</v>
          </cell>
          <cell r="U73">
            <v>0</v>
          </cell>
          <cell r="V73">
            <v>34280</v>
          </cell>
        </row>
        <row r="74">
          <cell r="B74">
            <v>10</v>
          </cell>
          <cell r="D74" t="str">
            <v>E2000</v>
          </cell>
          <cell r="F74" t="str">
            <v>3#10 TECK HEAT TRACING (6)</v>
          </cell>
          <cell r="G74">
            <v>600</v>
          </cell>
          <cell r="H74" t="str">
            <v>Lm</v>
          </cell>
          <cell r="I74">
            <v>7.6</v>
          </cell>
          <cell r="J74">
            <v>4560</v>
          </cell>
          <cell r="K74">
            <v>0.17</v>
          </cell>
          <cell r="L74">
            <v>102.00000000000001</v>
          </cell>
          <cell r="M74">
            <v>92</v>
          </cell>
          <cell r="N74">
            <v>9384.0000000000018</v>
          </cell>
          <cell r="Q74">
            <v>0</v>
          </cell>
          <cell r="S74">
            <v>0</v>
          </cell>
          <cell r="U74">
            <v>0</v>
          </cell>
          <cell r="V74">
            <v>13944.000000000002</v>
          </cell>
        </row>
        <row r="75">
          <cell r="B75">
            <v>10</v>
          </cell>
          <cell r="D75" t="str">
            <v>E2000</v>
          </cell>
          <cell r="F75" t="str">
            <v>2#10 MOTOR HEATERS (2)</v>
          </cell>
          <cell r="G75">
            <v>600</v>
          </cell>
          <cell r="H75" t="str">
            <v>Lm</v>
          </cell>
          <cell r="I75">
            <v>5.7</v>
          </cell>
          <cell r="J75">
            <v>3420</v>
          </cell>
          <cell r="K75">
            <v>0.15</v>
          </cell>
          <cell r="L75">
            <v>90</v>
          </cell>
          <cell r="M75">
            <v>92</v>
          </cell>
          <cell r="N75">
            <v>8280</v>
          </cell>
          <cell r="Q75">
            <v>0</v>
          </cell>
          <cell r="S75">
            <v>0</v>
          </cell>
          <cell r="U75">
            <v>0</v>
          </cell>
          <cell r="V75">
            <v>11700</v>
          </cell>
        </row>
        <row r="76">
          <cell r="B76">
            <v>10</v>
          </cell>
          <cell r="D76" t="str">
            <v>E2000</v>
          </cell>
          <cell r="F76" t="str">
            <v>2#10 YARD LIGHTING (1)</v>
          </cell>
          <cell r="G76">
            <v>600</v>
          </cell>
          <cell r="H76" t="str">
            <v>Lm</v>
          </cell>
          <cell r="I76">
            <v>5.7</v>
          </cell>
          <cell r="J76">
            <v>3420</v>
          </cell>
          <cell r="K76">
            <v>0.15</v>
          </cell>
          <cell r="L76">
            <v>90</v>
          </cell>
          <cell r="M76">
            <v>92</v>
          </cell>
          <cell r="N76">
            <v>8280</v>
          </cell>
          <cell r="Q76">
            <v>0</v>
          </cell>
          <cell r="S76">
            <v>0</v>
          </cell>
          <cell r="U76">
            <v>0</v>
          </cell>
          <cell r="V76">
            <v>11700</v>
          </cell>
        </row>
        <row r="77">
          <cell r="B77">
            <v>10</v>
          </cell>
          <cell r="D77" t="str">
            <v>E2000</v>
          </cell>
          <cell r="F77" t="str">
            <v>Cable Termination/Connectors 3c #4 Teck-NONHAZ</v>
          </cell>
          <cell r="G77">
            <v>1</v>
          </cell>
          <cell r="H77" t="str">
            <v>Ea</v>
          </cell>
          <cell r="I77">
            <v>72.599999999999994</v>
          </cell>
          <cell r="J77">
            <v>72.599999999999994</v>
          </cell>
          <cell r="K77">
            <v>5.9</v>
          </cell>
          <cell r="L77">
            <v>5.9</v>
          </cell>
          <cell r="M77">
            <v>92</v>
          </cell>
          <cell r="N77">
            <v>542.80000000000007</v>
          </cell>
          <cell r="Q77">
            <v>0</v>
          </cell>
          <cell r="S77">
            <v>0</v>
          </cell>
          <cell r="U77">
            <v>0</v>
          </cell>
          <cell r="V77">
            <v>615.40000000000009</v>
          </cell>
        </row>
        <row r="78">
          <cell r="B78">
            <v>10</v>
          </cell>
          <cell r="D78" t="str">
            <v>E2000</v>
          </cell>
          <cell r="F78" t="str">
            <v>Cable Termination/Connectors 3c #10 Teck-HAZ</v>
          </cell>
          <cell r="G78">
            <v>18</v>
          </cell>
          <cell r="H78" t="str">
            <v>Ea</v>
          </cell>
          <cell r="I78">
            <v>66.599999999999994</v>
          </cell>
          <cell r="J78">
            <v>1198.8</v>
          </cell>
          <cell r="K78">
            <v>3.6</v>
          </cell>
          <cell r="L78">
            <v>64.8</v>
          </cell>
          <cell r="M78">
            <v>92</v>
          </cell>
          <cell r="N78">
            <v>5961.5999999999995</v>
          </cell>
          <cell r="Q78">
            <v>0</v>
          </cell>
          <cell r="S78">
            <v>0</v>
          </cell>
          <cell r="U78">
            <v>0</v>
          </cell>
          <cell r="V78">
            <v>7160.4</v>
          </cell>
        </row>
        <row r="79">
          <cell r="B79">
            <v>10</v>
          </cell>
          <cell r="D79" t="str">
            <v>E2000</v>
          </cell>
          <cell r="F79" t="str">
            <v>Cable Termination/Connectors 2c #10 Teck-HAZ</v>
          </cell>
          <cell r="G79">
            <v>7</v>
          </cell>
          <cell r="H79" t="str">
            <v>Ea</v>
          </cell>
          <cell r="I79">
            <v>61.5</v>
          </cell>
          <cell r="J79">
            <v>430.5</v>
          </cell>
          <cell r="K79">
            <v>3.3</v>
          </cell>
          <cell r="L79">
            <v>23.099999999999998</v>
          </cell>
          <cell r="M79">
            <v>92</v>
          </cell>
          <cell r="N79">
            <v>2125.1999999999998</v>
          </cell>
          <cell r="Q79">
            <v>0</v>
          </cell>
          <cell r="S79">
            <v>0</v>
          </cell>
          <cell r="U79">
            <v>0</v>
          </cell>
          <cell r="V79">
            <v>2555.6999999999998</v>
          </cell>
        </row>
        <row r="80">
          <cell r="B80">
            <v>10</v>
          </cell>
          <cell r="D80" t="str">
            <v>E2000</v>
          </cell>
          <cell r="F80" t="str">
            <v>Cable Termination/Connectors 4c #14 Teck-HAZ</v>
          </cell>
          <cell r="G80">
            <v>12</v>
          </cell>
          <cell r="H80" t="str">
            <v>Ea</v>
          </cell>
          <cell r="I80">
            <v>67.099999999999994</v>
          </cell>
          <cell r="J80">
            <v>805.19999999999993</v>
          </cell>
          <cell r="K80">
            <v>4.3</v>
          </cell>
          <cell r="L80">
            <v>51.599999999999994</v>
          </cell>
          <cell r="M80">
            <v>92</v>
          </cell>
          <cell r="N80">
            <v>4747.2</v>
          </cell>
          <cell r="Q80">
            <v>0</v>
          </cell>
          <cell r="S80">
            <v>0</v>
          </cell>
          <cell r="U80">
            <v>0</v>
          </cell>
          <cell r="V80">
            <v>5552.4</v>
          </cell>
        </row>
        <row r="81">
          <cell r="B81">
            <v>10</v>
          </cell>
          <cell r="D81" t="str">
            <v>E2000</v>
          </cell>
          <cell r="F81" t="str">
            <v>Thermon SR Heat Trace Cable</v>
          </cell>
          <cell r="G81">
            <v>400</v>
          </cell>
          <cell r="H81" t="str">
            <v>Lm</v>
          </cell>
          <cell r="I81">
            <v>40</v>
          </cell>
          <cell r="J81">
            <v>16000</v>
          </cell>
          <cell r="K81">
            <v>0.5</v>
          </cell>
          <cell r="L81">
            <v>200</v>
          </cell>
          <cell r="M81">
            <v>92</v>
          </cell>
          <cell r="N81">
            <v>18400</v>
          </cell>
          <cell r="Q81">
            <v>0</v>
          </cell>
          <cell r="S81">
            <v>0</v>
          </cell>
          <cell r="U81">
            <v>0</v>
          </cell>
          <cell r="V81">
            <v>34400</v>
          </cell>
        </row>
        <row r="82">
          <cell r="B82">
            <v>10</v>
          </cell>
          <cell r="D82" t="str">
            <v>E2000</v>
          </cell>
          <cell r="F82" t="str">
            <v>SR Power connection kit</v>
          </cell>
          <cell r="G82">
            <v>6</v>
          </cell>
          <cell r="H82" t="str">
            <v>Ea</v>
          </cell>
          <cell r="I82">
            <v>101</v>
          </cell>
          <cell r="J82">
            <v>606</v>
          </cell>
          <cell r="K82">
            <v>2</v>
          </cell>
          <cell r="L82">
            <v>12</v>
          </cell>
          <cell r="M82">
            <v>92</v>
          </cell>
          <cell r="N82">
            <v>1104</v>
          </cell>
          <cell r="Q82">
            <v>0</v>
          </cell>
          <cell r="S82">
            <v>0</v>
          </cell>
          <cell r="U82">
            <v>0</v>
          </cell>
          <cell r="V82">
            <v>1710</v>
          </cell>
        </row>
        <row r="83">
          <cell r="B83">
            <v>10</v>
          </cell>
          <cell r="D83" t="str">
            <v>E2000</v>
          </cell>
          <cell r="F83" t="str">
            <v>SR end kit</v>
          </cell>
          <cell r="G83">
            <v>6</v>
          </cell>
          <cell r="H83" t="str">
            <v>Ea</v>
          </cell>
          <cell r="I83">
            <v>21</v>
          </cell>
          <cell r="J83">
            <v>126</v>
          </cell>
          <cell r="K83">
            <v>1</v>
          </cell>
          <cell r="L83">
            <v>6</v>
          </cell>
          <cell r="M83">
            <v>92</v>
          </cell>
          <cell r="N83">
            <v>552</v>
          </cell>
          <cell r="Q83">
            <v>0</v>
          </cell>
          <cell r="S83">
            <v>0</v>
          </cell>
          <cell r="U83">
            <v>0</v>
          </cell>
          <cell r="V83">
            <v>678</v>
          </cell>
        </row>
        <row r="84">
          <cell r="B84">
            <v>10</v>
          </cell>
          <cell r="D84" t="str">
            <v>E2000</v>
          </cell>
          <cell r="F84" t="str">
            <v>Thermostats</v>
          </cell>
          <cell r="G84">
            <v>6</v>
          </cell>
          <cell r="H84" t="str">
            <v>Ea</v>
          </cell>
          <cell r="I84">
            <v>602</v>
          </cell>
          <cell r="J84">
            <v>3612</v>
          </cell>
          <cell r="K84">
            <v>2</v>
          </cell>
          <cell r="L84">
            <v>12</v>
          </cell>
          <cell r="M84">
            <v>92</v>
          </cell>
          <cell r="N84">
            <v>1104</v>
          </cell>
          <cell r="Q84">
            <v>0</v>
          </cell>
          <cell r="S84">
            <v>0</v>
          </cell>
          <cell r="U84">
            <v>0</v>
          </cell>
          <cell r="V84">
            <v>4716</v>
          </cell>
        </row>
        <row r="85">
          <cell r="B85">
            <v>10</v>
          </cell>
          <cell r="D85" t="str">
            <v>E2000</v>
          </cell>
          <cell r="F85" t="str">
            <v>EHT Labels/Glass Tape/Accessories</v>
          </cell>
          <cell r="G85">
            <v>400</v>
          </cell>
          <cell r="H85" t="str">
            <v>Lm</v>
          </cell>
          <cell r="I85">
            <v>3</v>
          </cell>
          <cell r="J85">
            <v>1200</v>
          </cell>
          <cell r="K85">
            <v>0.2</v>
          </cell>
          <cell r="L85">
            <v>80</v>
          </cell>
          <cell r="M85">
            <v>92</v>
          </cell>
          <cell r="N85">
            <v>7360</v>
          </cell>
          <cell r="Q85">
            <v>0</v>
          </cell>
          <cell r="S85">
            <v>0</v>
          </cell>
          <cell r="U85">
            <v>0</v>
          </cell>
          <cell r="V85">
            <v>8560</v>
          </cell>
        </row>
        <row r="86">
          <cell r="B86">
            <v>10</v>
          </cell>
          <cell r="D86" t="str">
            <v>E2000</v>
          </cell>
          <cell r="F86" t="str">
            <v>EHT Cable Testing</v>
          </cell>
          <cell r="G86">
            <v>6</v>
          </cell>
          <cell r="H86" t="str">
            <v>Ea</v>
          </cell>
          <cell r="J86">
            <v>0</v>
          </cell>
          <cell r="K86">
            <v>2</v>
          </cell>
          <cell r="L86">
            <v>12</v>
          </cell>
          <cell r="M86">
            <v>92</v>
          </cell>
          <cell r="N86">
            <v>1104</v>
          </cell>
          <cell r="Q86">
            <v>0</v>
          </cell>
          <cell r="S86">
            <v>0</v>
          </cell>
          <cell r="U86">
            <v>0</v>
          </cell>
          <cell r="V86">
            <v>1104</v>
          </cell>
        </row>
        <row r="87">
          <cell r="B87">
            <v>10</v>
          </cell>
          <cell r="D87" t="str">
            <v>E2000</v>
          </cell>
          <cell r="F87" t="str">
            <v>Trench  For Pump/Misc Instruments (.6 x 1 x 40m)</v>
          </cell>
          <cell r="G87">
            <v>24</v>
          </cell>
          <cell r="H87" t="str">
            <v>Cm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155</v>
          </cell>
          <cell r="P87">
            <v>23.25</v>
          </cell>
          <cell r="Q87">
            <v>3720</v>
          </cell>
          <cell r="S87">
            <v>0</v>
          </cell>
          <cell r="U87">
            <v>0</v>
          </cell>
          <cell r="V87">
            <v>3720</v>
          </cell>
        </row>
        <row r="88">
          <cell r="B88">
            <v>10</v>
          </cell>
          <cell r="D88" t="str">
            <v>E2000</v>
          </cell>
          <cell r="F88" t="str">
            <v>Backfill/Sand/Compaction for Hydrovac Trench</v>
          </cell>
          <cell r="G88">
            <v>24</v>
          </cell>
          <cell r="H88" t="str">
            <v>Cm</v>
          </cell>
          <cell r="J88">
            <v>0</v>
          </cell>
          <cell r="L88">
            <v>0</v>
          </cell>
          <cell r="M88">
            <v>0</v>
          </cell>
          <cell r="N88">
            <v>0</v>
          </cell>
          <cell r="O88">
            <v>85</v>
          </cell>
          <cell r="P88">
            <v>12.75</v>
          </cell>
          <cell r="Q88">
            <v>2040</v>
          </cell>
          <cell r="S88">
            <v>0</v>
          </cell>
          <cell r="U88">
            <v>0</v>
          </cell>
          <cell r="V88">
            <v>2040</v>
          </cell>
        </row>
        <row r="89">
          <cell r="B89">
            <v>10</v>
          </cell>
          <cell r="D89" t="str">
            <v>E2000</v>
          </cell>
          <cell r="F89" t="str">
            <v>Cable Protection For Buried Cables</v>
          </cell>
          <cell r="G89">
            <v>24</v>
          </cell>
          <cell r="H89" t="str">
            <v>Lm</v>
          </cell>
          <cell r="I89">
            <v>15</v>
          </cell>
          <cell r="J89">
            <v>360</v>
          </cell>
          <cell r="K89">
            <v>0.34</v>
          </cell>
          <cell r="L89">
            <v>8.16</v>
          </cell>
          <cell r="M89">
            <v>92</v>
          </cell>
          <cell r="N89">
            <v>750.72</v>
          </cell>
          <cell r="O89">
            <v>0</v>
          </cell>
          <cell r="Q89">
            <v>0</v>
          </cell>
          <cell r="S89">
            <v>0</v>
          </cell>
          <cell r="U89">
            <v>0</v>
          </cell>
          <cell r="V89">
            <v>1110.72</v>
          </cell>
        </row>
        <row r="90">
          <cell r="B90">
            <v>10</v>
          </cell>
          <cell r="D90" t="str">
            <v>E2000</v>
          </cell>
          <cell r="F90" t="str">
            <v>Trench  For Yard Lighting (.3 x 1 x 200m)</v>
          </cell>
          <cell r="G90">
            <v>60</v>
          </cell>
          <cell r="H90" t="str">
            <v>Cm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155</v>
          </cell>
          <cell r="P90">
            <v>58.125</v>
          </cell>
          <cell r="Q90">
            <v>9300</v>
          </cell>
          <cell r="S90">
            <v>0</v>
          </cell>
          <cell r="U90">
            <v>0</v>
          </cell>
          <cell r="V90">
            <v>9300</v>
          </cell>
        </row>
        <row r="91">
          <cell r="B91">
            <v>10</v>
          </cell>
          <cell r="D91" t="str">
            <v>E2000</v>
          </cell>
          <cell r="F91" t="str">
            <v>Backfill/Sand/Compaction for Hydrovac Trench</v>
          </cell>
          <cell r="G91">
            <v>60</v>
          </cell>
          <cell r="H91" t="str">
            <v>Cm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85</v>
          </cell>
          <cell r="P91">
            <v>31.875</v>
          </cell>
          <cell r="Q91">
            <v>5100</v>
          </cell>
          <cell r="S91">
            <v>0</v>
          </cell>
          <cell r="U91">
            <v>0</v>
          </cell>
          <cell r="V91">
            <v>5100</v>
          </cell>
        </row>
        <row r="92">
          <cell r="B92">
            <v>10</v>
          </cell>
          <cell r="D92" t="str">
            <v>E2000</v>
          </cell>
          <cell r="F92" t="str">
            <v>Cable Protection For Buried Cables</v>
          </cell>
          <cell r="G92">
            <v>200</v>
          </cell>
          <cell r="H92" t="str">
            <v>Lm</v>
          </cell>
          <cell r="I92">
            <v>15</v>
          </cell>
          <cell r="J92">
            <v>3000</v>
          </cell>
          <cell r="K92">
            <v>0.34</v>
          </cell>
          <cell r="L92">
            <v>68</v>
          </cell>
          <cell r="M92">
            <v>92</v>
          </cell>
          <cell r="N92">
            <v>6256</v>
          </cell>
          <cell r="O92">
            <v>0</v>
          </cell>
          <cell r="Q92">
            <v>0</v>
          </cell>
          <cell r="S92">
            <v>0</v>
          </cell>
          <cell r="U92">
            <v>0</v>
          </cell>
          <cell r="V92">
            <v>9256</v>
          </cell>
        </row>
        <row r="93">
          <cell r="F93" t="str">
            <v>COMMUNICATION</v>
          </cell>
          <cell r="H93" t="str">
            <v xml:space="preserve"> </v>
          </cell>
          <cell r="J93">
            <v>0</v>
          </cell>
          <cell r="L93">
            <v>0</v>
          </cell>
          <cell r="M93">
            <v>0</v>
          </cell>
          <cell r="N93">
            <v>0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</row>
        <row r="94">
          <cell r="F94" t="str">
            <v>Fiber Optic Cables</v>
          </cell>
          <cell r="J94">
            <v>0</v>
          </cell>
          <cell r="L94">
            <v>0</v>
          </cell>
          <cell r="M94">
            <v>0</v>
          </cell>
          <cell r="N94">
            <v>0</v>
          </cell>
          <cell r="Q94">
            <v>0</v>
          </cell>
          <cell r="S94">
            <v>0</v>
          </cell>
          <cell r="U94">
            <v>0</v>
          </cell>
          <cell r="V94">
            <v>0</v>
          </cell>
        </row>
        <row r="95">
          <cell r="B95">
            <v>10</v>
          </cell>
          <cell r="D95" t="str">
            <v>E2000</v>
          </cell>
          <cell r="F95" t="str">
            <v>Armoured Fibre Optic Cabling</v>
          </cell>
          <cell r="G95">
            <v>100</v>
          </cell>
          <cell r="H95" t="str">
            <v>Lm</v>
          </cell>
          <cell r="I95">
            <v>15.3</v>
          </cell>
          <cell r="J95">
            <v>1530</v>
          </cell>
          <cell r="K95">
            <v>0.19</v>
          </cell>
          <cell r="L95">
            <v>19</v>
          </cell>
          <cell r="M95">
            <v>92</v>
          </cell>
          <cell r="N95">
            <v>1748</v>
          </cell>
          <cell r="Q95">
            <v>0</v>
          </cell>
          <cell r="S95">
            <v>0</v>
          </cell>
          <cell r="U95">
            <v>0</v>
          </cell>
          <cell r="V95">
            <v>3278</v>
          </cell>
        </row>
        <row r="96">
          <cell r="B96">
            <v>10</v>
          </cell>
          <cell r="D96" t="str">
            <v>E2000</v>
          </cell>
          <cell r="F96" t="str">
            <v>Termination-Armoured Fiber Cable</v>
          </cell>
          <cell r="G96">
            <v>1</v>
          </cell>
          <cell r="H96" t="str">
            <v>Ea</v>
          </cell>
          <cell r="I96">
            <v>1824</v>
          </cell>
          <cell r="J96">
            <v>1824</v>
          </cell>
          <cell r="K96">
            <v>13.8</v>
          </cell>
          <cell r="L96">
            <v>13.8</v>
          </cell>
          <cell r="M96">
            <v>92</v>
          </cell>
          <cell r="N96">
            <v>1269.6000000000001</v>
          </cell>
          <cell r="Q96">
            <v>0</v>
          </cell>
          <cell r="S96">
            <v>0</v>
          </cell>
          <cell r="U96">
            <v>0</v>
          </cell>
          <cell r="V96">
            <v>3093.6000000000004</v>
          </cell>
        </row>
        <row r="97">
          <cell r="F97" t="str">
            <v>Network Cables</v>
          </cell>
          <cell r="J97">
            <v>0</v>
          </cell>
          <cell r="L97">
            <v>0</v>
          </cell>
          <cell r="M97">
            <v>0</v>
          </cell>
          <cell r="N97">
            <v>0</v>
          </cell>
          <cell r="Q97">
            <v>0</v>
          </cell>
          <cell r="S97">
            <v>0</v>
          </cell>
          <cell r="U97">
            <v>0</v>
          </cell>
          <cell r="V97">
            <v>0</v>
          </cell>
        </row>
        <row r="98">
          <cell r="B98">
            <v>10</v>
          </cell>
          <cell r="D98" t="str">
            <v>E2000</v>
          </cell>
          <cell r="F98" t="str">
            <v>1pr#18 AIC Cables</v>
          </cell>
          <cell r="G98">
            <v>800</v>
          </cell>
          <cell r="H98" t="str">
            <v>Lm</v>
          </cell>
          <cell r="I98">
            <v>4.5</v>
          </cell>
          <cell r="J98">
            <v>3600</v>
          </cell>
          <cell r="K98">
            <v>0.1</v>
          </cell>
          <cell r="L98">
            <v>80</v>
          </cell>
          <cell r="M98">
            <v>92</v>
          </cell>
          <cell r="N98">
            <v>7360</v>
          </cell>
          <cell r="Q98">
            <v>0</v>
          </cell>
          <cell r="S98">
            <v>0</v>
          </cell>
          <cell r="U98">
            <v>0</v>
          </cell>
          <cell r="V98">
            <v>10960</v>
          </cell>
        </row>
        <row r="99">
          <cell r="B99">
            <v>10</v>
          </cell>
          <cell r="D99" t="str">
            <v>E2000</v>
          </cell>
          <cell r="F99" t="str">
            <v>Cable Termination/Connectors 1pr#18 Teck-HAZ</v>
          </cell>
          <cell r="G99">
            <v>8</v>
          </cell>
          <cell r="H99" t="str">
            <v>Ea</v>
          </cell>
          <cell r="I99">
            <v>63.6</v>
          </cell>
          <cell r="J99">
            <v>508.8</v>
          </cell>
          <cell r="K99">
            <v>2.9</v>
          </cell>
          <cell r="L99">
            <v>23.2</v>
          </cell>
          <cell r="M99">
            <v>92</v>
          </cell>
          <cell r="N99">
            <v>2134.4</v>
          </cell>
          <cell r="Q99">
            <v>0</v>
          </cell>
          <cell r="S99">
            <v>0</v>
          </cell>
          <cell r="U99">
            <v>0</v>
          </cell>
          <cell r="V99">
            <v>2643.2000000000003</v>
          </cell>
        </row>
        <row r="100">
          <cell r="F100" t="str">
            <v>Control/Instrument Cables</v>
          </cell>
          <cell r="J100">
            <v>0</v>
          </cell>
          <cell r="L100">
            <v>0</v>
          </cell>
          <cell r="M100">
            <v>0</v>
          </cell>
          <cell r="N100">
            <v>0</v>
          </cell>
          <cell r="Q100">
            <v>0</v>
          </cell>
          <cell r="S100">
            <v>0</v>
          </cell>
          <cell r="U100">
            <v>0</v>
          </cell>
          <cell r="V100">
            <v>0</v>
          </cell>
        </row>
        <row r="101">
          <cell r="B101">
            <v>10</v>
          </cell>
          <cell r="D101" t="str">
            <v>E2000</v>
          </cell>
          <cell r="F101" t="str">
            <v>12tr#16  FOR MOTOR RTDS(2)</v>
          </cell>
          <cell r="G101">
            <v>365</v>
          </cell>
          <cell r="H101" t="str">
            <v>Lm</v>
          </cell>
          <cell r="I101">
            <v>25</v>
          </cell>
          <cell r="J101">
            <v>9125</v>
          </cell>
          <cell r="K101">
            <v>0.26</v>
          </cell>
          <cell r="L101">
            <v>94.9</v>
          </cell>
          <cell r="M101">
            <v>92</v>
          </cell>
          <cell r="N101">
            <v>8730.8000000000011</v>
          </cell>
          <cell r="Q101">
            <v>0</v>
          </cell>
          <cell r="S101">
            <v>0</v>
          </cell>
          <cell r="U101">
            <v>0</v>
          </cell>
          <cell r="V101">
            <v>17855.800000000003</v>
          </cell>
        </row>
        <row r="102">
          <cell r="B102">
            <v>10</v>
          </cell>
          <cell r="D102" t="str">
            <v>E2000</v>
          </cell>
          <cell r="F102" t="str">
            <v>2c#14 Teck Cable</v>
          </cell>
          <cell r="G102">
            <v>1500</v>
          </cell>
          <cell r="H102" t="str">
            <v>Lm</v>
          </cell>
          <cell r="I102">
            <v>3.96</v>
          </cell>
          <cell r="J102">
            <v>5940</v>
          </cell>
          <cell r="K102">
            <v>0.12</v>
          </cell>
          <cell r="L102">
            <v>180</v>
          </cell>
          <cell r="M102">
            <v>92</v>
          </cell>
          <cell r="N102">
            <v>16560</v>
          </cell>
          <cell r="Q102">
            <v>0</v>
          </cell>
          <cell r="S102">
            <v>0</v>
          </cell>
          <cell r="U102">
            <v>0</v>
          </cell>
          <cell r="V102">
            <v>22500</v>
          </cell>
        </row>
        <row r="103">
          <cell r="B103">
            <v>10</v>
          </cell>
          <cell r="D103" t="str">
            <v>E2000</v>
          </cell>
          <cell r="F103" t="str">
            <v>4c#14 Teck cable</v>
          </cell>
          <cell r="G103">
            <v>600</v>
          </cell>
          <cell r="H103" t="str">
            <v>Lm</v>
          </cell>
          <cell r="I103">
            <v>5.18</v>
          </cell>
          <cell r="J103">
            <v>3108</v>
          </cell>
          <cell r="K103">
            <v>0.13</v>
          </cell>
          <cell r="L103">
            <v>78</v>
          </cell>
          <cell r="M103">
            <v>92</v>
          </cell>
          <cell r="N103">
            <v>7176</v>
          </cell>
          <cell r="Q103">
            <v>0</v>
          </cell>
          <cell r="S103">
            <v>0</v>
          </cell>
          <cell r="U103">
            <v>0</v>
          </cell>
          <cell r="V103">
            <v>10284</v>
          </cell>
        </row>
        <row r="104">
          <cell r="B104">
            <v>10</v>
          </cell>
          <cell r="D104" t="str">
            <v>E2000</v>
          </cell>
          <cell r="F104" t="str">
            <v>1pr#16 AIC Cable</v>
          </cell>
          <cell r="G104">
            <v>3200</v>
          </cell>
          <cell r="H104" t="str">
            <v>Lm</v>
          </cell>
          <cell r="I104">
            <v>3.3</v>
          </cell>
          <cell r="J104">
            <v>10560</v>
          </cell>
          <cell r="K104">
            <v>0.11</v>
          </cell>
          <cell r="L104">
            <v>352</v>
          </cell>
          <cell r="M104">
            <v>92</v>
          </cell>
          <cell r="N104">
            <v>32384</v>
          </cell>
          <cell r="Q104">
            <v>0</v>
          </cell>
          <cell r="S104">
            <v>0</v>
          </cell>
          <cell r="U104">
            <v>0</v>
          </cell>
          <cell r="V104">
            <v>42944</v>
          </cell>
        </row>
        <row r="105">
          <cell r="B105">
            <v>10</v>
          </cell>
          <cell r="D105" t="str">
            <v>E2000</v>
          </cell>
          <cell r="F105" t="str">
            <v>2pr#16 AIC Cable</v>
          </cell>
          <cell r="G105">
            <v>450</v>
          </cell>
          <cell r="H105" t="str">
            <v>Lm</v>
          </cell>
          <cell r="I105">
            <v>5.6</v>
          </cell>
          <cell r="J105">
            <v>2520</v>
          </cell>
          <cell r="K105">
            <v>0.12</v>
          </cell>
          <cell r="L105">
            <v>54</v>
          </cell>
          <cell r="M105">
            <v>92</v>
          </cell>
          <cell r="N105">
            <v>4968</v>
          </cell>
          <cell r="Q105">
            <v>0</v>
          </cell>
          <cell r="S105">
            <v>0</v>
          </cell>
          <cell r="U105">
            <v>0</v>
          </cell>
          <cell r="V105">
            <v>7488</v>
          </cell>
        </row>
        <row r="106">
          <cell r="B106">
            <v>10</v>
          </cell>
          <cell r="D106" t="str">
            <v>E2000</v>
          </cell>
          <cell r="F106" t="str">
            <v>Cable Termination/Connectors 2c #14 Teck-HAZ</v>
          </cell>
          <cell r="G106">
            <v>22</v>
          </cell>
          <cell r="H106" t="str">
            <v>Ea</v>
          </cell>
          <cell r="I106">
            <v>68</v>
          </cell>
          <cell r="J106">
            <v>1496</v>
          </cell>
          <cell r="K106">
            <v>3.26</v>
          </cell>
          <cell r="L106">
            <v>71.72</v>
          </cell>
          <cell r="M106">
            <v>92</v>
          </cell>
          <cell r="N106">
            <v>6598.24</v>
          </cell>
          <cell r="Q106">
            <v>0</v>
          </cell>
          <cell r="S106">
            <v>0</v>
          </cell>
          <cell r="U106">
            <v>0</v>
          </cell>
          <cell r="V106">
            <v>8094.24</v>
          </cell>
        </row>
        <row r="107">
          <cell r="B107">
            <v>10</v>
          </cell>
          <cell r="D107" t="str">
            <v>E2000</v>
          </cell>
          <cell r="F107" t="str">
            <v>Cable Termination/Connectors 4c #14 Teck-HAZ</v>
          </cell>
          <cell r="G107">
            <v>2</v>
          </cell>
          <cell r="H107" t="str">
            <v>Ea</v>
          </cell>
          <cell r="I107">
            <v>67.099999999999994</v>
          </cell>
          <cell r="J107">
            <v>134.19999999999999</v>
          </cell>
          <cell r="K107">
            <v>4.3</v>
          </cell>
          <cell r="L107">
            <v>8.6</v>
          </cell>
          <cell r="M107">
            <v>92</v>
          </cell>
          <cell r="N107">
            <v>791.19999999999993</v>
          </cell>
          <cell r="Q107">
            <v>0</v>
          </cell>
          <cell r="S107">
            <v>0</v>
          </cell>
          <cell r="U107">
            <v>0</v>
          </cell>
          <cell r="V107">
            <v>925.39999999999986</v>
          </cell>
        </row>
        <row r="108">
          <cell r="B108">
            <v>10</v>
          </cell>
          <cell r="D108" t="str">
            <v>E2000</v>
          </cell>
          <cell r="F108" t="str">
            <v>Cable Termination/Connectors 1pr#16 AIC-HAZ</v>
          </cell>
          <cell r="G108">
            <v>22</v>
          </cell>
          <cell r="H108" t="str">
            <v>Ea</v>
          </cell>
          <cell r="I108">
            <v>63.6</v>
          </cell>
          <cell r="J108">
            <v>1399.2</v>
          </cell>
          <cell r="K108">
            <v>2.89</v>
          </cell>
          <cell r="L108">
            <v>63.580000000000005</v>
          </cell>
          <cell r="M108">
            <v>92</v>
          </cell>
          <cell r="N108">
            <v>5849.3600000000006</v>
          </cell>
          <cell r="Q108">
            <v>0</v>
          </cell>
          <cell r="S108">
            <v>0</v>
          </cell>
          <cell r="U108">
            <v>0</v>
          </cell>
          <cell r="V108">
            <v>7248.56</v>
          </cell>
        </row>
        <row r="109">
          <cell r="B109">
            <v>10</v>
          </cell>
          <cell r="D109" t="str">
            <v>E2000</v>
          </cell>
          <cell r="F109" t="str">
            <v>Cable Termination/Connectors 2pr#16 AIC-HAZ</v>
          </cell>
          <cell r="G109">
            <v>2</v>
          </cell>
          <cell r="H109" t="str">
            <v>Ea</v>
          </cell>
          <cell r="I109">
            <v>66.599999999999994</v>
          </cell>
          <cell r="J109">
            <v>133.19999999999999</v>
          </cell>
          <cell r="K109">
            <v>3.72</v>
          </cell>
          <cell r="L109">
            <v>7.44</v>
          </cell>
          <cell r="M109">
            <v>92</v>
          </cell>
          <cell r="N109">
            <v>684.48</v>
          </cell>
          <cell r="Q109">
            <v>0</v>
          </cell>
          <cell r="S109">
            <v>0</v>
          </cell>
          <cell r="U109">
            <v>0</v>
          </cell>
          <cell r="V109">
            <v>817.68000000000006</v>
          </cell>
        </row>
        <row r="110">
          <cell r="B110">
            <v>10</v>
          </cell>
          <cell r="D110" t="str">
            <v>E2000</v>
          </cell>
          <cell r="F110" t="str">
            <v>Cable Termination/Connectors 12tr#16 AIC-HAZ</v>
          </cell>
          <cell r="G110">
            <v>2</v>
          </cell>
          <cell r="H110" t="str">
            <v>Ea</v>
          </cell>
          <cell r="I110">
            <v>285</v>
          </cell>
          <cell r="J110">
            <v>570</v>
          </cell>
          <cell r="K110">
            <v>21.3</v>
          </cell>
          <cell r="L110">
            <v>42.6</v>
          </cell>
          <cell r="M110">
            <v>92</v>
          </cell>
          <cell r="N110">
            <v>3919.2000000000003</v>
          </cell>
          <cell r="Q110">
            <v>0</v>
          </cell>
          <cell r="S110">
            <v>0</v>
          </cell>
          <cell r="U110">
            <v>0</v>
          </cell>
          <cell r="V110">
            <v>4489.2000000000007</v>
          </cell>
        </row>
        <row r="111">
          <cell r="F111" t="str">
            <v>Terminal Boxes/Control Stations</v>
          </cell>
          <cell r="J111">
            <v>0</v>
          </cell>
          <cell r="L111">
            <v>0</v>
          </cell>
          <cell r="M111">
            <v>0</v>
          </cell>
          <cell r="N111">
            <v>0</v>
          </cell>
          <cell r="Q111">
            <v>0</v>
          </cell>
          <cell r="S111">
            <v>0</v>
          </cell>
          <cell r="U111">
            <v>0</v>
          </cell>
          <cell r="V111">
            <v>0</v>
          </cell>
        </row>
        <row r="112">
          <cell r="B112">
            <v>10</v>
          </cell>
          <cell r="D112" t="str">
            <v>E2000</v>
          </cell>
          <cell r="F112" t="str">
            <v>Control Station c/w C-Channel Mount</v>
          </cell>
          <cell r="G112">
            <v>2</v>
          </cell>
          <cell r="H112" t="str">
            <v>Ea</v>
          </cell>
          <cell r="I112">
            <v>616</v>
          </cell>
          <cell r="J112">
            <v>1232</v>
          </cell>
          <cell r="K112">
            <v>10.3</v>
          </cell>
          <cell r="L112">
            <v>20.6</v>
          </cell>
          <cell r="M112">
            <v>92</v>
          </cell>
          <cell r="N112">
            <v>1895.2</v>
          </cell>
          <cell r="Q112">
            <v>0</v>
          </cell>
          <cell r="S112">
            <v>0</v>
          </cell>
          <cell r="U112">
            <v>0</v>
          </cell>
          <cell r="V112">
            <v>3127.2</v>
          </cell>
        </row>
        <row r="113">
          <cell r="B113">
            <v>10</v>
          </cell>
          <cell r="D113" t="str">
            <v>E2000</v>
          </cell>
          <cell r="F113" t="str">
            <v>Pump Control/Inst Box Assembly</v>
          </cell>
          <cell r="G113">
            <v>2</v>
          </cell>
          <cell r="H113" t="str">
            <v>Ea</v>
          </cell>
          <cell r="I113">
            <v>2180</v>
          </cell>
          <cell r="J113">
            <v>4360</v>
          </cell>
          <cell r="K113">
            <v>22.3</v>
          </cell>
          <cell r="L113">
            <v>44.6</v>
          </cell>
          <cell r="M113">
            <v>92</v>
          </cell>
          <cell r="N113">
            <v>4103.2</v>
          </cell>
          <cell r="Q113">
            <v>0</v>
          </cell>
          <cell r="S113">
            <v>0</v>
          </cell>
          <cell r="U113">
            <v>0</v>
          </cell>
          <cell r="V113">
            <v>8463.2000000000007</v>
          </cell>
        </row>
        <row r="114">
          <cell r="B114">
            <v>10</v>
          </cell>
          <cell r="D114" t="str">
            <v>E2000</v>
          </cell>
          <cell r="F114" t="str">
            <v>Area Lighting</v>
          </cell>
          <cell r="G114">
            <v>5</v>
          </cell>
          <cell r="H114" t="str">
            <v>Ea</v>
          </cell>
          <cell r="I114">
            <v>2500</v>
          </cell>
          <cell r="J114">
            <v>12500</v>
          </cell>
          <cell r="K114">
            <v>19.600000000000001</v>
          </cell>
          <cell r="L114">
            <v>98</v>
          </cell>
          <cell r="M114">
            <v>92</v>
          </cell>
          <cell r="N114">
            <v>9016</v>
          </cell>
          <cell r="Q114">
            <v>0</v>
          </cell>
          <cell r="S114">
            <v>0</v>
          </cell>
          <cell r="U114">
            <v>0</v>
          </cell>
          <cell r="V114">
            <v>21516</v>
          </cell>
        </row>
        <row r="115">
          <cell r="B115">
            <v>10</v>
          </cell>
          <cell r="D115" t="str">
            <v>E2000</v>
          </cell>
          <cell r="F115" t="str">
            <v>PVC Sleeves/90's</v>
          </cell>
          <cell r="G115">
            <v>1</v>
          </cell>
          <cell r="H115" t="str">
            <v>Lot</v>
          </cell>
          <cell r="I115">
            <v>4000</v>
          </cell>
          <cell r="J115">
            <v>4000</v>
          </cell>
          <cell r="K115">
            <v>40</v>
          </cell>
          <cell r="L115">
            <v>40</v>
          </cell>
          <cell r="M115">
            <v>92</v>
          </cell>
          <cell r="N115">
            <v>3680</v>
          </cell>
          <cell r="Q115">
            <v>0</v>
          </cell>
          <cell r="S115">
            <v>0</v>
          </cell>
          <cell r="U115">
            <v>0</v>
          </cell>
          <cell r="V115">
            <v>7680</v>
          </cell>
        </row>
        <row r="116">
          <cell r="F116" t="str">
            <v>Grounding- Substation, ESB, Pump Bld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Q116">
            <v>0</v>
          </cell>
          <cell r="S116">
            <v>0</v>
          </cell>
          <cell r="U116">
            <v>0</v>
          </cell>
          <cell r="V116">
            <v>0</v>
          </cell>
        </row>
        <row r="117">
          <cell r="B117">
            <v>10</v>
          </cell>
          <cell r="D117" t="str">
            <v>E2000</v>
          </cell>
          <cell r="F117" t="str">
            <v>#4/0 Bare Copper Conductor</v>
          </cell>
          <cell r="G117">
            <v>200</v>
          </cell>
          <cell r="H117" t="str">
            <v>Lm</v>
          </cell>
          <cell r="I117">
            <v>18.3</v>
          </cell>
          <cell r="J117">
            <v>3660</v>
          </cell>
          <cell r="K117">
            <v>0.17</v>
          </cell>
          <cell r="L117">
            <v>34</v>
          </cell>
          <cell r="M117">
            <v>92</v>
          </cell>
          <cell r="N117">
            <v>3128</v>
          </cell>
          <cell r="Q117">
            <v>0</v>
          </cell>
          <cell r="S117">
            <v>0</v>
          </cell>
          <cell r="U117">
            <v>0</v>
          </cell>
          <cell r="V117">
            <v>6788</v>
          </cell>
        </row>
        <row r="118">
          <cell r="B118">
            <v>10</v>
          </cell>
          <cell r="D118" t="str">
            <v>E2000</v>
          </cell>
          <cell r="F118" t="str">
            <v>#2/0 Green Grounding Conductor</v>
          </cell>
          <cell r="G118">
            <v>1000</v>
          </cell>
          <cell r="H118" t="str">
            <v>Lm</v>
          </cell>
          <cell r="I118">
            <v>14.8</v>
          </cell>
          <cell r="J118">
            <v>14800</v>
          </cell>
          <cell r="K118">
            <v>0.2</v>
          </cell>
          <cell r="L118">
            <v>200</v>
          </cell>
          <cell r="M118">
            <v>92</v>
          </cell>
          <cell r="N118">
            <v>18400</v>
          </cell>
          <cell r="Q118">
            <v>0</v>
          </cell>
          <cell r="S118">
            <v>0</v>
          </cell>
          <cell r="U118">
            <v>0</v>
          </cell>
          <cell r="V118">
            <v>33200</v>
          </cell>
        </row>
        <row r="119">
          <cell r="B119">
            <v>10</v>
          </cell>
          <cell r="D119" t="str">
            <v>E2000</v>
          </cell>
          <cell r="F119" t="str">
            <v>Ground Rod</v>
          </cell>
          <cell r="G119">
            <v>20</v>
          </cell>
          <cell r="H119" t="str">
            <v>Ea</v>
          </cell>
          <cell r="I119">
            <v>60</v>
          </cell>
          <cell r="J119">
            <v>1200</v>
          </cell>
          <cell r="K119">
            <v>6</v>
          </cell>
          <cell r="L119">
            <v>120</v>
          </cell>
          <cell r="M119">
            <v>92</v>
          </cell>
          <cell r="N119">
            <v>11040</v>
          </cell>
          <cell r="Q119">
            <v>0</v>
          </cell>
          <cell r="S119">
            <v>0</v>
          </cell>
          <cell r="U119">
            <v>0</v>
          </cell>
          <cell r="V119">
            <v>12240</v>
          </cell>
        </row>
        <row r="120">
          <cell r="B120">
            <v>10</v>
          </cell>
          <cell r="D120" t="str">
            <v>E2000</v>
          </cell>
          <cell r="F120" t="str">
            <v>Ground Wells</v>
          </cell>
          <cell r="G120">
            <v>10</v>
          </cell>
          <cell r="H120" t="str">
            <v>Ea</v>
          </cell>
          <cell r="I120">
            <v>80</v>
          </cell>
          <cell r="J120">
            <v>800</v>
          </cell>
          <cell r="K120">
            <v>3</v>
          </cell>
          <cell r="L120">
            <v>30</v>
          </cell>
          <cell r="M120">
            <v>92</v>
          </cell>
          <cell r="N120">
            <v>2760</v>
          </cell>
          <cell r="Q120">
            <v>0</v>
          </cell>
          <cell r="S120">
            <v>0</v>
          </cell>
          <cell r="U120">
            <v>0</v>
          </cell>
          <cell r="V120">
            <v>3560</v>
          </cell>
        </row>
        <row r="121">
          <cell r="B121">
            <v>10</v>
          </cell>
          <cell r="D121" t="str">
            <v>E2000</v>
          </cell>
          <cell r="F121" t="str">
            <v>Ground Connection Assembly-Bolted</v>
          </cell>
          <cell r="G121">
            <v>10</v>
          </cell>
          <cell r="H121" t="str">
            <v>Ea</v>
          </cell>
          <cell r="I121">
            <v>60</v>
          </cell>
          <cell r="J121">
            <v>600</v>
          </cell>
          <cell r="K121">
            <v>2</v>
          </cell>
          <cell r="L121">
            <v>20</v>
          </cell>
          <cell r="M121">
            <v>92</v>
          </cell>
          <cell r="N121">
            <v>1840</v>
          </cell>
          <cell r="Q121">
            <v>0</v>
          </cell>
          <cell r="S121">
            <v>0</v>
          </cell>
          <cell r="U121">
            <v>0</v>
          </cell>
          <cell r="V121">
            <v>2440</v>
          </cell>
        </row>
        <row r="122">
          <cell r="B122">
            <v>10</v>
          </cell>
          <cell r="D122" t="str">
            <v>E2000</v>
          </cell>
          <cell r="F122" t="str">
            <v>Ground Connection Assembly-Compression</v>
          </cell>
          <cell r="G122">
            <v>30</v>
          </cell>
          <cell r="H122" t="str">
            <v>Ea</v>
          </cell>
          <cell r="I122">
            <v>75</v>
          </cell>
          <cell r="J122">
            <v>2250</v>
          </cell>
          <cell r="K122">
            <v>2.5</v>
          </cell>
          <cell r="L122">
            <v>75</v>
          </cell>
          <cell r="M122">
            <v>92</v>
          </cell>
          <cell r="N122">
            <v>6900</v>
          </cell>
          <cell r="Q122">
            <v>0</v>
          </cell>
          <cell r="S122">
            <v>0</v>
          </cell>
          <cell r="U122">
            <v>0</v>
          </cell>
          <cell r="V122">
            <v>9150</v>
          </cell>
        </row>
        <row r="123">
          <cell r="B123">
            <v>10</v>
          </cell>
          <cell r="D123" t="str">
            <v>E2000</v>
          </cell>
          <cell r="F123" t="str">
            <v xml:space="preserve">Tray Grounding Post &amp; Tail Connection </v>
          </cell>
          <cell r="G123">
            <v>200</v>
          </cell>
          <cell r="H123" t="str">
            <v>Ea</v>
          </cell>
          <cell r="I123">
            <v>62</v>
          </cell>
          <cell r="J123">
            <v>12400</v>
          </cell>
          <cell r="K123">
            <v>1.19</v>
          </cell>
          <cell r="L123">
            <v>238</v>
          </cell>
          <cell r="M123">
            <v>92</v>
          </cell>
          <cell r="N123">
            <v>21896</v>
          </cell>
          <cell r="Q123">
            <v>0</v>
          </cell>
          <cell r="S123">
            <v>0</v>
          </cell>
          <cell r="U123">
            <v>0</v>
          </cell>
          <cell r="V123">
            <v>34296</v>
          </cell>
        </row>
        <row r="124">
          <cell r="B124">
            <v>10</v>
          </cell>
          <cell r="D124" t="str">
            <v>E2000</v>
          </cell>
          <cell r="F124" t="str">
            <v>Chain Trench-(Grounding)</v>
          </cell>
          <cell r="G124">
            <v>120</v>
          </cell>
          <cell r="H124" t="str">
            <v>Lm</v>
          </cell>
          <cell r="J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25</v>
          </cell>
          <cell r="P124">
            <v>18.75</v>
          </cell>
          <cell r="Q124">
            <v>3000</v>
          </cell>
          <cell r="S124">
            <v>0</v>
          </cell>
          <cell r="U124">
            <v>0</v>
          </cell>
          <cell r="V124">
            <v>3000</v>
          </cell>
        </row>
        <row r="125">
          <cell r="J125">
            <v>0</v>
          </cell>
          <cell r="L125">
            <v>0</v>
          </cell>
          <cell r="M125">
            <v>0</v>
          </cell>
          <cell r="N125">
            <v>0</v>
          </cell>
          <cell r="Q125">
            <v>0</v>
          </cell>
          <cell r="S125">
            <v>0</v>
          </cell>
          <cell r="U125">
            <v>0</v>
          </cell>
          <cell r="V125">
            <v>0</v>
          </cell>
        </row>
        <row r="126">
          <cell r="B126">
            <v>10</v>
          </cell>
          <cell r="D126" t="str">
            <v>E1000</v>
          </cell>
          <cell r="F126" t="str">
            <v>Pre-Start-Up Testing</v>
          </cell>
          <cell r="G126">
            <v>1</v>
          </cell>
          <cell r="H126" t="str">
            <v>Lot</v>
          </cell>
          <cell r="J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30000</v>
          </cell>
          <cell r="P126">
            <v>200</v>
          </cell>
          <cell r="Q126">
            <v>30000</v>
          </cell>
          <cell r="S126">
            <v>0</v>
          </cell>
          <cell r="U126">
            <v>0</v>
          </cell>
          <cell r="V126">
            <v>30000</v>
          </cell>
        </row>
        <row r="127">
          <cell r="J127">
            <v>0</v>
          </cell>
          <cell r="L127">
            <v>0</v>
          </cell>
          <cell r="M127">
            <v>0</v>
          </cell>
          <cell r="N127">
            <v>0</v>
          </cell>
          <cell r="Q127">
            <v>0</v>
          </cell>
          <cell r="S127">
            <v>0</v>
          </cell>
          <cell r="U127">
            <v>0</v>
          </cell>
          <cell r="V127">
            <v>0</v>
          </cell>
        </row>
        <row r="128">
          <cell r="F128" t="str">
            <v>ALLOWANCES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  <cell r="Q128">
            <v>0</v>
          </cell>
          <cell r="S128">
            <v>0</v>
          </cell>
          <cell r="U128">
            <v>0</v>
          </cell>
          <cell r="V128">
            <v>0</v>
          </cell>
        </row>
        <row r="129">
          <cell r="B129">
            <v>10</v>
          </cell>
          <cell r="D129" t="str">
            <v>E1000</v>
          </cell>
          <cell r="F129" t="str">
            <v>MTO ALLOWANCE  - 10%</v>
          </cell>
          <cell r="G129">
            <v>1</v>
          </cell>
          <cell r="H129" t="str">
            <v>Lot</v>
          </cell>
          <cell r="I129">
            <v>59040.195500000002</v>
          </cell>
          <cell r="J129">
            <v>59040.195500000002</v>
          </cell>
          <cell r="K129">
            <v>488.94430000000011</v>
          </cell>
          <cell r="L129">
            <v>488.94430000000011</v>
          </cell>
          <cell r="M129">
            <v>92</v>
          </cell>
          <cell r="N129">
            <v>44982.875600000014</v>
          </cell>
          <cell r="Q129">
            <v>0</v>
          </cell>
          <cell r="S129">
            <v>0</v>
          </cell>
          <cell r="U129">
            <v>0</v>
          </cell>
          <cell r="V129">
            <v>104023.07110000002</v>
          </cell>
        </row>
        <row r="130">
          <cell r="B130">
            <v>10</v>
          </cell>
          <cell r="D130" t="str">
            <v>E2000</v>
          </cell>
          <cell r="F130" t="str">
            <v>MTO ALLOWANCE  - 10%</v>
          </cell>
          <cell r="G130">
            <v>1</v>
          </cell>
          <cell r="H130" t="str">
            <v>Lot</v>
          </cell>
          <cell r="I130">
            <v>31790.874499999994</v>
          </cell>
          <cell r="J130">
            <v>31790.874499999994</v>
          </cell>
          <cell r="K130">
            <v>263.27770000000004</v>
          </cell>
          <cell r="L130">
            <v>263.27770000000004</v>
          </cell>
          <cell r="M130">
            <v>92</v>
          </cell>
          <cell r="N130">
            <v>24221.548400000003</v>
          </cell>
          <cell r="Q130">
            <v>0</v>
          </cell>
          <cell r="S130">
            <v>0</v>
          </cell>
          <cell r="U130">
            <v>0</v>
          </cell>
          <cell r="V130">
            <v>56012.422899999998</v>
          </cell>
        </row>
        <row r="131">
          <cell r="B131">
            <v>10</v>
          </cell>
          <cell r="D131" t="str">
            <v>E1000</v>
          </cell>
          <cell r="F131" t="str">
            <v>PRODUCTIVITY ADJUSTMENT</v>
          </cell>
          <cell r="G131">
            <v>1</v>
          </cell>
          <cell r="H131" t="str">
            <v>Lot</v>
          </cell>
          <cell r="K131">
            <v>1613.5161900000005</v>
          </cell>
          <cell r="L131">
            <v>1613.5161900000005</v>
          </cell>
          <cell r="M131">
            <v>92</v>
          </cell>
          <cell r="N131">
            <v>148443.48948000005</v>
          </cell>
          <cell r="Q131">
            <v>0</v>
          </cell>
          <cell r="S131">
            <v>0</v>
          </cell>
          <cell r="U131">
            <v>0</v>
          </cell>
          <cell r="V131">
            <v>148443.48948000005</v>
          </cell>
        </row>
        <row r="132">
          <cell r="B132">
            <v>10</v>
          </cell>
          <cell r="D132" t="str">
            <v>E2000</v>
          </cell>
          <cell r="F132" t="str">
            <v>PRODUCTIVITY ADJUSTMENT</v>
          </cell>
          <cell r="G132">
            <v>1</v>
          </cell>
          <cell r="H132" t="str">
            <v>Lot</v>
          </cell>
          <cell r="K132">
            <v>868.81641000000013</v>
          </cell>
          <cell r="L132">
            <v>868.81641000000013</v>
          </cell>
          <cell r="M132">
            <v>92</v>
          </cell>
          <cell r="N132">
            <v>79931.109720000008</v>
          </cell>
          <cell r="Q132">
            <v>0</v>
          </cell>
          <cell r="S132">
            <v>0</v>
          </cell>
          <cell r="U132">
            <v>0</v>
          </cell>
          <cell r="V132">
            <v>79931.109720000008</v>
          </cell>
        </row>
        <row r="133">
          <cell r="B133">
            <v>10</v>
          </cell>
          <cell r="D133" t="str">
            <v>E1000</v>
          </cell>
          <cell r="F133" t="str">
            <v>WINTER WORK ADJUSTMENT</v>
          </cell>
          <cell r="G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Q133">
            <v>0</v>
          </cell>
          <cell r="S133">
            <v>0</v>
          </cell>
          <cell r="U133">
            <v>0</v>
          </cell>
          <cell r="V133">
            <v>0</v>
          </cell>
        </row>
        <row r="134">
          <cell r="B134">
            <v>10</v>
          </cell>
          <cell r="D134" t="str">
            <v>E2000</v>
          </cell>
          <cell r="F134" t="str">
            <v>WINTER WORK ADJUSTMENT</v>
          </cell>
          <cell r="G134">
            <v>0</v>
          </cell>
          <cell r="L134">
            <v>0</v>
          </cell>
          <cell r="M134">
            <v>0</v>
          </cell>
          <cell r="N134">
            <v>0</v>
          </cell>
          <cell r="Q134">
            <v>0</v>
          </cell>
          <cell r="S134">
            <v>0</v>
          </cell>
          <cell r="U134">
            <v>0</v>
          </cell>
          <cell r="V134">
            <v>0</v>
          </cell>
        </row>
        <row r="135"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Q135">
            <v>0</v>
          </cell>
          <cell r="S135">
            <v>0</v>
          </cell>
          <cell r="U135">
            <v>0</v>
          </cell>
          <cell r="V135">
            <v>0</v>
          </cell>
        </row>
        <row r="136">
          <cell r="F136" t="str">
            <v>SCAFFOLDING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  <cell r="Q136">
            <v>0</v>
          </cell>
          <cell r="S136">
            <v>0</v>
          </cell>
          <cell r="U136">
            <v>0</v>
          </cell>
          <cell r="V136">
            <v>0</v>
          </cell>
        </row>
        <row r="137">
          <cell r="B137">
            <v>10</v>
          </cell>
          <cell r="D137" t="str">
            <v>E1000</v>
          </cell>
          <cell r="F137" t="str">
            <v>SCAFFOLDING ALLOWANCE</v>
          </cell>
          <cell r="G137">
            <v>1</v>
          </cell>
          <cell r="H137" t="str">
            <v>Lot</v>
          </cell>
          <cell r="K137">
            <v>209.75710470000004</v>
          </cell>
          <cell r="L137">
            <v>209.75710470000004</v>
          </cell>
          <cell r="M137">
            <v>92</v>
          </cell>
          <cell r="N137">
            <v>19297.653632400004</v>
          </cell>
          <cell r="Q137">
            <v>0</v>
          </cell>
          <cell r="S137">
            <v>0</v>
          </cell>
          <cell r="U137">
            <v>0</v>
          </cell>
          <cell r="V137">
            <v>19297.653632400004</v>
          </cell>
        </row>
        <row r="138">
          <cell r="B138">
            <v>10</v>
          </cell>
          <cell r="D138" t="str">
            <v>E2000</v>
          </cell>
          <cell r="F138" t="str">
            <v>SCAFFOLDING ALLOWANCE</v>
          </cell>
          <cell r="G138">
            <v>1</v>
          </cell>
          <cell r="H138" t="str">
            <v>Lot</v>
          </cell>
          <cell r="K138">
            <v>112.94613330000001</v>
          </cell>
          <cell r="L138">
            <v>112.94613330000001</v>
          </cell>
          <cell r="M138">
            <v>92</v>
          </cell>
          <cell r="N138">
            <v>10391.044263600001</v>
          </cell>
          <cell r="Q138">
            <v>0</v>
          </cell>
          <cell r="S138">
            <v>0</v>
          </cell>
          <cell r="U138">
            <v>0</v>
          </cell>
          <cell r="V138">
            <v>10391.044263600001</v>
          </cell>
        </row>
        <row r="139">
          <cell r="J139">
            <v>0</v>
          </cell>
          <cell r="L139">
            <v>0</v>
          </cell>
          <cell r="M139">
            <v>0</v>
          </cell>
          <cell r="N139">
            <v>0</v>
          </cell>
          <cell r="Q139">
            <v>0</v>
          </cell>
          <cell r="S139">
            <v>0</v>
          </cell>
          <cell r="U139">
            <v>0</v>
          </cell>
          <cell r="V139">
            <v>0</v>
          </cell>
        </row>
        <row r="140">
          <cell r="F140" t="str">
            <v>SUBTOTAL HRS - FOR CAMP AND INDIRECT CALC</v>
          </cell>
          <cell r="J140">
            <v>0</v>
          </cell>
          <cell r="L140">
            <v>11079.477838000003</v>
          </cell>
          <cell r="M140">
            <v>0</v>
          </cell>
          <cell r="P140">
            <v>667.90625</v>
          </cell>
          <cell r="Q140">
            <v>0</v>
          </cell>
          <cell r="S140">
            <v>0</v>
          </cell>
          <cell r="U140">
            <v>0</v>
          </cell>
          <cell r="V140">
            <v>0</v>
          </cell>
        </row>
        <row r="141"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Q141">
            <v>0</v>
          </cell>
          <cell r="S141">
            <v>0</v>
          </cell>
          <cell r="U141">
            <v>0</v>
          </cell>
          <cell r="V141">
            <v>0</v>
          </cell>
        </row>
        <row r="142">
          <cell r="F142" t="str">
            <v xml:space="preserve"> PUMP STATION</v>
          </cell>
          <cell r="J142">
            <v>0</v>
          </cell>
          <cell r="L142">
            <v>0</v>
          </cell>
          <cell r="M142">
            <v>0</v>
          </cell>
          <cell r="N142">
            <v>0</v>
          </cell>
          <cell r="Q142">
            <v>0</v>
          </cell>
          <cell r="S142">
            <v>0</v>
          </cell>
          <cell r="U142">
            <v>0</v>
          </cell>
          <cell r="V142">
            <v>0</v>
          </cell>
        </row>
        <row r="143">
          <cell r="F143" t="str">
            <v>MAIN POWER INFRASTRUCTURES FOR 4 x 5000 HPM/L Motors (4 Running)</v>
          </cell>
          <cell r="J143">
            <v>0</v>
          </cell>
          <cell r="L143">
            <v>0</v>
          </cell>
          <cell r="M143">
            <v>0</v>
          </cell>
          <cell r="N143">
            <v>0</v>
          </cell>
          <cell r="Q143">
            <v>0</v>
          </cell>
          <cell r="S143">
            <v>0</v>
          </cell>
          <cell r="U143">
            <v>0</v>
          </cell>
          <cell r="V143">
            <v>0</v>
          </cell>
        </row>
        <row r="144">
          <cell r="F144" t="str">
            <v>OUTDOOR 5 kV SWITCHGEAR</v>
          </cell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Q144">
            <v>0</v>
          </cell>
          <cell r="S144">
            <v>0</v>
          </cell>
          <cell r="U144">
            <v>0</v>
          </cell>
          <cell r="V144">
            <v>0</v>
          </cell>
        </row>
        <row r="145">
          <cell r="B145">
            <v>11</v>
          </cell>
          <cell r="D145" t="str">
            <v>E1000</v>
          </cell>
          <cell r="F145" t="str">
            <v>5kV 4000 A Main Isolation Switch</v>
          </cell>
          <cell r="G145">
            <v>1</v>
          </cell>
          <cell r="H145" t="str">
            <v>Ea</v>
          </cell>
          <cell r="I145">
            <v>22281.25</v>
          </cell>
          <cell r="J145">
            <v>22281.25</v>
          </cell>
          <cell r="K145">
            <v>40</v>
          </cell>
          <cell r="L145">
            <v>40</v>
          </cell>
          <cell r="M145">
            <v>92</v>
          </cell>
          <cell r="N145">
            <v>3680</v>
          </cell>
          <cell r="Q145">
            <v>0</v>
          </cell>
          <cell r="S145">
            <v>0</v>
          </cell>
          <cell r="U145">
            <v>0</v>
          </cell>
          <cell r="V145">
            <v>25961.25</v>
          </cell>
        </row>
        <row r="146">
          <cell r="B146">
            <v>11</v>
          </cell>
          <cell r="D146" t="str">
            <v>E1000</v>
          </cell>
          <cell r="F146" t="str">
            <v>5 kV IPS AL (EH) Tubular Bus</v>
          </cell>
          <cell r="G146">
            <v>1</v>
          </cell>
          <cell r="H146" t="str">
            <v>Lot</v>
          </cell>
          <cell r="I146">
            <v>15093.749999999998</v>
          </cell>
          <cell r="J146">
            <v>15093.749999999998</v>
          </cell>
          <cell r="K146">
            <v>400</v>
          </cell>
          <cell r="L146">
            <v>400</v>
          </cell>
          <cell r="M146">
            <v>92</v>
          </cell>
          <cell r="N146">
            <v>36800</v>
          </cell>
          <cell r="Q146">
            <v>0</v>
          </cell>
          <cell r="S146">
            <v>0</v>
          </cell>
          <cell r="U146">
            <v>0</v>
          </cell>
          <cell r="V146">
            <v>51893.75</v>
          </cell>
        </row>
        <row r="147">
          <cell r="B147">
            <v>11</v>
          </cell>
          <cell r="D147" t="str">
            <v>E1000</v>
          </cell>
          <cell r="F147" t="str">
            <v xml:space="preserve">5KV 4000A Outdoor Switchgear Breaker Cubicle, c/w  5kV 4000A No Load Disc &amp; 600 A Load Break Swicth </v>
          </cell>
          <cell r="G147">
            <v>1</v>
          </cell>
          <cell r="H147" t="str">
            <v>Ea</v>
          </cell>
          <cell r="I147">
            <v>196937.49999999997</v>
          </cell>
          <cell r="J147">
            <v>196937.49999999997</v>
          </cell>
          <cell r="K147">
            <v>100</v>
          </cell>
          <cell r="L147">
            <v>100</v>
          </cell>
          <cell r="M147">
            <v>92</v>
          </cell>
          <cell r="N147">
            <v>9200</v>
          </cell>
          <cell r="Q147">
            <v>0</v>
          </cell>
          <cell r="S147">
            <v>0</v>
          </cell>
          <cell r="U147">
            <v>0</v>
          </cell>
          <cell r="V147">
            <v>206137.49999999997</v>
          </cell>
        </row>
        <row r="148">
          <cell r="F148" t="str">
            <v>SECONDARY WIRING FROM SUBSTATION TO ESB-1 UNDERGROUND</v>
          </cell>
          <cell r="J148">
            <v>0</v>
          </cell>
          <cell r="L148">
            <v>0</v>
          </cell>
          <cell r="M148">
            <v>0</v>
          </cell>
          <cell r="N148">
            <v>0</v>
          </cell>
          <cell r="Q148">
            <v>0</v>
          </cell>
          <cell r="S148">
            <v>0</v>
          </cell>
          <cell r="U148">
            <v>0</v>
          </cell>
          <cell r="V148">
            <v>0</v>
          </cell>
        </row>
        <row r="149">
          <cell r="B149">
            <v>11</v>
          </cell>
          <cell r="D149" t="str">
            <v>E2000</v>
          </cell>
          <cell r="F149" t="str">
            <v>Excavation (Hydrovac) - Mob/Demob</v>
          </cell>
          <cell r="G149">
            <v>1</v>
          </cell>
          <cell r="H149" t="str">
            <v>Lot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2000</v>
          </cell>
          <cell r="P149">
            <v>12.5</v>
          </cell>
          <cell r="Q149">
            <v>2000</v>
          </cell>
          <cell r="S149">
            <v>0</v>
          </cell>
          <cell r="U149">
            <v>0</v>
          </cell>
          <cell r="V149">
            <v>2000</v>
          </cell>
        </row>
        <row r="150">
          <cell r="B150">
            <v>11</v>
          </cell>
          <cell r="D150" t="str">
            <v>E2000</v>
          </cell>
          <cell r="F150" t="str">
            <v>Excavation (Hydrovac) (10 m x 1 m dp x 1.8 m)</v>
          </cell>
          <cell r="G150">
            <v>18</v>
          </cell>
          <cell r="H150" t="str">
            <v>Cm</v>
          </cell>
          <cell r="J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155</v>
          </cell>
          <cell r="P150">
            <v>17.4375</v>
          </cell>
          <cell r="Q150">
            <v>2790</v>
          </cell>
          <cell r="S150">
            <v>0</v>
          </cell>
          <cell r="U150">
            <v>0</v>
          </cell>
          <cell r="V150">
            <v>2790</v>
          </cell>
        </row>
        <row r="151">
          <cell r="B151">
            <v>11</v>
          </cell>
          <cell r="D151" t="str">
            <v>E2000</v>
          </cell>
          <cell r="F151" t="str">
            <v>Backfill/Sand/Compaction for Hydrovac Trench</v>
          </cell>
          <cell r="G151">
            <v>18</v>
          </cell>
          <cell r="H151" t="str">
            <v>Cm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85</v>
          </cell>
          <cell r="P151">
            <v>9.5625</v>
          </cell>
          <cell r="Q151">
            <v>1530</v>
          </cell>
          <cell r="S151">
            <v>0</v>
          </cell>
          <cell r="U151">
            <v>0</v>
          </cell>
          <cell r="V151">
            <v>1530</v>
          </cell>
        </row>
        <row r="152">
          <cell r="B152">
            <v>11</v>
          </cell>
          <cell r="D152" t="str">
            <v>E2000</v>
          </cell>
          <cell r="F152" t="str">
            <v>Cable Protection-Concrete (30 m x .15 m x 1.8m)</v>
          </cell>
          <cell r="G152">
            <v>8</v>
          </cell>
          <cell r="H152" t="str">
            <v>Cm</v>
          </cell>
          <cell r="J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300</v>
          </cell>
          <cell r="P152">
            <v>15</v>
          </cell>
          <cell r="Q152">
            <v>2400</v>
          </cell>
          <cell r="S152">
            <v>0</v>
          </cell>
          <cell r="U152">
            <v>0</v>
          </cell>
          <cell r="V152">
            <v>2400</v>
          </cell>
        </row>
        <row r="153">
          <cell r="B153">
            <v>11</v>
          </cell>
          <cell r="D153" t="str">
            <v>E2000</v>
          </cell>
          <cell r="F153" t="str">
            <v>Hand Digging (20 m x .8m x 1m)</v>
          </cell>
          <cell r="G153">
            <v>16</v>
          </cell>
          <cell r="H153" t="str">
            <v>Cm</v>
          </cell>
          <cell r="J153">
            <v>0</v>
          </cell>
          <cell r="K153">
            <v>3</v>
          </cell>
          <cell r="L153">
            <v>48</v>
          </cell>
          <cell r="M153">
            <v>92</v>
          </cell>
          <cell r="N153">
            <v>4416</v>
          </cell>
          <cell r="O153">
            <v>0</v>
          </cell>
          <cell r="P153">
            <v>0</v>
          </cell>
          <cell r="Q153">
            <v>0</v>
          </cell>
          <cell r="S153">
            <v>0</v>
          </cell>
          <cell r="U153">
            <v>0</v>
          </cell>
          <cell r="V153">
            <v>4416</v>
          </cell>
        </row>
        <row r="154">
          <cell r="B154">
            <v>11</v>
          </cell>
          <cell r="D154" t="str">
            <v>E2000</v>
          </cell>
          <cell r="F154" t="str">
            <v>Backfill/Sand/Compaction for Hand Trench</v>
          </cell>
          <cell r="G154">
            <v>16</v>
          </cell>
          <cell r="H154" t="str">
            <v>Cm</v>
          </cell>
          <cell r="J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85</v>
          </cell>
          <cell r="P154">
            <v>8.5</v>
          </cell>
          <cell r="Q154">
            <v>1360</v>
          </cell>
          <cell r="S154">
            <v>0</v>
          </cell>
          <cell r="U154">
            <v>0</v>
          </cell>
          <cell r="V154">
            <v>1360</v>
          </cell>
        </row>
        <row r="155">
          <cell r="B155">
            <v>11</v>
          </cell>
          <cell r="D155" t="str">
            <v>E2000</v>
          </cell>
          <cell r="F155" t="str">
            <v>900mm (36") 5 kV Cable Tray (ESB from Main Sub ( 10 x 750MCM))</v>
          </cell>
          <cell r="G155">
            <v>300</v>
          </cell>
          <cell r="H155" t="str">
            <v>Lm</v>
          </cell>
          <cell r="I155">
            <v>47.12</v>
          </cell>
          <cell r="J155">
            <v>14136</v>
          </cell>
          <cell r="K155">
            <v>0.93</v>
          </cell>
          <cell r="L155">
            <v>279</v>
          </cell>
          <cell r="M155">
            <v>92</v>
          </cell>
          <cell r="N155">
            <v>25668</v>
          </cell>
          <cell r="Q155">
            <v>0</v>
          </cell>
          <cell r="S155">
            <v>0</v>
          </cell>
          <cell r="U155">
            <v>0</v>
          </cell>
          <cell r="V155">
            <v>39804</v>
          </cell>
        </row>
        <row r="156">
          <cell r="B156">
            <v>11</v>
          </cell>
          <cell r="D156" t="str">
            <v>E2000</v>
          </cell>
          <cell r="F156" t="str">
            <v>Tray Fittings &amp; Accessories-20%</v>
          </cell>
          <cell r="G156">
            <v>1</v>
          </cell>
          <cell r="H156" t="str">
            <v>Lot</v>
          </cell>
          <cell r="I156">
            <v>2827.2000000000003</v>
          </cell>
          <cell r="J156">
            <v>2827.2000000000003</v>
          </cell>
          <cell r="K156">
            <v>55.800000000000004</v>
          </cell>
          <cell r="L156">
            <v>55.800000000000004</v>
          </cell>
          <cell r="M156">
            <v>92</v>
          </cell>
          <cell r="N156">
            <v>5133.6000000000004</v>
          </cell>
          <cell r="Q156">
            <v>0</v>
          </cell>
          <cell r="S156">
            <v>0</v>
          </cell>
          <cell r="U156">
            <v>0</v>
          </cell>
          <cell r="V156">
            <v>7960.8000000000011</v>
          </cell>
        </row>
        <row r="157">
          <cell r="B157">
            <v>11</v>
          </cell>
          <cell r="D157" t="str">
            <v>E2000</v>
          </cell>
          <cell r="F157" t="str">
            <v>3c#750 Kcmil 5kV Teck Cable (10)</v>
          </cell>
          <cell r="G157">
            <v>1500</v>
          </cell>
          <cell r="H157" t="str">
            <v>Lm</v>
          </cell>
          <cell r="I157">
            <v>206</v>
          </cell>
          <cell r="J157">
            <v>309000</v>
          </cell>
          <cell r="K157">
            <v>0.8</v>
          </cell>
          <cell r="L157">
            <v>1200</v>
          </cell>
          <cell r="M157">
            <v>92</v>
          </cell>
          <cell r="N157">
            <v>110400</v>
          </cell>
          <cell r="Q157">
            <v>0</v>
          </cell>
          <cell r="S157">
            <v>0</v>
          </cell>
          <cell r="U157">
            <v>0</v>
          </cell>
          <cell r="V157">
            <v>419400</v>
          </cell>
        </row>
        <row r="158">
          <cell r="B158">
            <v>11</v>
          </cell>
          <cell r="D158" t="str">
            <v>E2000</v>
          </cell>
          <cell r="F158" t="str">
            <v>Cable Termination/Connectors 3c#750 5kV Terminations-NONHAZ</v>
          </cell>
          <cell r="G158">
            <v>10</v>
          </cell>
          <cell r="H158" t="str">
            <v>Ea</v>
          </cell>
          <cell r="I158">
            <v>907</v>
          </cell>
          <cell r="J158">
            <v>9070</v>
          </cell>
          <cell r="K158">
            <v>24</v>
          </cell>
          <cell r="L158">
            <v>240</v>
          </cell>
          <cell r="M158">
            <v>92</v>
          </cell>
          <cell r="N158">
            <v>22080</v>
          </cell>
          <cell r="Q158">
            <v>0</v>
          </cell>
          <cell r="S158">
            <v>0</v>
          </cell>
          <cell r="U158">
            <v>0</v>
          </cell>
          <cell r="V158">
            <v>31150</v>
          </cell>
        </row>
        <row r="159">
          <cell r="B159">
            <v>11</v>
          </cell>
          <cell r="D159" t="str">
            <v>E2000</v>
          </cell>
          <cell r="F159" t="str">
            <v>3C#6  5kV Teck Cable</v>
          </cell>
          <cell r="G159">
            <v>80</v>
          </cell>
          <cell r="H159" t="str">
            <v>Lm</v>
          </cell>
          <cell r="I159">
            <v>19.559999999999999</v>
          </cell>
          <cell r="J159">
            <v>1564.8</v>
          </cell>
          <cell r="K159">
            <v>0.22</v>
          </cell>
          <cell r="L159">
            <v>17.600000000000001</v>
          </cell>
          <cell r="M159">
            <v>92</v>
          </cell>
          <cell r="N159">
            <v>1619.2</v>
          </cell>
          <cell r="Q159">
            <v>0</v>
          </cell>
          <cell r="S159">
            <v>0</v>
          </cell>
          <cell r="U159">
            <v>0</v>
          </cell>
          <cell r="V159">
            <v>3184</v>
          </cell>
        </row>
        <row r="160">
          <cell r="B160">
            <v>11</v>
          </cell>
          <cell r="D160" t="str">
            <v>E2000</v>
          </cell>
          <cell r="F160" t="str">
            <v>Cable Termination/Connectors 3c#6 5kV Terminations-NONHAZ</v>
          </cell>
          <cell r="G160">
            <v>1</v>
          </cell>
          <cell r="H160" t="str">
            <v>Ea</v>
          </cell>
          <cell r="I160">
            <v>118</v>
          </cell>
          <cell r="J160">
            <v>118</v>
          </cell>
          <cell r="K160">
            <v>9.9</v>
          </cell>
          <cell r="L160">
            <v>9.9</v>
          </cell>
          <cell r="M160">
            <v>92</v>
          </cell>
          <cell r="N160">
            <v>910.80000000000007</v>
          </cell>
          <cell r="Q160">
            <v>0</v>
          </cell>
          <cell r="S160">
            <v>0</v>
          </cell>
          <cell r="U160">
            <v>0</v>
          </cell>
          <cell r="V160">
            <v>1028.8000000000002</v>
          </cell>
        </row>
        <row r="161">
          <cell r="F161" t="str">
            <v>ESB-1 ELECTRICAL BUILDING EQUIPMENT (EXTENSION)</v>
          </cell>
          <cell r="H161" t="str">
            <v xml:space="preserve"> </v>
          </cell>
          <cell r="J161">
            <v>0</v>
          </cell>
          <cell r="L161">
            <v>0</v>
          </cell>
          <cell r="M161">
            <v>0</v>
          </cell>
          <cell r="N161">
            <v>0</v>
          </cell>
          <cell r="Q161">
            <v>0</v>
          </cell>
          <cell r="S161">
            <v>0</v>
          </cell>
          <cell r="U161">
            <v>0</v>
          </cell>
          <cell r="V161">
            <v>0</v>
          </cell>
        </row>
        <row r="162">
          <cell r="B162">
            <v>11</v>
          </cell>
          <cell r="D162" t="str">
            <v>E1000</v>
          </cell>
          <cell r="F162" t="str">
            <v>5KV MCC LINE-UP (4 UNITS) 1 VFDS &amp; 1 Breaker</v>
          </cell>
          <cell r="G162">
            <v>1</v>
          </cell>
          <cell r="H162" t="str">
            <v>Lot</v>
          </cell>
          <cell r="I162">
            <v>370000</v>
          </cell>
          <cell r="J162">
            <v>370000</v>
          </cell>
          <cell r="K162">
            <v>310</v>
          </cell>
          <cell r="L162">
            <v>310</v>
          </cell>
          <cell r="M162">
            <v>92</v>
          </cell>
          <cell r="N162">
            <v>28520</v>
          </cell>
          <cell r="Q162">
            <v>0</v>
          </cell>
          <cell r="S162">
            <v>0</v>
          </cell>
          <cell r="U162">
            <v>0</v>
          </cell>
          <cell r="V162">
            <v>398520</v>
          </cell>
        </row>
        <row r="163">
          <cell r="B163">
            <v>11</v>
          </cell>
          <cell r="D163" t="str">
            <v>E1000</v>
          </cell>
          <cell r="F163" t="str">
            <v>VFD 5KV-5000HP RATED</v>
          </cell>
          <cell r="G163">
            <v>1</v>
          </cell>
          <cell r="H163" t="str">
            <v>Ea</v>
          </cell>
          <cell r="I163">
            <v>600000</v>
          </cell>
          <cell r="J163">
            <v>600000</v>
          </cell>
          <cell r="K163">
            <v>80</v>
          </cell>
          <cell r="L163">
            <v>80</v>
          </cell>
          <cell r="M163">
            <v>92</v>
          </cell>
          <cell r="N163">
            <v>7360</v>
          </cell>
          <cell r="Q163">
            <v>0</v>
          </cell>
          <cell r="S163">
            <v>0</v>
          </cell>
          <cell r="U163">
            <v>0</v>
          </cell>
          <cell r="V163">
            <v>607360</v>
          </cell>
        </row>
        <row r="164">
          <cell r="B164">
            <v>11</v>
          </cell>
          <cell r="D164" t="str">
            <v>E1000</v>
          </cell>
          <cell r="F164" t="str">
            <v>45KVA 480/120/208v Transformer</v>
          </cell>
          <cell r="G164">
            <v>1</v>
          </cell>
          <cell r="H164" t="str">
            <v>Ea</v>
          </cell>
          <cell r="I164">
            <v>4500</v>
          </cell>
          <cell r="J164">
            <v>4500</v>
          </cell>
          <cell r="K164">
            <v>19.5</v>
          </cell>
          <cell r="L164">
            <v>19.5</v>
          </cell>
          <cell r="M164">
            <v>92</v>
          </cell>
          <cell r="N164">
            <v>1794</v>
          </cell>
          <cell r="Q164">
            <v>0</v>
          </cell>
          <cell r="S164">
            <v>0</v>
          </cell>
          <cell r="U164">
            <v>0</v>
          </cell>
          <cell r="V164">
            <v>6294</v>
          </cell>
        </row>
        <row r="165">
          <cell r="B165">
            <v>11</v>
          </cell>
          <cell r="D165" t="str">
            <v>E1000</v>
          </cell>
          <cell r="F165" t="str">
            <v>AC Power  Distribution Panel</v>
          </cell>
          <cell r="G165">
            <v>1</v>
          </cell>
          <cell r="H165" t="str">
            <v>Ea</v>
          </cell>
          <cell r="I165">
            <v>1200</v>
          </cell>
          <cell r="J165">
            <v>1200</v>
          </cell>
          <cell r="K165">
            <v>4.8</v>
          </cell>
          <cell r="L165">
            <v>4.8</v>
          </cell>
          <cell r="M165">
            <v>92</v>
          </cell>
          <cell r="N165">
            <v>441.59999999999997</v>
          </cell>
          <cell r="Q165">
            <v>0</v>
          </cell>
          <cell r="S165">
            <v>0</v>
          </cell>
          <cell r="U165">
            <v>0</v>
          </cell>
          <cell r="V165">
            <v>1641.6</v>
          </cell>
        </row>
        <row r="166">
          <cell r="B166">
            <v>11</v>
          </cell>
          <cell r="D166" t="str">
            <v>E1000</v>
          </cell>
          <cell r="F166" t="str">
            <v>UPS Unit c/w Battery Bank (6KVA) &amp; Dist Panel</v>
          </cell>
          <cell r="G166">
            <v>1</v>
          </cell>
          <cell r="H166" t="str">
            <v>Ea</v>
          </cell>
          <cell r="I166">
            <v>18000</v>
          </cell>
          <cell r="J166">
            <v>18000</v>
          </cell>
          <cell r="K166">
            <v>84</v>
          </cell>
          <cell r="L166">
            <v>84</v>
          </cell>
          <cell r="M166">
            <v>92</v>
          </cell>
          <cell r="N166">
            <v>7728</v>
          </cell>
          <cell r="Q166">
            <v>0</v>
          </cell>
          <cell r="S166">
            <v>0</v>
          </cell>
          <cell r="U166">
            <v>0</v>
          </cell>
          <cell r="V166">
            <v>25728</v>
          </cell>
        </row>
        <row r="167">
          <cell r="B167">
            <v>11</v>
          </cell>
          <cell r="D167" t="str">
            <v>E1000</v>
          </cell>
          <cell r="F167" t="str">
            <v xml:space="preserve">480V MCC ( 3 additional sections to exist. MCC) </v>
          </cell>
          <cell r="G167">
            <v>1</v>
          </cell>
          <cell r="H167" t="str">
            <v>Ea</v>
          </cell>
          <cell r="I167">
            <v>15000</v>
          </cell>
          <cell r="J167">
            <v>15000</v>
          </cell>
          <cell r="K167">
            <v>27</v>
          </cell>
          <cell r="L167">
            <v>27</v>
          </cell>
          <cell r="M167">
            <v>92</v>
          </cell>
          <cell r="N167">
            <v>2484</v>
          </cell>
          <cell r="Q167">
            <v>0</v>
          </cell>
          <cell r="S167">
            <v>0</v>
          </cell>
          <cell r="U167">
            <v>0</v>
          </cell>
          <cell r="V167">
            <v>17484</v>
          </cell>
        </row>
        <row r="168">
          <cell r="B168">
            <v>11</v>
          </cell>
          <cell r="D168" t="str">
            <v>E1000</v>
          </cell>
          <cell r="F168" t="str">
            <v>Additional Labour Addition To Existing</v>
          </cell>
          <cell r="G168">
            <v>1</v>
          </cell>
          <cell r="H168" t="str">
            <v>Lot</v>
          </cell>
          <cell r="J168">
            <v>0</v>
          </cell>
          <cell r="K168">
            <v>40</v>
          </cell>
          <cell r="L168">
            <v>40</v>
          </cell>
          <cell r="M168">
            <v>92</v>
          </cell>
          <cell r="N168">
            <v>3680</v>
          </cell>
          <cell r="Q168">
            <v>0</v>
          </cell>
          <cell r="S168">
            <v>0</v>
          </cell>
          <cell r="U168">
            <v>0</v>
          </cell>
          <cell r="V168">
            <v>3680</v>
          </cell>
        </row>
        <row r="169">
          <cell r="B169">
            <v>11</v>
          </cell>
          <cell r="D169" t="str">
            <v>E1000</v>
          </cell>
          <cell r="F169" t="str">
            <v>ESB Building Receptacles</v>
          </cell>
          <cell r="G169">
            <v>10</v>
          </cell>
          <cell r="H169" t="str">
            <v>Ea</v>
          </cell>
          <cell r="I169">
            <v>80</v>
          </cell>
          <cell r="J169">
            <v>800</v>
          </cell>
          <cell r="K169">
            <v>4</v>
          </cell>
          <cell r="L169">
            <v>40</v>
          </cell>
          <cell r="M169">
            <v>92</v>
          </cell>
          <cell r="N169">
            <v>3680</v>
          </cell>
          <cell r="Q169">
            <v>0</v>
          </cell>
          <cell r="S169">
            <v>0</v>
          </cell>
          <cell r="U169">
            <v>0</v>
          </cell>
          <cell r="V169">
            <v>4480</v>
          </cell>
        </row>
        <row r="170">
          <cell r="B170">
            <v>11</v>
          </cell>
          <cell r="D170" t="str">
            <v>E1000</v>
          </cell>
          <cell r="F170" t="str">
            <v>ESB ESB Extension Lighting/Exits/Batt Packs</v>
          </cell>
          <cell r="G170">
            <v>1</v>
          </cell>
          <cell r="H170" t="str">
            <v>Lot</v>
          </cell>
          <cell r="I170">
            <v>1900</v>
          </cell>
          <cell r="J170">
            <v>1900</v>
          </cell>
          <cell r="K170">
            <v>19</v>
          </cell>
          <cell r="L170">
            <v>19</v>
          </cell>
          <cell r="M170">
            <v>92</v>
          </cell>
          <cell r="N170">
            <v>1748</v>
          </cell>
          <cell r="Q170">
            <v>0</v>
          </cell>
          <cell r="S170">
            <v>0</v>
          </cell>
          <cell r="U170">
            <v>0</v>
          </cell>
          <cell r="V170">
            <v>3648</v>
          </cell>
        </row>
        <row r="171">
          <cell r="B171">
            <v>11</v>
          </cell>
          <cell r="D171" t="str">
            <v>E1000</v>
          </cell>
          <cell r="F171" t="str">
            <v>ESB Extension Interior Wiring/Demo/Relocates</v>
          </cell>
          <cell r="G171">
            <v>1</v>
          </cell>
          <cell r="H171" t="str">
            <v>Lot</v>
          </cell>
          <cell r="I171">
            <v>12000</v>
          </cell>
          <cell r="J171">
            <v>12000</v>
          </cell>
          <cell r="K171">
            <v>440</v>
          </cell>
          <cell r="L171">
            <v>440</v>
          </cell>
          <cell r="M171">
            <v>92</v>
          </cell>
          <cell r="N171">
            <v>40480</v>
          </cell>
          <cell r="Q171">
            <v>0</v>
          </cell>
          <cell r="S171">
            <v>0</v>
          </cell>
          <cell r="U171">
            <v>0</v>
          </cell>
          <cell r="V171">
            <v>52480</v>
          </cell>
        </row>
        <row r="172">
          <cell r="F172" t="str">
            <v xml:space="preserve">PUMP BUILDING </v>
          </cell>
          <cell r="J172">
            <v>0</v>
          </cell>
          <cell r="L172">
            <v>0</v>
          </cell>
          <cell r="M172">
            <v>0</v>
          </cell>
          <cell r="N172">
            <v>0</v>
          </cell>
          <cell r="Q172">
            <v>0</v>
          </cell>
          <cell r="S172">
            <v>0</v>
          </cell>
          <cell r="U172">
            <v>0</v>
          </cell>
          <cell r="V172">
            <v>0</v>
          </cell>
        </row>
        <row r="173">
          <cell r="B173">
            <v>11</v>
          </cell>
          <cell r="D173" t="str">
            <v>E1000</v>
          </cell>
          <cell r="F173" t="str">
            <v>5000 HP/4kV Motor</v>
          </cell>
          <cell r="G173">
            <v>4</v>
          </cell>
          <cell r="H173" t="str">
            <v>Ea</v>
          </cell>
          <cell r="I173">
            <v>180000</v>
          </cell>
          <cell r="J173">
            <v>720000</v>
          </cell>
          <cell r="K173">
            <v>180</v>
          </cell>
          <cell r="L173">
            <v>720</v>
          </cell>
          <cell r="M173">
            <v>92</v>
          </cell>
          <cell r="N173">
            <v>66240</v>
          </cell>
          <cell r="Q173">
            <v>0</v>
          </cell>
          <cell r="S173">
            <v>0</v>
          </cell>
          <cell r="U173">
            <v>0</v>
          </cell>
          <cell r="V173">
            <v>786240</v>
          </cell>
        </row>
        <row r="174">
          <cell r="B174">
            <v>11</v>
          </cell>
          <cell r="D174" t="str">
            <v>E1000</v>
          </cell>
          <cell r="F174" t="str">
            <v>Motor -Testing</v>
          </cell>
          <cell r="G174">
            <v>1</v>
          </cell>
          <cell r="H174" t="str">
            <v>Lot</v>
          </cell>
          <cell r="I174">
            <v>15000</v>
          </cell>
          <cell r="J174">
            <v>15000</v>
          </cell>
          <cell r="L174">
            <v>0</v>
          </cell>
          <cell r="M174">
            <v>0</v>
          </cell>
          <cell r="N174">
            <v>0</v>
          </cell>
          <cell r="Q174">
            <v>0</v>
          </cell>
          <cell r="S174">
            <v>0</v>
          </cell>
          <cell r="U174">
            <v>0</v>
          </cell>
          <cell r="V174">
            <v>15000</v>
          </cell>
        </row>
        <row r="175">
          <cell r="F175" t="str">
            <v>TRAY SYSTEM ESB-1 TO PUMP BUILDING</v>
          </cell>
          <cell r="H175" t="str">
            <v xml:space="preserve"> </v>
          </cell>
          <cell r="J175">
            <v>0</v>
          </cell>
          <cell r="L175">
            <v>0</v>
          </cell>
          <cell r="M175">
            <v>0</v>
          </cell>
          <cell r="N175">
            <v>0</v>
          </cell>
          <cell r="Q175">
            <v>0</v>
          </cell>
          <cell r="S175">
            <v>0</v>
          </cell>
          <cell r="U175">
            <v>0</v>
          </cell>
          <cell r="V175">
            <v>0</v>
          </cell>
        </row>
        <row r="176">
          <cell r="F176" t="str">
            <v>VFD</v>
          </cell>
          <cell r="J176">
            <v>0</v>
          </cell>
          <cell r="L176">
            <v>0</v>
          </cell>
          <cell r="M176">
            <v>0</v>
          </cell>
          <cell r="N176">
            <v>0</v>
          </cell>
          <cell r="Q176">
            <v>0</v>
          </cell>
          <cell r="S176">
            <v>0</v>
          </cell>
          <cell r="U176">
            <v>0</v>
          </cell>
          <cell r="V176">
            <v>0</v>
          </cell>
        </row>
        <row r="177">
          <cell r="B177">
            <v>11</v>
          </cell>
          <cell r="D177" t="str">
            <v>E2000</v>
          </cell>
          <cell r="F177" t="str">
            <v>36" 5 KV TRAY FEEDING VFD TRANSFORMER ( 6 x 500MCM) VFD-1</v>
          </cell>
          <cell r="G177">
            <v>30</v>
          </cell>
          <cell r="H177" t="str">
            <v>Lm</v>
          </cell>
          <cell r="I177">
            <v>47.12</v>
          </cell>
          <cell r="J177">
            <v>1413.6</v>
          </cell>
          <cell r="K177">
            <v>0.93</v>
          </cell>
          <cell r="L177">
            <v>27.900000000000002</v>
          </cell>
          <cell r="M177">
            <v>92</v>
          </cell>
          <cell r="N177">
            <v>2566.8000000000002</v>
          </cell>
          <cell r="Q177">
            <v>0</v>
          </cell>
          <cell r="S177">
            <v>0</v>
          </cell>
          <cell r="U177">
            <v>0</v>
          </cell>
          <cell r="V177">
            <v>3980.4</v>
          </cell>
        </row>
        <row r="178">
          <cell r="B178">
            <v>11</v>
          </cell>
          <cell r="D178" t="str">
            <v>E2000</v>
          </cell>
          <cell r="F178" t="str">
            <v>12" 600 Volt CONTROL TRAY VFD Transf to VFD-1</v>
          </cell>
          <cell r="G178">
            <v>30</v>
          </cell>
          <cell r="H178" t="str">
            <v>Lm</v>
          </cell>
          <cell r="I178">
            <v>40.69</v>
          </cell>
          <cell r="J178">
            <v>1220.6999999999998</v>
          </cell>
          <cell r="K178">
            <v>0.8</v>
          </cell>
          <cell r="L178">
            <v>24</v>
          </cell>
          <cell r="M178">
            <v>92</v>
          </cell>
          <cell r="N178">
            <v>2208</v>
          </cell>
          <cell r="Q178">
            <v>0</v>
          </cell>
          <cell r="S178">
            <v>0</v>
          </cell>
          <cell r="U178">
            <v>0</v>
          </cell>
          <cell r="V178">
            <v>3428.7</v>
          </cell>
        </row>
        <row r="179">
          <cell r="F179" t="str">
            <v>ESB-1  and Pump Bulding</v>
          </cell>
          <cell r="J179">
            <v>0</v>
          </cell>
          <cell r="L179">
            <v>0</v>
          </cell>
          <cell r="M179">
            <v>0</v>
          </cell>
          <cell r="N179">
            <v>0</v>
          </cell>
          <cell r="Q179">
            <v>0</v>
          </cell>
          <cell r="S179">
            <v>0</v>
          </cell>
          <cell r="U179">
            <v>0</v>
          </cell>
          <cell r="V179">
            <v>0</v>
          </cell>
        </row>
        <row r="180">
          <cell r="B180">
            <v>11</v>
          </cell>
          <cell r="D180" t="str">
            <v>E2000</v>
          </cell>
          <cell r="F180" t="str">
            <v>36" 5KV TRAY FEEDING PUMP BLDG  plus in ESB ( 2 runs 8 x3c 500 MCM))</v>
          </cell>
          <cell r="G180">
            <v>360</v>
          </cell>
          <cell r="H180" t="str">
            <v>Lm</v>
          </cell>
          <cell r="I180">
            <v>47.12</v>
          </cell>
          <cell r="J180">
            <v>16963.2</v>
          </cell>
          <cell r="K180">
            <v>0.93</v>
          </cell>
          <cell r="L180">
            <v>334.8</v>
          </cell>
          <cell r="M180">
            <v>92</v>
          </cell>
          <cell r="N180">
            <v>30801.600000000002</v>
          </cell>
          <cell r="Q180">
            <v>0</v>
          </cell>
          <cell r="S180">
            <v>0</v>
          </cell>
          <cell r="U180">
            <v>0</v>
          </cell>
          <cell r="V180">
            <v>47764.800000000003</v>
          </cell>
        </row>
        <row r="181">
          <cell r="B181">
            <v>11</v>
          </cell>
          <cell r="D181" t="str">
            <v>E2000</v>
          </cell>
          <cell r="F181" t="str">
            <v>12" 5KV TRAY in PUMP BLDG ( 4 motors)</v>
          </cell>
          <cell r="G181">
            <v>80</v>
          </cell>
          <cell r="H181" t="str">
            <v>Lm</v>
          </cell>
          <cell r="I181">
            <v>40.69</v>
          </cell>
          <cell r="J181">
            <v>3255.2</v>
          </cell>
          <cell r="K181">
            <v>0.8</v>
          </cell>
          <cell r="L181">
            <v>64</v>
          </cell>
          <cell r="M181">
            <v>92</v>
          </cell>
          <cell r="N181">
            <v>5888</v>
          </cell>
          <cell r="Q181">
            <v>0</v>
          </cell>
          <cell r="S181">
            <v>0</v>
          </cell>
          <cell r="U181">
            <v>0</v>
          </cell>
          <cell r="V181">
            <v>9143.2000000000007</v>
          </cell>
        </row>
        <row r="182">
          <cell r="B182">
            <v>11</v>
          </cell>
          <cell r="D182" t="str">
            <v>E2000</v>
          </cell>
          <cell r="F182" t="str">
            <v>12" 600 Volt power/Instr Tray in PMP BLDG to each motor ( 5 motors)</v>
          </cell>
          <cell r="G182">
            <v>100</v>
          </cell>
          <cell r="H182" t="str">
            <v>Lm</v>
          </cell>
          <cell r="I182">
            <v>40.69</v>
          </cell>
          <cell r="J182">
            <v>4069</v>
          </cell>
          <cell r="K182">
            <v>0.8</v>
          </cell>
          <cell r="L182">
            <v>80</v>
          </cell>
          <cell r="M182">
            <v>92</v>
          </cell>
          <cell r="N182">
            <v>7360</v>
          </cell>
          <cell r="Q182">
            <v>0</v>
          </cell>
          <cell r="S182">
            <v>0</v>
          </cell>
          <cell r="U182">
            <v>0</v>
          </cell>
          <cell r="V182">
            <v>11429</v>
          </cell>
        </row>
        <row r="183">
          <cell r="B183">
            <v>11</v>
          </cell>
          <cell r="D183" t="str">
            <v>E2000</v>
          </cell>
          <cell r="F183" t="str">
            <v>24"  INSTRUMENT TRAY FEEDING PUMP BLDG plus in ESB</v>
          </cell>
          <cell r="G183">
            <v>180</v>
          </cell>
          <cell r="H183" t="str">
            <v>Lm</v>
          </cell>
          <cell r="I183">
            <v>43.56</v>
          </cell>
          <cell r="J183">
            <v>7840.8</v>
          </cell>
          <cell r="K183">
            <v>0.84</v>
          </cell>
          <cell r="L183">
            <v>151.19999999999999</v>
          </cell>
          <cell r="M183">
            <v>92</v>
          </cell>
          <cell r="N183">
            <v>13910.4</v>
          </cell>
          <cell r="Q183">
            <v>0</v>
          </cell>
          <cell r="S183">
            <v>0</v>
          </cell>
          <cell r="U183">
            <v>0</v>
          </cell>
          <cell r="V183">
            <v>21751.200000000001</v>
          </cell>
        </row>
        <row r="184">
          <cell r="B184">
            <v>11</v>
          </cell>
          <cell r="D184" t="str">
            <v>E2000</v>
          </cell>
          <cell r="F184" t="str">
            <v>12" INSTR TRAY to Instr. Devices</v>
          </cell>
          <cell r="G184">
            <v>100</v>
          </cell>
          <cell r="H184" t="str">
            <v>Lm</v>
          </cell>
          <cell r="I184">
            <v>40.69</v>
          </cell>
          <cell r="J184">
            <v>4069</v>
          </cell>
          <cell r="K184">
            <v>0.8</v>
          </cell>
          <cell r="L184">
            <v>80</v>
          </cell>
          <cell r="M184">
            <v>92</v>
          </cell>
          <cell r="N184">
            <v>7360</v>
          </cell>
          <cell r="Q184">
            <v>0</v>
          </cell>
          <cell r="S184">
            <v>0</v>
          </cell>
          <cell r="U184">
            <v>0</v>
          </cell>
          <cell r="V184">
            <v>11429</v>
          </cell>
        </row>
        <row r="185">
          <cell r="B185">
            <v>11</v>
          </cell>
          <cell r="D185" t="str">
            <v>E2000</v>
          </cell>
          <cell r="F185" t="str">
            <v>12" INSTR 600 Volt Tray to Pig Trap</v>
          </cell>
          <cell r="G185">
            <v>100</v>
          </cell>
          <cell r="H185" t="str">
            <v>Lm</v>
          </cell>
          <cell r="I185">
            <v>40.69</v>
          </cell>
          <cell r="J185">
            <v>4069</v>
          </cell>
          <cell r="K185">
            <v>0.8</v>
          </cell>
          <cell r="L185">
            <v>80</v>
          </cell>
          <cell r="M185">
            <v>92</v>
          </cell>
          <cell r="N185">
            <v>7360</v>
          </cell>
          <cell r="Q185">
            <v>0</v>
          </cell>
          <cell r="S185">
            <v>0</v>
          </cell>
          <cell r="U185">
            <v>0</v>
          </cell>
          <cell r="V185">
            <v>11429</v>
          </cell>
        </row>
        <row r="186">
          <cell r="B186">
            <v>11</v>
          </cell>
          <cell r="D186" t="str">
            <v>E2000</v>
          </cell>
          <cell r="F186" t="str">
            <v>Tray Fittings &amp; Accessories-20%</v>
          </cell>
          <cell r="G186">
            <v>1</v>
          </cell>
          <cell r="H186" t="str">
            <v>Lot</v>
          </cell>
          <cell r="I186">
            <v>8580.1</v>
          </cell>
          <cell r="J186">
            <v>8580.1</v>
          </cell>
          <cell r="K186">
            <v>168.38000000000002</v>
          </cell>
          <cell r="L186">
            <v>168.38000000000002</v>
          </cell>
          <cell r="M186">
            <v>92</v>
          </cell>
          <cell r="N186">
            <v>15490.960000000003</v>
          </cell>
          <cell r="Q186">
            <v>0</v>
          </cell>
          <cell r="S186">
            <v>0</v>
          </cell>
          <cell r="U186">
            <v>0</v>
          </cell>
          <cell r="V186">
            <v>24071.060000000005</v>
          </cell>
        </row>
        <row r="187">
          <cell r="F187" t="str">
            <v>5KV CABLE SYSTEM</v>
          </cell>
          <cell r="J187">
            <v>0</v>
          </cell>
          <cell r="L187">
            <v>0</v>
          </cell>
          <cell r="M187">
            <v>0</v>
          </cell>
          <cell r="N187">
            <v>0</v>
          </cell>
          <cell r="Q187">
            <v>0</v>
          </cell>
          <cell r="S187">
            <v>0</v>
          </cell>
          <cell r="U187">
            <v>0</v>
          </cell>
          <cell r="V187">
            <v>0</v>
          </cell>
        </row>
        <row r="188">
          <cell r="F188" t="str">
            <v>VFD-1</v>
          </cell>
          <cell r="J188">
            <v>0</v>
          </cell>
          <cell r="L188">
            <v>0</v>
          </cell>
          <cell r="M188">
            <v>0</v>
          </cell>
          <cell r="N188">
            <v>0</v>
          </cell>
          <cell r="Q188">
            <v>0</v>
          </cell>
          <cell r="S188">
            <v>0</v>
          </cell>
          <cell r="U188">
            <v>0</v>
          </cell>
          <cell r="V188">
            <v>0</v>
          </cell>
        </row>
        <row r="189">
          <cell r="B189">
            <v>11</v>
          </cell>
          <cell r="D189" t="str">
            <v>E2000</v>
          </cell>
          <cell r="F189" t="str">
            <v>3C#500 KCMIL TECK (5kV) 2 parallel SWG to VFD Transformer VFD-1</v>
          </cell>
          <cell r="G189">
            <v>100</v>
          </cell>
          <cell r="H189" t="str">
            <v>Lm</v>
          </cell>
          <cell r="I189">
            <v>193</v>
          </cell>
          <cell r="J189">
            <v>19300</v>
          </cell>
          <cell r="K189">
            <v>0.56999999999999995</v>
          </cell>
          <cell r="L189">
            <v>56.999999999999993</v>
          </cell>
          <cell r="M189">
            <v>92</v>
          </cell>
          <cell r="N189">
            <v>5243.9999999999991</v>
          </cell>
          <cell r="Q189">
            <v>0</v>
          </cell>
          <cell r="S189">
            <v>0</v>
          </cell>
          <cell r="U189">
            <v>0</v>
          </cell>
          <cell r="V189">
            <v>24544</v>
          </cell>
        </row>
        <row r="190">
          <cell r="B190">
            <v>11</v>
          </cell>
          <cell r="D190" t="str">
            <v>E2000</v>
          </cell>
          <cell r="F190" t="str">
            <v>Cable Termination/Connectors-3c#500 Kcmil Teck -NONHAZ</v>
          </cell>
          <cell r="G190">
            <v>2</v>
          </cell>
          <cell r="H190" t="str">
            <v>Ea</v>
          </cell>
          <cell r="I190">
            <v>551</v>
          </cell>
          <cell r="J190">
            <v>1102</v>
          </cell>
          <cell r="K190">
            <v>21.28</v>
          </cell>
          <cell r="L190">
            <v>42.56</v>
          </cell>
          <cell r="M190">
            <v>92</v>
          </cell>
          <cell r="N190">
            <v>3915.5200000000004</v>
          </cell>
          <cell r="Q190">
            <v>0</v>
          </cell>
          <cell r="S190">
            <v>0</v>
          </cell>
          <cell r="U190">
            <v>0</v>
          </cell>
          <cell r="V190">
            <v>5017.5200000000004</v>
          </cell>
        </row>
        <row r="191">
          <cell r="B191">
            <v>11</v>
          </cell>
          <cell r="D191" t="str">
            <v>E2000</v>
          </cell>
          <cell r="F191" t="str">
            <v>3C#500 KCMIL TECK  ( 8kV) (4x500MCM) - VFD TRANSFORMER to VFD-1</v>
          </cell>
          <cell r="G191">
            <v>200</v>
          </cell>
          <cell r="H191" t="str">
            <v>Lm</v>
          </cell>
          <cell r="I191">
            <v>306</v>
          </cell>
          <cell r="J191">
            <v>61200</v>
          </cell>
          <cell r="K191">
            <v>0.63</v>
          </cell>
          <cell r="L191">
            <v>126</v>
          </cell>
          <cell r="M191">
            <v>92</v>
          </cell>
          <cell r="N191">
            <v>11592</v>
          </cell>
          <cell r="Q191">
            <v>0</v>
          </cell>
          <cell r="S191">
            <v>0</v>
          </cell>
          <cell r="U191">
            <v>0</v>
          </cell>
          <cell r="V191">
            <v>72792</v>
          </cell>
        </row>
        <row r="192">
          <cell r="B192">
            <v>11</v>
          </cell>
          <cell r="D192" t="str">
            <v>E2000</v>
          </cell>
          <cell r="F192" t="str">
            <v>Cable Termination/Connectors-3c#500 Kcmil 8 kV Shielded Teck -NONHAZ</v>
          </cell>
          <cell r="G192">
            <v>4</v>
          </cell>
          <cell r="H192" t="str">
            <v>Ea</v>
          </cell>
          <cell r="I192">
            <v>1764</v>
          </cell>
          <cell r="J192">
            <v>7056</v>
          </cell>
          <cell r="K192">
            <v>67.099999999999994</v>
          </cell>
          <cell r="L192">
            <v>268.39999999999998</v>
          </cell>
          <cell r="M192">
            <v>92</v>
          </cell>
          <cell r="N192">
            <v>24692.799999999999</v>
          </cell>
          <cell r="Q192">
            <v>0</v>
          </cell>
          <cell r="S192">
            <v>0</v>
          </cell>
          <cell r="U192">
            <v>0</v>
          </cell>
          <cell r="V192">
            <v>31748.799999999999</v>
          </cell>
        </row>
        <row r="193">
          <cell r="B193">
            <v>11</v>
          </cell>
          <cell r="D193" t="str">
            <v>E2000</v>
          </cell>
          <cell r="F193" t="str">
            <v>3C#500 KCMIL TECK (5kV) 2 parallel VFD-1 to output Contactor</v>
          </cell>
          <cell r="G193">
            <v>80</v>
          </cell>
          <cell r="H193" t="str">
            <v>Lm</v>
          </cell>
          <cell r="I193">
            <v>193</v>
          </cell>
          <cell r="J193">
            <v>15440</v>
          </cell>
          <cell r="K193">
            <v>0.56999999999999995</v>
          </cell>
          <cell r="L193">
            <v>45.599999999999994</v>
          </cell>
          <cell r="M193">
            <v>92</v>
          </cell>
          <cell r="N193">
            <v>4195.2</v>
          </cell>
          <cell r="Q193">
            <v>0</v>
          </cell>
          <cell r="S193">
            <v>0</v>
          </cell>
          <cell r="U193">
            <v>0</v>
          </cell>
          <cell r="V193">
            <v>19635.2</v>
          </cell>
        </row>
        <row r="194">
          <cell r="B194">
            <v>11</v>
          </cell>
          <cell r="D194" t="str">
            <v>E2000</v>
          </cell>
          <cell r="F194" t="str">
            <v>Cable Termination/Connectors-3c#500 Kcmil Teck -NONHAZ</v>
          </cell>
          <cell r="G194">
            <v>2</v>
          </cell>
          <cell r="H194" t="str">
            <v>Ea</v>
          </cell>
          <cell r="I194">
            <v>551</v>
          </cell>
          <cell r="J194">
            <v>1102</v>
          </cell>
          <cell r="K194">
            <v>21.28</v>
          </cell>
          <cell r="L194">
            <v>42.56</v>
          </cell>
          <cell r="M194">
            <v>92</v>
          </cell>
          <cell r="N194">
            <v>3915.5200000000004</v>
          </cell>
          <cell r="Q194">
            <v>0</v>
          </cell>
          <cell r="S194">
            <v>0</v>
          </cell>
          <cell r="U194">
            <v>0</v>
          </cell>
          <cell r="V194">
            <v>5017.5200000000004</v>
          </cell>
        </row>
        <row r="195">
          <cell r="F195" t="str">
            <v>Motors</v>
          </cell>
          <cell r="J195">
            <v>0</v>
          </cell>
          <cell r="L195">
            <v>0</v>
          </cell>
          <cell r="M195">
            <v>0</v>
          </cell>
          <cell r="N195">
            <v>0</v>
          </cell>
          <cell r="Q195">
            <v>0</v>
          </cell>
          <cell r="S195">
            <v>0</v>
          </cell>
          <cell r="U195">
            <v>0</v>
          </cell>
          <cell r="V195">
            <v>0</v>
          </cell>
        </row>
        <row r="196">
          <cell r="B196">
            <v>11</v>
          </cell>
          <cell r="D196" t="str">
            <v>E2000</v>
          </cell>
          <cell r="F196" t="str">
            <v>3C#500 KCMIL TECK ( 5kV) (8 x 500MCM) VFD Contactor to MOTORS)</v>
          </cell>
          <cell r="G196">
            <v>1200</v>
          </cell>
          <cell r="H196" t="str">
            <v>Lm</v>
          </cell>
          <cell r="I196">
            <v>193</v>
          </cell>
          <cell r="J196">
            <v>231600</v>
          </cell>
          <cell r="K196">
            <v>0.56999999999999995</v>
          </cell>
          <cell r="L196">
            <v>683.99999999999989</v>
          </cell>
          <cell r="M196">
            <v>92</v>
          </cell>
          <cell r="N196">
            <v>62927.999999999993</v>
          </cell>
          <cell r="Q196">
            <v>0</v>
          </cell>
          <cell r="S196">
            <v>0</v>
          </cell>
          <cell r="U196">
            <v>0</v>
          </cell>
          <cell r="V196">
            <v>294528</v>
          </cell>
        </row>
        <row r="197">
          <cell r="B197">
            <v>11</v>
          </cell>
          <cell r="D197" t="str">
            <v>E2000</v>
          </cell>
          <cell r="F197" t="str">
            <v>Cable Termination/Connectors-3c#500 Kcmil Teck Cable-HAZ</v>
          </cell>
          <cell r="G197">
            <v>8</v>
          </cell>
          <cell r="H197" t="str">
            <v>Ea</v>
          </cell>
          <cell r="I197">
            <v>1024</v>
          </cell>
          <cell r="J197">
            <v>8192</v>
          </cell>
          <cell r="K197">
            <v>29.16</v>
          </cell>
          <cell r="L197">
            <v>233.28</v>
          </cell>
          <cell r="M197">
            <v>92</v>
          </cell>
          <cell r="N197">
            <v>21461.759999999998</v>
          </cell>
          <cell r="Q197">
            <v>0</v>
          </cell>
          <cell r="S197">
            <v>0</v>
          </cell>
          <cell r="U197">
            <v>0</v>
          </cell>
          <cell r="V197">
            <v>29653.759999999998</v>
          </cell>
        </row>
        <row r="198">
          <cell r="F198" t="str">
            <v>Low Voltage Cable System</v>
          </cell>
          <cell r="J198">
            <v>0</v>
          </cell>
          <cell r="L198">
            <v>0</v>
          </cell>
          <cell r="M198">
            <v>0</v>
          </cell>
          <cell r="N198">
            <v>0</v>
          </cell>
          <cell r="Q198">
            <v>0</v>
          </cell>
          <cell r="S198">
            <v>0</v>
          </cell>
          <cell r="U198">
            <v>0</v>
          </cell>
          <cell r="V198">
            <v>0</v>
          </cell>
        </row>
        <row r="199">
          <cell r="B199">
            <v>11</v>
          </cell>
          <cell r="D199" t="str">
            <v>E2000</v>
          </cell>
          <cell r="F199" t="str">
            <v>3# 4 TECK LTG TRANSFORMER</v>
          </cell>
          <cell r="G199">
            <v>100</v>
          </cell>
          <cell r="H199" t="str">
            <v>Lm</v>
          </cell>
          <cell r="I199">
            <v>19.16</v>
          </cell>
          <cell r="J199">
            <v>1916</v>
          </cell>
          <cell r="K199">
            <v>0.25</v>
          </cell>
          <cell r="L199">
            <v>25</v>
          </cell>
          <cell r="M199">
            <v>92</v>
          </cell>
          <cell r="N199">
            <v>2300</v>
          </cell>
          <cell r="Q199">
            <v>0</v>
          </cell>
          <cell r="S199">
            <v>0</v>
          </cell>
          <cell r="U199">
            <v>0</v>
          </cell>
          <cell r="V199">
            <v>4216</v>
          </cell>
        </row>
        <row r="200">
          <cell r="B200">
            <v>11</v>
          </cell>
          <cell r="D200" t="str">
            <v>E2000</v>
          </cell>
          <cell r="F200" t="str">
            <v>3#10 TECK TO Unit VALVE ACTUATOR (1)</v>
          </cell>
          <cell r="G200">
            <v>200</v>
          </cell>
          <cell r="H200" t="str">
            <v>Lm</v>
          </cell>
          <cell r="I200">
            <v>7.6</v>
          </cell>
          <cell r="J200">
            <v>1520</v>
          </cell>
          <cell r="K200">
            <v>0.17</v>
          </cell>
          <cell r="L200">
            <v>34</v>
          </cell>
          <cell r="M200">
            <v>92</v>
          </cell>
          <cell r="N200">
            <v>3128</v>
          </cell>
          <cell r="Q200">
            <v>0</v>
          </cell>
          <cell r="S200">
            <v>0</v>
          </cell>
          <cell r="U200">
            <v>0</v>
          </cell>
          <cell r="V200">
            <v>4648</v>
          </cell>
        </row>
        <row r="201">
          <cell r="B201">
            <v>11</v>
          </cell>
          <cell r="D201" t="str">
            <v>E2000</v>
          </cell>
          <cell r="F201" t="str">
            <v>4#14 TECK TO Unit VALVE ACTUATOR (1)</v>
          </cell>
          <cell r="G201">
            <v>200</v>
          </cell>
          <cell r="H201" t="str">
            <v>Lm</v>
          </cell>
          <cell r="I201">
            <v>5.18</v>
          </cell>
          <cell r="J201">
            <v>1036</v>
          </cell>
          <cell r="K201">
            <v>0.13</v>
          </cell>
          <cell r="L201">
            <v>26</v>
          </cell>
          <cell r="M201">
            <v>92</v>
          </cell>
          <cell r="N201">
            <v>2392</v>
          </cell>
          <cell r="Q201">
            <v>0</v>
          </cell>
          <cell r="S201">
            <v>0</v>
          </cell>
          <cell r="U201">
            <v>0</v>
          </cell>
          <cell r="V201">
            <v>3428</v>
          </cell>
        </row>
        <row r="202">
          <cell r="B202">
            <v>11</v>
          </cell>
          <cell r="D202" t="str">
            <v>E2000</v>
          </cell>
          <cell r="F202" t="str">
            <v>3#10 TECK HEAT TRACING (14)</v>
          </cell>
          <cell r="G202">
            <v>450</v>
          </cell>
          <cell r="H202" t="str">
            <v>Lm</v>
          </cell>
          <cell r="I202">
            <v>7.6</v>
          </cell>
          <cell r="J202">
            <v>3420</v>
          </cell>
          <cell r="K202">
            <v>0.17</v>
          </cell>
          <cell r="L202">
            <v>76.5</v>
          </cell>
          <cell r="M202">
            <v>92</v>
          </cell>
          <cell r="N202">
            <v>7038</v>
          </cell>
          <cell r="Q202">
            <v>0</v>
          </cell>
          <cell r="S202">
            <v>0</v>
          </cell>
          <cell r="U202">
            <v>0</v>
          </cell>
          <cell r="V202">
            <v>10458</v>
          </cell>
        </row>
        <row r="203">
          <cell r="B203">
            <v>11</v>
          </cell>
          <cell r="D203" t="str">
            <v>E2000</v>
          </cell>
          <cell r="F203" t="str">
            <v>3#10 TECK TO Pig Trap ACTUATOR (3)</v>
          </cell>
          <cell r="G203">
            <v>600</v>
          </cell>
          <cell r="H203" t="str">
            <v>Lm</v>
          </cell>
          <cell r="I203">
            <v>7.6</v>
          </cell>
          <cell r="J203">
            <v>4560</v>
          </cell>
          <cell r="K203">
            <v>0.17</v>
          </cell>
          <cell r="L203">
            <v>102.00000000000001</v>
          </cell>
          <cell r="M203">
            <v>92</v>
          </cell>
          <cell r="N203">
            <v>9384.0000000000018</v>
          </cell>
          <cell r="Q203">
            <v>0</v>
          </cell>
          <cell r="S203">
            <v>0</v>
          </cell>
          <cell r="U203">
            <v>0</v>
          </cell>
          <cell r="V203">
            <v>13944.000000000002</v>
          </cell>
        </row>
        <row r="204">
          <cell r="B204">
            <v>11</v>
          </cell>
          <cell r="D204" t="str">
            <v>E2000</v>
          </cell>
          <cell r="F204" t="str">
            <v>4#14 TECK TO Pig Trap MOV ACTUATOR (3)</v>
          </cell>
          <cell r="G204">
            <v>600</v>
          </cell>
          <cell r="H204" t="str">
            <v>Lm</v>
          </cell>
          <cell r="I204">
            <v>5.18</v>
          </cell>
          <cell r="J204">
            <v>3108</v>
          </cell>
          <cell r="K204">
            <v>0.13</v>
          </cell>
          <cell r="L204">
            <v>78</v>
          </cell>
          <cell r="M204">
            <v>92</v>
          </cell>
          <cell r="N204">
            <v>7176</v>
          </cell>
          <cell r="Q204">
            <v>0</v>
          </cell>
          <cell r="S204">
            <v>0</v>
          </cell>
          <cell r="U204">
            <v>0</v>
          </cell>
          <cell r="V204">
            <v>10284</v>
          </cell>
        </row>
        <row r="205">
          <cell r="B205">
            <v>11</v>
          </cell>
          <cell r="D205" t="str">
            <v>E2000</v>
          </cell>
          <cell r="F205" t="str">
            <v>3#10 TECK LUBE OIL MOTORS (8)</v>
          </cell>
          <cell r="G205">
            <v>1200</v>
          </cell>
          <cell r="H205" t="str">
            <v>Lm</v>
          </cell>
          <cell r="I205">
            <v>7.6</v>
          </cell>
          <cell r="J205">
            <v>9120</v>
          </cell>
          <cell r="K205">
            <v>0.17</v>
          </cell>
          <cell r="L205">
            <v>204.00000000000003</v>
          </cell>
          <cell r="M205">
            <v>92</v>
          </cell>
          <cell r="N205">
            <v>18768.000000000004</v>
          </cell>
          <cell r="Q205">
            <v>0</v>
          </cell>
          <cell r="S205">
            <v>0</v>
          </cell>
          <cell r="U205">
            <v>0</v>
          </cell>
          <cell r="V205">
            <v>27888.000000000004</v>
          </cell>
        </row>
        <row r="206">
          <cell r="B206">
            <v>11</v>
          </cell>
          <cell r="D206" t="str">
            <v>E2000</v>
          </cell>
          <cell r="F206" t="str">
            <v>10#14 TECK LUBE OIL "HOA &amp; PB" CONTROL STATIONS (4)</v>
          </cell>
          <cell r="G206">
            <v>600</v>
          </cell>
          <cell r="H206" t="str">
            <v>Lm</v>
          </cell>
          <cell r="I206">
            <v>11.27</v>
          </cell>
          <cell r="J206">
            <v>6762</v>
          </cell>
          <cell r="K206">
            <v>0.19</v>
          </cell>
          <cell r="L206">
            <v>114</v>
          </cell>
          <cell r="M206">
            <v>92</v>
          </cell>
          <cell r="N206">
            <v>10488</v>
          </cell>
          <cell r="Q206">
            <v>0</v>
          </cell>
          <cell r="S206">
            <v>0</v>
          </cell>
          <cell r="U206">
            <v>0</v>
          </cell>
          <cell r="V206">
            <v>17250</v>
          </cell>
        </row>
        <row r="207">
          <cell r="B207">
            <v>11</v>
          </cell>
          <cell r="D207" t="str">
            <v>E2000</v>
          </cell>
          <cell r="F207" t="str">
            <v>10#14 TECK LUBE OIL Instrumentation SYSTEM (4)</v>
          </cell>
          <cell r="G207">
            <v>600</v>
          </cell>
          <cell r="H207" t="str">
            <v>Lm</v>
          </cell>
          <cell r="I207">
            <v>11.27</v>
          </cell>
          <cell r="J207">
            <v>6762</v>
          </cell>
          <cell r="K207">
            <v>0.19</v>
          </cell>
          <cell r="L207">
            <v>114</v>
          </cell>
          <cell r="M207">
            <v>92</v>
          </cell>
          <cell r="N207">
            <v>10488</v>
          </cell>
          <cell r="Q207">
            <v>0</v>
          </cell>
          <cell r="S207">
            <v>0</v>
          </cell>
          <cell r="U207">
            <v>0</v>
          </cell>
          <cell r="V207">
            <v>17250</v>
          </cell>
        </row>
        <row r="208">
          <cell r="B208">
            <v>11</v>
          </cell>
          <cell r="D208" t="str">
            <v>E2000</v>
          </cell>
          <cell r="F208" t="str">
            <v>3#10 TECK TO Lube Oil Rservoir Electric Heater (4)</v>
          </cell>
          <cell r="G208">
            <v>600</v>
          </cell>
          <cell r="H208" t="str">
            <v>Lm</v>
          </cell>
          <cell r="I208">
            <v>7.6</v>
          </cell>
          <cell r="J208">
            <v>4560</v>
          </cell>
          <cell r="K208">
            <v>0.17</v>
          </cell>
          <cell r="L208">
            <v>102.00000000000001</v>
          </cell>
          <cell r="M208">
            <v>92</v>
          </cell>
          <cell r="N208">
            <v>9384.0000000000018</v>
          </cell>
          <cell r="Q208">
            <v>0</v>
          </cell>
          <cell r="S208">
            <v>0</v>
          </cell>
          <cell r="U208">
            <v>0</v>
          </cell>
          <cell r="V208">
            <v>13944.000000000002</v>
          </cell>
        </row>
        <row r="209">
          <cell r="B209">
            <v>11</v>
          </cell>
          <cell r="D209" t="str">
            <v>E2000</v>
          </cell>
          <cell r="F209" t="str">
            <v>2#10 MOTOR HEATERS (4)</v>
          </cell>
          <cell r="G209">
            <v>600</v>
          </cell>
          <cell r="H209" t="str">
            <v>Lm</v>
          </cell>
          <cell r="I209">
            <v>5.7</v>
          </cell>
          <cell r="J209">
            <v>3420</v>
          </cell>
          <cell r="K209">
            <v>0.15</v>
          </cell>
          <cell r="L209">
            <v>90</v>
          </cell>
          <cell r="M209">
            <v>92</v>
          </cell>
          <cell r="N209">
            <v>8280</v>
          </cell>
          <cell r="Q209">
            <v>0</v>
          </cell>
          <cell r="S209">
            <v>0</v>
          </cell>
          <cell r="U209">
            <v>0</v>
          </cell>
          <cell r="V209">
            <v>11700</v>
          </cell>
        </row>
        <row r="210">
          <cell r="B210">
            <v>11</v>
          </cell>
          <cell r="D210" t="str">
            <v>E2000</v>
          </cell>
          <cell r="F210" t="str">
            <v>2#10 YARD LIGHTING (1)</v>
          </cell>
          <cell r="G210">
            <v>250</v>
          </cell>
          <cell r="H210" t="str">
            <v>Lm</v>
          </cell>
          <cell r="I210">
            <v>5.7</v>
          </cell>
          <cell r="J210">
            <v>1425</v>
          </cell>
          <cell r="K210">
            <v>0.15</v>
          </cell>
          <cell r="L210">
            <v>37.5</v>
          </cell>
          <cell r="M210">
            <v>92</v>
          </cell>
          <cell r="N210">
            <v>3450</v>
          </cell>
          <cell r="Q210">
            <v>0</v>
          </cell>
          <cell r="S210">
            <v>0</v>
          </cell>
          <cell r="U210">
            <v>0</v>
          </cell>
          <cell r="V210">
            <v>4875</v>
          </cell>
        </row>
        <row r="211">
          <cell r="B211">
            <v>11</v>
          </cell>
          <cell r="D211" t="str">
            <v>E2000</v>
          </cell>
          <cell r="F211" t="str">
            <v>Cable Termination/Connectors 3c #4 Teck-NONHAZ</v>
          </cell>
          <cell r="G211">
            <v>1</v>
          </cell>
          <cell r="H211" t="str">
            <v>Ea</v>
          </cell>
          <cell r="I211">
            <v>72.599999999999994</v>
          </cell>
          <cell r="J211">
            <v>72.599999999999994</v>
          </cell>
          <cell r="K211">
            <v>5.9</v>
          </cell>
          <cell r="L211">
            <v>5.9</v>
          </cell>
          <cell r="M211">
            <v>92</v>
          </cell>
          <cell r="N211">
            <v>542.80000000000007</v>
          </cell>
          <cell r="Q211">
            <v>0</v>
          </cell>
          <cell r="S211">
            <v>0</v>
          </cell>
          <cell r="U211">
            <v>0</v>
          </cell>
          <cell r="V211">
            <v>615.40000000000009</v>
          </cell>
        </row>
        <row r="212">
          <cell r="B212">
            <v>11</v>
          </cell>
          <cell r="D212" t="str">
            <v>E2000</v>
          </cell>
          <cell r="F212" t="str">
            <v>Cable Termination/Connectors 3c #10 Teck-HAZ</v>
          </cell>
          <cell r="G212">
            <v>30</v>
          </cell>
          <cell r="H212" t="str">
            <v>Ea</v>
          </cell>
          <cell r="I212">
            <v>66.599999999999994</v>
          </cell>
          <cell r="J212">
            <v>1997.9999999999998</v>
          </cell>
          <cell r="K212">
            <v>3.6</v>
          </cell>
          <cell r="L212">
            <v>108</v>
          </cell>
          <cell r="M212">
            <v>92</v>
          </cell>
          <cell r="N212">
            <v>9936</v>
          </cell>
          <cell r="Q212">
            <v>0</v>
          </cell>
          <cell r="S212">
            <v>0</v>
          </cell>
          <cell r="U212">
            <v>0</v>
          </cell>
          <cell r="V212">
            <v>11934</v>
          </cell>
        </row>
        <row r="213">
          <cell r="B213">
            <v>11</v>
          </cell>
          <cell r="D213" t="str">
            <v>E2000</v>
          </cell>
          <cell r="F213" t="str">
            <v>Cable Termination/Connectors 2c #10 Teck-HAZ</v>
          </cell>
          <cell r="G213">
            <v>5</v>
          </cell>
          <cell r="H213" t="str">
            <v>Ea</v>
          </cell>
          <cell r="I213">
            <v>61.5</v>
          </cell>
          <cell r="J213">
            <v>307.5</v>
          </cell>
          <cell r="K213">
            <v>3.3</v>
          </cell>
          <cell r="L213">
            <v>16.5</v>
          </cell>
          <cell r="M213">
            <v>92</v>
          </cell>
          <cell r="N213">
            <v>1518</v>
          </cell>
          <cell r="Q213">
            <v>0</v>
          </cell>
          <cell r="S213">
            <v>0</v>
          </cell>
          <cell r="U213">
            <v>0</v>
          </cell>
          <cell r="V213">
            <v>1825.5</v>
          </cell>
        </row>
        <row r="214">
          <cell r="B214">
            <v>11</v>
          </cell>
          <cell r="D214" t="str">
            <v>E2000</v>
          </cell>
          <cell r="F214" t="str">
            <v>Cable Termination/Connectors 4c #14 Teck-HAZ</v>
          </cell>
          <cell r="G214">
            <v>4</v>
          </cell>
          <cell r="H214" t="str">
            <v>Ea</v>
          </cell>
          <cell r="I214">
            <v>67.099999999999994</v>
          </cell>
          <cell r="J214">
            <v>268.39999999999998</v>
          </cell>
          <cell r="K214">
            <v>4.3</v>
          </cell>
          <cell r="L214">
            <v>17.2</v>
          </cell>
          <cell r="M214">
            <v>92</v>
          </cell>
          <cell r="N214">
            <v>1582.3999999999999</v>
          </cell>
          <cell r="Q214">
            <v>0</v>
          </cell>
          <cell r="S214">
            <v>0</v>
          </cell>
          <cell r="U214">
            <v>0</v>
          </cell>
          <cell r="V214">
            <v>1850.7999999999997</v>
          </cell>
        </row>
        <row r="215">
          <cell r="B215">
            <v>11</v>
          </cell>
          <cell r="D215" t="str">
            <v>E2000</v>
          </cell>
          <cell r="F215" t="str">
            <v>Cable Termination/Connectors 10c #14 Teck-HAZ</v>
          </cell>
          <cell r="G215">
            <v>4</v>
          </cell>
          <cell r="H215" t="str">
            <v>Ea</v>
          </cell>
          <cell r="I215">
            <v>105</v>
          </cell>
          <cell r="J215">
            <v>420</v>
          </cell>
          <cell r="K215">
            <v>8.1</v>
          </cell>
          <cell r="L215">
            <v>32.4</v>
          </cell>
          <cell r="M215">
            <v>92</v>
          </cell>
          <cell r="N215">
            <v>2980.7999999999997</v>
          </cell>
          <cell r="Q215">
            <v>0</v>
          </cell>
          <cell r="S215">
            <v>0</v>
          </cell>
          <cell r="U215">
            <v>0</v>
          </cell>
          <cell r="V215">
            <v>3400.7999999999997</v>
          </cell>
        </row>
        <row r="216">
          <cell r="B216">
            <v>11</v>
          </cell>
          <cell r="D216" t="str">
            <v>E2000</v>
          </cell>
          <cell r="F216" t="str">
            <v>Thermon SR Heat Trace Cable</v>
          </cell>
          <cell r="G216">
            <v>700</v>
          </cell>
          <cell r="H216" t="str">
            <v>Lm</v>
          </cell>
          <cell r="I216">
            <v>40</v>
          </cell>
          <cell r="J216">
            <v>28000</v>
          </cell>
          <cell r="K216">
            <v>0.5</v>
          </cell>
          <cell r="L216">
            <v>350</v>
          </cell>
          <cell r="M216">
            <v>92</v>
          </cell>
          <cell r="N216">
            <v>32200</v>
          </cell>
          <cell r="Q216">
            <v>0</v>
          </cell>
          <cell r="S216">
            <v>0</v>
          </cell>
          <cell r="U216">
            <v>0</v>
          </cell>
          <cell r="V216">
            <v>60200</v>
          </cell>
        </row>
        <row r="217">
          <cell r="B217">
            <v>11</v>
          </cell>
          <cell r="D217" t="str">
            <v>E2000</v>
          </cell>
          <cell r="F217" t="str">
            <v>SR Power connection kit</v>
          </cell>
          <cell r="G217">
            <v>14</v>
          </cell>
          <cell r="H217" t="str">
            <v>Ea</v>
          </cell>
          <cell r="I217">
            <v>101</v>
          </cell>
          <cell r="J217">
            <v>1414</v>
          </cell>
          <cell r="K217">
            <v>2</v>
          </cell>
          <cell r="L217">
            <v>28</v>
          </cell>
          <cell r="M217">
            <v>92</v>
          </cell>
          <cell r="N217">
            <v>2576</v>
          </cell>
          <cell r="Q217">
            <v>0</v>
          </cell>
          <cell r="S217">
            <v>0</v>
          </cell>
          <cell r="U217">
            <v>0</v>
          </cell>
          <cell r="V217">
            <v>3990</v>
          </cell>
        </row>
        <row r="218">
          <cell r="B218">
            <v>11</v>
          </cell>
          <cell r="D218" t="str">
            <v>E2000</v>
          </cell>
          <cell r="F218" t="str">
            <v>SR end kit</v>
          </cell>
          <cell r="G218">
            <v>14</v>
          </cell>
          <cell r="H218" t="str">
            <v>Ea</v>
          </cell>
          <cell r="I218">
            <v>21</v>
          </cell>
          <cell r="J218">
            <v>294</v>
          </cell>
          <cell r="K218">
            <v>1</v>
          </cell>
          <cell r="L218">
            <v>14</v>
          </cell>
          <cell r="M218">
            <v>92</v>
          </cell>
          <cell r="N218">
            <v>1288</v>
          </cell>
          <cell r="Q218">
            <v>0</v>
          </cell>
          <cell r="S218">
            <v>0</v>
          </cell>
          <cell r="U218">
            <v>0</v>
          </cell>
          <cell r="V218">
            <v>1582</v>
          </cell>
        </row>
        <row r="219">
          <cell r="B219">
            <v>11</v>
          </cell>
          <cell r="D219" t="str">
            <v>E2000</v>
          </cell>
          <cell r="F219" t="str">
            <v>Thermostats</v>
          </cell>
          <cell r="G219">
            <v>14</v>
          </cell>
          <cell r="H219" t="str">
            <v>Ea</v>
          </cell>
          <cell r="I219">
            <v>602</v>
          </cell>
          <cell r="J219">
            <v>8428</v>
          </cell>
          <cell r="K219">
            <v>2</v>
          </cell>
          <cell r="L219">
            <v>28</v>
          </cell>
          <cell r="M219">
            <v>92</v>
          </cell>
          <cell r="N219">
            <v>2576</v>
          </cell>
          <cell r="Q219">
            <v>0</v>
          </cell>
          <cell r="S219">
            <v>0</v>
          </cell>
          <cell r="U219">
            <v>0</v>
          </cell>
          <cell r="V219">
            <v>11004</v>
          </cell>
        </row>
        <row r="220">
          <cell r="B220">
            <v>11</v>
          </cell>
          <cell r="D220" t="str">
            <v>E2000</v>
          </cell>
          <cell r="F220" t="str">
            <v>EHT Labels/Glass Tape/Accessories</v>
          </cell>
          <cell r="G220">
            <v>700</v>
          </cell>
          <cell r="H220" t="str">
            <v>Lm</v>
          </cell>
          <cell r="I220">
            <v>3</v>
          </cell>
          <cell r="J220">
            <v>2100</v>
          </cell>
          <cell r="K220">
            <v>0.2</v>
          </cell>
          <cell r="L220">
            <v>140</v>
          </cell>
          <cell r="M220">
            <v>92</v>
          </cell>
          <cell r="N220">
            <v>12880</v>
          </cell>
          <cell r="Q220">
            <v>0</v>
          </cell>
          <cell r="S220">
            <v>0</v>
          </cell>
          <cell r="U220">
            <v>0</v>
          </cell>
          <cell r="V220">
            <v>14980</v>
          </cell>
        </row>
        <row r="221">
          <cell r="B221">
            <v>11</v>
          </cell>
          <cell r="D221" t="str">
            <v>E2000</v>
          </cell>
          <cell r="F221" t="str">
            <v>EHT Cable Testing</v>
          </cell>
          <cell r="G221">
            <v>14</v>
          </cell>
          <cell r="H221" t="str">
            <v>Ea</v>
          </cell>
          <cell r="J221">
            <v>0</v>
          </cell>
          <cell r="K221">
            <v>2</v>
          </cell>
          <cell r="L221">
            <v>28</v>
          </cell>
          <cell r="M221">
            <v>92</v>
          </cell>
          <cell r="N221">
            <v>2576</v>
          </cell>
          <cell r="Q221">
            <v>0</v>
          </cell>
          <cell r="S221">
            <v>0</v>
          </cell>
          <cell r="U221">
            <v>0</v>
          </cell>
          <cell r="V221">
            <v>2576</v>
          </cell>
        </row>
        <row r="222">
          <cell r="B222">
            <v>11</v>
          </cell>
          <cell r="D222" t="str">
            <v>E2000</v>
          </cell>
          <cell r="F222" t="str">
            <v>Trench  From Pmp Bld to Trap Area (.9 x 1 x 100m)</v>
          </cell>
          <cell r="G222">
            <v>90</v>
          </cell>
          <cell r="H222" t="str">
            <v>Cm</v>
          </cell>
          <cell r="J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155</v>
          </cell>
          <cell r="P222">
            <v>87.1875</v>
          </cell>
          <cell r="Q222">
            <v>13950</v>
          </cell>
          <cell r="S222">
            <v>0</v>
          </cell>
          <cell r="U222">
            <v>0</v>
          </cell>
          <cell r="V222">
            <v>13950</v>
          </cell>
        </row>
        <row r="223">
          <cell r="B223">
            <v>11</v>
          </cell>
          <cell r="D223" t="str">
            <v>E2000</v>
          </cell>
          <cell r="F223" t="str">
            <v>Backfill/Sand/Compaction for Hydrovac Trench</v>
          </cell>
          <cell r="G223">
            <v>90</v>
          </cell>
          <cell r="H223" t="str">
            <v>Cm</v>
          </cell>
          <cell r="J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85</v>
          </cell>
          <cell r="P223">
            <v>47.8125</v>
          </cell>
          <cell r="Q223">
            <v>7650</v>
          </cell>
          <cell r="S223">
            <v>0</v>
          </cell>
          <cell r="U223">
            <v>0</v>
          </cell>
          <cell r="V223">
            <v>7650</v>
          </cell>
        </row>
        <row r="224">
          <cell r="B224">
            <v>11</v>
          </cell>
          <cell r="D224" t="str">
            <v>E2000</v>
          </cell>
          <cell r="F224" t="str">
            <v>Cable Protection For Buried Cables</v>
          </cell>
          <cell r="G224">
            <v>100</v>
          </cell>
          <cell r="H224" t="str">
            <v>Lm</v>
          </cell>
          <cell r="I224">
            <v>15</v>
          </cell>
          <cell r="J224">
            <v>1500</v>
          </cell>
          <cell r="K224">
            <v>0.34</v>
          </cell>
          <cell r="L224">
            <v>34</v>
          </cell>
          <cell r="M224">
            <v>92</v>
          </cell>
          <cell r="N224">
            <v>3128</v>
          </cell>
          <cell r="O224">
            <v>0</v>
          </cell>
          <cell r="Q224">
            <v>0</v>
          </cell>
          <cell r="S224">
            <v>0</v>
          </cell>
          <cell r="U224">
            <v>0</v>
          </cell>
          <cell r="V224">
            <v>4628</v>
          </cell>
        </row>
        <row r="225">
          <cell r="B225">
            <v>11</v>
          </cell>
          <cell r="D225" t="str">
            <v>E2000</v>
          </cell>
          <cell r="F225" t="str">
            <v>Trench  For Yard Lighting (.3 x 1 x 200m)</v>
          </cell>
          <cell r="G225">
            <v>60</v>
          </cell>
          <cell r="H225" t="str">
            <v>Cm</v>
          </cell>
          <cell r="J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155</v>
          </cell>
          <cell r="P225">
            <v>58.125</v>
          </cell>
          <cell r="Q225">
            <v>9300</v>
          </cell>
          <cell r="S225">
            <v>0</v>
          </cell>
          <cell r="U225">
            <v>0</v>
          </cell>
          <cell r="V225">
            <v>9300</v>
          </cell>
        </row>
        <row r="226">
          <cell r="B226">
            <v>11</v>
          </cell>
          <cell r="D226" t="str">
            <v>E2000</v>
          </cell>
          <cell r="F226" t="str">
            <v>Backfill/Sand/Compaction for Hydrovac Trench</v>
          </cell>
          <cell r="G226">
            <v>60</v>
          </cell>
          <cell r="H226" t="str">
            <v>Cm</v>
          </cell>
          <cell r="J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85</v>
          </cell>
          <cell r="P226">
            <v>31.875</v>
          </cell>
          <cell r="Q226">
            <v>5100</v>
          </cell>
          <cell r="S226">
            <v>0</v>
          </cell>
          <cell r="U226">
            <v>0</v>
          </cell>
          <cell r="V226">
            <v>5100</v>
          </cell>
        </row>
        <row r="227">
          <cell r="B227">
            <v>11</v>
          </cell>
          <cell r="D227" t="str">
            <v>E2000</v>
          </cell>
          <cell r="F227" t="str">
            <v>Cable Protection For Buried Cables</v>
          </cell>
          <cell r="G227">
            <v>200</v>
          </cell>
          <cell r="H227" t="str">
            <v>Lm</v>
          </cell>
          <cell r="I227">
            <v>15</v>
          </cell>
          <cell r="J227">
            <v>3000</v>
          </cell>
          <cell r="K227">
            <v>0.34</v>
          </cell>
          <cell r="L227">
            <v>68</v>
          </cell>
          <cell r="M227">
            <v>92</v>
          </cell>
          <cell r="N227">
            <v>6256</v>
          </cell>
          <cell r="O227">
            <v>0</v>
          </cell>
          <cell r="Q227">
            <v>0</v>
          </cell>
          <cell r="S227">
            <v>0</v>
          </cell>
          <cell r="U227">
            <v>0</v>
          </cell>
          <cell r="V227">
            <v>9256</v>
          </cell>
        </row>
        <row r="228">
          <cell r="F228" t="str">
            <v>COMMUNICATION</v>
          </cell>
          <cell r="H228" t="str">
            <v xml:space="preserve"> </v>
          </cell>
          <cell r="J228">
            <v>0</v>
          </cell>
          <cell r="L228">
            <v>0</v>
          </cell>
          <cell r="M228">
            <v>0</v>
          </cell>
          <cell r="N228">
            <v>0</v>
          </cell>
          <cell r="Q228">
            <v>0</v>
          </cell>
          <cell r="S228">
            <v>0</v>
          </cell>
          <cell r="U228">
            <v>0</v>
          </cell>
          <cell r="V228">
            <v>0</v>
          </cell>
        </row>
        <row r="229">
          <cell r="F229" t="str">
            <v>Fiber Optic Cables</v>
          </cell>
          <cell r="J229">
            <v>0</v>
          </cell>
          <cell r="L229">
            <v>0</v>
          </cell>
          <cell r="M229">
            <v>0</v>
          </cell>
          <cell r="N229">
            <v>0</v>
          </cell>
          <cell r="Q229">
            <v>0</v>
          </cell>
          <cell r="S229">
            <v>0</v>
          </cell>
          <cell r="U229">
            <v>0</v>
          </cell>
          <cell r="V229">
            <v>0</v>
          </cell>
        </row>
        <row r="230">
          <cell r="B230">
            <v>11</v>
          </cell>
          <cell r="D230" t="str">
            <v>E2000</v>
          </cell>
          <cell r="F230" t="str">
            <v>Armoured Fibre Optic Cabling</v>
          </cell>
          <cell r="G230">
            <v>100</v>
          </cell>
          <cell r="H230" t="str">
            <v>Lm</v>
          </cell>
          <cell r="I230">
            <v>15.3</v>
          </cell>
          <cell r="J230">
            <v>1530</v>
          </cell>
          <cell r="K230">
            <v>0.19</v>
          </cell>
          <cell r="L230">
            <v>19</v>
          </cell>
          <cell r="M230">
            <v>92</v>
          </cell>
          <cell r="N230">
            <v>1748</v>
          </cell>
          <cell r="Q230">
            <v>0</v>
          </cell>
          <cell r="S230">
            <v>0</v>
          </cell>
          <cell r="U230">
            <v>0</v>
          </cell>
          <cell r="V230">
            <v>3278</v>
          </cell>
        </row>
        <row r="231">
          <cell r="B231">
            <v>11</v>
          </cell>
          <cell r="D231" t="str">
            <v>E2000</v>
          </cell>
          <cell r="F231" t="str">
            <v>Termination-Armoured Fiber Cable</v>
          </cell>
          <cell r="G231">
            <v>1</v>
          </cell>
          <cell r="H231" t="str">
            <v>Ea</v>
          </cell>
          <cell r="I231">
            <v>1824</v>
          </cell>
          <cell r="J231">
            <v>1824</v>
          </cell>
          <cell r="K231">
            <v>13.8</v>
          </cell>
          <cell r="L231">
            <v>13.8</v>
          </cell>
          <cell r="M231">
            <v>92</v>
          </cell>
          <cell r="N231">
            <v>1269.6000000000001</v>
          </cell>
          <cell r="Q231">
            <v>0</v>
          </cell>
          <cell r="S231">
            <v>0</v>
          </cell>
          <cell r="U231">
            <v>0</v>
          </cell>
          <cell r="V231">
            <v>3093.6000000000004</v>
          </cell>
        </row>
        <row r="232">
          <cell r="F232" t="str">
            <v>Network Cables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Q232">
            <v>0</v>
          </cell>
          <cell r="S232">
            <v>0</v>
          </cell>
          <cell r="U232">
            <v>0</v>
          </cell>
          <cell r="V232">
            <v>0</v>
          </cell>
        </row>
        <row r="233">
          <cell r="B233">
            <v>11</v>
          </cell>
          <cell r="D233" t="str">
            <v>E2000</v>
          </cell>
          <cell r="F233" t="str">
            <v>1pr#18 AIC Cables</v>
          </cell>
          <cell r="G233">
            <v>1200</v>
          </cell>
          <cell r="H233" t="str">
            <v>Lm</v>
          </cell>
          <cell r="I233">
            <v>4.5</v>
          </cell>
          <cell r="J233">
            <v>5400</v>
          </cell>
          <cell r="K233">
            <v>0.1</v>
          </cell>
          <cell r="L233">
            <v>120</v>
          </cell>
          <cell r="M233">
            <v>92</v>
          </cell>
          <cell r="N233">
            <v>11040</v>
          </cell>
          <cell r="Q233">
            <v>0</v>
          </cell>
          <cell r="S233">
            <v>0</v>
          </cell>
          <cell r="U233">
            <v>0</v>
          </cell>
          <cell r="V233">
            <v>16440</v>
          </cell>
        </row>
        <row r="234">
          <cell r="B234">
            <v>11</v>
          </cell>
          <cell r="D234" t="str">
            <v>E2000</v>
          </cell>
          <cell r="F234" t="str">
            <v>Cable Termination/Connectors 1pr#18 Teck-HAZ</v>
          </cell>
          <cell r="G234">
            <v>12</v>
          </cell>
          <cell r="H234" t="str">
            <v>Ea</v>
          </cell>
          <cell r="I234">
            <v>63.6</v>
          </cell>
          <cell r="J234">
            <v>763.2</v>
          </cell>
          <cell r="K234">
            <v>2.9</v>
          </cell>
          <cell r="L234">
            <v>34.799999999999997</v>
          </cell>
          <cell r="M234">
            <v>92</v>
          </cell>
          <cell r="N234">
            <v>3201.6</v>
          </cell>
          <cell r="Q234">
            <v>0</v>
          </cell>
          <cell r="S234">
            <v>0</v>
          </cell>
          <cell r="U234">
            <v>0</v>
          </cell>
          <cell r="V234">
            <v>3964.8</v>
          </cell>
        </row>
        <row r="235">
          <cell r="F235" t="str">
            <v>Control/Instrument Cables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Q235">
            <v>0</v>
          </cell>
          <cell r="S235">
            <v>0</v>
          </cell>
          <cell r="U235">
            <v>0</v>
          </cell>
          <cell r="V235">
            <v>0</v>
          </cell>
        </row>
        <row r="236">
          <cell r="B236">
            <v>11</v>
          </cell>
          <cell r="D236" t="str">
            <v>E2000</v>
          </cell>
          <cell r="F236" t="str">
            <v>12tr#16  FOR MOTOR RTDS(4)</v>
          </cell>
          <cell r="G236">
            <v>600</v>
          </cell>
          <cell r="H236" t="str">
            <v>Lm</v>
          </cell>
          <cell r="I236">
            <v>25</v>
          </cell>
          <cell r="J236">
            <v>15000</v>
          </cell>
          <cell r="K236">
            <v>0.26</v>
          </cell>
          <cell r="L236">
            <v>156</v>
          </cell>
          <cell r="M236">
            <v>92</v>
          </cell>
          <cell r="N236">
            <v>14352</v>
          </cell>
          <cell r="Q236">
            <v>0</v>
          </cell>
          <cell r="S236">
            <v>0</v>
          </cell>
          <cell r="U236">
            <v>0</v>
          </cell>
          <cell r="V236">
            <v>29352</v>
          </cell>
        </row>
        <row r="237">
          <cell r="B237">
            <v>11</v>
          </cell>
          <cell r="D237" t="str">
            <v>E2000</v>
          </cell>
          <cell r="F237" t="str">
            <v>2c#14 Teck Cable</v>
          </cell>
          <cell r="G237">
            <v>1000</v>
          </cell>
          <cell r="H237" t="str">
            <v>Lm</v>
          </cell>
          <cell r="I237">
            <v>3.96</v>
          </cell>
          <cell r="J237">
            <v>3960</v>
          </cell>
          <cell r="K237">
            <v>0.12</v>
          </cell>
          <cell r="L237">
            <v>120</v>
          </cell>
          <cell r="M237">
            <v>92</v>
          </cell>
          <cell r="N237">
            <v>11040</v>
          </cell>
          <cell r="Q237">
            <v>0</v>
          </cell>
          <cell r="S237">
            <v>0</v>
          </cell>
          <cell r="U237">
            <v>0</v>
          </cell>
          <cell r="V237">
            <v>15000</v>
          </cell>
        </row>
        <row r="238">
          <cell r="B238">
            <v>11</v>
          </cell>
          <cell r="D238" t="str">
            <v>E2000</v>
          </cell>
          <cell r="F238" t="str">
            <v>4c#14 Teck cable</v>
          </cell>
          <cell r="G238">
            <v>600</v>
          </cell>
          <cell r="H238" t="str">
            <v>Lm</v>
          </cell>
          <cell r="I238">
            <v>5.18</v>
          </cell>
          <cell r="J238">
            <v>3108</v>
          </cell>
          <cell r="K238">
            <v>0.13</v>
          </cell>
          <cell r="L238">
            <v>78</v>
          </cell>
          <cell r="M238">
            <v>92</v>
          </cell>
          <cell r="N238">
            <v>7176</v>
          </cell>
          <cell r="Q238">
            <v>0</v>
          </cell>
          <cell r="S238">
            <v>0</v>
          </cell>
          <cell r="U238">
            <v>0</v>
          </cell>
          <cell r="V238">
            <v>10284</v>
          </cell>
        </row>
        <row r="239">
          <cell r="B239">
            <v>11</v>
          </cell>
          <cell r="D239" t="str">
            <v>E2000</v>
          </cell>
          <cell r="F239" t="str">
            <v>1pr#16 AIC Cable</v>
          </cell>
          <cell r="G239">
            <v>2500</v>
          </cell>
          <cell r="H239" t="str">
            <v>Lm</v>
          </cell>
          <cell r="I239">
            <v>3.3</v>
          </cell>
          <cell r="J239">
            <v>8250</v>
          </cell>
          <cell r="K239">
            <v>0.11</v>
          </cell>
          <cell r="L239">
            <v>275</v>
          </cell>
          <cell r="M239">
            <v>92</v>
          </cell>
          <cell r="N239">
            <v>25300</v>
          </cell>
          <cell r="Q239">
            <v>0</v>
          </cell>
          <cell r="S239">
            <v>0</v>
          </cell>
          <cell r="U239">
            <v>0</v>
          </cell>
          <cell r="V239">
            <v>33550</v>
          </cell>
        </row>
        <row r="240">
          <cell r="B240">
            <v>11</v>
          </cell>
          <cell r="D240" t="str">
            <v>E2000</v>
          </cell>
          <cell r="F240" t="str">
            <v>2pr#16 AIC Cable</v>
          </cell>
          <cell r="G240">
            <v>1000</v>
          </cell>
          <cell r="H240" t="str">
            <v>Lm</v>
          </cell>
          <cell r="I240">
            <v>5.6</v>
          </cell>
          <cell r="J240">
            <v>5600</v>
          </cell>
          <cell r="K240">
            <v>0.12</v>
          </cell>
          <cell r="L240">
            <v>120</v>
          </cell>
          <cell r="M240">
            <v>92</v>
          </cell>
          <cell r="N240">
            <v>11040</v>
          </cell>
          <cell r="Q240">
            <v>0</v>
          </cell>
          <cell r="S240">
            <v>0</v>
          </cell>
          <cell r="U240">
            <v>0</v>
          </cell>
          <cell r="V240">
            <v>16640</v>
          </cell>
        </row>
        <row r="241">
          <cell r="B241">
            <v>11</v>
          </cell>
          <cell r="D241" t="str">
            <v>E2000</v>
          </cell>
          <cell r="F241" t="str">
            <v>Cable Termination/Connectors 2c #14 Teck-HAZ</v>
          </cell>
          <cell r="G241">
            <v>22</v>
          </cell>
          <cell r="H241" t="str">
            <v>Ea</v>
          </cell>
          <cell r="I241">
            <v>68</v>
          </cell>
          <cell r="J241">
            <v>1496</v>
          </cell>
          <cell r="K241">
            <v>3.26</v>
          </cell>
          <cell r="L241">
            <v>71.72</v>
          </cell>
          <cell r="M241">
            <v>92</v>
          </cell>
          <cell r="N241">
            <v>6598.24</v>
          </cell>
          <cell r="Q241">
            <v>0</v>
          </cell>
          <cell r="S241">
            <v>0</v>
          </cell>
          <cell r="U241">
            <v>0</v>
          </cell>
          <cell r="V241">
            <v>8094.24</v>
          </cell>
        </row>
        <row r="242">
          <cell r="B242">
            <v>11</v>
          </cell>
          <cell r="D242" t="str">
            <v>E2000</v>
          </cell>
          <cell r="F242" t="str">
            <v>Cable Termination/Connectors 4c #14 Teck-HAZ</v>
          </cell>
          <cell r="G242">
            <v>4</v>
          </cell>
          <cell r="H242" t="str">
            <v>Ea</v>
          </cell>
          <cell r="I242">
            <v>67.099999999999994</v>
          </cell>
          <cell r="J242">
            <v>268.39999999999998</v>
          </cell>
          <cell r="K242">
            <v>4.3</v>
          </cell>
          <cell r="L242">
            <v>17.2</v>
          </cell>
          <cell r="M242">
            <v>92</v>
          </cell>
          <cell r="N242">
            <v>1582.3999999999999</v>
          </cell>
          <cell r="Q242">
            <v>0</v>
          </cell>
          <cell r="S242">
            <v>0</v>
          </cell>
          <cell r="U242">
            <v>0</v>
          </cell>
          <cell r="V242">
            <v>1850.7999999999997</v>
          </cell>
        </row>
        <row r="243">
          <cell r="B243">
            <v>11</v>
          </cell>
          <cell r="D243" t="str">
            <v>E2000</v>
          </cell>
          <cell r="F243" t="str">
            <v>Cable Termination/Connectors 1pr#16 AIC-HAZ</v>
          </cell>
          <cell r="G243">
            <v>22</v>
          </cell>
          <cell r="H243" t="str">
            <v>Ea</v>
          </cell>
          <cell r="I243">
            <v>63.6</v>
          </cell>
          <cell r="J243">
            <v>1399.2</v>
          </cell>
          <cell r="K243">
            <v>2.89</v>
          </cell>
          <cell r="L243">
            <v>63.580000000000005</v>
          </cell>
          <cell r="M243">
            <v>92</v>
          </cell>
          <cell r="N243">
            <v>5849.3600000000006</v>
          </cell>
          <cell r="Q243">
            <v>0</v>
          </cell>
          <cell r="S243">
            <v>0</v>
          </cell>
          <cell r="U243">
            <v>0</v>
          </cell>
          <cell r="V243">
            <v>7248.56</v>
          </cell>
        </row>
        <row r="244">
          <cell r="B244">
            <v>11</v>
          </cell>
          <cell r="D244" t="str">
            <v>E2000</v>
          </cell>
          <cell r="F244" t="str">
            <v>Cable Termination/Connectors 2pr#16 AIC-HAZ</v>
          </cell>
          <cell r="G244">
            <v>22</v>
          </cell>
          <cell r="H244" t="str">
            <v>Ea</v>
          </cell>
          <cell r="I244">
            <v>66.599999999999994</v>
          </cell>
          <cell r="J244">
            <v>1465.1999999999998</v>
          </cell>
          <cell r="K244">
            <v>3.72</v>
          </cell>
          <cell r="L244">
            <v>81.84</v>
          </cell>
          <cell r="M244">
            <v>92</v>
          </cell>
          <cell r="N244">
            <v>7529.2800000000007</v>
          </cell>
          <cell r="Q244">
            <v>0</v>
          </cell>
          <cell r="S244">
            <v>0</v>
          </cell>
          <cell r="U244">
            <v>0</v>
          </cell>
          <cell r="V244">
            <v>8994.48</v>
          </cell>
        </row>
        <row r="245">
          <cell r="B245">
            <v>11</v>
          </cell>
          <cell r="D245" t="str">
            <v>E2000</v>
          </cell>
          <cell r="F245" t="str">
            <v>Cable Termination/Connectors 12tr#16 AIC-HAZ</v>
          </cell>
          <cell r="G245">
            <v>4</v>
          </cell>
          <cell r="H245" t="str">
            <v>Ea</v>
          </cell>
          <cell r="I245">
            <v>285</v>
          </cell>
          <cell r="J245">
            <v>1140</v>
          </cell>
          <cell r="K245">
            <v>21.3</v>
          </cell>
          <cell r="L245">
            <v>85.2</v>
          </cell>
          <cell r="M245">
            <v>92</v>
          </cell>
          <cell r="N245">
            <v>7838.4000000000005</v>
          </cell>
          <cell r="Q245">
            <v>0</v>
          </cell>
          <cell r="S245">
            <v>0</v>
          </cell>
          <cell r="U245">
            <v>0</v>
          </cell>
          <cell r="V245">
            <v>8978.4000000000015</v>
          </cell>
        </row>
        <row r="246">
          <cell r="F246" t="str">
            <v>Terminal Boxes/Control Stations</v>
          </cell>
          <cell r="J246">
            <v>0</v>
          </cell>
          <cell r="L246">
            <v>0</v>
          </cell>
          <cell r="M246">
            <v>0</v>
          </cell>
          <cell r="N246">
            <v>0</v>
          </cell>
          <cell r="Q246">
            <v>0</v>
          </cell>
          <cell r="S246">
            <v>0</v>
          </cell>
          <cell r="U246">
            <v>0</v>
          </cell>
          <cell r="V246">
            <v>0</v>
          </cell>
        </row>
        <row r="247">
          <cell r="B247">
            <v>11</v>
          </cell>
          <cell r="D247" t="str">
            <v>E2000</v>
          </cell>
          <cell r="F247" t="str">
            <v>Control Station c/w C-Channel Mount</v>
          </cell>
          <cell r="G247">
            <v>4</v>
          </cell>
          <cell r="H247" t="str">
            <v>Ea</v>
          </cell>
          <cell r="I247">
            <v>616</v>
          </cell>
          <cell r="J247">
            <v>2464</v>
          </cell>
          <cell r="K247">
            <v>10.3</v>
          </cell>
          <cell r="L247">
            <v>41.2</v>
          </cell>
          <cell r="M247">
            <v>92</v>
          </cell>
          <cell r="N247">
            <v>3790.4</v>
          </cell>
          <cell r="Q247">
            <v>0</v>
          </cell>
          <cell r="S247">
            <v>0</v>
          </cell>
          <cell r="U247">
            <v>0</v>
          </cell>
          <cell r="V247">
            <v>6254.4</v>
          </cell>
        </row>
        <row r="248">
          <cell r="B248">
            <v>11</v>
          </cell>
          <cell r="D248" t="str">
            <v>E2000</v>
          </cell>
          <cell r="F248" t="str">
            <v>Pump Control/Inst Box Assembly</v>
          </cell>
          <cell r="G248">
            <v>4</v>
          </cell>
          <cell r="H248" t="str">
            <v>Ea</v>
          </cell>
          <cell r="I248">
            <v>2180</v>
          </cell>
          <cell r="J248">
            <v>8720</v>
          </cell>
          <cell r="K248">
            <v>22.3</v>
          </cell>
          <cell r="L248">
            <v>89.2</v>
          </cell>
          <cell r="M248">
            <v>92</v>
          </cell>
          <cell r="N248">
            <v>8206.4</v>
          </cell>
          <cell r="Q248">
            <v>0</v>
          </cell>
          <cell r="S248">
            <v>0</v>
          </cell>
          <cell r="U248">
            <v>0</v>
          </cell>
          <cell r="V248">
            <v>16926.400000000001</v>
          </cell>
        </row>
        <row r="249">
          <cell r="B249">
            <v>11</v>
          </cell>
          <cell r="D249" t="str">
            <v>E2000</v>
          </cell>
          <cell r="F249" t="str">
            <v>Area Lighting</v>
          </cell>
          <cell r="G249">
            <v>1</v>
          </cell>
          <cell r="H249" t="str">
            <v>Ea</v>
          </cell>
          <cell r="I249">
            <v>2500</v>
          </cell>
          <cell r="J249">
            <v>2500</v>
          </cell>
          <cell r="K249">
            <v>19.600000000000001</v>
          </cell>
          <cell r="L249">
            <v>19.600000000000001</v>
          </cell>
          <cell r="M249">
            <v>92</v>
          </cell>
          <cell r="N249">
            <v>1803.2</v>
          </cell>
          <cell r="Q249">
            <v>0</v>
          </cell>
          <cell r="S249">
            <v>0</v>
          </cell>
          <cell r="U249">
            <v>0</v>
          </cell>
          <cell r="V249">
            <v>4303.2</v>
          </cell>
        </row>
        <row r="250">
          <cell r="B250">
            <v>11</v>
          </cell>
          <cell r="D250" t="str">
            <v>E2000</v>
          </cell>
          <cell r="F250" t="str">
            <v>PVC Sleeves/90's</v>
          </cell>
          <cell r="G250">
            <v>1</v>
          </cell>
          <cell r="H250" t="str">
            <v>Lot</v>
          </cell>
          <cell r="I250">
            <v>4000</v>
          </cell>
          <cell r="J250">
            <v>4000</v>
          </cell>
          <cell r="K250">
            <v>40</v>
          </cell>
          <cell r="L250">
            <v>40</v>
          </cell>
          <cell r="M250">
            <v>92</v>
          </cell>
          <cell r="N250">
            <v>3680</v>
          </cell>
          <cell r="Q250">
            <v>0</v>
          </cell>
          <cell r="S250">
            <v>0</v>
          </cell>
          <cell r="U250">
            <v>0</v>
          </cell>
          <cell r="V250">
            <v>7680</v>
          </cell>
        </row>
        <row r="251">
          <cell r="F251" t="str">
            <v>Grounding- Substation, ESB, Pump Bld</v>
          </cell>
          <cell r="J251">
            <v>0</v>
          </cell>
          <cell r="L251">
            <v>0</v>
          </cell>
          <cell r="M251">
            <v>0</v>
          </cell>
          <cell r="N251">
            <v>0</v>
          </cell>
          <cell r="Q251">
            <v>0</v>
          </cell>
          <cell r="S251">
            <v>0</v>
          </cell>
          <cell r="U251">
            <v>0</v>
          </cell>
          <cell r="V251">
            <v>0</v>
          </cell>
        </row>
        <row r="252">
          <cell r="B252">
            <v>11</v>
          </cell>
          <cell r="D252" t="str">
            <v>E2000</v>
          </cell>
          <cell r="F252" t="str">
            <v>#4/0 Bare Copper Conductor</v>
          </cell>
          <cell r="G252">
            <v>500</v>
          </cell>
          <cell r="H252" t="str">
            <v>Lm</v>
          </cell>
          <cell r="I252">
            <v>18.3</v>
          </cell>
          <cell r="J252">
            <v>9150</v>
          </cell>
          <cell r="K252">
            <v>0.17</v>
          </cell>
          <cell r="L252">
            <v>85</v>
          </cell>
          <cell r="M252">
            <v>92</v>
          </cell>
          <cell r="N252">
            <v>7820</v>
          </cell>
          <cell r="Q252">
            <v>0</v>
          </cell>
          <cell r="S252">
            <v>0</v>
          </cell>
          <cell r="U252">
            <v>0</v>
          </cell>
          <cell r="V252">
            <v>16970</v>
          </cell>
        </row>
        <row r="253">
          <cell r="B253">
            <v>11</v>
          </cell>
          <cell r="D253" t="str">
            <v>E2000</v>
          </cell>
          <cell r="F253" t="str">
            <v>#2/0 Green Grounding Conductor</v>
          </cell>
          <cell r="G253">
            <v>1500</v>
          </cell>
          <cell r="H253" t="str">
            <v>Lm</v>
          </cell>
          <cell r="I253">
            <v>14.8</v>
          </cell>
          <cell r="J253">
            <v>22200</v>
          </cell>
          <cell r="K253">
            <v>0.2</v>
          </cell>
          <cell r="L253">
            <v>300</v>
          </cell>
          <cell r="M253">
            <v>92</v>
          </cell>
          <cell r="N253">
            <v>27600</v>
          </cell>
          <cell r="Q253">
            <v>0</v>
          </cell>
          <cell r="S253">
            <v>0</v>
          </cell>
          <cell r="U253">
            <v>0</v>
          </cell>
          <cell r="V253">
            <v>49800</v>
          </cell>
        </row>
        <row r="254">
          <cell r="B254">
            <v>11</v>
          </cell>
          <cell r="D254" t="str">
            <v>E2000</v>
          </cell>
          <cell r="F254" t="str">
            <v>Ground Rod</v>
          </cell>
          <cell r="G254">
            <v>10</v>
          </cell>
          <cell r="H254" t="str">
            <v>Ea</v>
          </cell>
          <cell r="I254">
            <v>60</v>
          </cell>
          <cell r="J254">
            <v>600</v>
          </cell>
          <cell r="K254">
            <v>6</v>
          </cell>
          <cell r="L254">
            <v>60</v>
          </cell>
          <cell r="M254">
            <v>92</v>
          </cell>
          <cell r="N254">
            <v>5520</v>
          </cell>
          <cell r="Q254">
            <v>0</v>
          </cell>
          <cell r="S254">
            <v>0</v>
          </cell>
          <cell r="U254">
            <v>0</v>
          </cell>
          <cell r="V254">
            <v>6120</v>
          </cell>
        </row>
        <row r="255">
          <cell r="B255">
            <v>11</v>
          </cell>
          <cell r="D255" t="str">
            <v>E2000</v>
          </cell>
          <cell r="F255" t="str">
            <v>Ground Wells</v>
          </cell>
          <cell r="G255">
            <v>4</v>
          </cell>
          <cell r="H255" t="str">
            <v>Ea</v>
          </cell>
          <cell r="I255">
            <v>80</v>
          </cell>
          <cell r="J255">
            <v>320</v>
          </cell>
          <cell r="K255">
            <v>3</v>
          </cell>
          <cell r="L255">
            <v>12</v>
          </cell>
          <cell r="M255">
            <v>92</v>
          </cell>
          <cell r="N255">
            <v>1104</v>
          </cell>
          <cell r="Q255">
            <v>0</v>
          </cell>
          <cell r="S255">
            <v>0</v>
          </cell>
          <cell r="U255">
            <v>0</v>
          </cell>
          <cell r="V255">
            <v>1424</v>
          </cell>
        </row>
        <row r="256">
          <cell r="B256">
            <v>11</v>
          </cell>
          <cell r="D256" t="str">
            <v>E2000</v>
          </cell>
          <cell r="F256" t="str">
            <v>Ground Connection Assembly-Bolted</v>
          </cell>
          <cell r="G256">
            <v>4</v>
          </cell>
          <cell r="H256" t="str">
            <v>Ea</v>
          </cell>
          <cell r="I256">
            <v>60</v>
          </cell>
          <cell r="J256">
            <v>240</v>
          </cell>
          <cell r="K256">
            <v>2</v>
          </cell>
          <cell r="L256">
            <v>8</v>
          </cell>
          <cell r="M256">
            <v>92</v>
          </cell>
          <cell r="N256">
            <v>736</v>
          </cell>
          <cell r="Q256">
            <v>0</v>
          </cell>
          <cell r="S256">
            <v>0</v>
          </cell>
          <cell r="U256">
            <v>0</v>
          </cell>
          <cell r="V256">
            <v>976</v>
          </cell>
        </row>
        <row r="257">
          <cell r="B257">
            <v>11</v>
          </cell>
          <cell r="D257" t="str">
            <v>E2000</v>
          </cell>
          <cell r="F257" t="str">
            <v>Ground Connection Assembly-Compression</v>
          </cell>
          <cell r="G257">
            <v>20</v>
          </cell>
          <cell r="H257" t="str">
            <v>Ea</v>
          </cell>
          <cell r="I257">
            <v>75</v>
          </cell>
          <cell r="J257">
            <v>1500</v>
          </cell>
          <cell r="K257">
            <v>2.5</v>
          </cell>
          <cell r="L257">
            <v>50</v>
          </cell>
          <cell r="M257">
            <v>92</v>
          </cell>
          <cell r="N257">
            <v>4600</v>
          </cell>
          <cell r="Q257">
            <v>0</v>
          </cell>
          <cell r="S257">
            <v>0</v>
          </cell>
          <cell r="U257">
            <v>0</v>
          </cell>
          <cell r="V257">
            <v>6100</v>
          </cell>
        </row>
        <row r="258">
          <cell r="B258">
            <v>11</v>
          </cell>
          <cell r="D258" t="str">
            <v>E2000</v>
          </cell>
          <cell r="F258" t="str">
            <v xml:space="preserve">Tray Grounding Post &amp; Tail Connection </v>
          </cell>
          <cell r="G258">
            <v>170</v>
          </cell>
          <cell r="H258" t="str">
            <v>Ea</v>
          </cell>
          <cell r="I258">
            <v>62</v>
          </cell>
          <cell r="J258">
            <v>10540</v>
          </cell>
          <cell r="K258">
            <v>1.19</v>
          </cell>
          <cell r="L258">
            <v>202.29999999999998</v>
          </cell>
          <cell r="M258">
            <v>92</v>
          </cell>
          <cell r="N258">
            <v>18611.599999999999</v>
          </cell>
          <cell r="Q258">
            <v>0</v>
          </cell>
          <cell r="S258">
            <v>0</v>
          </cell>
          <cell r="U258">
            <v>0</v>
          </cell>
          <cell r="V258">
            <v>29151.599999999999</v>
          </cell>
        </row>
        <row r="259">
          <cell r="B259">
            <v>11</v>
          </cell>
          <cell r="D259" t="str">
            <v>E2000</v>
          </cell>
          <cell r="F259" t="str">
            <v>Chain Trench-(Grounding)</v>
          </cell>
          <cell r="G259">
            <v>300</v>
          </cell>
          <cell r="H259" t="str">
            <v>Lm</v>
          </cell>
          <cell r="J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25</v>
          </cell>
          <cell r="P259">
            <v>46.875</v>
          </cell>
          <cell r="Q259">
            <v>7500</v>
          </cell>
          <cell r="S259">
            <v>0</v>
          </cell>
          <cell r="U259">
            <v>0</v>
          </cell>
          <cell r="V259">
            <v>7500</v>
          </cell>
        </row>
        <row r="260">
          <cell r="J260">
            <v>0</v>
          </cell>
          <cell r="L260">
            <v>0</v>
          </cell>
          <cell r="M260">
            <v>0</v>
          </cell>
          <cell r="N260">
            <v>0</v>
          </cell>
          <cell r="Q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B261">
            <v>11</v>
          </cell>
          <cell r="D261" t="str">
            <v>E2000</v>
          </cell>
          <cell r="F261" t="str">
            <v>Block Valve Skid-Site Electrical Hook-Ups</v>
          </cell>
          <cell r="G261">
            <v>2</v>
          </cell>
          <cell r="H261" t="str">
            <v>Lot</v>
          </cell>
          <cell r="I261">
            <v>15600</v>
          </cell>
          <cell r="J261">
            <v>31200</v>
          </cell>
          <cell r="K261">
            <v>110</v>
          </cell>
          <cell r="L261">
            <v>220</v>
          </cell>
          <cell r="M261">
            <v>92</v>
          </cell>
          <cell r="N261">
            <v>20240</v>
          </cell>
          <cell r="Q261">
            <v>0</v>
          </cell>
          <cell r="S261">
            <v>0</v>
          </cell>
          <cell r="U261">
            <v>0</v>
          </cell>
          <cell r="V261">
            <v>51440</v>
          </cell>
        </row>
        <row r="262">
          <cell r="J262">
            <v>0</v>
          </cell>
          <cell r="L262">
            <v>0</v>
          </cell>
          <cell r="M262">
            <v>0</v>
          </cell>
          <cell r="N262">
            <v>0</v>
          </cell>
          <cell r="Q262">
            <v>0</v>
          </cell>
          <cell r="S262">
            <v>0</v>
          </cell>
          <cell r="U262">
            <v>0</v>
          </cell>
          <cell r="V262">
            <v>0</v>
          </cell>
        </row>
        <row r="263">
          <cell r="F263" t="str">
            <v>DEMOLITION</v>
          </cell>
          <cell r="J263">
            <v>0</v>
          </cell>
          <cell r="L263">
            <v>0</v>
          </cell>
          <cell r="M263">
            <v>0</v>
          </cell>
          <cell r="N263">
            <v>0</v>
          </cell>
          <cell r="Q263">
            <v>0</v>
          </cell>
          <cell r="S263">
            <v>0</v>
          </cell>
          <cell r="U263">
            <v>0</v>
          </cell>
          <cell r="V263">
            <v>0</v>
          </cell>
        </row>
        <row r="264">
          <cell r="B264">
            <v>11</v>
          </cell>
          <cell r="D264" t="str">
            <v>E1000</v>
          </cell>
          <cell r="F264" t="str">
            <v>Substation Equipment Demolition</v>
          </cell>
          <cell r="G264">
            <v>1</v>
          </cell>
          <cell r="H264" t="str">
            <v>Lot</v>
          </cell>
          <cell r="J264">
            <v>0</v>
          </cell>
          <cell r="K264">
            <v>80</v>
          </cell>
          <cell r="L264">
            <v>80</v>
          </cell>
          <cell r="M264">
            <v>92</v>
          </cell>
          <cell r="N264">
            <v>7360</v>
          </cell>
          <cell r="Q264">
            <v>0</v>
          </cell>
          <cell r="S264">
            <v>0</v>
          </cell>
          <cell r="U264">
            <v>0</v>
          </cell>
          <cell r="V264">
            <v>7360</v>
          </cell>
        </row>
        <row r="265">
          <cell r="B265">
            <v>11</v>
          </cell>
          <cell r="D265" t="str">
            <v>E1000</v>
          </cell>
          <cell r="F265" t="str">
            <v>Substation-Remove Bus</v>
          </cell>
          <cell r="G265">
            <v>1</v>
          </cell>
          <cell r="H265" t="str">
            <v>Lot</v>
          </cell>
          <cell r="J265">
            <v>0</v>
          </cell>
          <cell r="K265">
            <v>100</v>
          </cell>
          <cell r="L265">
            <v>100</v>
          </cell>
          <cell r="M265">
            <v>92</v>
          </cell>
          <cell r="N265">
            <v>9200</v>
          </cell>
          <cell r="Q265">
            <v>0</v>
          </cell>
          <cell r="S265">
            <v>0</v>
          </cell>
          <cell r="U265">
            <v>0</v>
          </cell>
          <cell r="V265">
            <v>9200</v>
          </cell>
        </row>
        <row r="266">
          <cell r="B266">
            <v>11</v>
          </cell>
          <cell r="D266" t="str">
            <v>E2000</v>
          </cell>
          <cell r="F266" t="str">
            <v>Disconnect/Remove Existing ESB Service Cables</v>
          </cell>
          <cell r="G266">
            <v>1</v>
          </cell>
          <cell r="H266" t="str">
            <v>Lot</v>
          </cell>
          <cell r="J266">
            <v>0</v>
          </cell>
          <cell r="K266">
            <v>240</v>
          </cell>
          <cell r="L266">
            <v>240</v>
          </cell>
          <cell r="M266">
            <v>92</v>
          </cell>
          <cell r="N266">
            <v>22080</v>
          </cell>
          <cell r="Q266">
            <v>0</v>
          </cell>
          <cell r="S266">
            <v>0</v>
          </cell>
          <cell r="U266">
            <v>0</v>
          </cell>
          <cell r="V266">
            <v>22080</v>
          </cell>
        </row>
        <row r="267">
          <cell r="B267">
            <v>11</v>
          </cell>
          <cell r="D267" t="str">
            <v>E2000</v>
          </cell>
          <cell r="F267" t="str">
            <v>Disconnect/Remove Existing 5kV Motor Power Cables</v>
          </cell>
          <cell r="G267">
            <v>4</v>
          </cell>
          <cell r="H267" t="str">
            <v>Ea</v>
          </cell>
          <cell r="J267">
            <v>0</v>
          </cell>
          <cell r="K267">
            <v>60</v>
          </cell>
          <cell r="L267">
            <v>240</v>
          </cell>
          <cell r="M267">
            <v>92</v>
          </cell>
          <cell r="N267">
            <v>22080</v>
          </cell>
          <cell r="Q267">
            <v>0</v>
          </cell>
          <cell r="S267">
            <v>0</v>
          </cell>
          <cell r="U267">
            <v>0</v>
          </cell>
          <cell r="V267">
            <v>22080</v>
          </cell>
        </row>
        <row r="268">
          <cell r="B268">
            <v>11</v>
          </cell>
          <cell r="D268" t="str">
            <v>E2000</v>
          </cell>
          <cell r="F268" t="str">
            <v>Disconnect/Remove Pump/Motor Control/Inst Cables</v>
          </cell>
          <cell r="G268">
            <v>4</v>
          </cell>
          <cell r="H268" t="str">
            <v>Ea</v>
          </cell>
          <cell r="J268">
            <v>0</v>
          </cell>
          <cell r="K268">
            <v>30</v>
          </cell>
          <cell r="L268">
            <v>120</v>
          </cell>
          <cell r="M268">
            <v>92</v>
          </cell>
          <cell r="N268">
            <v>11040</v>
          </cell>
          <cell r="Q268">
            <v>0</v>
          </cell>
          <cell r="S268">
            <v>0</v>
          </cell>
          <cell r="U268">
            <v>0</v>
          </cell>
          <cell r="V268">
            <v>11040</v>
          </cell>
        </row>
        <row r="269">
          <cell r="B269">
            <v>11</v>
          </cell>
          <cell r="D269" t="str">
            <v>E2000</v>
          </cell>
          <cell r="F269" t="str">
            <v>Disconnect/Remove/Crate/Ship 5kV Existing Switchgear</v>
          </cell>
          <cell r="G269">
            <v>1</v>
          </cell>
          <cell r="H269" t="str">
            <v>Lot</v>
          </cell>
          <cell r="J269">
            <v>0</v>
          </cell>
          <cell r="K269">
            <v>80</v>
          </cell>
          <cell r="L269">
            <v>80</v>
          </cell>
          <cell r="M269">
            <v>92</v>
          </cell>
          <cell r="N269">
            <v>7360</v>
          </cell>
          <cell r="O269">
            <v>3000</v>
          </cell>
          <cell r="Q269">
            <v>3000</v>
          </cell>
          <cell r="S269">
            <v>0</v>
          </cell>
          <cell r="U269">
            <v>0</v>
          </cell>
          <cell r="V269">
            <v>10360</v>
          </cell>
        </row>
        <row r="270">
          <cell r="B270">
            <v>11</v>
          </cell>
          <cell r="D270" t="str">
            <v>E2000</v>
          </cell>
          <cell r="F270" t="str">
            <v>Reconnect Existing Station Service Transformer</v>
          </cell>
          <cell r="G270">
            <v>1</v>
          </cell>
          <cell r="H270" t="str">
            <v>Ea</v>
          </cell>
          <cell r="J270">
            <v>0</v>
          </cell>
          <cell r="K270">
            <v>30</v>
          </cell>
          <cell r="L270">
            <v>30</v>
          </cell>
          <cell r="M270">
            <v>92</v>
          </cell>
          <cell r="N270">
            <v>2760</v>
          </cell>
          <cell r="Q270">
            <v>0</v>
          </cell>
          <cell r="S270">
            <v>0</v>
          </cell>
          <cell r="U270">
            <v>0</v>
          </cell>
          <cell r="V270">
            <v>2760</v>
          </cell>
        </row>
        <row r="271">
          <cell r="B271">
            <v>11</v>
          </cell>
          <cell r="D271" t="str">
            <v>E2000</v>
          </cell>
          <cell r="F271" t="str">
            <v>Excavation (Hydrovac) - Mob/Demob</v>
          </cell>
          <cell r="G271">
            <v>1</v>
          </cell>
          <cell r="H271" t="str">
            <v>Lot</v>
          </cell>
          <cell r="J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2000</v>
          </cell>
          <cell r="P271">
            <v>12.5</v>
          </cell>
          <cell r="Q271">
            <v>2000</v>
          </cell>
          <cell r="S271">
            <v>0</v>
          </cell>
          <cell r="U271">
            <v>0</v>
          </cell>
          <cell r="V271">
            <v>2000</v>
          </cell>
        </row>
        <row r="272">
          <cell r="B272">
            <v>11</v>
          </cell>
          <cell r="D272" t="str">
            <v>E2000</v>
          </cell>
          <cell r="F272" t="str">
            <v>Trench - Exposing Buried Cables For Removal (1 x 1 x 60m)</v>
          </cell>
          <cell r="G272">
            <v>60</v>
          </cell>
          <cell r="H272" t="str">
            <v>Cm</v>
          </cell>
          <cell r="J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155</v>
          </cell>
          <cell r="P272">
            <v>58.125</v>
          </cell>
          <cell r="Q272">
            <v>9300</v>
          </cell>
          <cell r="S272">
            <v>0</v>
          </cell>
          <cell r="U272">
            <v>0</v>
          </cell>
          <cell r="V272">
            <v>9300</v>
          </cell>
        </row>
        <row r="273">
          <cell r="B273">
            <v>11</v>
          </cell>
          <cell r="D273" t="str">
            <v>E2000</v>
          </cell>
          <cell r="F273" t="str">
            <v>Backfill/Sand/Compaction for Hydrovac Trench</v>
          </cell>
          <cell r="G273">
            <v>60</v>
          </cell>
          <cell r="H273" t="str">
            <v>Cm</v>
          </cell>
          <cell r="J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85</v>
          </cell>
          <cell r="P273">
            <v>31.875</v>
          </cell>
          <cell r="Q273">
            <v>5100</v>
          </cell>
          <cell r="S273">
            <v>0</v>
          </cell>
          <cell r="U273">
            <v>0</v>
          </cell>
          <cell r="V273">
            <v>5100</v>
          </cell>
        </row>
        <row r="274">
          <cell r="J274">
            <v>0</v>
          </cell>
          <cell r="L274">
            <v>0</v>
          </cell>
          <cell r="M274">
            <v>0</v>
          </cell>
          <cell r="N274">
            <v>0</v>
          </cell>
          <cell r="Q274">
            <v>0</v>
          </cell>
          <cell r="S274">
            <v>0</v>
          </cell>
          <cell r="U274">
            <v>0</v>
          </cell>
          <cell r="V274">
            <v>0</v>
          </cell>
        </row>
        <row r="275">
          <cell r="B275">
            <v>11</v>
          </cell>
          <cell r="D275" t="str">
            <v>E1000</v>
          </cell>
          <cell r="F275" t="str">
            <v>Pre-Start-Up Testing</v>
          </cell>
          <cell r="G275">
            <v>1</v>
          </cell>
          <cell r="H275" t="str">
            <v>Lot</v>
          </cell>
          <cell r="J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60000</v>
          </cell>
          <cell r="P275">
            <v>400</v>
          </cell>
          <cell r="Q275">
            <v>60000</v>
          </cell>
          <cell r="S275">
            <v>0</v>
          </cell>
          <cell r="U275">
            <v>0</v>
          </cell>
          <cell r="V275">
            <v>60000</v>
          </cell>
        </row>
        <row r="276">
          <cell r="F276" t="str">
            <v>ALLOWANCES</v>
          </cell>
          <cell r="J276">
            <v>0</v>
          </cell>
          <cell r="L276">
            <v>0</v>
          </cell>
          <cell r="M276">
            <v>0</v>
          </cell>
          <cell r="N276">
            <v>0</v>
          </cell>
          <cell r="Q276">
            <v>0</v>
          </cell>
          <cell r="S276">
            <v>0</v>
          </cell>
          <cell r="U276">
            <v>0</v>
          </cell>
          <cell r="V276">
            <v>0</v>
          </cell>
        </row>
        <row r="277">
          <cell r="B277">
            <v>11</v>
          </cell>
          <cell r="D277" t="str">
            <v>E1000</v>
          </cell>
          <cell r="F277" t="str">
            <v>MTO ALLOWANCE  - 10%</v>
          </cell>
          <cell r="G277">
            <v>1</v>
          </cell>
          <cell r="H277" t="str">
            <v>Lot</v>
          </cell>
          <cell r="I277">
            <v>207616.54200000007</v>
          </cell>
          <cell r="J277">
            <v>207616.54200000007</v>
          </cell>
          <cell r="K277">
            <v>828.15039999999999</v>
          </cell>
          <cell r="L277">
            <v>828.15039999999999</v>
          </cell>
          <cell r="M277">
            <v>92</v>
          </cell>
          <cell r="N277">
            <v>76189.836800000005</v>
          </cell>
          <cell r="Q277">
            <v>0</v>
          </cell>
          <cell r="S277">
            <v>0</v>
          </cell>
          <cell r="U277">
            <v>0</v>
          </cell>
          <cell r="V277">
            <v>283806.37880000006</v>
          </cell>
        </row>
        <row r="278">
          <cell r="B278">
            <v>11</v>
          </cell>
          <cell r="D278" t="str">
            <v>E2000</v>
          </cell>
          <cell r="F278" t="str">
            <v>MTO ALLOWANCE  - 10%</v>
          </cell>
          <cell r="G278">
            <v>1</v>
          </cell>
          <cell r="H278" t="str">
            <v>Lot</v>
          </cell>
          <cell r="I278">
            <v>88978.51800000004</v>
          </cell>
          <cell r="J278">
            <v>88978.51800000004</v>
          </cell>
          <cell r="K278">
            <v>354.92160000000001</v>
          </cell>
          <cell r="L278">
            <v>354.92160000000001</v>
          </cell>
          <cell r="M278">
            <v>92</v>
          </cell>
          <cell r="N278">
            <v>32652.787200000002</v>
          </cell>
          <cell r="Q278">
            <v>0</v>
          </cell>
          <cell r="S278">
            <v>0</v>
          </cell>
          <cell r="U278">
            <v>0</v>
          </cell>
          <cell r="V278">
            <v>121631.30520000005</v>
          </cell>
        </row>
        <row r="279">
          <cell r="B279">
            <v>11</v>
          </cell>
          <cell r="D279" t="str">
            <v>E1000</v>
          </cell>
          <cell r="F279" t="str">
            <v>PRODUCTIVITY ADJUSTMENT</v>
          </cell>
          <cell r="G279">
            <v>1</v>
          </cell>
          <cell r="H279" t="str">
            <v>Lot</v>
          </cell>
          <cell r="J279">
            <v>0</v>
          </cell>
          <cell r="K279">
            <v>2732.8963199999998</v>
          </cell>
          <cell r="L279">
            <v>2732.8963199999998</v>
          </cell>
          <cell r="M279">
            <v>92</v>
          </cell>
          <cell r="N279">
            <v>251426.46143999998</v>
          </cell>
          <cell r="Q279">
            <v>0</v>
          </cell>
          <cell r="S279">
            <v>0</v>
          </cell>
          <cell r="U279">
            <v>0</v>
          </cell>
          <cell r="V279">
            <v>251426.46143999998</v>
          </cell>
        </row>
        <row r="280">
          <cell r="B280">
            <v>11</v>
          </cell>
          <cell r="D280" t="str">
            <v>E2000</v>
          </cell>
          <cell r="F280" t="str">
            <v>PRODUCTIVITY ADJUSTMENT</v>
          </cell>
          <cell r="G280">
            <v>1</v>
          </cell>
          <cell r="H280" t="str">
            <v>Lot</v>
          </cell>
          <cell r="J280">
            <v>0</v>
          </cell>
          <cell r="K280">
            <v>1171.2412799999997</v>
          </cell>
          <cell r="L280">
            <v>1171.2412799999997</v>
          </cell>
          <cell r="M280">
            <v>92</v>
          </cell>
          <cell r="N280">
            <v>107754.19775999998</v>
          </cell>
          <cell r="Q280">
            <v>0</v>
          </cell>
          <cell r="S280">
            <v>0</v>
          </cell>
          <cell r="U280">
            <v>0</v>
          </cell>
          <cell r="V280">
            <v>107754.19775999998</v>
          </cell>
        </row>
        <row r="281">
          <cell r="B281">
            <v>11</v>
          </cell>
          <cell r="D281" t="str">
            <v>E1000</v>
          </cell>
          <cell r="F281" t="str">
            <v>WINTER WORK ADJUSTMENT</v>
          </cell>
          <cell r="G281">
            <v>0</v>
          </cell>
          <cell r="J281">
            <v>0</v>
          </cell>
          <cell r="L281">
            <v>0</v>
          </cell>
          <cell r="M281">
            <v>0</v>
          </cell>
          <cell r="N281">
            <v>0</v>
          </cell>
          <cell r="Q281">
            <v>0</v>
          </cell>
          <cell r="S281">
            <v>0</v>
          </cell>
          <cell r="U281">
            <v>0</v>
          </cell>
          <cell r="V281">
            <v>0</v>
          </cell>
        </row>
        <row r="282">
          <cell r="B282">
            <v>11</v>
          </cell>
          <cell r="D282" t="str">
            <v>E2000</v>
          </cell>
          <cell r="F282" t="str">
            <v>WINTER WORK ADJUSTMENT</v>
          </cell>
          <cell r="G282">
            <v>0</v>
          </cell>
          <cell r="J282">
            <v>0</v>
          </cell>
          <cell r="L282">
            <v>0</v>
          </cell>
          <cell r="M282">
            <v>0</v>
          </cell>
          <cell r="N282">
            <v>0</v>
          </cell>
          <cell r="Q282">
            <v>0</v>
          </cell>
          <cell r="S282">
            <v>0</v>
          </cell>
          <cell r="U282">
            <v>0</v>
          </cell>
          <cell r="V282">
            <v>0</v>
          </cell>
        </row>
        <row r="283">
          <cell r="J283">
            <v>0</v>
          </cell>
          <cell r="L283">
            <v>0</v>
          </cell>
          <cell r="M283">
            <v>0</v>
          </cell>
          <cell r="N283">
            <v>0</v>
          </cell>
          <cell r="Q283">
            <v>0</v>
          </cell>
          <cell r="S283">
            <v>0</v>
          </cell>
          <cell r="U283">
            <v>0</v>
          </cell>
          <cell r="V283">
            <v>0</v>
          </cell>
        </row>
        <row r="284">
          <cell r="F284" t="str">
            <v>SCAFFOLDING</v>
          </cell>
          <cell r="J284">
            <v>0</v>
          </cell>
          <cell r="L284">
            <v>0</v>
          </cell>
          <cell r="M284">
            <v>0</v>
          </cell>
          <cell r="N284">
            <v>0</v>
          </cell>
          <cell r="Q284">
            <v>0</v>
          </cell>
          <cell r="S284">
            <v>0</v>
          </cell>
          <cell r="U284">
            <v>0</v>
          </cell>
          <cell r="V284">
            <v>0</v>
          </cell>
        </row>
        <row r="285">
          <cell r="B285">
            <v>11</v>
          </cell>
          <cell r="D285" t="str">
            <v>E1000</v>
          </cell>
          <cell r="F285" t="str">
            <v>SCAFFOLDING ALLOWANCE</v>
          </cell>
          <cell r="G285">
            <v>1</v>
          </cell>
          <cell r="H285" t="str">
            <v>Lot</v>
          </cell>
          <cell r="J285">
            <v>0</v>
          </cell>
          <cell r="K285">
            <v>355.27652159999997</v>
          </cell>
          <cell r="L285">
            <v>355.27652159999997</v>
          </cell>
          <cell r="M285">
            <v>92</v>
          </cell>
          <cell r="N285">
            <v>32685.439987199996</v>
          </cell>
          <cell r="Q285">
            <v>0</v>
          </cell>
          <cell r="S285">
            <v>0</v>
          </cell>
          <cell r="U285">
            <v>0</v>
          </cell>
          <cell r="V285">
            <v>32685.439987199996</v>
          </cell>
        </row>
        <row r="286">
          <cell r="B286">
            <v>11</v>
          </cell>
          <cell r="D286" t="str">
            <v>E2000</v>
          </cell>
          <cell r="F286" t="str">
            <v>SCAFFOLDING ALLOWANCE</v>
          </cell>
          <cell r="G286">
            <v>1</v>
          </cell>
          <cell r="H286" t="str">
            <v>Lot</v>
          </cell>
          <cell r="J286">
            <v>0</v>
          </cell>
          <cell r="K286">
            <v>152.26136639999999</v>
          </cell>
          <cell r="L286">
            <v>152.26136639999999</v>
          </cell>
          <cell r="M286">
            <v>92</v>
          </cell>
          <cell r="N286">
            <v>14008.045708799998</v>
          </cell>
          <cell r="Q286">
            <v>0</v>
          </cell>
          <cell r="S286">
            <v>0</v>
          </cell>
          <cell r="U286">
            <v>0</v>
          </cell>
          <cell r="V286">
            <v>14008.045708799998</v>
          </cell>
        </row>
        <row r="287">
          <cell r="J287">
            <v>0</v>
          </cell>
          <cell r="L287">
            <v>0</v>
          </cell>
          <cell r="M287">
            <v>0</v>
          </cell>
          <cell r="N287">
            <v>0</v>
          </cell>
          <cell r="Q287">
            <v>0</v>
          </cell>
          <cell r="S287">
            <v>0</v>
          </cell>
          <cell r="U287">
            <v>0</v>
          </cell>
          <cell r="V287">
            <v>0</v>
          </cell>
        </row>
        <row r="288">
          <cell r="F288" t="str">
            <v>SUBTOTAL HRS - FOR CAMP AND INDIRECT CALC</v>
          </cell>
          <cell r="J288">
            <v>0</v>
          </cell>
          <cell r="L288">
            <v>17425.467487999998</v>
          </cell>
          <cell r="M288">
            <v>0</v>
          </cell>
          <cell r="P288">
            <v>837.375</v>
          </cell>
          <cell r="Q288">
            <v>0</v>
          </cell>
          <cell r="S288">
            <v>0</v>
          </cell>
          <cell r="U288">
            <v>0</v>
          </cell>
          <cell r="V288">
            <v>0</v>
          </cell>
        </row>
        <row r="289">
          <cell r="J289">
            <v>0</v>
          </cell>
          <cell r="L289">
            <v>0</v>
          </cell>
          <cell r="M289">
            <v>0</v>
          </cell>
          <cell r="N289">
            <v>0</v>
          </cell>
          <cell r="Q289">
            <v>0</v>
          </cell>
          <cell r="S289">
            <v>0</v>
          </cell>
          <cell r="U289">
            <v>0</v>
          </cell>
          <cell r="V289">
            <v>0</v>
          </cell>
        </row>
        <row r="290">
          <cell r="J290">
            <v>0</v>
          </cell>
          <cell r="L290">
            <v>0</v>
          </cell>
          <cell r="M290">
            <v>0</v>
          </cell>
          <cell r="N290">
            <v>0</v>
          </cell>
          <cell r="Q290">
            <v>0</v>
          </cell>
          <cell r="S290">
            <v>0</v>
          </cell>
          <cell r="U290">
            <v>0</v>
          </cell>
          <cell r="V290">
            <v>0</v>
          </cell>
        </row>
        <row r="291">
          <cell r="F291" t="str">
            <v>KINGMAN</v>
          </cell>
          <cell r="J291">
            <v>0</v>
          </cell>
          <cell r="L291">
            <v>0</v>
          </cell>
          <cell r="M291">
            <v>0</v>
          </cell>
          <cell r="N291">
            <v>0</v>
          </cell>
          <cell r="Q291">
            <v>0</v>
          </cell>
          <cell r="S291">
            <v>0</v>
          </cell>
          <cell r="U291">
            <v>0</v>
          </cell>
          <cell r="V291">
            <v>0</v>
          </cell>
        </row>
        <row r="292">
          <cell r="F292" t="str">
            <v>REVISIONS TO EXISTING ESB-1</v>
          </cell>
          <cell r="J292">
            <v>0</v>
          </cell>
          <cell r="L292">
            <v>0</v>
          </cell>
          <cell r="M292">
            <v>0</v>
          </cell>
          <cell r="N292">
            <v>0</v>
          </cell>
          <cell r="Q292">
            <v>0</v>
          </cell>
          <cell r="S292">
            <v>0</v>
          </cell>
          <cell r="U292">
            <v>0</v>
          </cell>
          <cell r="V292">
            <v>0</v>
          </cell>
        </row>
        <row r="293">
          <cell r="B293">
            <v>12</v>
          </cell>
          <cell r="D293" t="str">
            <v>E1000</v>
          </cell>
          <cell r="F293" t="str">
            <v>5kV MCC Line-Up (1 Unit)</v>
          </cell>
          <cell r="G293">
            <v>1</v>
          </cell>
          <cell r="H293" t="str">
            <v>Lot</v>
          </cell>
          <cell r="I293">
            <v>35000</v>
          </cell>
          <cell r="J293">
            <v>35000</v>
          </cell>
          <cell r="K293">
            <v>60</v>
          </cell>
          <cell r="L293">
            <v>60</v>
          </cell>
          <cell r="M293">
            <v>92</v>
          </cell>
          <cell r="N293">
            <v>5520</v>
          </cell>
          <cell r="Q293">
            <v>0</v>
          </cell>
          <cell r="S293">
            <v>0</v>
          </cell>
          <cell r="U293">
            <v>0</v>
          </cell>
          <cell r="V293">
            <v>40520</v>
          </cell>
        </row>
        <row r="294">
          <cell r="B294">
            <v>12</v>
          </cell>
          <cell r="D294" t="str">
            <v>E1000</v>
          </cell>
          <cell r="F294" t="str">
            <v>Remove Softstarter</v>
          </cell>
          <cell r="G294">
            <v>1</v>
          </cell>
          <cell r="H294" t="str">
            <v>Lot</v>
          </cell>
          <cell r="I294">
            <v>0</v>
          </cell>
          <cell r="J294">
            <v>0</v>
          </cell>
          <cell r="K294">
            <v>30</v>
          </cell>
          <cell r="L294">
            <v>30</v>
          </cell>
          <cell r="M294">
            <v>92</v>
          </cell>
          <cell r="N294">
            <v>2760</v>
          </cell>
          <cell r="Q294">
            <v>0</v>
          </cell>
          <cell r="S294">
            <v>0</v>
          </cell>
          <cell r="U294">
            <v>0</v>
          </cell>
          <cell r="V294">
            <v>2760</v>
          </cell>
        </row>
        <row r="295">
          <cell r="B295">
            <v>12</v>
          </cell>
          <cell r="D295" t="str">
            <v>E1000</v>
          </cell>
          <cell r="F295" t="str">
            <v>P.F. Correction Capactors plus CTs and Termination Encl.</v>
          </cell>
          <cell r="G295">
            <v>1</v>
          </cell>
          <cell r="H295" t="str">
            <v>Ea</v>
          </cell>
          <cell r="I295">
            <v>10000</v>
          </cell>
          <cell r="J295">
            <v>10000</v>
          </cell>
          <cell r="K295">
            <v>24</v>
          </cell>
          <cell r="L295">
            <v>24</v>
          </cell>
          <cell r="M295">
            <v>92</v>
          </cell>
          <cell r="N295">
            <v>2208</v>
          </cell>
          <cell r="Q295">
            <v>0</v>
          </cell>
          <cell r="S295">
            <v>0</v>
          </cell>
          <cell r="U295">
            <v>0</v>
          </cell>
          <cell r="V295">
            <v>12208</v>
          </cell>
        </row>
        <row r="296">
          <cell r="B296">
            <v>12</v>
          </cell>
          <cell r="D296" t="str">
            <v>E1000</v>
          </cell>
          <cell r="F296" t="str">
            <v xml:space="preserve">480V MCC (2 sections) </v>
          </cell>
          <cell r="G296">
            <v>1</v>
          </cell>
          <cell r="H296" t="str">
            <v>Ea</v>
          </cell>
          <cell r="I296">
            <v>9000</v>
          </cell>
          <cell r="J296">
            <v>9000</v>
          </cell>
          <cell r="K296">
            <v>18</v>
          </cell>
          <cell r="L296">
            <v>18</v>
          </cell>
          <cell r="M296">
            <v>92</v>
          </cell>
          <cell r="N296">
            <v>1656</v>
          </cell>
          <cell r="Q296">
            <v>0</v>
          </cell>
          <cell r="S296">
            <v>0</v>
          </cell>
          <cell r="U296">
            <v>0</v>
          </cell>
          <cell r="V296">
            <v>10656</v>
          </cell>
        </row>
        <row r="297">
          <cell r="B297">
            <v>12</v>
          </cell>
          <cell r="D297" t="str">
            <v>E1000</v>
          </cell>
          <cell r="F297" t="str">
            <v>EHT Controller</v>
          </cell>
          <cell r="G297">
            <v>2</v>
          </cell>
          <cell r="H297" t="str">
            <v>Ea</v>
          </cell>
          <cell r="I297">
            <v>1600</v>
          </cell>
          <cell r="J297">
            <v>3200</v>
          </cell>
          <cell r="K297">
            <v>10</v>
          </cell>
          <cell r="L297">
            <v>20</v>
          </cell>
          <cell r="M297">
            <v>92</v>
          </cell>
          <cell r="N297">
            <v>1840</v>
          </cell>
          <cell r="Q297">
            <v>0</v>
          </cell>
          <cell r="S297">
            <v>0</v>
          </cell>
          <cell r="U297">
            <v>0</v>
          </cell>
          <cell r="V297">
            <v>5040</v>
          </cell>
        </row>
        <row r="298">
          <cell r="B298">
            <v>12</v>
          </cell>
          <cell r="D298" t="str">
            <v>E1000</v>
          </cell>
          <cell r="F298" t="str">
            <v>Additional Labour Addition To Existing 5kV &amp; MCC</v>
          </cell>
          <cell r="G298">
            <v>2</v>
          </cell>
          <cell r="H298" t="str">
            <v>Ea</v>
          </cell>
          <cell r="J298">
            <v>0</v>
          </cell>
          <cell r="K298">
            <v>40</v>
          </cell>
          <cell r="L298">
            <v>80</v>
          </cell>
          <cell r="M298">
            <v>92</v>
          </cell>
          <cell r="N298">
            <v>7360</v>
          </cell>
          <cell r="Q298">
            <v>0</v>
          </cell>
          <cell r="S298">
            <v>0</v>
          </cell>
          <cell r="U298">
            <v>0</v>
          </cell>
          <cell r="V298">
            <v>7360</v>
          </cell>
        </row>
        <row r="299">
          <cell r="F299" t="str">
            <v xml:space="preserve">PUMP BUILDING </v>
          </cell>
          <cell r="J299">
            <v>0</v>
          </cell>
          <cell r="L299">
            <v>0</v>
          </cell>
          <cell r="M299">
            <v>0</v>
          </cell>
          <cell r="N299">
            <v>0</v>
          </cell>
          <cell r="Q299">
            <v>0</v>
          </cell>
          <cell r="S299">
            <v>0</v>
          </cell>
          <cell r="U299">
            <v>0</v>
          </cell>
          <cell r="V299">
            <v>0</v>
          </cell>
        </row>
        <row r="300">
          <cell r="B300">
            <v>12</v>
          </cell>
          <cell r="D300" t="str">
            <v>E1000</v>
          </cell>
          <cell r="F300" t="str">
            <v>MOTOR -5000HP 4kV RATED (4pole)</v>
          </cell>
          <cell r="G300">
            <v>1</v>
          </cell>
          <cell r="H300" t="str">
            <v>Ea</v>
          </cell>
          <cell r="I300">
            <v>180000</v>
          </cell>
          <cell r="J300">
            <v>180000</v>
          </cell>
          <cell r="K300">
            <v>180</v>
          </cell>
          <cell r="L300">
            <v>180</v>
          </cell>
          <cell r="M300">
            <v>92</v>
          </cell>
          <cell r="N300">
            <v>16560</v>
          </cell>
          <cell r="Q300">
            <v>0</v>
          </cell>
          <cell r="S300">
            <v>0</v>
          </cell>
          <cell r="U300">
            <v>0</v>
          </cell>
          <cell r="V300">
            <v>196560</v>
          </cell>
        </row>
        <row r="301">
          <cell r="B301">
            <v>12</v>
          </cell>
          <cell r="D301" t="str">
            <v>E1000</v>
          </cell>
          <cell r="F301" t="str">
            <v>MOTOR - TESTING</v>
          </cell>
          <cell r="G301">
            <v>1</v>
          </cell>
          <cell r="H301" t="str">
            <v>Lot</v>
          </cell>
          <cell r="I301">
            <v>15000</v>
          </cell>
          <cell r="J301">
            <v>15000</v>
          </cell>
          <cell r="L301">
            <v>0</v>
          </cell>
          <cell r="M301">
            <v>0</v>
          </cell>
          <cell r="N301">
            <v>0</v>
          </cell>
          <cell r="Q301">
            <v>0</v>
          </cell>
          <cell r="S301">
            <v>0</v>
          </cell>
          <cell r="U301">
            <v>0</v>
          </cell>
          <cell r="V301">
            <v>15000</v>
          </cell>
        </row>
        <row r="302">
          <cell r="F302" t="str">
            <v>TRAY SYSTEM ESB-1 TO PUMP BUILDING</v>
          </cell>
          <cell r="J302">
            <v>0</v>
          </cell>
          <cell r="L302">
            <v>0</v>
          </cell>
          <cell r="M302">
            <v>0</v>
          </cell>
          <cell r="N302">
            <v>0</v>
          </cell>
          <cell r="Q302">
            <v>0</v>
          </cell>
          <cell r="S302">
            <v>0</v>
          </cell>
          <cell r="U302">
            <v>0</v>
          </cell>
          <cell r="V302">
            <v>0</v>
          </cell>
        </row>
        <row r="303">
          <cell r="F303" t="str">
            <v>ESB-1  and Pump Bulding</v>
          </cell>
          <cell r="J303">
            <v>0</v>
          </cell>
          <cell r="L303">
            <v>0</v>
          </cell>
          <cell r="M303">
            <v>0</v>
          </cell>
          <cell r="N303">
            <v>0</v>
          </cell>
          <cell r="Q303">
            <v>0</v>
          </cell>
          <cell r="S303">
            <v>0</v>
          </cell>
          <cell r="U303">
            <v>0</v>
          </cell>
          <cell r="V303">
            <v>0</v>
          </cell>
        </row>
        <row r="304">
          <cell r="B304">
            <v>12</v>
          </cell>
          <cell r="D304" t="str">
            <v>E2000</v>
          </cell>
          <cell r="F304" t="str">
            <v xml:space="preserve">12" 5KV TRAY in PUMP BLDG </v>
          </cell>
          <cell r="G304">
            <v>20</v>
          </cell>
          <cell r="H304" t="str">
            <v>Lm</v>
          </cell>
          <cell r="I304">
            <v>40.69</v>
          </cell>
          <cell r="J304">
            <v>813.8</v>
          </cell>
          <cell r="K304">
            <v>0.8</v>
          </cell>
          <cell r="L304">
            <v>16</v>
          </cell>
          <cell r="M304">
            <v>92</v>
          </cell>
          <cell r="N304">
            <v>1472</v>
          </cell>
          <cell r="Q304">
            <v>0</v>
          </cell>
          <cell r="S304">
            <v>0</v>
          </cell>
          <cell r="U304">
            <v>0</v>
          </cell>
          <cell r="V304">
            <v>2285.8000000000002</v>
          </cell>
        </row>
        <row r="305">
          <cell r="B305">
            <v>12</v>
          </cell>
          <cell r="D305" t="str">
            <v>E2000</v>
          </cell>
          <cell r="F305" t="str">
            <v>12" INSTR TRAY to Instr. Devices</v>
          </cell>
          <cell r="G305">
            <v>60</v>
          </cell>
          <cell r="H305" t="str">
            <v>Lm</v>
          </cell>
          <cell r="I305">
            <v>40.69</v>
          </cell>
          <cell r="J305">
            <v>2441.3999999999996</v>
          </cell>
          <cell r="K305">
            <v>0.8</v>
          </cell>
          <cell r="L305">
            <v>48</v>
          </cell>
          <cell r="M305">
            <v>92</v>
          </cell>
          <cell r="N305">
            <v>4416</v>
          </cell>
          <cell r="Q305">
            <v>0</v>
          </cell>
          <cell r="S305">
            <v>0</v>
          </cell>
          <cell r="U305">
            <v>0</v>
          </cell>
          <cell r="V305">
            <v>6857.4</v>
          </cell>
        </row>
        <row r="306">
          <cell r="B306">
            <v>12</v>
          </cell>
          <cell r="D306" t="str">
            <v>E2000</v>
          </cell>
          <cell r="F306" t="str">
            <v>6" 600 Volt TRAY (MOVs)</v>
          </cell>
          <cell r="G306">
            <v>20</v>
          </cell>
          <cell r="H306" t="str">
            <v>Lm</v>
          </cell>
          <cell r="I306">
            <v>39.26</v>
          </cell>
          <cell r="J306">
            <v>785.19999999999993</v>
          </cell>
          <cell r="K306">
            <v>0.75</v>
          </cell>
          <cell r="L306">
            <v>15</v>
          </cell>
          <cell r="M306">
            <v>92</v>
          </cell>
          <cell r="N306">
            <v>1380</v>
          </cell>
          <cell r="Q306">
            <v>0</v>
          </cell>
          <cell r="S306">
            <v>0</v>
          </cell>
          <cell r="U306">
            <v>0</v>
          </cell>
          <cell r="V306">
            <v>2165.1999999999998</v>
          </cell>
        </row>
        <row r="307">
          <cell r="B307">
            <v>12</v>
          </cell>
          <cell r="D307" t="str">
            <v>E2000</v>
          </cell>
          <cell r="F307" t="str">
            <v>Tray Fittings &amp; Accessories (20%)</v>
          </cell>
          <cell r="G307">
            <v>1</v>
          </cell>
          <cell r="H307" t="str">
            <v>Lot</v>
          </cell>
          <cell r="I307">
            <v>808.07999999999993</v>
          </cell>
          <cell r="J307">
            <v>808.07999999999993</v>
          </cell>
          <cell r="K307">
            <v>15.8</v>
          </cell>
          <cell r="L307">
            <v>15.8</v>
          </cell>
          <cell r="M307">
            <v>92</v>
          </cell>
          <cell r="N307">
            <v>1453.6000000000001</v>
          </cell>
          <cell r="Q307">
            <v>0</v>
          </cell>
          <cell r="S307">
            <v>0</v>
          </cell>
          <cell r="U307">
            <v>0</v>
          </cell>
          <cell r="V307">
            <v>2261.6800000000003</v>
          </cell>
        </row>
        <row r="308">
          <cell r="F308" t="str">
            <v>5KV CABLE SYSTEM</v>
          </cell>
          <cell r="J308">
            <v>0</v>
          </cell>
          <cell r="L308">
            <v>0</v>
          </cell>
          <cell r="M308">
            <v>0</v>
          </cell>
          <cell r="N308">
            <v>0</v>
          </cell>
          <cell r="Q308">
            <v>0</v>
          </cell>
          <cell r="S308">
            <v>0</v>
          </cell>
          <cell r="U308">
            <v>0</v>
          </cell>
          <cell r="V308">
            <v>0</v>
          </cell>
        </row>
        <row r="309">
          <cell r="F309" t="str">
            <v>Motors</v>
          </cell>
          <cell r="J309">
            <v>0</v>
          </cell>
          <cell r="L309">
            <v>0</v>
          </cell>
          <cell r="M309">
            <v>0</v>
          </cell>
          <cell r="N309">
            <v>0</v>
          </cell>
          <cell r="Q309">
            <v>0</v>
          </cell>
          <cell r="S309">
            <v>0</v>
          </cell>
          <cell r="U309">
            <v>0</v>
          </cell>
          <cell r="V309">
            <v>0</v>
          </cell>
        </row>
        <row r="310">
          <cell r="B310">
            <v>12</v>
          </cell>
          <cell r="D310" t="str">
            <v>E2000</v>
          </cell>
          <cell r="F310" t="str">
            <v>3C#500 KCMIL TECK ( 5kV) (2 x 500MCM) Contactor to MOTORS)</v>
          </cell>
          <cell r="G310">
            <v>300</v>
          </cell>
          <cell r="H310" t="str">
            <v>Lm</v>
          </cell>
          <cell r="I310">
            <v>193</v>
          </cell>
          <cell r="J310">
            <v>57900</v>
          </cell>
          <cell r="K310">
            <v>0.56999999999999995</v>
          </cell>
          <cell r="L310">
            <v>170.99999999999997</v>
          </cell>
          <cell r="M310">
            <v>92</v>
          </cell>
          <cell r="N310">
            <v>15731.999999999998</v>
          </cell>
          <cell r="Q310">
            <v>0</v>
          </cell>
          <cell r="S310">
            <v>0</v>
          </cell>
          <cell r="U310">
            <v>0</v>
          </cell>
          <cell r="V310">
            <v>73632</v>
          </cell>
        </row>
        <row r="311">
          <cell r="B311">
            <v>12</v>
          </cell>
          <cell r="D311" t="str">
            <v>E2000</v>
          </cell>
          <cell r="F311" t="str">
            <v>3C#500 KCMIL TECK ( 5kV) (2 x 500MCM) Interconnection to P.F. Cap.</v>
          </cell>
          <cell r="G311">
            <v>40</v>
          </cell>
          <cell r="H311" t="str">
            <v>Lm</v>
          </cell>
          <cell r="I311">
            <v>193</v>
          </cell>
          <cell r="J311">
            <v>7720</v>
          </cell>
          <cell r="K311">
            <v>0.56999999999999995</v>
          </cell>
          <cell r="L311">
            <v>22.799999999999997</v>
          </cell>
          <cell r="M311">
            <v>92</v>
          </cell>
          <cell r="N311">
            <v>2097.6</v>
          </cell>
          <cell r="Q311">
            <v>0</v>
          </cell>
          <cell r="S311">
            <v>0</v>
          </cell>
          <cell r="U311">
            <v>0</v>
          </cell>
          <cell r="V311">
            <v>9817.6</v>
          </cell>
        </row>
        <row r="312">
          <cell r="B312">
            <v>12</v>
          </cell>
          <cell r="D312" t="str">
            <v>E2000</v>
          </cell>
          <cell r="F312" t="str">
            <v>Cable Termination/Connectors-3c#500 Kcmil 5kV Teck -NONHAZ</v>
          </cell>
          <cell r="G312">
            <v>2</v>
          </cell>
          <cell r="H312" t="str">
            <v>Ea</v>
          </cell>
          <cell r="I312">
            <v>551</v>
          </cell>
          <cell r="J312">
            <v>1102</v>
          </cell>
          <cell r="K312">
            <v>21.28</v>
          </cell>
          <cell r="L312">
            <v>42.56</v>
          </cell>
          <cell r="M312">
            <v>92</v>
          </cell>
          <cell r="N312">
            <v>3915.5200000000004</v>
          </cell>
          <cell r="Q312">
            <v>0</v>
          </cell>
          <cell r="S312">
            <v>0</v>
          </cell>
          <cell r="U312">
            <v>0</v>
          </cell>
          <cell r="V312">
            <v>5017.5200000000004</v>
          </cell>
        </row>
        <row r="313">
          <cell r="B313">
            <v>12</v>
          </cell>
          <cell r="D313" t="str">
            <v>E2000</v>
          </cell>
          <cell r="F313" t="str">
            <v>Cable Termination/Connectors-3c#500 Kcmil Teck Cable-HAZ</v>
          </cell>
          <cell r="G313">
            <v>2</v>
          </cell>
          <cell r="H313" t="str">
            <v>Ea</v>
          </cell>
          <cell r="I313">
            <v>1024</v>
          </cell>
          <cell r="J313">
            <v>2048</v>
          </cell>
          <cell r="K313">
            <v>29.16</v>
          </cell>
          <cell r="L313">
            <v>58.32</v>
          </cell>
          <cell r="M313">
            <v>92</v>
          </cell>
          <cell r="N313">
            <v>5365.44</v>
          </cell>
          <cell r="Q313">
            <v>0</v>
          </cell>
          <cell r="S313">
            <v>0</v>
          </cell>
          <cell r="U313">
            <v>0</v>
          </cell>
          <cell r="V313">
            <v>7413.44</v>
          </cell>
        </row>
        <row r="314">
          <cell r="F314" t="str">
            <v>Low Voltage Cable System</v>
          </cell>
          <cell r="J314">
            <v>0</v>
          </cell>
          <cell r="L314">
            <v>0</v>
          </cell>
          <cell r="M314">
            <v>0</v>
          </cell>
          <cell r="N314">
            <v>0</v>
          </cell>
          <cell r="Q314">
            <v>0</v>
          </cell>
          <cell r="S314">
            <v>0</v>
          </cell>
          <cell r="U314">
            <v>0</v>
          </cell>
          <cell r="V314">
            <v>0</v>
          </cell>
        </row>
        <row r="315">
          <cell r="B315">
            <v>12</v>
          </cell>
          <cell r="D315" t="str">
            <v>E2000</v>
          </cell>
          <cell r="F315" t="str">
            <v>3#10 TECK TO Pump VALVE ACTUATOR (5)</v>
          </cell>
          <cell r="G315">
            <v>1000</v>
          </cell>
          <cell r="H315" t="str">
            <v>Lm</v>
          </cell>
          <cell r="I315">
            <v>7.6</v>
          </cell>
          <cell r="J315">
            <v>7600</v>
          </cell>
          <cell r="K315">
            <v>0.17</v>
          </cell>
          <cell r="L315">
            <v>170</v>
          </cell>
          <cell r="M315">
            <v>92</v>
          </cell>
          <cell r="N315">
            <v>15640</v>
          </cell>
          <cell r="Q315">
            <v>0</v>
          </cell>
          <cell r="S315">
            <v>0</v>
          </cell>
          <cell r="U315">
            <v>0</v>
          </cell>
          <cell r="V315">
            <v>23240</v>
          </cell>
        </row>
        <row r="316">
          <cell r="B316">
            <v>12</v>
          </cell>
          <cell r="D316" t="str">
            <v>E2000</v>
          </cell>
          <cell r="F316" t="str">
            <v>4#14 TECK TO Pump VALVE ACTUATOR (5)</v>
          </cell>
          <cell r="G316">
            <v>1000</v>
          </cell>
          <cell r="H316" t="str">
            <v>Lm</v>
          </cell>
          <cell r="I316">
            <v>5.18</v>
          </cell>
          <cell r="J316">
            <v>5180</v>
          </cell>
          <cell r="K316">
            <v>0.13</v>
          </cell>
          <cell r="L316">
            <v>130</v>
          </cell>
          <cell r="M316">
            <v>92</v>
          </cell>
          <cell r="N316">
            <v>11960</v>
          </cell>
          <cell r="Q316">
            <v>0</v>
          </cell>
          <cell r="S316">
            <v>0</v>
          </cell>
          <cell r="U316">
            <v>0</v>
          </cell>
          <cell r="V316">
            <v>17140</v>
          </cell>
        </row>
        <row r="317">
          <cell r="B317">
            <v>12</v>
          </cell>
          <cell r="D317" t="str">
            <v>E2000</v>
          </cell>
          <cell r="F317" t="str">
            <v>3#10 TECK HEAT TRACING (2)</v>
          </cell>
          <cell r="G317">
            <v>400</v>
          </cell>
          <cell r="H317" t="str">
            <v>Lm</v>
          </cell>
          <cell r="I317">
            <v>7.6</v>
          </cell>
          <cell r="J317">
            <v>3040</v>
          </cell>
          <cell r="K317">
            <v>0.17</v>
          </cell>
          <cell r="L317">
            <v>68</v>
          </cell>
          <cell r="M317">
            <v>92</v>
          </cell>
          <cell r="N317">
            <v>6256</v>
          </cell>
          <cell r="Q317">
            <v>0</v>
          </cell>
          <cell r="S317">
            <v>0</v>
          </cell>
          <cell r="U317">
            <v>0</v>
          </cell>
          <cell r="V317">
            <v>9296</v>
          </cell>
        </row>
        <row r="318">
          <cell r="B318">
            <v>12</v>
          </cell>
          <cell r="D318" t="str">
            <v>E2000</v>
          </cell>
          <cell r="F318" t="str">
            <v>3#10 TECK LUBE OIL MOTORS (2)</v>
          </cell>
          <cell r="G318">
            <v>400</v>
          </cell>
          <cell r="H318" t="str">
            <v>Lm</v>
          </cell>
          <cell r="I318">
            <v>7.6</v>
          </cell>
          <cell r="J318">
            <v>3040</v>
          </cell>
          <cell r="K318">
            <v>0.17</v>
          </cell>
          <cell r="L318">
            <v>68</v>
          </cell>
          <cell r="M318">
            <v>92</v>
          </cell>
          <cell r="N318">
            <v>6256</v>
          </cell>
          <cell r="Q318">
            <v>0</v>
          </cell>
          <cell r="S318">
            <v>0</v>
          </cell>
          <cell r="U318">
            <v>0</v>
          </cell>
          <cell r="V318">
            <v>9296</v>
          </cell>
        </row>
        <row r="319">
          <cell r="B319">
            <v>12</v>
          </cell>
          <cell r="D319" t="str">
            <v>E2000</v>
          </cell>
          <cell r="F319" t="str">
            <v>10#14 TECK LUBE OIL "HOA &amp; PB" CONTROL STATIONS (1)</v>
          </cell>
          <cell r="G319">
            <v>200</v>
          </cell>
          <cell r="H319" t="str">
            <v>Lm</v>
          </cell>
          <cell r="I319">
            <v>11.27</v>
          </cell>
          <cell r="J319">
            <v>2254</v>
          </cell>
          <cell r="K319">
            <v>0.19</v>
          </cell>
          <cell r="L319">
            <v>38</v>
          </cell>
          <cell r="M319">
            <v>92</v>
          </cell>
          <cell r="N319">
            <v>3496</v>
          </cell>
          <cell r="Q319">
            <v>0</v>
          </cell>
          <cell r="S319">
            <v>0</v>
          </cell>
          <cell r="U319">
            <v>0</v>
          </cell>
          <cell r="V319">
            <v>5750</v>
          </cell>
        </row>
        <row r="320">
          <cell r="B320">
            <v>12</v>
          </cell>
          <cell r="D320" t="str">
            <v>E2000</v>
          </cell>
          <cell r="F320" t="str">
            <v>10#14 TECK LUBE OIL Instrumentation SYSTEM (1)</v>
          </cell>
          <cell r="G320">
            <v>200</v>
          </cell>
          <cell r="H320" t="str">
            <v>Lm</v>
          </cell>
          <cell r="I320">
            <v>11.27</v>
          </cell>
          <cell r="J320">
            <v>2254</v>
          </cell>
          <cell r="K320">
            <v>0.19</v>
          </cell>
          <cell r="L320">
            <v>38</v>
          </cell>
          <cell r="M320">
            <v>92</v>
          </cell>
          <cell r="N320">
            <v>3496</v>
          </cell>
          <cell r="Q320">
            <v>0</v>
          </cell>
          <cell r="S320">
            <v>0</v>
          </cell>
          <cell r="U320">
            <v>0</v>
          </cell>
          <cell r="V320">
            <v>5750</v>
          </cell>
        </row>
        <row r="321">
          <cell r="B321">
            <v>12</v>
          </cell>
          <cell r="D321" t="str">
            <v>E2000</v>
          </cell>
          <cell r="F321" t="str">
            <v>3#10 TECK TO Lube Oil Rservoir Electric Heater (1)</v>
          </cell>
          <cell r="G321">
            <v>200</v>
          </cell>
          <cell r="H321" t="str">
            <v>Lm</v>
          </cell>
          <cell r="I321">
            <v>7.6</v>
          </cell>
          <cell r="J321">
            <v>1520</v>
          </cell>
          <cell r="K321">
            <v>0.17</v>
          </cell>
          <cell r="L321">
            <v>34</v>
          </cell>
          <cell r="M321">
            <v>92</v>
          </cell>
          <cell r="N321">
            <v>3128</v>
          </cell>
          <cell r="Q321">
            <v>0</v>
          </cell>
          <cell r="S321">
            <v>0</v>
          </cell>
          <cell r="U321">
            <v>0</v>
          </cell>
          <cell r="V321">
            <v>4648</v>
          </cell>
        </row>
        <row r="322">
          <cell r="B322">
            <v>12</v>
          </cell>
          <cell r="D322" t="str">
            <v>E2000</v>
          </cell>
          <cell r="F322" t="str">
            <v>2#10 MOTOR HEATERS (1)</v>
          </cell>
          <cell r="G322">
            <v>200</v>
          </cell>
          <cell r="H322" t="str">
            <v>Lm</v>
          </cell>
          <cell r="I322">
            <v>5.7</v>
          </cell>
          <cell r="J322">
            <v>1140</v>
          </cell>
          <cell r="K322">
            <v>0.15</v>
          </cell>
          <cell r="L322">
            <v>30</v>
          </cell>
          <cell r="M322">
            <v>92</v>
          </cell>
          <cell r="N322">
            <v>2760</v>
          </cell>
          <cell r="Q322">
            <v>0</v>
          </cell>
          <cell r="S322">
            <v>0</v>
          </cell>
          <cell r="U322">
            <v>0</v>
          </cell>
          <cell r="V322">
            <v>3900</v>
          </cell>
        </row>
        <row r="323">
          <cell r="B323">
            <v>12</v>
          </cell>
          <cell r="D323" t="str">
            <v>E2000</v>
          </cell>
          <cell r="F323" t="str">
            <v>2#10 YARD LIGHTING (1)</v>
          </cell>
          <cell r="G323">
            <v>250</v>
          </cell>
          <cell r="H323" t="str">
            <v>Lm</v>
          </cell>
          <cell r="I323">
            <v>5.7</v>
          </cell>
          <cell r="J323">
            <v>1425</v>
          </cell>
          <cell r="K323">
            <v>0.15</v>
          </cell>
          <cell r="L323">
            <v>37.5</v>
          </cell>
          <cell r="M323">
            <v>92</v>
          </cell>
          <cell r="N323">
            <v>3450</v>
          </cell>
          <cell r="Q323">
            <v>0</v>
          </cell>
          <cell r="S323">
            <v>0</v>
          </cell>
          <cell r="U323">
            <v>0</v>
          </cell>
          <cell r="V323">
            <v>4875</v>
          </cell>
        </row>
        <row r="324">
          <cell r="B324">
            <v>12</v>
          </cell>
          <cell r="D324" t="str">
            <v>E2000</v>
          </cell>
          <cell r="F324" t="str">
            <v>Cable Termination/Connectors 3c #10 Teck-HAZ</v>
          </cell>
          <cell r="G324">
            <v>11</v>
          </cell>
          <cell r="H324" t="str">
            <v>Ea</v>
          </cell>
          <cell r="I324">
            <v>66.599999999999994</v>
          </cell>
          <cell r="J324">
            <v>732.59999999999991</v>
          </cell>
          <cell r="K324">
            <v>3.6</v>
          </cell>
          <cell r="L324">
            <v>39.6</v>
          </cell>
          <cell r="M324">
            <v>92</v>
          </cell>
          <cell r="N324">
            <v>3643.2000000000003</v>
          </cell>
          <cell r="Q324">
            <v>0</v>
          </cell>
          <cell r="S324">
            <v>0</v>
          </cell>
          <cell r="U324">
            <v>0</v>
          </cell>
          <cell r="V324">
            <v>4375.8</v>
          </cell>
        </row>
        <row r="325">
          <cell r="B325">
            <v>12</v>
          </cell>
          <cell r="D325" t="str">
            <v>E2000</v>
          </cell>
          <cell r="F325" t="str">
            <v>Cable Termination/Connectors 2c #10 Teck-HAZ</v>
          </cell>
          <cell r="G325">
            <v>2</v>
          </cell>
          <cell r="H325" t="str">
            <v>Ea</v>
          </cell>
          <cell r="I325">
            <v>61.5</v>
          </cell>
          <cell r="J325">
            <v>123</v>
          </cell>
          <cell r="K325">
            <v>3.3</v>
          </cell>
          <cell r="L325">
            <v>6.6</v>
          </cell>
          <cell r="M325">
            <v>92</v>
          </cell>
          <cell r="N325">
            <v>607.19999999999993</v>
          </cell>
          <cell r="Q325">
            <v>0</v>
          </cell>
          <cell r="S325">
            <v>0</v>
          </cell>
          <cell r="U325">
            <v>0</v>
          </cell>
          <cell r="V325">
            <v>730.19999999999993</v>
          </cell>
        </row>
        <row r="326">
          <cell r="B326">
            <v>12</v>
          </cell>
          <cell r="D326" t="str">
            <v>E2000</v>
          </cell>
          <cell r="F326" t="str">
            <v>Cable Termination/Connectors 4c #14 Teck-HAZ</v>
          </cell>
          <cell r="G326">
            <v>4</v>
          </cell>
          <cell r="H326" t="str">
            <v>Ea</v>
          </cell>
          <cell r="I326">
            <v>67.099999999999994</v>
          </cell>
          <cell r="J326">
            <v>268.39999999999998</v>
          </cell>
          <cell r="K326">
            <v>4.3</v>
          </cell>
          <cell r="L326">
            <v>17.2</v>
          </cell>
          <cell r="M326">
            <v>92</v>
          </cell>
          <cell r="N326">
            <v>1582.3999999999999</v>
          </cell>
          <cell r="Q326">
            <v>0</v>
          </cell>
          <cell r="S326">
            <v>0</v>
          </cell>
          <cell r="U326">
            <v>0</v>
          </cell>
          <cell r="V326">
            <v>1850.7999999999997</v>
          </cell>
        </row>
        <row r="327">
          <cell r="B327">
            <v>12</v>
          </cell>
          <cell r="D327" t="str">
            <v>E2000</v>
          </cell>
          <cell r="F327" t="str">
            <v>Cable Termination/Connectors 10c #14 Teck-HAZ</v>
          </cell>
          <cell r="G327">
            <v>2</v>
          </cell>
          <cell r="H327" t="str">
            <v>Ea</v>
          </cell>
          <cell r="I327">
            <v>105</v>
          </cell>
          <cell r="J327">
            <v>210</v>
          </cell>
          <cell r="K327">
            <v>8.1</v>
          </cell>
          <cell r="L327">
            <v>16.2</v>
          </cell>
          <cell r="M327">
            <v>92</v>
          </cell>
          <cell r="N327">
            <v>1490.3999999999999</v>
          </cell>
          <cell r="Q327">
            <v>0</v>
          </cell>
          <cell r="S327">
            <v>0</v>
          </cell>
          <cell r="U327">
            <v>0</v>
          </cell>
          <cell r="V327">
            <v>1700.3999999999999</v>
          </cell>
        </row>
        <row r="328">
          <cell r="B328">
            <v>12</v>
          </cell>
          <cell r="D328" t="str">
            <v>E2000</v>
          </cell>
          <cell r="F328" t="str">
            <v>Thermon SR Heat Trace Cable</v>
          </cell>
          <cell r="G328">
            <v>100</v>
          </cell>
          <cell r="H328" t="str">
            <v>Lm</v>
          </cell>
          <cell r="I328">
            <v>40</v>
          </cell>
          <cell r="J328">
            <v>4000</v>
          </cell>
          <cell r="K328">
            <v>0.5</v>
          </cell>
          <cell r="L328">
            <v>50</v>
          </cell>
          <cell r="M328">
            <v>92</v>
          </cell>
          <cell r="N328">
            <v>4600</v>
          </cell>
          <cell r="Q328">
            <v>0</v>
          </cell>
          <cell r="S328">
            <v>0</v>
          </cell>
          <cell r="U328">
            <v>0</v>
          </cell>
          <cell r="V328">
            <v>8600</v>
          </cell>
        </row>
        <row r="329">
          <cell r="B329">
            <v>12</v>
          </cell>
          <cell r="D329" t="str">
            <v>E2000</v>
          </cell>
          <cell r="F329" t="str">
            <v>SR Power connection kit</v>
          </cell>
          <cell r="G329">
            <v>2</v>
          </cell>
          <cell r="H329" t="str">
            <v>Ea</v>
          </cell>
          <cell r="I329">
            <v>101</v>
          </cell>
          <cell r="J329">
            <v>202</v>
          </cell>
          <cell r="K329">
            <v>2</v>
          </cell>
          <cell r="L329">
            <v>4</v>
          </cell>
          <cell r="M329">
            <v>92</v>
          </cell>
          <cell r="N329">
            <v>368</v>
          </cell>
          <cell r="Q329">
            <v>0</v>
          </cell>
          <cell r="S329">
            <v>0</v>
          </cell>
          <cell r="U329">
            <v>0</v>
          </cell>
          <cell r="V329">
            <v>570</v>
          </cell>
        </row>
        <row r="330">
          <cell r="B330">
            <v>12</v>
          </cell>
          <cell r="D330" t="str">
            <v>E2000</v>
          </cell>
          <cell r="F330" t="str">
            <v>SR end kit</v>
          </cell>
          <cell r="G330">
            <v>2</v>
          </cell>
          <cell r="H330" t="str">
            <v>Ea</v>
          </cell>
          <cell r="I330">
            <v>21</v>
          </cell>
          <cell r="J330">
            <v>42</v>
          </cell>
          <cell r="K330">
            <v>1</v>
          </cell>
          <cell r="L330">
            <v>2</v>
          </cell>
          <cell r="M330">
            <v>92</v>
          </cell>
          <cell r="N330">
            <v>184</v>
          </cell>
          <cell r="Q330">
            <v>0</v>
          </cell>
          <cell r="S330">
            <v>0</v>
          </cell>
          <cell r="U330">
            <v>0</v>
          </cell>
          <cell r="V330">
            <v>226</v>
          </cell>
        </row>
        <row r="331">
          <cell r="B331">
            <v>12</v>
          </cell>
          <cell r="D331" t="str">
            <v>E2000</v>
          </cell>
          <cell r="F331" t="str">
            <v>Thermostats</v>
          </cell>
          <cell r="G331">
            <v>2</v>
          </cell>
          <cell r="H331" t="str">
            <v>Ea</v>
          </cell>
          <cell r="I331">
            <v>602</v>
          </cell>
          <cell r="J331">
            <v>1204</v>
          </cell>
          <cell r="K331">
            <v>2</v>
          </cell>
          <cell r="L331">
            <v>4</v>
          </cell>
          <cell r="M331">
            <v>92</v>
          </cell>
          <cell r="N331">
            <v>368</v>
          </cell>
          <cell r="Q331">
            <v>0</v>
          </cell>
          <cell r="S331">
            <v>0</v>
          </cell>
          <cell r="U331">
            <v>0</v>
          </cell>
          <cell r="V331">
            <v>1572</v>
          </cell>
        </row>
        <row r="332">
          <cell r="B332">
            <v>12</v>
          </cell>
          <cell r="D332" t="str">
            <v>E2000</v>
          </cell>
          <cell r="F332" t="str">
            <v>EHT Labels/Glass Tape/Accessories</v>
          </cell>
          <cell r="G332">
            <v>100</v>
          </cell>
          <cell r="H332" t="str">
            <v>Lm</v>
          </cell>
          <cell r="I332">
            <v>3</v>
          </cell>
          <cell r="J332">
            <v>300</v>
          </cell>
          <cell r="K332">
            <v>0.2</v>
          </cell>
          <cell r="L332">
            <v>20</v>
          </cell>
          <cell r="M332">
            <v>92</v>
          </cell>
          <cell r="N332">
            <v>1840</v>
          </cell>
          <cell r="Q332">
            <v>0</v>
          </cell>
          <cell r="S332">
            <v>0</v>
          </cell>
          <cell r="U332">
            <v>0</v>
          </cell>
          <cell r="V332">
            <v>2140</v>
          </cell>
        </row>
        <row r="333">
          <cell r="B333">
            <v>12</v>
          </cell>
          <cell r="D333" t="str">
            <v>E2000</v>
          </cell>
          <cell r="F333" t="str">
            <v>EHT Cable Testing</v>
          </cell>
          <cell r="G333">
            <v>2</v>
          </cell>
          <cell r="H333" t="str">
            <v>Ea</v>
          </cell>
          <cell r="J333">
            <v>0</v>
          </cell>
          <cell r="K333">
            <v>2</v>
          </cell>
          <cell r="L333">
            <v>4</v>
          </cell>
          <cell r="M333">
            <v>92</v>
          </cell>
          <cell r="N333">
            <v>368</v>
          </cell>
          <cell r="Q333">
            <v>0</v>
          </cell>
          <cell r="S333">
            <v>0</v>
          </cell>
          <cell r="U333">
            <v>0</v>
          </cell>
          <cell r="V333">
            <v>368</v>
          </cell>
        </row>
        <row r="334">
          <cell r="B334">
            <v>12</v>
          </cell>
          <cell r="D334" t="str">
            <v>E2000</v>
          </cell>
          <cell r="F334" t="str">
            <v>Trench  For Pump/Misc Instruments (.6 x 1 x 40m)</v>
          </cell>
          <cell r="G334">
            <v>24</v>
          </cell>
          <cell r="H334" t="str">
            <v>Cm</v>
          </cell>
          <cell r="J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155</v>
          </cell>
          <cell r="P334">
            <v>23.25</v>
          </cell>
          <cell r="Q334">
            <v>3720</v>
          </cell>
          <cell r="S334">
            <v>0</v>
          </cell>
          <cell r="U334">
            <v>0</v>
          </cell>
          <cell r="V334">
            <v>3720</v>
          </cell>
        </row>
        <row r="335">
          <cell r="B335">
            <v>12</v>
          </cell>
          <cell r="D335" t="str">
            <v>E2000</v>
          </cell>
          <cell r="F335" t="str">
            <v>Backfill/Sand/Compaction for Hydrovac Trench</v>
          </cell>
          <cell r="G335">
            <v>24</v>
          </cell>
          <cell r="H335" t="str">
            <v>Cm</v>
          </cell>
          <cell r="J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85</v>
          </cell>
          <cell r="P335">
            <v>12.75</v>
          </cell>
          <cell r="Q335">
            <v>2040</v>
          </cell>
          <cell r="S335">
            <v>0</v>
          </cell>
          <cell r="U335">
            <v>0</v>
          </cell>
          <cell r="V335">
            <v>2040</v>
          </cell>
        </row>
        <row r="336">
          <cell r="B336">
            <v>12</v>
          </cell>
          <cell r="D336" t="str">
            <v>E2000</v>
          </cell>
          <cell r="F336" t="str">
            <v>Cable Protection For Buried Cables</v>
          </cell>
          <cell r="G336">
            <v>24</v>
          </cell>
          <cell r="H336" t="str">
            <v>Lm</v>
          </cell>
          <cell r="I336">
            <v>15</v>
          </cell>
          <cell r="J336">
            <v>360</v>
          </cell>
          <cell r="K336">
            <v>0.34</v>
          </cell>
          <cell r="L336">
            <v>8.16</v>
          </cell>
          <cell r="M336">
            <v>92</v>
          </cell>
          <cell r="N336">
            <v>750.72</v>
          </cell>
          <cell r="O336">
            <v>0</v>
          </cell>
          <cell r="Q336">
            <v>0</v>
          </cell>
          <cell r="S336">
            <v>0</v>
          </cell>
          <cell r="U336">
            <v>0</v>
          </cell>
          <cell r="V336">
            <v>1110.72</v>
          </cell>
        </row>
        <row r="337">
          <cell r="B337">
            <v>12</v>
          </cell>
          <cell r="D337" t="str">
            <v>E2000</v>
          </cell>
          <cell r="F337" t="str">
            <v>Trench  For Yard Lighting (.3 x 1 x 200m)</v>
          </cell>
          <cell r="G337">
            <v>60</v>
          </cell>
          <cell r="H337" t="str">
            <v>Cm</v>
          </cell>
          <cell r="J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155</v>
          </cell>
          <cell r="P337">
            <v>58.125</v>
          </cell>
          <cell r="Q337">
            <v>9300</v>
          </cell>
          <cell r="S337">
            <v>0</v>
          </cell>
          <cell r="U337">
            <v>0</v>
          </cell>
          <cell r="V337">
            <v>9300</v>
          </cell>
        </row>
        <row r="338">
          <cell r="B338">
            <v>12</v>
          </cell>
          <cell r="D338" t="str">
            <v>E2000</v>
          </cell>
          <cell r="F338" t="str">
            <v>Backfill/Sand/Compaction for Hydrovac Trench</v>
          </cell>
          <cell r="G338">
            <v>60</v>
          </cell>
          <cell r="H338" t="str">
            <v>Cm</v>
          </cell>
          <cell r="J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85</v>
          </cell>
          <cell r="P338">
            <v>31.875</v>
          </cell>
          <cell r="Q338">
            <v>5100</v>
          </cell>
          <cell r="S338">
            <v>0</v>
          </cell>
          <cell r="U338">
            <v>0</v>
          </cell>
          <cell r="V338">
            <v>5100</v>
          </cell>
        </row>
        <row r="339">
          <cell r="B339">
            <v>12</v>
          </cell>
          <cell r="D339" t="str">
            <v>E2000</v>
          </cell>
          <cell r="F339" t="str">
            <v>Cable Protection For Buried Cables</v>
          </cell>
          <cell r="G339">
            <v>200</v>
          </cell>
          <cell r="H339" t="str">
            <v>Lm</v>
          </cell>
          <cell r="I339">
            <v>15</v>
          </cell>
          <cell r="J339">
            <v>3000</v>
          </cell>
          <cell r="K339">
            <v>0.34</v>
          </cell>
          <cell r="L339">
            <v>68</v>
          </cell>
          <cell r="M339">
            <v>92</v>
          </cell>
          <cell r="N339">
            <v>6256</v>
          </cell>
          <cell r="O339">
            <v>0</v>
          </cell>
          <cell r="Q339">
            <v>0</v>
          </cell>
          <cell r="S339">
            <v>0</v>
          </cell>
          <cell r="U339">
            <v>0</v>
          </cell>
          <cell r="V339">
            <v>9256</v>
          </cell>
        </row>
        <row r="340">
          <cell r="F340" t="str">
            <v>COMMUNICATION</v>
          </cell>
          <cell r="H340" t="str">
            <v xml:space="preserve"> </v>
          </cell>
          <cell r="J340">
            <v>0</v>
          </cell>
          <cell r="L340">
            <v>0</v>
          </cell>
          <cell r="M340">
            <v>0</v>
          </cell>
          <cell r="N340">
            <v>0</v>
          </cell>
          <cell r="Q340">
            <v>0</v>
          </cell>
          <cell r="S340">
            <v>0</v>
          </cell>
          <cell r="U340">
            <v>0</v>
          </cell>
          <cell r="V340">
            <v>0</v>
          </cell>
        </row>
        <row r="341">
          <cell r="F341" t="str">
            <v>Fiber Optic Cables</v>
          </cell>
          <cell r="J341">
            <v>0</v>
          </cell>
          <cell r="L341">
            <v>0</v>
          </cell>
          <cell r="M341">
            <v>0</v>
          </cell>
          <cell r="N341">
            <v>0</v>
          </cell>
          <cell r="Q341">
            <v>0</v>
          </cell>
          <cell r="S341">
            <v>0</v>
          </cell>
          <cell r="U341">
            <v>0</v>
          </cell>
          <cell r="V341">
            <v>0</v>
          </cell>
        </row>
        <row r="342">
          <cell r="B342">
            <v>12</v>
          </cell>
          <cell r="D342" t="str">
            <v>E2000</v>
          </cell>
          <cell r="F342" t="str">
            <v>Armoured Fibre Optic Cabling</v>
          </cell>
          <cell r="G342">
            <v>20</v>
          </cell>
          <cell r="H342" t="str">
            <v>Lm</v>
          </cell>
          <cell r="I342">
            <v>15.3</v>
          </cell>
          <cell r="J342">
            <v>306</v>
          </cell>
          <cell r="K342">
            <v>0.19</v>
          </cell>
          <cell r="L342">
            <v>3.8</v>
          </cell>
          <cell r="M342">
            <v>92</v>
          </cell>
          <cell r="N342">
            <v>349.59999999999997</v>
          </cell>
          <cell r="Q342">
            <v>0</v>
          </cell>
          <cell r="S342">
            <v>0</v>
          </cell>
          <cell r="U342">
            <v>0</v>
          </cell>
          <cell r="V342">
            <v>655.59999999999991</v>
          </cell>
        </row>
        <row r="343">
          <cell r="B343">
            <v>12</v>
          </cell>
          <cell r="D343" t="str">
            <v>E2000</v>
          </cell>
          <cell r="F343" t="str">
            <v>Termination-Armoured Fiber Cable</v>
          </cell>
          <cell r="G343">
            <v>1</v>
          </cell>
          <cell r="H343" t="str">
            <v>Ea</v>
          </cell>
          <cell r="I343">
            <v>1824</v>
          </cell>
          <cell r="J343">
            <v>1824</v>
          </cell>
          <cell r="K343">
            <v>13.8</v>
          </cell>
          <cell r="L343">
            <v>13.8</v>
          </cell>
          <cell r="M343">
            <v>92</v>
          </cell>
          <cell r="N343">
            <v>1269.6000000000001</v>
          </cell>
          <cell r="Q343">
            <v>0</v>
          </cell>
          <cell r="S343">
            <v>0</v>
          </cell>
          <cell r="U343">
            <v>0</v>
          </cell>
          <cell r="V343">
            <v>3093.6000000000004</v>
          </cell>
        </row>
        <row r="344">
          <cell r="F344" t="str">
            <v>Network Cables</v>
          </cell>
          <cell r="J344">
            <v>0</v>
          </cell>
          <cell r="L344">
            <v>0</v>
          </cell>
          <cell r="M344">
            <v>0</v>
          </cell>
          <cell r="N344">
            <v>0</v>
          </cell>
          <cell r="Q344">
            <v>0</v>
          </cell>
          <cell r="S344">
            <v>0</v>
          </cell>
          <cell r="U344">
            <v>0</v>
          </cell>
          <cell r="V344">
            <v>0</v>
          </cell>
        </row>
        <row r="345">
          <cell r="B345">
            <v>12</v>
          </cell>
          <cell r="D345" t="str">
            <v>E2000</v>
          </cell>
          <cell r="F345" t="str">
            <v>1pr#18 AIC Cables</v>
          </cell>
          <cell r="G345">
            <v>200</v>
          </cell>
          <cell r="H345" t="str">
            <v>Lm</v>
          </cell>
          <cell r="I345">
            <v>4.5</v>
          </cell>
          <cell r="J345">
            <v>900</v>
          </cell>
          <cell r="K345">
            <v>0.1</v>
          </cell>
          <cell r="L345">
            <v>20</v>
          </cell>
          <cell r="M345">
            <v>92</v>
          </cell>
          <cell r="N345">
            <v>1840</v>
          </cell>
          <cell r="Q345">
            <v>0</v>
          </cell>
          <cell r="S345">
            <v>0</v>
          </cell>
          <cell r="U345">
            <v>0</v>
          </cell>
          <cell r="V345">
            <v>2740</v>
          </cell>
        </row>
        <row r="346">
          <cell r="B346">
            <v>12</v>
          </cell>
          <cell r="D346" t="str">
            <v>E2000</v>
          </cell>
          <cell r="F346" t="str">
            <v>Cable Termination/Connectors 1pr#18 Teck-HAZ</v>
          </cell>
          <cell r="G346">
            <v>2</v>
          </cell>
          <cell r="H346" t="str">
            <v>Ea</v>
          </cell>
          <cell r="I346">
            <v>63.6</v>
          </cell>
          <cell r="J346">
            <v>127.2</v>
          </cell>
          <cell r="K346">
            <v>2.9</v>
          </cell>
          <cell r="L346">
            <v>5.8</v>
          </cell>
          <cell r="M346">
            <v>92</v>
          </cell>
          <cell r="N346">
            <v>533.6</v>
          </cell>
          <cell r="Q346">
            <v>0</v>
          </cell>
          <cell r="S346">
            <v>0</v>
          </cell>
          <cell r="U346">
            <v>0</v>
          </cell>
          <cell r="V346">
            <v>660.80000000000007</v>
          </cell>
        </row>
        <row r="347">
          <cell r="F347" t="str">
            <v>Control/Instrument Cables</v>
          </cell>
          <cell r="J347">
            <v>0</v>
          </cell>
          <cell r="L347">
            <v>0</v>
          </cell>
          <cell r="M347">
            <v>0</v>
          </cell>
          <cell r="N347">
            <v>0</v>
          </cell>
          <cell r="Q347">
            <v>0</v>
          </cell>
          <cell r="S347">
            <v>0</v>
          </cell>
          <cell r="U347">
            <v>0</v>
          </cell>
          <cell r="V347">
            <v>0</v>
          </cell>
        </row>
        <row r="348">
          <cell r="B348">
            <v>12</v>
          </cell>
          <cell r="D348" t="str">
            <v>E2000</v>
          </cell>
          <cell r="F348" t="str">
            <v>12tr#16  FOR MOTOR RTDS(1)</v>
          </cell>
          <cell r="G348">
            <v>200</v>
          </cell>
          <cell r="H348" t="str">
            <v>Lm</v>
          </cell>
          <cell r="I348">
            <v>25</v>
          </cell>
          <cell r="J348">
            <v>5000</v>
          </cell>
          <cell r="K348">
            <v>0.26</v>
          </cell>
          <cell r="L348">
            <v>52</v>
          </cell>
          <cell r="M348">
            <v>92</v>
          </cell>
          <cell r="N348">
            <v>4784</v>
          </cell>
          <cell r="Q348">
            <v>0</v>
          </cell>
          <cell r="S348">
            <v>0</v>
          </cell>
          <cell r="U348">
            <v>0</v>
          </cell>
          <cell r="V348">
            <v>9784</v>
          </cell>
        </row>
        <row r="349">
          <cell r="B349">
            <v>12</v>
          </cell>
          <cell r="D349" t="str">
            <v>E2000</v>
          </cell>
          <cell r="F349" t="str">
            <v>2c#14 Teck Cable</v>
          </cell>
          <cell r="G349">
            <v>1000</v>
          </cell>
          <cell r="H349" t="str">
            <v>Lm</v>
          </cell>
          <cell r="I349">
            <v>3.96</v>
          </cell>
          <cell r="J349">
            <v>3960</v>
          </cell>
          <cell r="K349">
            <v>0.12</v>
          </cell>
          <cell r="L349">
            <v>120</v>
          </cell>
          <cell r="M349">
            <v>92</v>
          </cell>
          <cell r="N349">
            <v>11040</v>
          </cell>
          <cell r="Q349">
            <v>0</v>
          </cell>
          <cell r="S349">
            <v>0</v>
          </cell>
          <cell r="U349">
            <v>0</v>
          </cell>
          <cell r="V349">
            <v>15000</v>
          </cell>
        </row>
        <row r="350">
          <cell r="B350">
            <v>12</v>
          </cell>
          <cell r="D350" t="str">
            <v>E2000</v>
          </cell>
          <cell r="F350" t="str">
            <v>4c#14 Teck cable</v>
          </cell>
          <cell r="G350">
            <v>700</v>
          </cell>
          <cell r="H350" t="str">
            <v>Lm</v>
          </cell>
          <cell r="I350">
            <v>5.18</v>
          </cell>
          <cell r="J350">
            <v>3626</v>
          </cell>
          <cell r="K350">
            <v>0.13</v>
          </cell>
          <cell r="L350">
            <v>91</v>
          </cell>
          <cell r="M350">
            <v>92</v>
          </cell>
          <cell r="N350">
            <v>8372</v>
          </cell>
          <cell r="Q350">
            <v>0</v>
          </cell>
          <cell r="S350">
            <v>0</v>
          </cell>
          <cell r="U350">
            <v>0</v>
          </cell>
          <cell r="V350">
            <v>11998</v>
          </cell>
        </row>
        <row r="351">
          <cell r="B351">
            <v>12</v>
          </cell>
          <cell r="D351" t="str">
            <v>E2000</v>
          </cell>
          <cell r="F351" t="str">
            <v>1pr#16 AIC Cable</v>
          </cell>
          <cell r="G351">
            <v>1000</v>
          </cell>
          <cell r="H351" t="str">
            <v>Lm</v>
          </cell>
          <cell r="I351">
            <v>3.3</v>
          </cell>
          <cell r="J351">
            <v>3300</v>
          </cell>
          <cell r="K351">
            <v>0.11</v>
          </cell>
          <cell r="L351">
            <v>110</v>
          </cell>
          <cell r="M351">
            <v>92</v>
          </cell>
          <cell r="N351">
            <v>10120</v>
          </cell>
          <cell r="Q351">
            <v>0</v>
          </cell>
          <cell r="S351">
            <v>0</v>
          </cell>
          <cell r="U351">
            <v>0</v>
          </cell>
          <cell r="V351">
            <v>13420</v>
          </cell>
        </row>
        <row r="352">
          <cell r="B352">
            <v>12</v>
          </cell>
          <cell r="D352" t="str">
            <v>E2000</v>
          </cell>
          <cell r="F352" t="str">
            <v>2pr#16 AIC Cable</v>
          </cell>
          <cell r="G352">
            <v>500</v>
          </cell>
          <cell r="H352" t="str">
            <v>Lm</v>
          </cell>
          <cell r="I352">
            <v>5.6</v>
          </cell>
          <cell r="J352">
            <v>2800</v>
          </cell>
          <cell r="K352">
            <v>0.12</v>
          </cell>
          <cell r="L352">
            <v>60</v>
          </cell>
          <cell r="M352">
            <v>92</v>
          </cell>
          <cell r="N352">
            <v>5520</v>
          </cell>
          <cell r="Q352">
            <v>0</v>
          </cell>
          <cell r="S352">
            <v>0</v>
          </cell>
          <cell r="U352">
            <v>0</v>
          </cell>
          <cell r="V352">
            <v>8320</v>
          </cell>
        </row>
        <row r="353">
          <cell r="B353">
            <v>12</v>
          </cell>
          <cell r="D353" t="str">
            <v>E2000</v>
          </cell>
          <cell r="F353" t="str">
            <v>Cable Termination/Connectors 2c #14 Teck-HAZ</v>
          </cell>
          <cell r="G353">
            <v>10</v>
          </cell>
          <cell r="H353" t="str">
            <v>Ea</v>
          </cell>
          <cell r="I353">
            <v>68</v>
          </cell>
          <cell r="J353">
            <v>680</v>
          </cell>
          <cell r="K353">
            <v>3.26</v>
          </cell>
          <cell r="L353">
            <v>32.599999999999994</v>
          </cell>
          <cell r="M353">
            <v>92</v>
          </cell>
          <cell r="N353">
            <v>2999.1999999999994</v>
          </cell>
          <cell r="Q353">
            <v>0</v>
          </cell>
          <cell r="S353">
            <v>0</v>
          </cell>
          <cell r="U353">
            <v>0</v>
          </cell>
          <cell r="V353">
            <v>3679.1999999999994</v>
          </cell>
        </row>
        <row r="354">
          <cell r="B354">
            <v>12</v>
          </cell>
          <cell r="D354" t="str">
            <v>E2000</v>
          </cell>
          <cell r="F354" t="str">
            <v>Cable Termination/Connectors 4c #14 Teck-HAZ</v>
          </cell>
          <cell r="G354">
            <v>2</v>
          </cell>
          <cell r="H354" t="str">
            <v>Ea</v>
          </cell>
          <cell r="I354">
            <v>67.099999999999994</v>
          </cell>
          <cell r="J354">
            <v>134.19999999999999</v>
          </cell>
          <cell r="K354">
            <v>4.3</v>
          </cell>
          <cell r="L354">
            <v>8.6</v>
          </cell>
          <cell r="M354">
            <v>92</v>
          </cell>
          <cell r="N354">
            <v>791.19999999999993</v>
          </cell>
          <cell r="Q354">
            <v>0</v>
          </cell>
          <cell r="S354">
            <v>0</v>
          </cell>
          <cell r="U354">
            <v>0</v>
          </cell>
          <cell r="V354">
            <v>925.39999999999986</v>
          </cell>
        </row>
        <row r="355">
          <cell r="B355">
            <v>12</v>
          </cell>
          <cell r="D355" t="str">
            <v>E2000</v>
          </cell>
          <cell r="F355" t="str">
            <v>Cable Termination/Connectors 1pr#16 AIC-HAZ</v>
          </cell>
          <cell r="G355">
            <v>10</v>
          </cell>
          <cell r="H355" t="str">
            <v>Ea</v>
          </cell>
          <cell r="I355">
            <v>63.6</v>
          </cell>
          <cell r="J355">
            <v>636</v>
          </cell>
          <cell r="K355">
            <v>2.89</v>
          </cell>
          <cell r="L355">
            <v>28.900000000000002</v>
          </cell>
          <cell r="M355">
            <v>92</v>
          </cell>
          <cell r="N355">
            <v>2658.8</v>
          </cell>
          <cell r="Q355">
            <v>0</v>
          </cell>
          <cell r="S355">
            <v>0</v>
          </cell>
          <cell r="U355">
            <v>0</v>
          </cell>
          <cell r="V355">
            <v>3294.8</v>
          </cell>
        </row>
        <row r="356">
          <cell r="B356">
            <v>12</v>
          </cell>
          <cell r="D356" t="str">
            <v>E2000</v>
          </cell>
          <cell r="F356" t="str">
            <v>Cable Termination/Connectors 2pr#16 AIC-HAZ</v>
          </cell>
          <cell r="G356">
            <v>2</v>
          </cell>
          <cell r="H356" t="str">
            <v>Ea</v>
          </cell>
          <cell r="I356">
            <v>66.599999999999994</v>
          </cell>
          <cell r="J356">
            <v>133.19999999999999</v>
          </cell>
          <cell r="K356">
            <v>3.72</v>
          </cell>
          <cell r="L356">
            <v>7.44</v>
          </cell>
          <cell r="M356">
            <v>92</v>
          </cell>
          <cell r="N356">
            <v>684.48</v>
          </cell>
          <cell r="Q356">
            <v>0</v>
          </cell>
          <cell r="S356">
            <v>0</v>
          </cell>
          <cell r="U356">
            <v>0</v>
          </cell>
          <cell r="V356">
            <v>817.68000000000006</v>
          </cell>
        </row>
        <row r="357">
          <cell r="B357">
            <v>12</v>
          </cell>
          <cell r="D357" t="str">
            <v>E2000</v>
          </cell>
          <cell r="F357" t="str">
            <v>Cable Termination/Connectors 12tr#16 AIC-HAZ</v>
          </cell>
          <cell r="G357">
            <v>1</v>
          </cell>
          <cell r="H357" t="str">
            <v>Ea</v>
          </cell>
          <cell r="I357">
            <v>285</v>
          </cell>
          <cell r="J357">
            <v>285</v>
          </cell>
          <cell r="K357">
            <v>21.3</v>
          </cell>
          <cell r="L357">
            <v>21.3</v>
          </cell>
          <cell r="M357">
            <v>92</v>
          </cell>
          <cell r="N357">
            <v>1959.6000000000001</v>
          </cell>
          <cell r="Q357">
            <v>0</v>
          </cell>
          <cell r="S357">
            <v>0</v>
          </cell>
          <cell r="U357">
            <v>0</v>
          </cell>
          <cell r="V357">
            <v>2244.6000000000004</v>
          </cell>
        </row>
        <row r="358">
          <cell r="F358" t="str">
            <v>Terminal Boxes/Control Stations</v>
          </cell>
          <cell r="J358">
            <v>0</v>
          </cell>
          <cell r="L358">
            <v>0</v>
          </cell>
          <cell r="M358">
            <v>0</v>
          </cell>
          <cell r="N358">
            <v>0</v>
          </cell>
          <cell r="Q358">
            <v>0</v>
          </cell>
          <cell r="S358">
            <v>0</v>
          </cell>
          <cell r="U358">
            <v>0</v>
          </cell>
          <cell r="V358">
            <v>0</v>
          </cell>
        </row>
        <row r="359">
          <cell r="B359">
            <v>12</v>
          </cell>
          <cell r="D359" t="str">
            <v>E2000</v>
          </cell>
          <cell r="F359" t="str">
            <v>Control Station c/w C-Channel Mount</v>
          </cell>
          <cell r="G359">
            <v>1</v>
          </cell>
          <cell r="H359" t="str">
            <v>Ea</v>
          </cell>
          <cell r="I359">
            <v>616</v>
          </cell>
          <cell r="J359">
            <v>616</v>
          </cell>
          <cell r="K359">
            <v>10.3</v>
          </cell>
          <cell r="L359">
            <v>10.3</v>
          </cell>
          <cell r="M359">
            <v>92</v>
          </cell>
          <cell r="N359">
            <v>947.6</v>
          </cell>
          <cell r="Q359">
            <v>0</v>
          </cell>
          <cell r="S359">
            <v>0</v>
          </cell>
          <cell r="U359">
            <v>0</v>
          </cell>
          <cell r="V359">
            <v>1563.6</v>
          </cell>
        </row>
        <row r="360">
          <cell r="B360">
            <v>12</v>
          </cell>
          <cell r="D360" t="str">
            <v>E2000</v>
          </cell>
          <cell r="F360" t="str">
            <v>Pump Control/Inst Box Assembly</v>
          </cell>
          <cell r="G360">
            <v>1</v>
          </cell>
          <cell r="H360" t="str">
            <v>Ea</v>
          </cell>
          <cell r="I360">
            <v>2180</v>
          </cell>
          <cell r="J360">
            <v>2180</v>
          </cell>
          <cell r="K360">
            <v>22.3</v>
          </cell>
          <cell r="L360">
            <v>22.3</v>
          </cell>
          <cell r="M360">
            <v>92</v>
          </cell>
          <cell r="N360">
            <v>2051.6</v>
          </cell>
          <cell r="Q360">
            <v>0</v>
          </cell>
          <cell r="S360">
            <v>0</v>
          </cell>
          <cell r="U360">
            <v>0</v>
          </cell>
          <cell r="V360">
            <v>4231.6000000000004</v>
          </cell>
        </row>
        <row r="361">
          <cell r="B361">
            <v>12</v>
          </cell>
          <cell r="D361" t="str">
            <v>E2000</v>
          </cell>
          <cell r="F361" t="str">
            <v>Area Lighting</v>
          </cell>
          <cell r="G361">
            <v>1</v>
          </cell>
          <cell r="H361" t="str">
            <v>Ea</v>
          </cell>
          <cell r="I361">
            <v>2500</v>
          </cell>
          <cell r="J361">
            <v>2500</v>
          </cell>
          <cell r="K361">
            <v>19.600000000000001</v>
          </cell>
          <cell r="L361">
            <v>19.600000000000001</v>
          </cell>
          <cell r="M361">
            <v>92</v>
          </cell>
          <cell r="N361">
            <v>1803.2</v>
          </cell>
          <cell r="Q361">
            <v>0</v>
          </cell>
          <cell r="S361">
            <v>0</v>
          </cell>
          <cell r="U361">
            <v>0</v>
          </cell>
          <cell r="V361">
            <v>4303.2</v>
          </cell>
        </row>
        <row r="362">
          <cell r="B362">
            <v>12</v>
          </cell>
          <cell r="D362" t="str">
            <v>E2000</v>
          </cell>
          <cell r="F362" t="str">
            <v>PVC Sleeves/90's</v>
          </cell>
          <cell r="G362">
            <v>1</v>
          </cell>
          <cell r="H362" t="str">
            <v>Lot</v>
          </cell>
          <cell r="I362">
            <v>2500</v>
          </cell>
          <cell r="J362">
            <v>2500</v>
          </cell>
          <cell r="K362">
            <v>20</v>
          </cell>
          <cell r="L362">
            <v>20</v>
          </cell>
          <cell r="M362">
            <v>92</v>
          </cell>
          <cell r="N362">
            <v>1840</v>
          </cell>
          <cell r="Q362">
            <v>0</v>
          </cell>
          <cell r="S362">
            <v>0</v>
          </cell>
          <cell r="U362">
            <v>0</v>
          </cell>
          <cell r="V362">
            <v>4340</v>
          </cell>
        </row>
        <row r="363">
          <cell r="F363" t="str">
            <v xml:space="preserve">Grounding  </v>
          </cell>
          <cell r="J363">
            <v>0</v>
          </cell>
          <cell r="L363">
            <v>0</v>
          </cell>
          <cell r="M363">
            <v>0</v>
          </cell>
          <cell r="N363">
            <v>0</v>
          </cell>
          <cell r="Q363">
            <v>0</v>
          </cell>
          <cell r="S363">
            <v>0</v>
          </cell>
          <cell r="U363">
            <v>0</v>
          </cell>
          <cell r="V363">
            <v>0</v>
          </cell>
        </row>
        <row r="364">
          <cell r="B364">
            <v>12</v>
          </cell>
          <cell r="D364" t="str">
            <v>E2000</v>
          </cell>
          <cell r="F364" t="str">
            <v>#4/0 Bare Copper Conductor</v>
          </cell>
          <cell r="G364">
            <v>200</v>
          </cell>
          <cell r="H364" t="str">
            <v>Lm</v>
          </cell>
          <cell r="I364">
            <v>18.3</v>
          </cell>
          <cell r="J364">
            <v>3660</v>
          </cell>
          <cell r="K364">
            <v>0.17</v>
          </cell>
          <cell r="L364">
            <v>34</v>
          </cell>
          <cell r="M364">
            <v>92</v>
          </cell>
          <cell r="N364">
            <v>3128</v>
          </cell>
          <cell r="Q364">
            <v>0</v>
          </cell>
          <cell r="S364">
            <v>0</v>
          </cell>
          <cell r="U364">
            <v>0</v>
          </cell>
          <cell r="V364">
            <v>6788</v>
          </cell>
        </row>
        <row r="365">
          <cell r="B365">
            <v>12</v>
          </cell>
          <cell r="D365" t="str">
            <v>E2000</v>
          </cell>
          <cell r="F365" t="str">
            <v>#2/0 Green Grounding Conductor</v>
          </cell>
          <cell r="G365">
            <v>400</v>
          </cell>
          <cell r="H365" t="str">
            <v>Lm</v>
          </cell>
          <cell r="I365">
            <v>14.8</v>
          </cell>
          <cell r="J365">
            <v>5920</v>
          </cell>
          <cell r="K365">
            <v>0.2</v>
          </cell>
          <cell r="L365">
            <v>80</v>
          </cell>
          <cell r="M365">
            <v>92</v>
          </cell>
          <cell r="N365">
            <v>7360</v>
          </cell>
          <cell r="Q365">
            <v>0</v>
          </cell>
          <cell r="S365">
            <v>0</v>
          </cell>
          <cell r="U365">
            <v>0</v>
          </cell>
          <cell r="V365">
            <v>13280</v>
          </cell>
        </row>
        <row r="366">
          <cell r="B366">
            <v>12</v>
          </cell>
          <cell r="D366" t="str">
            <v>E2000</v>
          </cell>
          <cell r="F366" t="str">
            <v>Ground Rod</v>
          </cell>
          <cell r="G366">
            <v>4</v>
          </cell>
          <cell r="H366" t="str">
            <v>Ea</v>
          </cell>
          <cell r="I366">
            <v>60</v>
          </cell>
          <cell r="J366">
            <v>240</v>
          </cell>
          <cell r="K366">
            <v>6</v>
          </cell>
          <cell r="L366">
            <v>24</v>
          </cell>
          <cell r="M366">
            <v>92</v>
          </cell>
          <cell r="N366">
            <v>2208</v>
          </cell>
          <cell r="Q366">
            <v>0</v>
          </cell>
          <cell r="S366">
            <v>0</v>
          </cell>
          <cell r="U366">
            <v>0</v>
          </cell>
          <cell r="V366">
            <v>2448</v>
          </cell>
        </row>
        <row r="367">
          <cell r="B367">
            <v>12</v>
          </cell>
          <cell r="D367" t="str">
            <v>E2000</v>
          </cell>
          <cell r="F367" t="str">
            <v>Ground Wells</v>
          </cell>
          <cell r="G367">
            <v>4</v>
          </cell>
          <cell r="H367" t="str">
            <v>Ea</v>
          </cell>
          <cell r="I367">
            <v>80</v>
          </cell>
          <cell r="J367">
            <v>320</v>
          </cell>
          <cell r="K367">
            <v>3</v>
          </cell>
          <cell r="L367">
            <v>12</v>
          </cell>
          <cell r="M367">
            <v>92</v>
          </cell>
          <cell r="N367">
            <v>1104</v>
          </cell>
          <cell r="Q367">
            <v>0</v>
          </cell>
          <cell r="S367">
            <v>0</v>
          </cell>
          <cell r="U367">
            <v>0</v>
          </cell>
          <cell r="V367">
            <v>1424</v>
          </cell>
        </row>
        <row r="368">
          <cell r="B368">
            <v>12</v>
          </cell>
          <cell r="D368" t="str">
            <v>E2000</v>
          </cell>
          <cell r="F368" t="str">
            <v>Ground Connection Assembly-Bolted</v>
          </cell>
          <cell r="G368">
            <v>4</v>
          </cell>
          <cell r="H368" t="str">
            <v>Ea</v>
          </cell>
          <cell r="I368">
            <v>60</v>
          </cell>
          <cell r="J368">
            <v>240</v>
          </cell>
          <cell r="K368">
            <v>2</v>
          </cell>
          <cell r="L368">
            <v>8</v>
          </cell>
          <cell r="M368">
            <v>92</v>
          </cell>
          <cell r="N368">
            <v>736</v>
          </cell>
          <cell r="Q368">
            <v>0</v>
          </cell>
          <cell r="S368">
            <v>0</v>
          </cell>
          <cell r="U368">
            <v>0</v>
          </cell>
          <cell r="V368">
            <v>976</v>
          </cell>
        </row>
        <row r="369">
          <cell r="B369">
            <v>12</v>
          </cell>
          <cell r="D369" t="str">
            <v>E2000</v>
          </cell>
          <cell r="F369" t="str">
            <v>Ground Connection Assembly-Compression</v>
          </cell>
          <cell r="G369">
            <v>8</v>
          </cell>
          <cell r="H369" t="str">
            <v>Ea</v>
          </cell>
          <cell r="I369">
            <v>75</v>
          </cell>
          <cell r="J369">
            <v>600</v>
          </cell>
          <cell r="K369">
            <v>2.5</v>
          </cell>
          <cell r="L369">
            <v>20</v>
          </cell>
          <cell r="M369">
            <v>92</v>
          </cell>
          <cell r="N369">
            <v>1840</v>
          </cell>
          <cell r="Q369">
            <v>0</v>
          </cell>
          <cell r="S369">
            <v>0</v>
          </cell>
          <cell r="U369">
            <v>0</v>
          </cell>
          <cell r="V369">
            <v>2440</v>
          </cell>
        </row>
        <row r="370">
          <cell r="B370">
            <v>12</v>
          </cell>
          <cell r="D370" t="str">
            <v>E2000</v>
          </cell>
          <cell r="F370" t="str">
            <v xml:space="preserve">Tray Grounding Post &amp; Tail Connection </v>
          </cell>
          <cell r="G370">
            <v>40</v>
          </cell>
          <cell r="H370" t="str">
            <v>Ea</v>
          </cell>
          <cell r="I370">
            <v>62</v>
          </cell>
          <cell r="J370">
            <v>2480</v>
          </cell>
          <cell r="K370">
            <v>1.19</v>
          </cell>
          <cell r="L370">
            <v>47.599999999999994</v>
          </cell>
          <cell r="M370">
            <v>92</v>
          </cell>
          <cell r="N370">
            <v>4379.2</v>
          </cell>
          <cell r="Q370">
            <v>0</v>
          </cell>
          <cell r="S370">
            <v>0</v>
          </cell>
          <cell r="U370">
            <v>0</v>
          </cell>
          <cell r="V370">
            <v>6859.2</v>
          </cell>
        </row>
        <row r="371">
          <cell r="B371">
            <v>12</v>
          </cell>
          <cell r="D371" t="str">
            <v>E2000</v>
          </cell>
          <cell r="F371" t="str">
            <v>Chain Trench-(Grounding)</v>
          </cell>
          <cell r="G371">
            <v>120</v>
          </cell>
          <cell r="H371" t="str">
            <v>Lm</v>
          </cell>
          <cell r="J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25</v>
          </cell>
          <cell r="P371">
            <v>18.75</v>
          </cell>
          <cell r="Q371">
            <v>3000</v>
          </cell>
          <cell r="S371">
            <v>0</v>
          </cell>
          <cell r="U371">
            <v>0</v>
          </cell>
          <cell r="V371">
            <v>3000</v>
          </cell>
        </row>
        <row r="372">
          <cell r="J372">
            <v>0</v>
          </cell>
          <cell r="L372">
            <v>0</v>
          </cell>
          <cell r="M372">
            <v>0</v>
          </cell>
          <cell r="N372">
            <v>0</v>
          </cell>
          <cell r="Q372">
            <v>0</v>
          </cell>
          <cell r="S372">
            <v>0</v>
          </cell>
          <cell r="U372">
            <v>0</v>
          </cell>
          <cell r="V372">
            <v>0</v>
          </cell>
        </row>
        <row r="373">
          <cell r="B373">
            <v>12</v>
          </cell>
          <cell r="D373" t="str">
            <v>E2000</v>
          </cell>
          <cell r="F373" t="str">
            <v>Block Valve Skid-Site Electrical Hook-Ups</v>
          </cell>
          <cell r="G373">
            <v>2</v>
          </cell>
          <cell r="H373" t="str">
            <v>Lot</v>
          </cell>
          <cell r="I373">
            <v>15600</v>
          </cell>
          <cell r="J373">
            <v>31200</v>
          </cell>
          <cell r="K373">
            <v>110</v>
          </cell>
          <cell r="L373">
            <v>220</v>
          </cell>
          <cell r="M373">
            <v>92</v>
          </cell>
          <cell r="N373">
            <v>20240</v>
          </cell>
          <cell r="Q373">
            <v>0</v>
          </cell>
          <cell r="S373">
            <v>0</v>
          </cell>
          <cell r="U373">
            <v>0</v>
          </cell>
          <cell r="V373">
            <v>51440</v>
          </cell>
        </row>
        <row r="374">
          <cell r="J374">
            <v>0</v>
          </cell>
          <cell r="L374">
            <v>0</v>
          </cell>
          <cell r="M374">
            <v>0</v>
          </cell>
          <cell r="N374">
            <v>0</v>
          </cell>
          <cell r="Q374">
            <v>0</v>
          </cell>
          <cell r="S374">
            <v>0</v>
          </cell>
          <cell r="U374">
            <v>0</v>
          </cell>
          <cell r="V374">
            <v>0</v>
          </cell>
        </row>
        <row r="375">
          <cell r="B375">
            <v>12</v>
          </cell>
          <cell r="D375" t="str">
            <v>E1000</v>
          </cell>
          <cell r="F375" t="str">
            <v>Pre-Start-Up Testing</v>
          </cell>
          <cell r="G375">
            <v>1</v>
          </cell>
          <cell r="H375" t="str">
            <v>Lot</v>
          </cell>
          <cell r="J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20000</v>
          </cell>
          <cell r="P375">
            <v>133.33333333333334</v>
          </cell>
          <cell r="Q375">
            <v>20000</v>
          </cell>
          <cell r="S375">
            <v>0</v>
          </cell>
          <cell r="U375">
            <v>0</v>
          </cell>
          <cell r="V375">
            <v>20000</v>
          </cell>
        </row>
        <row r="376">
          <cell r="J376">
            <v>0</v>
          </cell>
          <cell r="L376">
            <v>0</v>
          </cell>
          <cell r="M376">
            <v>0</v>
          </cell>
          <cell r="N376">
            <v>0</v>
          </cell>
          <cell r="Q376">
            <v>0</v>
          </cell>
          <cell r="S376">
            <v>0</v>
          </cell>
          <cell r="U376">
            <v>0</v>
          </cell>
          <cell r="V376">
            <v>0</v>
          </cell>
        </row>
        <row r="377">
          <cell r="F377" t="str">
            <v>ALLOWANCES</v>
          </cell>
          <cell r="J377">
            <v>0</v>
          </cell>
          <cell r="L377">
            <v>0</v>
          </cell>
          <cell r="M377">
            <v>0</v>
          </cell>
          <cell r="N377">
            <v>0</v>
          </cell>
          <cell r="Q377">
            <v>0</v>
          </cell>
          <cell r="S377">
            <v>0</v>
          </cell>
          <cell r="U377">
            <v>0</v>
          </cell>
          <cell r="V377">
            <v>0</v>
          </cell>
        </row>
        <row r="378">
          <cell r="B378">
            <v>12</v>
          </cell>
          <cell r="D378" t="str">
            <v>E1000</v>
          </cell>
          <cell r="F378" t="str">
            <v>MTO ALLOWANCE  - 10%</v>
          </cell>
          <cell r="G378">
            <v>1</v>
          </cell>
          <cell r="H378" t="str">
            <v>Lot</v>
          </cell>
          <cell r="I378">
            <v>32991.080999999998</v>
          </cell>
          <cell r="J378">
            <v>32991.080999999998</v>
          </cell>
          <cell r="K378">
            <v>206.08350000000002</v>
          </cell>
          <cell r="L378">
            <v>206.08350000000002</v>
          </cell>
          <cell r="M378">
            <v>92</v>
          </cell>
          <cell r="N378">
            <v>18959.682000000001</v>
          </cell>
          <cell r="Q378">
            <v>0</v>
          </cell>
          <cell r="S378">
            <v>0</v>
          </cell>
          <cell r="U378">
            <v>0</v>
          </cell>
          <cell r="V378">
            <v>51950.762999999999</v>
          </cell>
        </row>
        <row r="379">
          <cell r="B379">
            <v>12</v>
          </cell>
          <cell r="D379" t="str">
            <v>E2000</v>
          </cell>
          <cell r="F379" t="str">
            <v>MTO ALLOWANCE  - 10%</v>
          </cell>
          <cell r="G379">
            <v>1</v>
          </cell>
          <cell r="H379" t="str">
            <v>Lot</v>
          </cell>
          <cell r="I379">
            <v>10997.027000000002</v>
          </cell>
          <cell r="J379">
            <v>10997.027000000002</v>
          </cell>
          <cell r="K379">
            <v>68.694500000000005</v>
          </cell>
          <cell r="L379">
            <v>68.694500000000005</v>
          </cell>
          <cell r="M379">
            <v>92</v>
          </cell>
          <cell r="N379">
            <v>6319.8940000000002</v>
          </cell>
          <cell r="Q379">
            <v>0</v>
          </cell>
          <cell r="S379">
            <v>0</v>
          </cell>
          <cell r="U379">
            <v>0</v>
          </cell>
          <cell r="V379">
            <v>17316.921000000002</v>
          </cell>
        </row>
        <row r="380">
          <cell r="B380">
            <v>12</v>
          </cell>
          <cell r="D380" t="str">
            <v>E1000</v>
          </cell>
          <cell r="F380" t="str">
            <v>PRODUCTIVITY ADJUSTMENT</v>
          </cell>
          <cell r="G380">
            <v>1</v>
          </cell>
          <cell r="H380" t="str">
            <v>Lot</v>
          </cell>
          <cell r="K380">
            <v>680.07555000000002</v>
          </cell>
          <cell r="L380">
            <v>680.07555000000002</v>
          </cell>
          <cell r="M380">
            <v>92</v>
          </cell>
          <cell r="N380">
            <v>62566.950600000004</v>
          </cell>
          <cell r="Q380">
            <v>0</v>
          </cell>
          <cell r="S380">
            <v>0</v>
          </cell>
          <cell r="U380">
            <v>0</v>
          </cell>
          <cell r="V380">
            <v>62566.950600000004</v>
          </cell>
        </row>
        <row r="381">
          <cell r="B381">
            <v>12</v>
          </cell>
          <cell r="D381" t="str">
            <v>E2000</v>
          </cell>
          <cell r="F381" t="str">
            <v>PRODUCTIVITY ADJUSTMENT</v>
          </cell>
          <cell r="G381">
            <v>1</v>
          </cell>
          <cell r="H381" t="str">
            <v>Lot</v>
          </cell>
          <cell r="K381">
            <v>226.69185000000002</v>
          </cell>
          <cell r="L381">
            <v>226.69185000000002</v>
          </cell>
          <cell r="M381">
            <v>92</v>
          </cell>
          <cell r="N381">
            <v>20855.6502</v>
          </cell>
          <cell r="Q381">
            <v>0</v>
          </cell>
          <cell r="S381">
            <v>0</v>
          </cell>
          <cell r="U381">
            <v>0</v>
          </cell>
          <cell r="V381">
            <v>20855.6502</v>
          </cell>
        </row>
        <row r="382">
          <cell r="B382">
            <v>12</v>
          </cell>
          <cell r="D382" t="str">
            <v>E1000</v>
          </cell>
          <cell r="F382" t="str">
            <v>WINTER WORK ADJUSTMENT</v>
          </cell>
          <cell r="G382">
            <v>0</v>
          </cell>
          <cell r="L382">
            <v>0</v>
          </cell>
          <cell r="M382">
            <v>0</v>
          </cell>
          <cell r="N382">
            <v>0</v>
          </cell>
          <cell r="Q382">
            <v>0</v>
          </cell>
          <cell r="S382">
            <v>0</v>
          </cell>
          <cell r="U382">
            <v>0</v>
          </cell>
          <cell r="V382">
            <v>0</v>
          </cell>
        </row>
        <row r="383">
          <cell r="B383">
            <v>12</v>
          </cell>
          <cell r="D383" t="str">
            <v>E2000</v>
          </cell>
          <cell r="F383" t="str">
            <v>WINTER WORK ADJUSTMENT</v>
          </cell>
          <cell r="G383">
            <v>0</v>
          </cell>
          <cell r="L383">
            <v>0</v>
          </cell>
          <cell r="M383">
            <v>0</v>
          </cell>
          <cell r="N383">
            <v>0</v>
          </cell>
          <cell r="Q383">
            <v>0</v>
          </cell>
          <cell r="S383">
            <v>0</v>
          </cell>
          <cell r="U383">
            <v>0</v>
          </cell>
          <cell r="V383">
            <v>0</v>
          </cell>
        </row>
        <row r="384">
          <cell r="J384">
            <v>0</v>
          </cell>
          <cell r="L384">
            <v>0</v>
          </cell>
          <cell r="M384">
            <v>0</v>
          </cell>
          <cell r="N384">
            <v>0</v>
          </cell>
          <cell r="Q384">
            <v>0</v>
          </cell>
          <cell r="S384">
            <v>0</v>
          </cell>
          <cell r="U384">
            <v>0</v>
          </cell>
          <cell r="V384">
            <v>0</v>
          </cell>
        </row>
        <row r="385">
          <cell r="F385" t="str">
            <v>SCAFFOLDING</v>
          </cell>
          <cell r="J385">
            <v>0</v>
          </cell>
          <cell r="L385">
            <v>0</v>
          </cell>
          <cell r="M385">
            <v>0</v>
          </cell>
          <cell r="N385">
            <v>0</v>
          </cell>
          <cell r="Q385">
            <v>0</v>
          </cell>
          <cell r="S385">
            <v>0</v>
          </cell>
          <cell r="U385">
            <v>0</v>
          </cell>
          <cell r="V385">
            <v>0</v>
          </cell>
        </row>
        <row r="386">
          <cell r="B386">
            <v>12</v>
          </cell>
          <cell r="D386" t="str">
            <v>E1000</v>
          </cell>
          <cell r="F386" t="str">
            <v>SCAFFOLDING ALLOWANCE</v>
          </cell>
          <cell r="G386">
            <v>1</v>
          </cell>
          <cell r="H386" t="str">
            <v>Lot</v>
          </cell>
          <cell r="K386">
            <v>88.409821500000007</v>
          </cell>
          <cell r="L386">
            <v>88.409821500000007</v>
          </cell>
          <cell r="M386">
            <v>92</v>
          </cell>
          <cell r="N386">
            <v>8133.7035780000006</v>
          </cell>
          <cell r="Q386">
            <v>0</v>
          </cell>
          <cell r="S386">
            <v>0</v>
          </cell>
          <cell r="U386">
            <v>0</v>
          </cell>
          <cell r="V386">
            <v>8133.7035780000006</v>
          </cell>
        </row>
        <row r="387">
          <cell r="B387">
            <v>12</v>
          </cell>
          <cell r="D387" t="str">
            <v>E2000</v>
          </cell>
          <cell r="F387" t="str">
            <v>SCAFFOLDING ALLOWANCE</v>
          </cell>
          <cell r="G387">
            <v>1</v>
          </cell>
          <cell r="H387" t="str">
            <v>Lot</v>
          </cell>
          <cell r="K387">
            <v>29.469940500000003</v>
          </cell>
          <cell r="L387">
            <v>29.469940500000003</v>
          </cell>
          <cell r="M387">
            <v>92</v>
          </cell>
          <cell r="N387">
            <v>2711.2345260000002</v>
          </cell>
          <cell r="Q387">
            <v>0</v>
          </cell>
          <cell r="S387">
            <v>0</v>
          </cell>
          <cell r="U387">
            <v>0</v>
          </cell>
          <cell r="V387">
            <v>2711.2345260000002</v>
          </cell>
        </row>
        <row r="388">
          <cell r="J388">
            <v>0</v>
          </cell>
          <cell r="L388">
            <v>0</v>
          </cell>
          <cell r="M388">
            <v>0</v>
          </cell>
          <cell r="N388">
            <v>0</v>
          </cell>
          <cell r="Q388">
            <v>0</v>
          </cell>
          <cell r="S388">
            <v>0</v>
          </cell>
          <cell r="U388">
            <v>0</v>
          </cell>
          <cell r="V388">
            <v>0</v>
          </cell>
        </row>
        <row r="389">
          <cell r="F389" t="str">
            <v>SUBTOTAL HRS - FOR CAMP AND INDIRECT CALC</v>
          </cell>
          <cell r="J389">
            <v>0</v>
          </cell>
          <cell r="L389">
            <v>4047.2051620000007</v>
          </cell>
          <cell r="M389">
            <v>0</v>
          </cell>
          <cell r="P389">
            <v>278.08333333333337</v>
          </cell>
          <cell r="Q389">
            <v>0</v>
          </cell>
          <cell r="S389">
            <v>0</v>
          </cell>
          <cell r="U389">
            <v>0</v>
          </cell>
          <cell r="V389">
            <v>0</v>
          </cell>
        </row>
        <row r="390">
          <cell r="J390">
            <v>0</v>
          </cell>
          <cell r="L390">
            <v>0</v>
          </cell>
          <cell r="M390">
            <v>0</v>
          </cell>
          <cell r="N390">
            <v>0</v>
          </cell>
          <cell r="Q390">
            <v>0</v>
          </cell>
          <cell r="S390">
            <v>0</v>
          </cell>
          <cell r="U390">
            <v>0</v>
          </cell>
          <cell r="V390">
            <v>0</v>
          </cell>
        </row>
        <row r="391">
          <cell r="J391">
            <v>0</v>
          </cell>
          <cell r="L391">
            <v>0</v>
          </cell>
          <cell r="M391">
            <v>0</v>
          </cell>
          <cell r="N391">
            <v>0</v>
          </cell>
          <cell r="Q391">
            <v>0</v>
          </cell>
          <cell r="S391">
            <v>0</v>
          </cell>
          <cell r="U391">
            <v>0</v>
          </cell>
          <cell r="V391">
            <v>0</v>
          </cell>
        </row>
        <row r="392">
          <cell r="J392">
            <v>0</v>
          </cell>
          <cell r="L392">
            <v>0</v>
          </cell>
          <cell r="M392">
            <v>0</v>
          </cell>
          <cell r="N392">
            <v>0</v>
          </cell>
          <cell r="Q392">
            <v>0</v>
          </cell>
          <cell r="S392">
            <v>0</v>
          </cell>
          <cell r="U392">
            <v>0</v>
          </cell>
          <cell r="V392">
            <v>0</v>
          </cell>
        </row>
        <row r="393">
          <cell r="F393" t="str">
            <v>STROME</v>
          </cell>
          <cell r="J393">
            <v>0</v>
          </cell>
          <cell r="L393">
            <v>0</v>
          </cell>
          <cell r="M393">
            <v>0</v>
          </cell>
          <cell r="N393">
            <v>0</v>
          </cell>
          <cell r="Q393">
            <v>0</v>
          </cell>
          <cell r="S393">
            <v>0</v>
          </cell>
          <cell r="U393">
            <v>0</v>
          </cell>
          <cell r="V393">
            <v>0</v>
          </cell>
        </row>
        <row r="394">
          <cell r="J394">
            <v>0</v>
          </cell>
          <cell r="L394">
            <v>0</v>
          </cell>
          <cell r="M394">
            <v>0</v>
          </cell>
          <cell r="N394">
            <v>0</v>
          </cell>
          <cell r="Q394">
            <v>0</v>
          </cell>
          <cell r="S394">
            <v>0</v>
          </cell>
          <cell r="U394">
            <v>0</v>
          </cell>
          <cell r="V394">
            <v>0</v>
          </cell>
        </row>
        <row r="395">
          <cell r="F395" t="str">
            <v xml:space="preserve"> PUMP STATION</v>
          </cell>
          <cell r="J395">
            <v>0</v>
          </cell>
          <cell r="L395">
            <v>0</v>
          </cell>
          <cell r="M395">
            <v>0</v>
          </cell>
          <cell r="N395">
            <v>0</v>
          </cell>
          <cell r="Q395">
            <v>0</v>
          </cell>
          <cell r="S395">
            <v>0</v>
          </cell>
          <cell r="U395">
            <v>0</v>
          </cell>
          <cell r="V395">
            <v>0</v>
          </cell>
        </row>
        <row r="396">
          <cell r="F396" t="str">
            <v>MAIN POWER INFRASTRUCTURES FOR 4 x 5000 HPM/L Motors (4 Running)</v>
          </cell>
          <cell r="J396">
            <v>0</v>
          </cell>
          <cell r="L396">
            <v>0</v>
          </cell>
          <cell r="M396">
            <v>0</v>
          </cell>
          <cell r="N396">
            <v>0</v>
          </cell>
          <cell r="Q396">
            <v>0</v>
          </cell>
          <cell r="S396">
            <v>0</v>
          </cell>
          <cell r="U396">
            <v>0</v>
          </cell>
          <cell r="V396">
            <v>0</v>
          </cell>
        </row>
        <row r="397">
          <cell r="F397" t="str">
            <v>OUTDOOR 5 kV SWITCHGEAR</v>
          </cell>
          <cell r="J397">
            <v>0</v>
          </cell>
          <cell r="L397">
            <v>0</v>
          </cell>
          <cell r="M397">
            <v>0</v>
          </cell>
          <cell r="N397">
            <v>0</v>
          </cell>
          <cell r="Q397">
            <v>0</v>
          </cell>
          <cell r="S397">
            <v>0</v>
          </cell>
          <cell r="U397">
            <v>0</v>
          </cell>
          <cell r="V397">
            <v>0</v>
          </cell>
        </row>
        <row r="398">
          <cell r="B398">
            <v>15</v>
          </cell>
          <cell r="D398" t="str">
            <v>E1000</v>
          </cell>
          <cell r="F398" t="str">
            <v>5kV 4000 A Main Isolation Switch</v>
          </cell>
          <cell r="G398">
            <v>1</v>
          </cell>
          <cell r="H398" t="str">
            <v>Ea</v>
          </cell>
          <cell r="I398">
            <v>22281.25</v>
          </cell>
          <cell r="J398">
            <v>22281.25</v>
          </cell>
          <cell r="K398">
            <v>40</v>
          </cell>
          <cell r="L398">
            <v>40</v>
          </cell>
          <cell r="M398">
            <v>92</v>
          </cell>
          <cell r="N398">
            <v>3680</v>
          </cell>
          <cell r="Q398">
            <v>0</v>
          </cell>
          <cell r="S398">
            <v>0</v>
          </cell>
          <cell r="U398">
            <v>0</v>
          </cell>
          <cell r="V398">
            <v>25961.25</v>
          </cell>
        </row>
        <row r="399">
          <cell r="B399">
            <v>15</v>
          </cell>
          <cell r="D399" t="str">
            <v>E1000</v>
          </cell>
          <cell r="F399" t="str">
            <v>5 kV IPS AL (EH) Tubular Bus</v>
          </cell>
          <cell r="G399">
            <v>1</v>
          </cell>
          <cell r="H399" t="str">
            <v>Lot</v>
          </cell>
          <cell r="I399">
            <v>15093.749999999998</v>
          </cell>
          <cell r="J399">
            <v>15093.749999999998</v>
          </cell>
          <cell r="K399">
            <v>400</v>
          </cell>
          <cell r="L399">
            <v>400</v>
          </cell>
          <cell r="M399">
            <v>92</v>
          </cell>
          <cell r="N399">
            <v>36800</v>
          </cell>
          <cell r="Q399">
            <v>0</v>
          </cell>
          <cell r="S399">
            <v>0</v>
          </cell>
          <cell r="U399">
            <v>0</v>
          </cell>
          <cell r="V399">
            <v>51893.75</v>
          </cell>
        </row>
        <row r="400">
          <cell r="B400">
            <v>15</v>
          </cell>
          <cell r="D400" t="str">
            <v>E1000</v>
          </cell>
          <cell r="F400" t="str">
            <v>5KV 4000 A Section ISOLATION SWITCH</v>
          </cell>
          <cell r="G400">
            <v>1</v>
          </cell>
          <cell r="H400" t="str">
            <v>Ea</v>
          </cell>
          <cell r="I400">
            <v>22281.25</v>
          </cell>
          <cell r="J400">
            <v>22281.25</v>
          </cell>
          <cell r="K400">
            <v>40</v>
          </cell>
          <cell r="L400">
            <v>40</v>
          </cell>
          <cell r="M400">
            <v>92</v>
          </cell>
          <cell r="N400">
            <v>3680</v>
          </cell>
          <cell r="Q400">
            <v>0</v>
          </cell>
          <cell r="S400">
            <v>0</v>
          </cell>
          <cell r="U400">
            <v>0</v>
          </cell>
          <cell r="V400">
            <v>25961.25</v>
          </cell>
        </row>
        <row r="401">
          <cell r="B401">
            <v>15</v>
          </cell>
          <cell r="D401" t="str">
            <v>E1000</v>
          </cell>
          <cell r="F401" t="str">
            <v xml:space="preserve">5KV 4000A Outdoor Switchgear Breaker Cubicle, c/w  5kV 4000A No Load Disc &amp; 600 A Load Break Switch </v>
          </cell>
          <cell r="G401">
            <v>1</v>
          </cell>
          <cell r="H401" t="str">
            <v>Ea</v>
          </cell>
          <cell r="I401">
            <v>196937.49999999997</v>
          </cell>
          <cell r="J401">
            <v>196937.49999999997</v>
          </cell>
          <cell r="K401">
            <v>100</v>
          </cell>
          <cell r="L401">
            <v>100</v>
          </cell>
          <cell r="M401">
            <v>92</v>
          </cell>
          <cell r="N401">
            <v>9200</v>
          </cell>
          <cell r="Q401">
            <v>0</v>
          </cell>
          <cell r="S401">
            <v>0</v>
          </cell>
          <cell r="U401">
            <v>0</v>
          </cell>
          <cell r="V401">
            <v>206137.49999999997</v>
          </cell>
        </row>
        <row r="402">
          <cell r="F402" t="str">
            <v>SECONDARY WIRING FROM SUBSTATION TO ESB-1 UNDERGROUND</v>
          </cell>
          <cell r="J402">
            <v>0</v>
          </cell>
          <cell r="L402">
            <v>0</v>
          </cell>
          <cell r="M402">
            <v>0</v>
          </cell>
          <cell r="N402">
            <v>0</v>
          </cell>
          <cell r="Q402">
            <v>0</v>
          </cell>
          <cell r="S402">
            <v>0</v>
          </cell>
          <cell r="U402">
            <v>0</v>
          </cell>
          <cell r="V402">
            <v>0</v>
          </cell>
        </row>
        <row r="403">
          <cell r="B403">
            <v>15</v>
          </cell>
          <cell r="D403" t="str">
            <v>E2000</v>
          </cell>
          <cell r="F403" t="str">
            <v>Excavation (Hydrovac) - Mob/Demob</v>
          </cell>
          <cell r="G403">
            <v>1</v>
          </cell>
          <cell r="H403" t="str">
            <v>Lot</v>
          </cell>
          <cell r="J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2000</v>
          </cell>
          <cell r="P403">
            <v>12.5</v>
          </cell>
          <cell r="Q403">
            <v>2000</v>
          </cell>
          <cell r="S403">
            <v>0</v>
          </cell>
          <cell r="U403">
            <v>0</v>
          </cell>
          <cell r="V403">
            <v>2000</v>
          </cell>
        </row>
        <row r="404">
          <cell r="B404">
            <v>15</v>
          </cell>
          <cell r="D404" t="str">
            <v>E2000</v>
          </cell>
          <cell r="F404" t="str">
            <v>Excavation (Hydrovac) (10 m x 1 m dp x 1.8 m)</v>
          </cell>
          <cell r="G404">
            <v>18</v>
          </cell>
          <cell r="H404" t="str">
            <v>Cm</v>
          </cell>
          <cell r="J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155</v>
          </cell>
          <cell r="P404">
            <v>17.4375</v>
          </cell>
          <cell r="Q404">
            <v>2790</v>
          </cell>
          <cell r="S404">
            <v>0</v>
          </cell>
          <cell r="U404">
            <v>0</v>
          </cell>
          <cell r="V404">
            <v>2790</v>
          </cell>
        </row>
        <row r="405">
          <cell r="B405">
            <v>15</v>
          </cell>
          <cell r="D405" t="str">
            <v>E2000</v>
          </cell>
          <cell r="F405" t="str">
            <v>Backfill/Sand/Compaction for Hydrovac Trench</v>
          </cell>
          <cell r="G405">
            <v>18</v>
          </cell>
          <cell r="H405" t="str">
            <v>Cm</v>
          </cell>
          <cell r="J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85</v>
          </cell>
          <cell r="P405">
            <v>9.5625</v>
          </cell>
          <cell r="Q405">
            <v>1530</v>
          </cell>
          <cell r="S405">
            <v>0</v>
          </cell>
          <cell r="U405">
            <v>0</v>
          </cell>
          <cell r="V405">
            <v>1530</v>
          </cell>
        </row>
        <row r="406">
          <cell r="B406">
            <v>15</v>
          </cell>
          <cell r="D406" t="str">
            <v>E2000</v>
          </cell>
          <cell r="F406" t="str">
            <v>Cable Protection-Concrete (30 m x .15 m x 1.8m)</v>
          </cell>
          <cell r="G406">
            <v>8</v>
          </cell>
          <cell r="H406" t="str">
            <v>Cm</v>
          </cell>
          <cell r="J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300</v>
          </cell>
          <cell r="P406">
            <v>15</v>
          </cell>
          <cell r="Q406">
            <v>2400</v>
          </cell>
          <cell r="S406">
            <v>0</v>
          </cell>
          <cell r="U406">
            <v>0</v>
          </cell>
          <cell r="V406">
            <v>2400</v>
          </cell>
        </row>
        <row r="407">
          <cell r="B407">
            <v>15</v>
          </cell>
          <cell r="D407" t="str">
            <v>E2000</v>
          </cell>
          <cell r="F407" t="str">
            <v>Hand Digging (20 m x .8m x 1m)</v>
          </cell>
          <cell r="G407">
            <v>16</v>
          </cell>
          <cell r="H407" t="str">
            <v>Cm</v>
          </cell>
          <cell r="J407">
            <v>0</v>
          </cell>
          <cell r="K407">
            <v>3</v>
          </cell>
          <cell r="L407">
            <v>48</v>
          </cell>
          <cell r="M407">
            <v>92</v>
          </cell>
          <cell r="N407">
            <v>4416</v>
          </cell>
          <cell r="O407">
            <v>0</v>
          </cell>
          <cell r="P407">
            <v>0</v>
          </cell>
          <cell r="Q407">
            <v>0</v>
          </cell>
          <cell r="S407">
            <v>0</v>
          </cell>
          <cell r="U407">
            <v>0</v>
          </cell>
          <cell r="V407">
            <v>4416</v>
          </cell>
        </row>
        <row r="408">
          <cell r="B408">
            <v>15</v>
          </cell>
          <cell r="D408" t="str">
            <v>E2000</v>
          </cell>
          <cell r="F408" t="str">
            <v>Backfill/Sand/Compaction for Hand Trench</v>
          </cell>
          <cell r="G408">
            <v>16</v>
          </cell>
          <cell r="H408" t="str">
            <v>Cm</v>
          </cell>
          <cell r="J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85</v>
          </cell>
          <cell r="P408">
            <v>8.5</v>
          </cell>
          <cell r="Q408">
            <v>1360</v>
          </cell>
          <cell r="S408">
            <v>0</v>
          </cell>
          <cell r="U408">
            <v>0</v>
          </cell>
          <cell r="V408">
            <v>1360</v>
          </cell>
        </row>
        <row r="409">
          <cell r="B409">
            <v>15</v>
          </cell>
          <cell r="D409" t="str">
            <v>E2000</v>
          </cell>
          <cell r="F409" t="str">
            <v>900mm (36") 5 kV Cable Tray (ESB from Main Sub ( 10 x 750MCM))</v>
          </cell>
          <cell r="G409">
            <v>200</v>
          </cell>
          <cell r="H409" t="str">
            <v>Lm</v>
          </cell>
          <cell r="I409">
            <v>47.12</v>
          </cell>
          <cell r="J409">
            <v>9424</v>
          </cell>
          <cell r="K409">
            <v>0.93</v>
          </cell>
          <cell r="L409">
            <v>186</v>
          </cell>
          <cell r="M409">
            <v>92</v>
          </cell>
          <cell r="N409">
            <v>17112</v>
          </cell>
          <cell r="Q409">
            <v>0</v>
          </cell>
          <cell r="S409">
            <v>0</v>
          </cell>
          <cell r="U409">
            <v>0</v>
          </cell>
          <cell r="V409">
            <v>26536</v>
          </cell>
        </row>
        <row r="410">
          <cell r="B410">
            <v>15</v>
          </cell>
          <cell r="D410" t="str">
            <v>E2000</v>
          </cell>
          <cell r="F410" t="str">
            <v>Tray Fittings &amp; Accessories-20%</v>
          </cell>
          <cell r="G410">
            <v>1</v>
          </cell>
          <cell r="H410" t="str">
            <v>Lot</v>
          </cell>
          <cell r="I410">
            <v>1884.8000000000002</v>
          </cell>
          <cell r="J410">
            <v>1884.8000000000002</v>
          </cell>
          <cell r="K410">
            <v>37.200000000000003</v>
          </cell>
          <cell r="L410">
            <v>37.200000000000003</v>
          </cell>
          <cell r="M410">
            <v>92</v>
          </cell>
          <cell r="N410">
            <v>3422.4</v>
          </cell>
          <cell r="Q410">
            <v>0</v>
          </cell>
          <cell r="S410">
            <v>0</v>
          </cell>
          <cell r="U410">
            <v>0</v>
          </cell>
          <cell r="V410">
            <v>5307.2000000000007</v>
          </cell>
        </row>
        <row r="411">
          <cell r="B411">
            <v>15</v>
          </cell>
          <cell r="D411" t="str">
            <v>E2000</v>
          </cell>
          <cell r="F411" t="str">
            <v>3c#750 Kcmil 5kV Teck Cable (10)</v>
          </cell>
          <cell r="G411">
            <v>1000</v>
          </cell>
          <cell r="H411" t="str">
            <v>Lm</v>
          </cell>
          <cell r="I411">
            <v>206</v>
          </cell>
          <cell r="J411">
            <v>206000</v>
          </cell>
          <cell r="K411">
            <v>0.8</v>
          </cell>
          <cell r="L411">
            <v>800</v>
          </cell>
          <cell r="M411">
            <v>92</v>
          </cell>
          <cell r="N411">
            <v>73600</v>
          </cell>
          <cell r="Q411">
            <v>0</v>
          </cell>
          <cell r="S411">
            <v>0</v>
          </cell>
          <cell r="U411">
            <v>0</v>
          </cell>
          <cell r="V411">
            <v>279600</v>
          </cell>
        </row>
        <row r="412">
          <cell r="B412">
            <v>15</v>
          </cell>
          <cell r="D412" t="str">
            <v>E2000</v>
          </cell>
          <cell r="F412" t="str">
            <v>Cable Termination/Connectors 3c#750 5kV Terminations-NONHAZ</v>
          </cell>
          <cell r="G412">
            <v>10</v>
          </cell>
          <cell r="H412" t="str">
            <v>Ea</v>
          </cell>
          <cell r="I412">
            <v>907</v>
          </cell>
          <cell r="J412">
            <v>9070</v>
          </cell>
          <cell r="K412">
            <v>24</v>
          </cell>
          <cell r="L412">
            <v>240</v>
          </cell>
          <cell r="M412">
            <v>92</v>
          </cell>
          <cell r="N412">
            <v>22080</v>
          </cell>
          <cell r="Q412">
            <v>0</v>
          </cell>
          <cell r="S412">
            <v>0</v>
          </cell>
          <cell r="U412">
            <v>0</v>
          </cell>
          <cell r="V412">
            <v>31150</v>
          </cell>
        </row>
        <row r="413">
          <cell r="B413">
            <v>15</v>
          </cell>
          <cell r="D413" t="str">
            <v>E2000</v>
          </cell>
          <cell r="F413" t="str">
            <v>3C#6  5kV Teck  Cable</v>
          </cell>
          <cell r="G413">
            <v>80</v>
          </cell>
          <cell r="H413" t="str">
            <v>Lm</v>
          </cell>
          <cell r="I413">
            <v>19.559999999999999</v>
          </cell>
          <cell r="J413">
            <v>1564.8</v>
          </cell>
          <cell r="K413">
            <v>0.22</v>
          </cell>
          <cell r="L413">
            <v>17.600000000000001</v>
          </cell>
          <cell r="M413">
            <v>92</v>
          </cell>
          <cell r="N413">
            <v>1619.2</v>
          </cell>
          <cell r="Q413">
            <v>0</v>
          </cell>
          <cell r="S413">
            <v>0</v>
          </cell>
          <cell r="U413">
            <v>0</v>
          </cell>
          <cell r="V413">
            <v>3184</v>
          </cell>
        </row>
        <row r="414">
          <cell r="B414">
            <v>15</v>
          </cell>
          <cell r="D414" t="str">
            <v>E2000</v>
          </cell>
          <cell r="F414" t="str">
            <v>Cable Termination/Connectors 3c#6 5kV Terminations-NONHAZ</v>
          </cell>
          <cell r="G414">
            <v>1</v>
          </cell>
          <cell r="H414" t="str">
            <v>Ea</v>
          </cell>
          <cell r="I414">
            <v>118</v>
          </cell>
          <cell r="J414">
            <v>118</v>
          </cell>
          <cell r="K414">
            <v>9.9</v>
          </cell>
          <cell r="L414">
            <v>9.9</v>
          </cell>
          <cell r="M414">
            <v>92</v>
          </cell>
          <cell r="N414">
            <v>910.80000000000007</v>
          </cell>
          <cell r="Q414">
            <v>0</v>
          </cell>
          <cell r="S414">
            <v>0</v>
          </cell>
          <cell r="U414">
            <v>0</v>
          </cell>
          <cell r="V414">
            <v>1028.8000000000002</v>
          </cell>
        </row>
        <row r="415">
          <cell r="F415" t="str">
            <v>ESB-1 ELECTRICAL BUILDING EQUIPMENT (EXTENSION)</v>
          </cell>
          <cell r="H415" t="str">
            <v xml:space="preserve"> </v>
          </cell>
          <cell r="J415">
            <v>0</v>
          </cell>
          <cell r="L415">
            <v>0</v>
          </cell>
          <cell r="M415">
            <v>0</v>
          </cell>
          <cell r="N415">
            <v>0</v>
          </cell>
          <cell r="Q415">
            <v>0</v>
          </cell>
          <cell r="S415">
            <v>0</v>
          </cell>
          <cell r="U415">
            <v>0</v>
          </cell>
          <cell r="V415">
            <v>0</v>
          </cell>
        </row>
        <row r="416">
          <cell r="B416">
            <v>15</v>
          </cell>
          <cell r="D416" t="str">
            <v>E1000</v>
          </cell>
          <cell r="F416" t="str">
            <v>5KV MCC LINE-UP (4 UNITS) &amp; 1 Incomer</v>
          </cell>
          <cell r="G416">
            <v>1</v>
          </cell>
          <cell r="H416" t="str">
            <v>Lot</v>
          </cell>
          <cell r="I416">
            <v>175000</v>
          </cell>
          <cell r="J416">
            <v>175000</v>
          </cell>
          <cell r="K416">
            <v>310</v>
          </cell>
          <cell r="L416">
            <v>310</v>
          </cell>
          <cell r="M416">
            <v>92</v>
          </cell>
          <cell r="N416">
            <v>28520</v>
          </cell>
          <cell r="Q416">
            <v>0</v>
          </cell>
          <cell r="S416">
            <v>0</v>
          </cell>
          <cell r="U416">
            <v>0</v>
          </cell>
          <cell r="V416">
            <v>203520</v>
          </cell>
        </row>
        <row r="417">
          <cell r="B417">
            <v>15</v>
          </cell>
          <cell r="D417" t="str">
            <v>E1000</v>
          </cell>
          <cell r="F417" t="str">
            <v xml:space="preserve">480V MCC ( 3 additional sections to exist. MCC) </v>
          </cell>
          <cell r="G417">
            <v>1</v>
          </cell>
          <cell r="H417" t="str">
            <v>Ea</v>
          </cell>
          <cell r="I417">
            <v>15000</v>
          </cell>
          <cell r="J417">
            <v>15000</v>
          </cell>
          <cell r="K417">
            <v>27</v>
          </cell>
          <cell r="L417">
            <v>27</v>
          </cell>
          <cell r="M417">
            <v>92</v>
          </cell>
          <cell r="N417">
            <v>2484</v>
          </cell>
          <cell r="Q417">
            <v>0</v>
          </cell>
          <cell r="S417">
            <v>0</v>
          </cell>
          <cell r="U417">
            <v>0</v>
          </cell>
          <cell r="V417">
            <v>17484</v>
          </cell>
        </row>
        <row r="418">
          <cell r="B418">
            <v>15</v>
          </cell>
          <cell r="D418" t="str">
            <v>E1000</v>
          </cell>
          <cell r="F418" t="str">
            <v>Additional Labour Addition To Existing</v>
          </cell>
          <cell r="G418">
            <v>1</v>
          </cell>
          <cell r="H418" t="str">
            <v>Lot</v>
          </cell>
          <cell r="J418">
            <v>0</v>
          </cell>
          <cell r="K418">
            <v>40</v>
          </cell>
          <cell r="L418">
            <v>40</v>
          </cell>
          <cell r="M418">
            <v>92</v>
          </cell>
          <cell r="N418">
            <v>3680</v>
          </cell>
          <cell r="Q418">
            <v>0</v>
          </cell>
          <cell r="S418">
            <v>0</v>
          </cell>
          <cell r="U418">
            <v>0</v>
          </cell>
          <cell r="V418">
            <v>3680</v>
          </cell>
        </row>
        <row r="419">
          <cell r="B419">
            <v>15</v>
          </cell>
          <cell r="D419" t="str">
            <v>E1000</v>
          </cell>
          <cell r="F419" t="str">
            <v>45KVA 480/120/208v Transformer</v>
          </cell>
          <cell r="G419">
            <v>1</v>
          </cell>
          <cell r="H419" t="str">
            <v>Ea</v>
          </cell>
          <cell r="I419">
            <v>4500</v>
          </cell>
          <cell r="J419">
            <v>4500</v>
          </cell>
          <cell r="K419">
            <v>19.5</v>
          </cell>
          <cell r="L419">
            <v>19.5</v>
          </cell>
          <cell r="M419">
            <v>92</v>
          </cell>
          <cell r="N419">
            <v>1794</v>
          </cell>
          <cell r="Q419">
            <v>0</v>
          </cell>
          <cell r="S419">
            <v>0</v>
          </cell>
          <cell r="U419">
            <v>0</v>
          </cell>
          <cell r="V419">
            <v>6294</v>
          </cell>
        </row>
        <row r="420">
          <cell r="B420">
            <v>15</v>
          </cell>
          <cell r="D420" t="str">
            <v>E1000</v>
          </cell>
          <cell r="F420" t="str">
            <v>AC Power  Distribution Panel</v>
          </cell>
          <cell r="G420">
            <v>1</v>
          </cell>
          <cell r="H420" t="str">
            <v>Ea</v>
          </cell>
          <cell r="I420">
            <v>1200</v>
          </cell>
          <cell r="J420">
            <v>1200</v>
          </cell>
          <cell r="K420">
            <v>4.8</v>
          </cell>
          <cell r="L420">
            <v>4.8</v>
          </cell>
          <cell r="M420">
            <v>92</v>
          </cell>
          <cell r="N420">
            <v>441.59999999999997</v>
          </cell>
          <cell r="Q420">
            <v>0</v>
          </cell>
          <cell r="S420">
            <v>0</v>
          </cell>
          <cell r="U420">
            <v>0</v>
          </cell>
          <cell r="V420">
            <v>1641.6</v>
          </cell>
        </row>
        <row r="421">
          <cell r="B421">
            <v>15</v>
          </cell>
          <cell r="D421" t="str">
            <v>E1000</v>
          </cell>
          <cell r="F421" t="str">
            <v>UPS Unit c/w Battery Bank (6KVA) &amp; Dist Panel</v>
          </cell>
          <cell r="G421">
            <v>1</v>
          </cell>
          <cell r="H421" t="str">
            <v>Ea</v>
          </cell>
          <cell r="I421">
            <v>18000</v>
          </cell>
          <cell r="J421">
            <v>18000</v>
          </cell>
          <cell r="K421">
            <v>84</v>
          </cell>
          <cell r="L421">
            <v>84</v>
          </cell>
          <cell r="M421">
            <v>92</v>
          </cell>
          <cell r="N421">
            <v>7728</v>
          </cell>
          <cell r="Q421">
            <v>0</v>
          </cell>
          <cell r="S421">
            <v>0</v>
          </cell>
          <cell r="U421">
            <v>0</v>
          </cell>
          <cell r="V421">
            <v>25728</v>
          </cell>
        </row>
        <row r="422">
          <cell r="B422">
            <v>15</v>
          </cell>
          <cell r="D422" t="str">
            <v>E1000</v>
          </cell>
          <cell r="F422" t="str">
            <v>Power Factor Correction Capacitors c/w Termination Cabinet &amp; CTs</v>
          </cell>
          <cell r="G422">
            <v>4</v>
          </cell>
          <cell r="H422" t="str">
            <v>Ea</v>
          </cell>
          <cell r="I422">
            <v>10000</v>
          </cell>
          <cell r="J422">
            <v>40000</v>
          </cell>
          <cell r="K422">
            <v>24</v>
          </cell>
          <cell r="L422">
            <v>96</v>
          </cell>
          <cell r="M422">
            <v>92</v>
          </cell>
          <cell r="N422">
            <v>8832</v>
          </cell>
          <cell r="Q422">
            <v>0</v>
          </cell>
          <cell r="S422">
            <v>0</v>
          </cell>
          <cell r="U422">
            <v>0</v>
          </cell>
          <cell r="V422">
            <v>48832</v>
          </cell>
        </row>
        <row r="423">
          <cell r="B423">
            <v>15</v>
          </cell>
          <cell r="D423" t="str">
            <v>E2000</v>
          </cell>
          <cell r="F423" t="str">
            <v>ESB Building Receptacles</v>
          </cell>
          <cell r="G423">
            <v>10</v>
          </cell>
          <cell r="H423" t="str">
            <v>Ea</v>
          </cell>
          <cell r="I423">
            <v>80</v>
          </cell>
          <cell r="J423">
            <v>800</v>
          </cell>
          <cell r="K423">
            <v>4</v>
          </cell>
          <cell r="L423">
            <v>40</v>
          </cell>
          <cell r="M423">
            <v>92</v>
          </cell>
          <cell r="N423">
            <v>3680</v>
          </cell>
          <cell r="Q423">
            <v>0</v>
          </cell>
          <cell r="S423">
            <v>0</v>
          </cell>
          <cell r="U423">
            <v>0</v>
          </cell>
          <cell r="V423">
            <v>4480</v>
          </cell>
        </row>
        <row r="424">
          <cell r="B424">
            <v>15</v>
          </cell>
          <cell r="D424" t="str">
            <v>E1000</v>
          </cell>
          <cell r="F424" t="str">
            <v>ESB ESB Extension Lighting/Exits/Batt Packs</v>
          </cell>
          <cell r="G424">
            <v>1</v>
          </cell>
          <cell r="H424" t="str">
            <v>Lot</v>
          </cell>
          <cell r="I424">
            <v>1900</v>
          </cell>
          <cell r="J424">
            <v>1900</v>
          </cell>
          <cell r="K424">
            <v>19</v>
          </cell>
          <cell r="L424">
            <v>19</v>
          </cell>
          <cell r="M424">
            <v>92</v>
          </cell>
          <cell r="N424">
            <v>1748</v>
          </cell>
          <cell r="Q424">
            <v>0</v>
          </cell>
          <cell r="S424">
            <v>0</v>
          </cell>
          <cell r="U424">
            <v>0</v>
          </cell>
          <cell r="V424">
            <v>3648</v>
          </cell>
        </row>
        <row r="425">
          <cell r="B425">
            <v>15</v>
          </cell>
          <cell r="D425" t="str">
            <v>E1000</v>
          </cell>
          <cell r="F425" t="str">
            <v>ESB Extension Interior Wiring/Demo/Relocates</v>
          </cell>
          <cell r="G425">
            <v>1</v>
          </cell>
          <cell r="H425" t="str">
            <v>Lot</v>
          </cell>
          <cell r="I425">
            <v>12000</v>
          </cell>
          <cell r="J425">
            <v>12000</v>
          </cell>
          <cell r="K425">
            <v>440</v>
          </cell>
          <cell r="L425">
            <v>440</v>
          </cell>
          <cell r="M425">
            <v>92</v>
          </cell>
          <cell r="N425">
            <v>40480</v>
          </cell>
          <cell r="Q425">
            <v>0</v>
          </cell>
          <cell r="S425">
            <v>0</v>
          </cell>
          <cell r="U425">
            <v>0</v>
          </cell>
          <cell r="V425">
            <v>52480</v>
          </cell>
        </row>
        <row r="426">
          <cell r="F426" t="str">
            <v xml:space="preserve">PUMP BUILDING </v>
          </cell>
          <cell r="J426">
            <v>0</v>
          </cell>
          <cell r="L426">
            <v>0</v>
          </cell>
          <cell r="M426">
            <v>0</v>
          </cell>
          <cell r="N426">
            <v>0</v>
          </cell>
          <cell r="Q426">
            <v>0</v>
          </cell>
          <cell r="S426">
            <v>0</v>
          </cell>
          <cell r="U426">
            <v>0</v>
          </cell>
          <cell r="V426">
            <v>0</v>
          </cell>
        </row>
        <row r="427">
          <cell r="B427">
            <v>15</v>
          </cell>
          <cell r="D427" t="str">
            <v>E1000</v>
          </cell>
          <cell r="F427" t="str">
            <v>5000 HP/4kV Rated Motor</v>
          </cell>
          <cell r="G427">
            <v>4</v>
          </cell>
          <cell r="H427" t="str">
            <v>Ea</v>
          </cell>
          <cell r="I427">
            <v>180000</v>
          </cell>
          <cell r="J427">
            <v>720000</v>
          </cell>
          <cell r="K427">
            <v>180</v>
          </cell>
          <cell r="L427">
            <v>720</v>
          </cell>
          <cell r="M427">
            <v>92</v>
          </cell>
          <cell r="N427">
            <v>66240</v>
          </cell>
          <cell r="Q427">
            <v>0</v>
          </cell>
          <cell r="S427">
            <v>0</v>
          </cell>
          <cell r="U427">
            <v>0</v>
          </cell>
          <cell r="V427">
            <v>786240</v>
          </cell>
        </row>
        <row r="428">
          <cell r="B428">
            <v>15</v>
          </cell>
          <cell r="D428" t="str">
            <v>E1000</v>
          </cell>
          <cell r="F428" t="str">
            <v>Motor -Testing</v>
          </cell>
          <cell r="G428">
            <v>1</v>
          </cell>
          <cell r="H428" t="str">
            <v>Lot</v>
          </cell>
          <cell r="I428">
            <v>15000</v>
          </cell>
          <cell r="J428">
            <v>15000</v>
          </cell>
          <cell r="L428">
            <v>0</v>
          </cell>
          <cell r="M428">
            <v>0</v>
          </cell>
          <cell r="N428">
            <v>0</v>
          </cell>
          <cell r="Q428">
            <v>0</v>
          </cell>
          <cell r="S428">
            <v>0</v>
          </cell>
          <cell r="U428">
            <v>0</v>
          </cell>
          <cell r="V428">
            <v>15000</v>
          </cell>
        </row>
        <row r="429">
          <cell r="F429" t="str">
            <v>TRAY SYSTEM ESB-1 TO PUMP BUILDING</v>
          </cell>
          <cell r="H429" t="str">
            <v xml:space="preserve"> </v>
          </cell>
          <cell r="J429">
            <v>0</v>
          </cell>
          <cell r="L429">
            <v>0</v>
          </cell>
          <cell r="M429">
            <v>0</v>
          </cell>
          <cell r="N429">
            <v>0</v>
          </cell>
          <cell r="Q429">
            <v>0</v>
          </cell>
          <cell r="S429">
            <v>0</v>
          </cell>
          <cell r="U429">
            <v>0</v>
          </cell>
          <cell r="V429">
            <v>0</v>
          </cell>
        </row>
        <row r="430">
          <cell r="B430">
            <v>15</v>
          </cell>
          <cell r="D430" t="str">
            <v>E2000</v>
          </cell>
          <cell r="F430" t="str">
            <v>36" 5KV TRAY FEEDING PUMP BLDG  plus in ESB ( 8 x3c 500 MCM))</v>
          </cell>
          <cell r="G430">
            <v>360</v>
          </cell>
          <cell r="H430" t="str">
            <v>Lm</v>
          </cell>
          <cell r="I430">
            <v>47.12</v>
          </cell>
          <cell r="J430">
            <v>16963.2</v>
          </cell>
          <cell r="K430">
            <v>0.93</v>
          </cell>
          <cell r="L430">
            <v>334.8</v>
          </cell>
          <cell r="M430">
            <v>92</v>
          </cell>
          <cell r="N430">
            <v>30801.600000000002</v>
          </cell>
          <cell r="Q430">
            <v>0</v>
          </cell>
          <cell r="S430">
            <v>0</v>
          </cell>
          <cell r="U430">
            <v>0</v>
          </cell>
          <cell r="V430">
            <v>47764.800000000003</v>
          </cell>
        </row>
        <row r="431">
          <cell r="B431">
            <v>15</v>
          </cell>
          <cell r="D431" t="str">
            <v>E2000</v>
          </cell>
          <cell r="F431" t="str">
            <v>12" 5KV TRAY in PUMP BLDG ( 4 motors)</v>
          </cell>
          <cell r="G431">
            <v>80</v>
          </cell>
          <cell r="H431" t="str">
            <v>Lm</v>
          </cell>
          <cell r="I431">
            <v>40.69</v>
          </cell>
          <cell r="J431">
            <v>3255.2</v>
          </cell>
          <cell r="K431">
            <v>0.8</v>
          </cell>
          <cell r="L431">
            <v>64</v>
          </cell>
          <cell r="M431">
            <v>92</v>
          </cell>
          <cell r="N431">
            <v>5888</v>
          </cell>
          <cell r="Q431">
            <v>0</v>
          </cell>
          <cell r="S431">
            <v>0</v>
          </cell>
          <cell r="U431">
            <v>0</v>
          </cell>
          <cell r="V431">
            <v>9143.2000000000007</v>
          </cell>
        </row>
        <row r="432">
          <cell r="B432">
            <v>15</v>
          </cell>
          <cell r="D432" t="str">
            <v>E2000</v>
          </cell>
          <cell r="F432" t="str">
            <v>12" 600 Volt power/Instr Tray in PMP BLDG to each motor ( 5 motors)</v>
          </cell>
          <cell r="G432">
            <v>100</v>
          </cell>
          <cell r="H432" t="str">
            <v>Lm</v>
          </cell>
          <cell r="I432">
            <v>40.69</v>
          </cell>
          <cell r="J432">
            <v>4069</v>
          </cell>
          <cell r="K432">
            <v>0.8</v>
          </cell>
          <cell r="L432">
            <v>80</v>
          </cell>
          <cell r="M432">
            <v>92</v>
          </cell>
          <cell r="N432">
            <v>7360</v>
          </cell>
          <cell r="Q432">
            <v>0</v>
          </cell>
          <cell r="S432">
            <v>0</v>
          </cell>
          <cell r="U432">
            <v>0</v>
          </cell>
          <cell r="V432">
            <v>11429</v>
          </cell>
        </row>
        <row r="433">
          <cell r="B433">
            <v>15</v>
          </cell>
          <cell r="D433" t="str">
            <v>E2000</v>
          </cell>
          <cell r="F433" t="str">
            <v>24"  INSTRUMENT TRAY FEEDING PUMP BLDG plus in ESB</v>
          </cell>
          <cell r="G433">
            <v>180</v>
          </cell>
          <cell r="H433" t="str">
            <v>Lm</v>
          </cell>
          <cell r="I433">
            <v>43.56</v>
          </cell>
          <cell r="J433">
            <v>7840.8</v>
          </cell>
          <cell r="K433">
            <v>0.84</v>
          </cell>
          <cell r="L433">
            <v>151.19999999999999</v>
          </cell>
          <cell r="M433">
            <v>92</v>
          </cell>
          <cell r="N433">
            <v>13910.4</v>
          </cell>
          <cell r="Q433">
            <v>0</v>
          </cell>
          <cell r="S433">
            <v>0</v>
          </cell>
          <cell r="U433">
            <v>0</v>
          </cell>
          <cell r="V433">
            <v>21751.200000000001</v>
          </cell>
        </row>
        <row r="434">
          <cell r="B434">
            <v>15</v>
          </cell>
          <cell r="D434" t="str">
            <v>E2000</v>
          </cell>
          <cell r="F434" t="str">
            <v>12" INSTR TRAY to Instr. Devices</v>
          </cell>
          <cell r="G434">
            <v>100</v>
          </cell>
          <cell r="H434" t="str">
            <v>Lm</v>
          </cell>
          <cell r="I434">
            <v>40.69</v>
          </cell>
          <cell r="J434">
            <v>4069</v>
          </cell>
          <cell r="K434">
            <v>0.8</v>
          </cell>
          <cell r="L434">
            <v>80</v>
          </cell>
          <cell r="M434">
            <v>92</v>
          </cell>
          <cell r="N434">
            <v>7360</v>
          </cell>
          <cell r="Q434">
            <v>0</v>
          </cell>
          <cell r="S434">
            <v>0</v>
          </cell>
          <cell r="U434">
            <v>0</v>
          </cell>
          <cell r="V434">
            <v>11429</v>
          </cell>
        </row>
        <row r="435">
          <cell r="B435">
            <v>15</v>
          </cell>
          <cell r="D435" t="str">
            <v>E2000</v>
          </cell>
          <cell r="F435" t="str">
            <v>Tray Fittings &amp; Accessories-20%</v>
          </cell>
          <cell r="G435">
            <v>1</v>
          </cell>
          <cell r="H435" t="str">
            <v>Lot</v>
          </cell>
          <cell r="I435">
            <v>7239.44</v>
          </cell>
          <cell r="J435">
            <v>7239.44</v>
          </cell>
          <cell r="K435">
            <v>142</v>
          </cell>
          <cell r="L435">
            <v>142</v>
          </cell>
          <cell r="M435">
            <v>92</v>
          </cell>
          <cell r="N435">
            <v>13064</v>
          </cell>
          <cell r="Q435">
            <v>0</v>
          </cell>
          <cell r="S435">
            <v>0</v>
          </cell>
          <cell r="U435">
            <v>0</v>
          </cell>
          <cell r="V435">
            <v>20303.439999999999</v>
          </cell>
        </row>
        <row r="436">
          <cell r="F436" t="str">
            <v>5KV CABLE SYSTEM</v>
          </cell>
          <cell r="J436">
            <v>0</v>
          </cell>
          <cell r="L436">
            <v>0</v>
          </cell>
          <cell r="M436">
            <v>0</v>
          </cell>
          <cell r="N436">
            <v>0</v>
          </cell>
          <cell r="Q436">
            <v>0</v>
          </cell>
          <cell r="S436">
            <v>0</v>
          </cell>
          <cell r="U436">
            <v>0</v>
          </cell>
          <cell r="V436">
            <v>0</v>
          </cell>
        </row>
        <row r="437">
          <cell r="F437" t="str">
            <v>Motors</v>
          </cell>
          <cell r="J437">
            <v>0</v>
          </cell>
          <cell r="L437">
            <v>0</v>
          </cell>
          <cell r="M437">
            <v>0</v>
          </cell>
          <cell r="N437">
            <v>0</v>
          </cell>
          <cell r="Q437">
            <v>0</v>
          </cell>
          <cell r="S437">
            <v>0</v>
          </cell>
          <cell r="U437">
            <v>0</v>
          </cell>
          <cell r="V437">
            <v>0</v>
          </cell>
        </row>
        <row r="438">
          <cell r="B438">
            <v>15</v>
          </cell>
          <cell r="D438" t="str">
            <v>E2000</v>
          </cell>
          <cell r="F438" t="str">
            <v>3C#500 KCMIL TECK ( 5kV) (8 x 500MCM)  Contactors to MOTORS)</v>
          </cell>
          <cell r="G438">
            <v>1200</v>
          </cell>
          <cell r="H438" t="str">
            <v>Lm</v>
          </cell>
          <cell r="I438">
            <v>193</v>
          </cell>
          <cell r="J438">
            <v>231600</v>
          </cell>
          <cell r="K438">
            <v>0.56999999999999995</v>
          </cell>
          <cell r="L438">
            <v>683.99999999999989</v>
          </cell>
          <cell r="M438">
            <v>92</v>
          </cell>
          <cell r="N438">
            <v>62927.999999999993</v>
          </cell>
          <cell r="Q438">
            <v>0</v>
          </cell>
          <cell r="S438">
            <v>0</v>
          </cell>
          <cell r="U438">
            <v>0</v>
          </cell>
          <cell r="V438">
            <v>294528</v>
          </cell>
        </row>
        <row r="439">
          <cell r="B439">
            <v>15</v>
          </cell>
          <cell r="D439" t="str">
            <v>E2000</v>
          </cell>
          <cell r="F439" t="str">
            <v>Cable Termination/Connectors-3c#500 Kcmil Teck Cable-HAZ</v>
          </cell>
          <cell r="G439">
            <v>8</v>
          </cell>
          <cell r="H439" t="str">
            <v>Ea</v>
          </cell>
          <cell r="I439">
            <v>1024</v>
          </cell>
          <cell r="J439">
            <v>8192</v>
          </cell>
          <cell r="K439">
            <v>29.16</v>
          </cell>
          <cell r="L439">
            <v>233.28</v>
          </cell>
          <cell r="M439">
            <v>92</v>
          </cell>
          <cell r="N439">
            <v>21461.759999999998</v>
          </cell>
          <cell r="Q439">
            <v>0</v>
          </cell>
          <cell r="S439">
            <v>0</v>
          </cell>
          <cell r="U439">
            <v>0</v>
          </cell>
          <cell r="V439">
            <v>29653.759999999998</v>
          </cell>
        </row>
        <row r="440">
          <cell r="F440" t="str">
            <v>Low Voltage Cable System</v>
          </cell>
          <cell r="J440">
            <v>0</v>
          </cell>
          <cell r="L440">
            <v>0</v>
          </cell>
          <cell r="M440">
            <v>0</v>
          </cell>
          <cell r="N440">
            <v>0</v>
          </cell>
          <cell r="Q440">
            <v>0</v>
          </cell>
          <cell r="S440">
            <v>0</v>
          </cell>
          <cell r="U440">
            <v>0</v>
          </cell>
          <cell r="V440">
            <v>0</v>
          </cell>
        </row>
        <row r="441">
          <cell r="B441">
            <v>15</v>
          </cell>
          <cell r="D441" t="str">
            <v>E2000</v>
          </cell>
          <cell r="F441" t="str">
            <v>3# 4 TECK LTG TRANSFORMER</v>
          </cell>
          <cell r="G441">
            <v>100</v>
          </cell>
          <cell r="H441" t="str">
            <v>Lm</v>
          </cell>
          <cell r="I441">
            <v>19.16</v>
          </cell>
          <cell r="J441">
            <v>1916</v>
          </cell>
          <cell r="K441">
            <v>0.25</v>
          </cell>
          <cell r="L441">
            <v>25</v>
          </cell>
          <cell r="M441">
            <v>92</v>
          </cell>
          <cell r="N441">
            <v>2300</v>
          </cell>
          <cell r="Q441">
            <v>0</v>
          </cell>
          <cell r="S441">
            <v>0</v>
          </cell>
          <cell r="U441">
            <v>0</v>
          </cell>
          <cell r="V441">
            <v>4216</v>
          </cell>
        </row>
        <row r="442">
          <cell r="B442">
            <v>15</v>
          </cell>
          <cell r="D442" t="str">
            <v>E2000</v>
          </cell>
          <cell r="F442" t="str">
            <v>3#8 TECK (Injection Pump)</v>
          </cell>
          <cell r="G442">
            <v>200</v>
          </cell>
          <cell r="H442" t="str">
            <v>Lm</v>
          </cell>
          <cell r="I442">
            <v>9.5399999999999991</v>
          </cell>
          <cell r="J442">
            <v>1907.9999999999998</v>
          </cell>
          <cell r="K442">
            <v>0.2</v>
          </cell>
          <cell r="L442">
            <v>40</v>
          </cell>
          <cell r="M442">
            <v>92</v>
          </cell>
          <cell r="N442">
            <v>3680</v>
          </cell>
          <cell r="Q442">
            <v>0</v>
          </cell>
          <cell r="S442">
            <v>0</v>
          </cell>
          <cell r="U442">
            <v>0</v>
          </cell>
          <cell r="V442">
            <v>5588</v>
          </cell>
        </row>
        <row r="443">
          <cell r="B443">
            <v>15</v>
          </cell>
          <cell r="D443" t="str">
            <v>E2000</v>
          </cell>
          <cell r="F443" t="str">
            <v>3#10 TECK TO Pump ACTUATOR (1)</v>
          </cell>
          <cell r="G443">
            <v>200</v>
          </cell>
          <cell r="H443" t="str">
            <v>Lm</v>
          </cell>
          <cell r="I443">
            <v>7.6</v>
          </cell>
          <cell r="J443">
            <v>1520</v>
          </cell>
          <cell r="K443">
            <v>0.17</v>
          </cell>
          <cell r="L443">
            <v>34</v>
          </cell>
          <cell r="M443">
            <v>92</v>
          </cell>
          <cell r="N443">
            <v>3128</v>
          </cell>
          <cell r="Q443">
            <v>0</v>
          </cell>
          <cell r="S443">
            <v>0</v>
          </cell>
          <cell r="U443">
            <v>0</v>
          </cell>
          <cell r="V443">
            <v>4648</v>
          </cell>
        </row>
        <row r="444">
          <cell r="B444">
            <v>15</v>
          </cell>
          <cell r="D444" t="str">
            <v>E2000</v>
          </cell>
          <cell r="F444" t="str">
            <v>4#14 TECK TO Pump VALVE ACTUATOR (1)</v>
          </cell>
          <cell r="G444">
            <v>200</v>
          </cell>
          <cell r="H444" t="str">
            <v>Lm</v>
          </cell>
          <cell r="I444">
            <v>5.18</v>
          </cell>
          <cell r="J444">
            <v>1036</v>
          </cell>
          <cell r="K444">
            <v>0.13</v>
          </cell>
          <cell r="L444">
            <v>26</v>
          </cell>
          <cell r="M444">
            <v>92</v>
          </cell>
          <cell r="N444">
            <v>2392</v>
          </cell>
          <cell r="Q444">
            <v>0</v>
          </cell>
          <cell r="S444">
            <v>0</v>
          </cell>
          <cell r="U444">
            <v>0</v>
          </cell>
          <cell r="V444">
            <v>3428</v>
          </cell>
        </row>
        <row r="445">
          <cell r="B445">
            <v>15</v>
          </cell>
          <cell r="D445" t="str">
            <v>E2000</v>
          </cell>
          <cell r="F445" t="str">
            <v>3#10 TECK HEAT TRACING (14)</v>
          </cell>
          <cell r="G445">
            <v>450</v>
          </cell>
          <cell r="H445" t="str">
            <v>Lm</v>
          </cell>
          <cell r="I445">
            <v>7.6</v>
          </cell>
          <cell r="J445">
            <v>3420</v>
          </cell>
          <cell r="K445">
            <v>0.17</v>
          </cell>
          <cell r="L445">
            <v>76.5</v>
          </cell>
          <cell r="M445">
            <v>92</v>
          </cell>
          <cell r="N445">
            <v>7038</v>
          </cell>
          <cell r="Q445">
            <v>0</v>
          </cell>
          <cell r="S445">
            <v>0</v>
          </cell>
          <cell r="U445">
            <v>0</v>
          </cell>
          <cell r="V445">
            <v>10458</v>
          </cell>
        </row>
        <row r="446">
          <cell r="B446">
            <v>15</v>
          </cell>
          <cell r="D446" t="str">
            <v>E2000</v>
          </cell>
          <cell r="F446" t="str">
            <v>3#12 TECK (Lift Pump)</v>
          </cell>
          <cell r="G446">
            <v>200</v>
          </cell>
          <cell r="H446" t="str">
            <v>Lm</v>
          </cell>
          <cell r="I446">
            <v>6.11</v>
          </cell>
          <cell r="J446">
            <v>1222</v>
          </cell>
          <cell r="K446">
            <v>0.13</v>
          </cell>
          <cell r="L446">
            <v>26</v>
          </cell>
          <cell r="M446">
            <v>92</v>
          </cell>
          <cell r="N446">
            <v>2392</v>
          </cell>
          <cell r="Q446">
            <v>0</v>
          </cell>
          <cell r="S446">
            <v>0</v>
          </cell>
          <cell r="U446">
            <v>0</v>
          </cell>
          <cell r="V446">
            <v>3614</v>
          </cell>
        </row>
        <row r="447">
          <cell r="B447">
            <v>15</v>
          </cell>
          <cell r="D447" t="str">
            <v>E2000</v>
          </cell>
          <cell r="F447" t="str">
            <v>3#10 TECK LUBE OIL MOTORS (8)</v>
          </cell>
          <cell r="G447">
            <v>1200</v>
          </cell>
          <cell r="H447" t="str">
            <v>Lm</v>
          </cell>
          <cell r="I447">
            <v>7.6</v>
          </cell>
          <cell r="J447">
            <v>9120</v>
          </cell>
          <cell r="K447">
            <v>0.17</v>
          </cell>
          <cell r="L447">
            <v>204.00000000000003</v>
          </cell>
          <cell r="M447">
            <v>92</v>
          </cell>
          <cell r="N447">
            <v>18768.000000000004</v>
          </cell>
          <cell r="Q447">
            <v>0</v>
          </cell>
          <cell r="S447">
            <v>0</v>
          </cell>
          <cell r="U447">
            <v>0</v>
          </cell>
          <cell r="V447">
            <v>27888.000000000004</v>
          </cell>
        </row>
        <row r="448">
          <cell r="B448">
            <v>15</v>
          </cell>
          <cell r="D448" t="str">
            <v>E2000</v>
          </cell>
          <cell r="F448" t="str">
            <v>10#14 Sump System Control</v>
          </cell>
          <cell r="G448">
            <v>200</v>
          </cell>
          <cell r="H448" t="str">
            <v>Lm</v>
          </cell>
          <cell r="I448">
            <v>11.27</v>
          </cell>
          <cell r="J448">
            <v>2254</v>
          </cell>
          <cell r="K448">
            <v>0.19</v>
          </cell>
          <cell r="L448">
            <v>38</v>
          </cell>
          <cell r="M448">
            <v>92</v>
          </cell>
          <cell r="N448">
            <v>3496</v>
          </cell>
          <cell r="Q448">
            <v>0</v>
          </cell>
          <cell r="S448">
            <v>0</v>
          </cell>
          <cell r="U448">
            <v>0</v>
          </cell>
          <cell r="V448">
            <v>5750</v>
          </cell>
        </row>
        <row r="449">
          <cell r="B449">
            <v>15</v>
          </cell>
          <cell r="D449" t="str">
            <v>E2000</v>
          </cell>
          <cell r="F449" t="str">
            <v>10#14 TECK LUBE OIL "HOA &amp; PB" CONTROL STATIONS (4)</v>
          </cell>
          <cell r="G449">
            <v>600</v>
          </cell>
          <cell r="H449" t="str">
            <v>Lm</v>
          </cell>
          <cell r="I449">
            <v>11.27</v>
          </cell>
          <cell r="J449">
            <v>6762</v>
          </cell>
          <cell r="K449">
            <v>0.19</v>
          </cell>
          <cell r="L449">
            <v>114</v>
          </cell>
          <cell r="M449">
            <v>92</v>
          </cell>
          <cell r="N449">
            <v>10488</v>
          </cell>
          <cell r="Q449">
            <v>0</v>
          </cell>
          <cell r="S449">
            <v>0</v>
          </cell>
          <cell r="U449">
            <v>0</v>
          </cell>
          <cell r="V449">
            <v>17250</v>
          </cell>
        </row>
        <row r="450">
          <cell r="B450">
            <v>15</v>
          </cell>
          <cell r="D450" t="str">
            <v>E2000</v>
          </cell>
          <cell r="F450" t="str">
            <v>10#14 TECK LUBE OIL Instrumentation SYSTEM (4)</v>
          </cell>
          <cell r="G450">
            <v>600</v>
          </cell>
          <cell r="H450" t="str">
            <v>Lm</v>
          </cell>
          <cell r="I450">
            <v>11.27</v>
          </cell>
          <cell r="J450">
            <v>6762</v>
          </cell>
          <cell r="K450">
            <v>0.19</v>
          </cell>
          <cell r="L450">
            <v>114</v>
          </cell>
          <cell r="M450">
            <v>92</v>
          </cell>
          <cell r="N450">
            <v>10488</v>
          </cell>
          <cell r="Q450">
            <v>0</v>
          </cell>
          <cell r="S450">
            <v>0</v>
          </cell>
          <cell r="U450">
            <v>0</v>
          </cell>
          <cell r="V450">
            <v>17250</v>
          </cell>
        </row>
        <row r="451">
          <cell r="B451">
            <v>15</v>
          </cell>
          <cell r="D451" t="str">
            <v>E2000</v>
          </cell>
          <cell r="F451" t="str">
            <v>3#10 TECK TO Lube Oil Rservoir Electric Heater (4)</v>
          </cell>
          <cell r="G451">
            <v>600</v>
          </cell>
          <cell r="H451" t="str">
            <v>Lm</v>
          </cell>
          <cell r="I451">
            <v>7.6</v>
          </cell>
          <cell r="J451">
            <v>4560</v>
          </cell>
          <cell r="K451">
            <v>0.17</v>
          </cell>
          <cell r="L451">
            <v>102.00000000000001</v>
          </cell>
          <cell r="M451">
            <v>92</v>
          </cell>
          <cell r="N451">
            <v>9384.0000000000018</v>
          </cell>
          <cell r="Q451">
            <v>0</v>
          </cell>
          <cell r="S451">
            <v>0</v>
          </cell>
          <cell r="U451">
            <v>0</v>
          </cell>
          <cell r="V451">
            <v>13944.000000000002</v>
          </cell>
        </row>
        <row r="452">
          <cell r="B452">
            <v>15</v>
          </cell>
          <cell r="D452" t="str">
            <v>E2000</v>
          </cell>
          <cell r="F452" t="str">
            <v>2#10 MOTOR HEATERS (4)</v>
          </cell>
          <cell r="G452">
            <v>600</v>
          </cell>
          <cell r="H452" t="str">
            <v>Lm</v>
          </cell>
          <cell r="I452">
            <v>5.7</v>
          </cell>
          <cell r="J452">
            <v>3420</v>
          </cell>
          <cell r="K452">
            <v>0.15</v>
          </cell>
          <cell r="L452">
            <v>90</v>
          </cell>
          <cell r="M452">
            <v>92</v>
          </cell>
          <cell r="N452">
            <v>8280</v>
          </cell>
          <cell r="Q452">
            <v>0</v>
          </cell>
          <cell r="S452">
            <v>0</v>
          </cell>
          <cell r="U452">
            <v>0</v>
          </cell>
          <cell r="V452">
            <v>11700</v>
          </cell>
        </row>
        <row r="453">
          <cell r="B453">
            <v>15</v>
          </cell>
          <cell r="D453" t="str">
            <v>E2000</v>
          </cell>
          <cell r="F453" t="str">
            <v>2#10 YARD LIGHTING (1)</v>
          </cell>
          <cell r="G453">
            <v>250</v>
          </cell>
          <cell r="H453" t="str">
            <v>Lm</v>
          </cell>
          <cell r="I453">
            <v>5.7</v>
          </cell>
          <cell r="J453">
            <v>1425</v>
          </cell>
          <cell r="K453">
            <v>0.15</v>
          </cell>
          <cell r="L453">
            <v>37.5</v>
          </cell>
          <cell r="M453">
            <v>92</v>
          </cell>
          <cell r="N453">
            <v>3450</v>
          </cell>
          <cell r="Q453">
            <v>0</v>
          </cell>
          <cell r="S453">
            <v>0</v>
          </cell>
          <cell r="U453">
            <v>0</v>
          </cell>
          <cell r="V453">
            <v>4875</v>
          </cell>
        </row>
        <row r="454">
          <cell r="B454">
            <v>15</v>
          </cell>
          <cell r="D454" t="str">
            <v>E2000</v>
          </cell>
          <cell r="F454" t="str">
            <v>Cable Termination/Connectors 3c#4 Teck-NONHAZ</v>
          </cell>
          <cell r="G454">
            <v>1</v>
          </cell>
          <cell r="H454" t="str">
            <v>Ea</v>
          </cell>
          <cell r="I454">
            <v>72.599999999999994</v>
          </cell>
          <cell r="J454">
            <v>72.599999999999994</v>
          </cell>
          <cell r="K454">
            <v>5.9</v>
          </cell>
          <cell r="L454">
            <v>5.9</v>
          </cell>
          <cell r="M454">
            <v>92</v>
          </cell>
          <cell r="N454">
            <v>542.80000000000007</v>
          </cell>
          <cell r="Q454">
            <v>0</v>
          </cell>
          <cell r="S454">
            <v>0</v>
          </cell>
          <cell r="U454">
            <v>0</v>
          </cell>
          <cell r="V454">
            <v>615.40000000000009</v>
          </cell>
        </row>
        <row r="455">
          <cell r="B455">
            <v>15</v>
          </cell>
          <cell r="D455" t="str">
            <v>E2000</v>
          </cell>
          <cell r="F455" t="str">
            <v>Cable Termination/Connectors 3c #8 Teck-HAZ</v>
          </cell>
          <cell r="G455">
            <v>1</v>
          </cell>
          <cell r="H455" t="str">
            <v>Ea</v>
          </cell>
          <cell r="I455">
            <v>95.1</v>
          </cell>
          <cell r="J455">
            <v>95.1</v>
          </cell>
          <cell r="K455">
            <v>5.0999999999999996</v>
          </cell>
          <cell r="L455">
            <v>5.0999999999999996</v>
          </cell>
          <cell r="M455">
            <v>92</v>
          </cell>
          <cell r="N455">
            <v>469.2</v>
          </cell>
          <cell r="Q455">
            <v>0</v>
          </cell>
          <cell r="S455">
            <v>0</v>
          </cell>
          <cell r="U455">
            <v>0</v>
          </cell>
          <cell r="V455">
            <v>564.29999999999995</v>
          </cell>
        </row>
        <row r="456">
          <cell r="B456">
            <v>15</v>
          </cell>
          <cell r="D456" t="str">
            <v>E2000</v>
          </cell>
          <cell r="F456" t="str">
            <v>Cable Termination/Connectors 3c #10 Teck-HAZ</v>
          </cell>
          <cell r="G456">
            <v>27</v>
          </cell>
          <cell r="H456" t="str">
            <v>Ea</v>
          </cell>
          <cell r="I456">
            <v>66.599999999999994</v>
          </cell>
          <cell r="J456">
            <v>1798.1999999999998</v>
          </cell>
          <cell r="K456">
            <v>3.6</v>
          </cell>
          <cell r="L456">
            <v>97.2</v>
          </cell>
          <cell r="M456">
            <v>92</v>
          </cell>
          <cell r="N456">
            <v>8942.4</v>
          </cell>
          <cell r="Q456">
            <v>0</v>
          </cell>
          <cell r="S456">
            <v>0</v>
          </cell>
          <cell r="U456">
            <v>0</v>
          </cell>
          <cell r="V456">
            <v>10740.599999999999</v>
          </cell>
        </row>
        <row r="457">
          <cell r="B457">
            <v>15</v>
          </cell>
          <cell r="D457" t="str">
            <v>E2000</v>
          </cell>
          <cell r="F457" t="str">
            <v>Cable Termination/Connectors 2c #10 Teck-HAZ</v>
          </cell>
          <cell r="G457">
            <v>5</v>
          </cell>
          <cell r="H457" t="str">
            <v>Ea</v>
          </cell>
          <cell r="I457">
            <v>61.5</v>
          </cell>
          <cell r="J457">
            <v>307.5</v>
          </cell>
          <cell r="K457">
            <v>3.3</v>
          </cell>
          <cell r="L457">
            <v>16.5</v>
          </cell>
          <cell r="M457">
            <v>92</v>
          </cell>
          <cell r="N457">
            <v>1518</v>
          </cell>
          <cell r="Q457">
            <v>0</v>
          </cell>
          <cell r="S457">
            <v>0</v>
          </cell>
          <cell r="U457">
            <v>0</v>
          </cell>
          <cell r="V457">
            <v>1825.5</v>
          </cell>
        </row>
        <row r="458">
          <cell r="B458">
            <v>15</v>
          </cell>
          <cell r="D458" t="str">
            <v>E2000</v>
          </cell>
          <cell r="F458" t="str">
            <v>Cable Termination/Connectors 4c #14 Teck-HAZ</v>
          </cell>
          <cell r="G458">
            <v>1</v>
          </cell>
          <cell r="H458" t="str">
            <v>Ea</v>
          </cell>
          <cell r="I458">
            <v>67.099999999999994</v>
          </cell>
          <cell r="J458">
            <v>67.099999999999994</v>
          </cell>
          <cell r="K458">
            <v>4.3</v>
          </cell>
          <cell r="L458">
            <v>4.3</v>
          </cell>
          <cell r="M458">
            <v>92</v>
          </cell>
          <cell r="N458">
            <v>395.59999999999997</v>
          </cell>
          <cell r="Q458">
            <v>0</v>
          </cell>
          <cell r="S458">
            <v>0</v>
          </cell>
          <cell r="U458">
            <v>0</v>
          </cell>
          <cell r="V458">
            <v>462.69999999999993</v>
          </cell>
        </row>
        <row r="459">
          <cell r="B459">
            <v>15</v>
          </cell>
          <cell r="D459" t="str">
            <v>E2000</v>
          </cell>
          <cell r="F459" t="str">
            <v>Cable Termination/Connectors 10c #14 Teck-HAZ</v>
          </cell>
          <cell r="G459">
            <v>9</v>
          </cell>
          <cell r="H459" t="str">
            <v>Ea</v>
          </cell>
          <cell r="I459">
            <v>105</v>
          </cell>
          <cell r="J459">
            <v>945</v>
          </cell>
          <cell r="K459">
            <v>8.1</v>
          </cell>
          <cell r="L459">
            <v>72.899999999999991</v>
          </cell>
          <cell r="M459">
            <v>92</v>
          </cell>
          <cell r="N459">
            <v>6706.7999999999993</v>
          </cell>
          <cell r="Q459">
            <v>0</v>
          </cell>
          <cell r="S459">
            <v>0</v>
          </cell>
          <cell r="U459">
            <v>0</v>
          </cell>
          <cell r="V459">
            <v>7651.7999999999993</v>
          </cell>
        </row>
        <row r="460">
          <cell r="B460">
            <v>15</v>
          </cell>
          <cell r="D460" t="str">
            <v>E2000</v>
          </cell>
          <cell r="F460" t="str">
            <v>Thermon SR Heat Trace Cable</v>
          </cell>
          <cell r="G460">
            <v>700</v>
          </cell>
          <cell r="H460" t="str">
            <v>Lm</v>
          </cell>
          <cell r="I460">
            <v>40</v>
          </cell>
          <cell r="J460">
            <v>28000</v>
          </cell>
          <cell r="K460">
            <v>0.5</v>
          </cell>
          <cell r="L460">
            <v>350</v>
          </cell>
          <cell r="M460">
            <v>92</v>
          </cell>
          <cell r="N460">
            <v>32200</v>
          </cell>
          <cell r="Q460">
            <v>0</v>
          </cell>
          <cell r="S460">
            <v>0</v>
          </cell>
          <cell r="U460">
            <v>0</v>
          </cell>
          <cell r="V460">
            <v>60200</v>
          </cell>
        </row>
        <row r="461">
          <cell r="B461">
            <v>15</v>
          </cell>
          <cell r="D461" t="str">
            <v>E2000</v>
          </cell>
          <cell r="F461" t="str">
            <v>SR Power connection kit</v>
          </cell>
          <cell r="G461">
            <v>14</v>
          </cell>
          <cell r="H461" t="str">
            <v>Ea</v>
          </cell>
          <cell r="I461">
            <v>101</v>
          </cell>
          <cell r="J461">
            <v>1414</v>
          </cell>
          <cell r="K461">
            <v>2</v>
          </cell>
          <cell r="L461">
            <v>28</v>
          </cell>
          <cell r="M461">
            <v>92</v>
          </cell>
          <cell r="N461">
            <v>2576</v>
          </cell>
          <cell r="Q461">
            <v>0</v>
          </cell>
          <cell r="S461">
            <v>0</v>
          </cell>
          <cell r="U461">
            <v>0</v>
          </cell>
          <cell r="V461">
            <v>3990</v>
          </cell>
        </row>
        <row r="462">
          <cell r="B462">
            <v>15</v>
          </cell>
          <cell r="D462" t="str">
            <v>E2000</v>
          </cell>
          <cell r="F462" t="str">
            <v>SR end kit</v>
          </cell>
          <cell r="G462">
            <v>14</v>
          </cell>
          <cell r="H462" t="str">
            <v>Ea</v>
          </cell>
          <cell r="I462">
            <v>21</v>
          </cell>
          <cell r="J462">
            <v>294</v>
          </cell>
          <cell r="K462">
            <v>1</v>
          </cell>
          <cell r="L462">
            <v>14</v>
          </cell>
          <cell r="M462">
            <v>92</v>
          </cell>
          <cell r="N462">
            <v>1288</v>
          </cell>
          <cell r="Q462">
            <v>0</v>
          </cell>
          <cell r="S462">
            <v>0</v>
          </cell>
          <cell r="U462">
            <v>0</v>
          </cell>
          <cell r="V462">
            <v>1582</v>
          </cell>
        </row>
        <row r="463">
          <cell r="B463">
            <v>15</v>
          </cell>
          <cell r="D463" t="str">
            <v>E2000</v>
          </cell>
          <cell r="F463" t="str">
            <v>Thermostats</v>
          </cell>
          <cell r="G463">
            <v>14</v>
          </cell>
          <cell r="H463" t="str">
            <v>Ea</v>
          </cell>
          <cell r="I463">
            <v>602</v>
          </cell>
          <cell r="J463">
            <v>8428</v>
          </cell>
          <cell r="K463">
            <v>2</v>
          </cell>
          <cell r="L463">
            <v>28</v>
          </cell>
          <cell r="M463">
            <v>92</v>
          </cell>
          <cell r="N463">
            <v>2576</v>
          </cell>
          <cell r="Q463">
            <v>0</v>
          </cell>
          <cell r="S463">
            <v>0</v>
          </cell>
          <cell r="U463">
            <v>0</v>
          </cell>
          <cell r="V463">
            <v>11004</v>
          </cell>
        </row>
        <row r="464">
          <cell r="B464">
            <v>15</v>
          </cell>
          <cell r="D464" t="str">
            <v>E2000</v>
          </cell>
          <cell r="F464" t="str">
            <v>EHT Labels/Glass Tape/Accessories</v>
          </cell>
          <cell r="G464">
            <v>700</v>
          </cell>
          <cell r="H464" t="str">
            <v>Lm</v>
          </cell>
          <cell r="I464">
            <v>3</v>
          </cell>
          <cell r="J464">
            <v>2100</v>
          </cell>
          <cell r="K464">
            <v>0.2</v>
          </cell>
          <cell r="L464">
            <v>140</v>
          </cell>
          <cell r="M464">
            <v>92</v>
          </cell>
          <cell r="N464">
            <v>12880</v>
          </cell>
          <cell r="Q464">
            <v>0</v>
          </cell>
          <cell r="S464">
            <v>0</v>
          </cell>
          <cell r="U464">
            <v>0</v>
          </cell>
          <cell r="V464">
            <v>14980</v>
          </cell>
        </row>
        <row r="465">
          <cell r="B465">
            <v>15</v>
          </cell>
          <cell r="D465" t="str">
            <v>E2000</v>
          </cell>
          <cell r="F465" t="str">
            <v>EHT Cable Testing</v>
          </cell>
          <cell r="G465">
            <v>14</v>
          </cell>
          <cell r="H465" t="str">
            <v>Ea</v>
          </cell>
          <cell r="J465">
            <v>0</v>
          </cell>
          <cell r="K465">
            <v>2</v>
          </cell>
          <cell r="L465">
            <v>28</v>
          </cell>
          <cell r="M465">
            <v>92</v>
          </cell>
          <cell r="N465">
            <v>2576</v>
          </cell>
          <cell r="Q465">
            <v>0</v>
          </cell>
          <cell r="S465">
            <v>0</v>
          </cell>
          <cell r="U465">
            <v>0</v>
          </cell>
          <cell r="V465">
            <v>2576</v>
          </cell>
        </row>
        <row r="466">
          <cell r="B466">
            <v>15</v>
          </cell>
          <cell r="D466" t="str">
            <v>E2000</v>
          </cell>
          <cell r="F466" t="str">
            <v>Trench  For Pump/Misc Instruments (.6 x 1 x 40m)</v>
          </cell>
          <cell r="G466">
            <v>24</v>
          </cell>
          <cell r="H466" t="str">
            <v>Cm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155</v>
          </cell>
          <cell r="P466">
            <v>23.25</v>
          </cell>
          <cell r="Q466">
            <v>3720</v>
          </cell>
          <cell r="S466">
            <v>0</v>
          </cell>
          <cell r="U466">
            <v>0</v>
          </cell>
          <cell r="V466">
            <v>3720</v>
          </cell>
        </row>
        <row r="467">
          <cell r="B467">
            <v>15</v>
          </cell>
          <cell r="D467" t="str">
            <v>E2000</v>
          </cell>
          <cell r="F467" t="str">
            <v>Backfill/Sand/Compaction for Hydrovac Trench</v>
          </cell>
          <cell r="G467">
            <v>24</v>
          </cell>
          <cell r="H467" t="str">
            <v>Cm</v>
          </cell>
          <cell r="J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85</v>
          </cell>
          <cell r="P467">
            <v>12.75</v>
          </cell>
          <cell r="Q467">
            <v>2040</v>
          </cell>
          <cell r="S467">
            <v>0</v>
          </cell>
          <cell r="U467">
            <v>0</v>
          </cell>
          <cell r="V467">
            <v>2040</v>
          </cell>
        </row>
        <row r="468">
          <cell r="B468">
            <v>15</v>
          </cell>
          <cell r="D468" t="str">
            <v>E2000</v>
          </cell>
          <cell r="F468" t="str">
            <v>Cable Protection For Buried Cables</v>
          </cell>
          <cell r="G468">
            <v>24</v>
          </cell>
          <cell r="H468" t="str">
            <v>Lm</v>
          </cell>
          <cell r="I468">
            <v>15</v>
          </cell>
          <cell r="J468">
            <v>360</v>
          </cell>
          <cell r="K468">
            <v>0.34</v>
          </cell>
          <cell r="L468">
            <v>8.16</v>
          </cell>
          <cell r="M468">
            <v>92</v>
          </cell>
          <cell r="N468">
            <v>750.72</v>
          </cell>
          <cell r="O468">
            <v>0</v>
          </cell>
          <cell r="Q468">
            <v>0</v>
          </cell>
          <cell r="S468">
            <v>0</v>
          </cell>
          <cell r="U468">
            <v>0</v>
          </cell>
          <cell r="V468">
            <v>1110.72</v>
          </cell>
        </row>
        <row r="469">
          <cell r="B469">
            <v>15</v>
          </cell>
          <cell r="D469" t="str">
            <v>E2000</v>
          </cell>
          <cell r="F469" t="str">
            <v>Trench  For Yard Lighting (.3 x 1 x 200m)</v>
          </cell>
          <cell r="G469">
            <v>60</v>
          </cell>
          <cell r="H469" t="str">
            <v>Cm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155</v>
          </cell>
          <cell r="P469">
            <v>58.125</v>
          </cell>
          <cell r="Q469">
            <v>9300</v>
          </cell>
          <cell r="S469">
            <v>0</v>
          </cell>
          <cell r="U469">
            <v>0</v>
          </cell>
          <cell r="V469">
            <v>9300</v>
          </cell>
        </row>
        <row r="470">
          <cell r="B470">
            <v>15</v>
          </cell>
          <cell r="D470" t="str">
            <v>E2000</v>
          </cell>
          <cell r="F470" t="str">
            <v>Backfill/Sand/Compaction for Hydrovac Trench</v>
          </cell>
          <cell r="G470">
            <v>60</v>
          </cell>
          <cell r="H470" t="str">
            <v>Cm</v>
          </cell>
          <cell r="J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85</v>
          </cell>
          <cell r="P470">
            <v>31.875</v>
          </cell>
          <cell r="Q470">
            <v>5100</v>
          </cell>
          <cell r="S470">
            <v>0</v>
          </cell>
          <cell r="U470">
            <v>0</v>
          </cell>
          <cell r="V470">
            <v>5100</v>
          </cell>
        </row>
        <row r="471">
          <cell r="B471">
            <v>15</v>
          </cell>
          <cell r="D471" t="str">
            <v>E2000</v>
          </cell>
          <cell r="F471" t="str">
            <v>Cable Protection For Buried Cables</v>
          </cell>
          <cell r="G471">
            <v>200</v>
          </cell>
          <cell r="H471" t="str">
            <v>Lm</v>
          </cell>
          <cell r="I471">
            <v>15</v>
          </cell>
          <cell r="J471">
            <v>3000</v>
          </cell>
          <cell r="K471">
            <v>0.34</v>
          </cell>
          <cell r="L471">
            <v>68</v>
          </cell>
          <cell r="M471">
            <v>92</v>
          </cell>
          <cell r="N471">
            <v>6256</v>
          </cell>
          <cell r="O471">
            <v>0</v>
          </cell>
          <cell r="Q471">
            <v>0</v>
          </cell>
          <cell r="S471">
            <v>0</v>
          </cell>
          <cell r="U471">
            <v>0</v>
          </cell>
          <cell r="V471">
            <v>9256</v>
          </cell>
        </row>
        <row r="472">
          <cell r="F472" t="str">
            <v>COMMUNICATION</v>
          </cell>
          <cell r="H472" t="str">
            <v xml:space="preserve"> </v>
          </cell>
          <cell r="J472">
            <v>0</v>
          </cell>
          <cell r="L472">
            <v>0</v>
          </cell>
          <cell r="M472">
            <v>0</v>
          </cell>
          <cell r="N472">
            <v>0</v>
          </cell>
          <cell r="Q472">
            <v>0</v>
          </cell>
          <cell r="S472">
            <v>0</v>
          </cell>
          <cell r="U472">
            <v>0</v>
          </cell>
          <cell r="V472">
            <v>0</v>
          </cell>
        </row>
        <row r="473">
          <cell r="F473" t="str">
            <v>Fiber Optic Cables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  <cell r="Q473">
            <v>0</v>
          </cell>
          <cell r="S473">
            <v>0</v>
          </cell>
          <cell r="U473">
            <v>0</v>
          </cell>
          <cell r="V473">
            <v>0</v>
          </cell>
        </row>
        <row r="474">
          <cell r="B474">
            <v>15</v>
          </cell>
          <cell r="D474" t="str">
            <v>E2000</v>
          </cell>
          <cell r="F474" t="str">
            <v>Armoured Fibre Optic Cabling</v>
          </cell>
          <cell r="G474">
            <v>100</v>
          </cell>
          <cell r="H474" t="str">
            <v>Lm</v>
          </cell>
          <cell r="I474">
            <v>15.3</v>
          </cell>
          <cell r="J474">
            <v>1530</v>
          </cell>
          <cell r="K474">
            <v>0.19</v>
          </cell>
          <cell r="L474">
            <v>19</v>
          </cell>
          <cell r="M474">
            <v>92</v>
          </cell>
          <cell r="N474">
            <v>1748</v>
          </cell>
          <cell r="Q474">
            <v>0</v>
          </cell>
          <cell r="S474">
            <v>0</v>
          </cell>
          <cell r="U474">
            <v>0</v>
          </cell>
          <cell r="V474">
            <v>3278</v>
          </cell>
        </row>
        <row r="475">
          <cell r="B475">
            <v>15</v>
          </cell>
          <cell r="D475" t="str">
            <v>E2000</v>
          </cell>
          <cell r="F475" t="str">
            <v>Termination-Armoured Fiber Cable</v>
          </cell>
          <cell r="G475">
            <v>1</v>
          </cell>
          <cell r="H475" t="str">
            <v>Ea</v>
          </cell>
          <cell r="I475">
            <v>1824</v>
          </cell>
          <cell r="J475">
            <v>1824</v>
          </cell>
          <cell r="K475">
            <v>13.8</v>
          </cell>
          <cell r="L475">
            <v>13.8</v>
          </cell>
          <cell r="M475">
            <v>92</v>
          </cell>
          <cell r="N475">
            <v>1269.6000000000001</v>
          </cell>
          <cell r="Q475">
            <v>0</v>
          </cell>
          <cell r="S475">
            <v>0</v>
          </cell>
          <cell r="U475">
            <v>0</v>
          </cell>
          <cell r="V475">
            <v>3093.6000000000004</v>
          </cell>
        </row>
        <row r="476">
          <cell r="F476" t="str">
            <v>Network Cables</v>
          </cell>
          <cell r="J476">
            <v>0</v>
          </cell>
          <cell r="L476">
            <v>0</v>
          </cell>
          <cell r="M476">
            <v>0</v>
          </cell>
          <cell r="N476">
            <v>0</v>
          </cell>
          <cell r="Q476">
            <v>0</v>
          </cell>
          <cell r="S476">
            <v>0</v>
          </cell>
          <cell r="U476">
            <v>0</v>
          </cell>
          <cell r="V476">
            <v>0</v>
          </cell>
        </row>
        <row r="477">
          <cell r="B477">
            <v>15</v>
          </cell>
          <cell r="D477" t="str">
            <v>E2000</v>
          </cell>
          <cell r="F477" t="str">
            <v>1pr#18 AIC Cables</v>
          </cell>
          <cell r="G477">
            <v>1200</v>
          </cell>
          <cell r="H477" t="str">
            <v>Lm</v>
          </cell>
          <cell r="I477">
            <v>4.5</v>
          </cell>
          <cell r="J477">
            <v>5400</v>
          </cell>
          <cell r="K477">
            <v>0.1</v>
          </cell>
          <cell r="L477">
            <v>120</v>
          </cell>
          <cell r="M477">
            <v>92</v>
          </cell>
          <cell r="N477">
            <v>11040</v>
          </cell>
          <cell r="Q477">
            <v>0</v>
          </cell>
          <cell r="S477">
            <v>0</v>
          </cell>
          <cell r="U477">
            <v>0</v>
          </cell>
          <cell r="V477">
            <v>16440</v>
          </cell>
        </row>
        <row r="478">
          <cell r="B478">
            <v>15</v>
          </cell>
          <cell r="D478" t="str">
            <v>E2000</v>
          </cell>
          <cell r="F478" t="str">
            <v>Cable Termination/Connectors 1pr#18 Teck-HAZ</v>
          </cell>
          <cell r="G478">
            <v>12</v>
          </cell>
          <cell r="H478" t="str">
            <v>Ea</v>
          </cell>
          <cell r="I478">
            <v>63.6</v>
          </cell>
          <cell r="J478">
            <v>763.2</v>
          </cell>
          <cell r="K478">
            <v>2.9</v>
          </cell>
          <cell r="L478">
            <v>34.799999999999997</v>
          </cell>
          <cell r="M478">
            <v>92</v>
          </cell>
          <cell r="N478">
            <v>3201.6</v>
          </cell>
          <cell r="Q478">
            <v>0</v>
          </cell>
          <cell r="S478">
            <v>0</v>
          </cell>
          <cell r="U478">
            <v>0</v>
          </cell>
          <cell r="V478">
            <v>3964.8</v>
          </cell>
        </row>
        <row r="479">
          <cell r="F479" t="str">
            <v>Control/Instrument Cables</v>
          </cell>
          <cell r="J479">
            <v>0</v>
          </cell>
          <cell r="L479">
            <v>0</v>
          </cell>
          <cell r="M479">
            <v>0</v>
          </cell>
          <cell r="N479">
            <v>0</v>
          </cell>
          <cell r="Q479">
            <v>0</v>
          </cell>
          <cell r="S479">
            <v>0</v>
          </cell>
          <cell r="U479">
            <v>0</v>
          </cell>
          <cell r="V479">
            <v>0</v>
          </cell>
        </row>
        <row r="480">
          <cell r="B480">
            <v>15</v>
          </cell>
          <cell r="D480" t="str">
            <v>E2000</v>
          </cell>
          <cell r="F480" t="str">
            <v>12tr#16  FOR MOTOR RTDS(4)</v>
          </cell>
          <cell r="G480">
            <v>600</v>
          </cell>
          <cell r="H480" t="str">
            <v>Lm</v>
          </cell>
          <cell r="I480">
            <v>25</v>
          </cell>
          <cell r="J480">
            <v>15000</v>
          </cell>
          <cell r="K480">
            <v>0.26</v>
          </cell>
          <cell r="L480">
            <v>156</v>
          </cell>
          <cell r="M480">
            <v>92</v>
          </cell>
          <cell r="N480">
            <v>14352</v>
          </cell>
          <cell r="Q480">
            <v>0</v>
          </cell>
          <cell r="S480">
            <v>0</v>
          </cell>
          <cell r="U480">
            <v>0</v>
          </cell>
          <cell r="V480">
            <v>29352</v>
          </cell>
        </row>
        <row r="481">
          <cell r="B481">
            <v>15</v>
          </cell>
          <cell r="D481" t="str">
            <v>E2000</v>
          </cell>
          <cell r="F481" t="str">
            <v>2c#14 Teck Cable</v>
          </cell>
          <cell r="G481">
            <v>1000</v>
          </cell>
          <cell r="H481" t="str">
            <v>Lm</v>
          </cell>
          <cell r="I481">
            <v>3.96</v>
          </cell>
          <cell r="J481">
            <v>3960</v>
          </cell>
          <cell r="K481">
            <v>0.12</v>
          </cell>
          <cell r="L481">
            <v>120</v>
          </cell>
          <cell r="M481">
            <v>92</v>
          </cell>
          <cell r="N481">
            <v>11040</v>
          </cell>
          <cell r="Q481">
            <v>0</v>
          </cell>
          <cell r="S481">
            <v>0</v>
          </cell>
          <cell r="U481">
            <v>0</v>
          </cell>
          <cell r="V481">
            <v>15000</v>
          </cell>
        </row>
        <row r="482">
          <cell r="B482">
            <v>15</v>
          </cell>
          <cell r="D482" t="str">
            <v>E2000</v>
          </cell>
          <cell r="F482" t="str">
            <v>4c#14 Teck cable</v>
          </cell>
          <cell r="G482">
            <v>600</v>
          </cell>
          <cell r="H482" t="str">
            <v>Lm</v>
          </cell>
          <cell r="I482">
            <v>5.18</v>
          </cell>
          <cell r="J482">
            <v>3108</v>
          </cell>
          <cell r="K482">
            <v>0.13</v>
          </cell>
          <cell r="L482">
            <v>78</v>
          </cell>
          <cell r="M482">
            <v>92</v>
          </cell>
          <cell r="N482">
            <v>7176</v>
          </cell>
          <cell r="Q482">
            <v>0</v>
          </cell>
          <cell r="S482">
            <v>0</v>
          </cell>
          <cell r="U482">
            <v>0</v>
          </cell>
          <cell r="V482">
            <v>10284</v>
          </cell>
        </row>
        <row r="483">
          <cell r="B483">
            <v>15</v>
          </cell>
          <cell r="D483" t="str">
            <v>E2000</v>
          </cell>
          <cell r="F483" t="str">
            <v>1pr#16 AIC Cable</v>
          </cell>
          <cell r="G483">
            <v>2500</v>
          </cell>
          <cell r="H483" t="str">
            <v>Lm</v>
          </cell>
          <cell r="I483">
            <v>3.3</v>
          </cell>
          <cell r="J483">
            <v>8250</v>
          </cell>
          <cell r="K483">
            <v>0.11</v>
          </cell>
          <cell r="L483">
            <v>275</v>
          </cell>
          <cell r="M483">
            <v>92</v>
          </cell>
          <cell r="N483">
            <v>25300</v>
          </cell>
          <cell r="Q483">
            <v>0</v>
          </cell>
          <cell r="S483">
            <v>0</v>
          </cell>
          <cell r="U483">
            <v>0</v>
          </cell>
          <cell r="V483">
            <v>33550</v>
          </cell>
        </row>
        <row r="484">
          <cell r="B484">
            <v>15</v>
          </cell>
          <cell r="D484" t="str">
            <v>E2000</v>
          </cell>
          <cell r="F484" t="str">
            <v>2pr#16 AIC Cable</v>
          </cell>
          <cell r="G484">
            <v>1000</v>
          </cell>
          <cell r="H484" t="str">
            <v>Lm</v>
          </cell>
          <cell r="I484">
            <v>5.6</v>
          </cell>
          <cell r="J484">
            <v>5600</v>
          </cell>
          <cell r="K484">
            <v>0.12</v>
          </cell>
          <cell r="L484">
            <v>120</v>
          </cell>
          <cell r="M484">
            <v>92</v>
          </cell>
          <cell r="N484">
            <v>11040</v>
          </cell>
          <cell r="Q484">
            <v>0</v>
          </cell>
          <cell r="S484">
            <v>0</v>
          </cell>
          <cell r="U484">
            <v>0</v>
          </cell>
          <cell r="V484">
            <v>16640</v>
          </cell>
        </row>
        <row r="485">
          <cell r="B485">
            <v>15</v>
          </cell>
          <cell r="D485" t="str">
            <v>E2000</v>
          </cell>
          <cell r="F485" t="str">
            <v>Cable Termination/Connectors 2c #14 Teck-HAZ</v>
          </cell>
          <cell r="G485">
            <v>22</v>
          </cell>
          <cell r="H485" t="str">
            <v>Ea</v>
          </cell>
          <cell r="I485">
            <v>68</v>
          </cell>
          <cell r="J485">
            <v>1496</v>
          </cell>
          <cell r="K485">
            <v>3.26</v>
          </cell>
          <cell r="L485">
            <v>71.72</v>
          </cell>
          <cell r="M485">
            <v>92</v>
          </cell>
          <cell r="N485">
            <v>6598.24</v>
          </cell>
          <cell r="Q485">
            <v>0</v>
          </cell>
          <cell r="S485">
            <v>0</v>
          </cell>
          <cell r="U485">
            <v>0</v>
          </cell>
          <cell r="V485">
            <v>8094.24</v>
          </cell>
        </row>
        <row r="486">
          <cell r="B486">
            <v>15</v>
          </cell>
          <cell r="D486" t="str">
            <v>E2000</v>
          </cell>
          <cell r="F486" t="str">
            <v>Cable Termination/Connectors 4c #14 Teck-HAZ</v>
          </cell>
          <cell r="G486">
            <v>4</v>
          </cell>
          <cell r="H486" t="str">
            <v>Ea</v>
          </cell>
          <cell r="I486">
            <v>67.099999999999994</v>
          </cell>
          <cell r="J486">
            <v>268.39999999999998</v>
          </cell>
          <cell r="K486">
            <v>4.3</v>
          </cell>
          <cell r="L486">
            <v>17.2</v>
          </cell>
          <cell r="M486">
            <v>92</v>
          </cell>
          <cell r="N486">
            <v>1582.3999999999999</v>
          </cell>
          <cell r="Q486">
            <v>0</v>
          </cell>
          <cell r="S486">
            <v>0</v>
          </cell>
          <cell r="U486">
            <v>0</v>
          </cell>
          <cell r="V486">
            <v>1850.7999999999997</v>
          </cell>
        </row>
        <row r="487">
          <cell r="B487">
            <v>15</v>
          </cell>
          <cell r="D487" t="str">
            <v>E2000</v>
          </cell>
          <cell r="F487" t="str">
            <v>Cable Termination/Connectors 1pr#16 AIC-HAZ</v>
          </cell>
          <cell r="G487">
            <v>22</v>
          </cell>
          <cell r="H487" t="str">
            <v>Ea</v>
          </cell>
          <cell r="I487">
            <v>63.6</v>
          </cell>
          <cell r="J487">
            <v>1399.2</v>
          </cell>
          <cell r="K487">
            <v>2.89</v>
          </cell>
          <cell r="L487">
            <v>63.580000000000005</v>
          </cell>
          <cell r="M487">
            <v>92</v>
          </cell>
          <cell r="N487">
            <v>5849.3600000000006</v>
          </cell>
          <cell r="Q487">
            <v>0</v>
          </cell>
          <cell r="S487">
            <v>0</v>
          </cell>
          <cell r="U487">
            <v>0</v>
          </cell>
          <cell r="V487">
            <v>7248.56</v>
          </cell>
        </row>
        <row r="488">
          <cell r="B488">
            <v>15</v>
          </cell>
          <cell r="D488" t="str">
            <v>E2000</v>
          </cell>
          <cell r="F488" t="str">
            <v>Cable Termination/Connectors 2pr#16 AIC-HAZ</v>
          </cell>
          <cell r="G488">
            <v>22</v>
          </cell>
          <cell r="H488" t="str">
            <v>Ea</v>
          </cell>
          <cell r="I488">
            <v>66.599999999999994</v>
          </cell>
          <cell r="J488">
            <v>1465.1999999999998</v>
          </cell>
          <cell r="K488">
            <v>3.72</v>
          </cell>
          <cell r="L488">
            <v>81.84</v>
          </cell>
          <cell r="M488">
            <v>92</v>
          </cell>
          <cell r="N488">
            <v>7529.2800000000007</v>
          </cell>
          <cell r="Q488">
            <v>0</v>
          </cell>
          <cell r="S488">
            <v>0</v>
          </cell>
          <cell r="U488">
            <v>0</v>
          </cell>
          <cell r="V488">
            <v>8994.48</v>
          </cell>
        </row>
        <row r="489">
          <cell r="B489">
            <v>15</v>
          </cell>
          <cell r="D489" t="str">
            <v>E2000</v>
          </cell>
          <cell r="F489" t="str">
            <v>Cable Termination/Connectors 12tr#16 AIC-HAZ</v>
          </cell>
          <cell r="G489">
            <v>4</v>
          </cell>
          <cell r="H489" t="str">
            <v>Ea</v>
          </cell>
          <cell r="I489">
            <v>285</v>
          </cell>
          <cell r="J489">
            <v>1140</v>
          </cell>
          <cell r="K489">
            <v>21.3</v>
          </cell>
          <cell r="L489">
            <v>85.2</v>
          </cell>
          <cell r="M489">
            <v>92</v>
          </cell>
          <cell r="N489">
            <v>7838.4000000000005</v>
          </cell>
          <cell r="Q489">
            <v>0</v>
          </cell>
          <cell r="S489">
            <v>0</v>
          </cell>
          <cell r="U489">
            <v>0</v>
          </cell>
          <cell r="V489">
            <v>8978.4000000000015</v>
          </cell>
        </row>
        <row r="490">
          <cell r="F490" t="str">
            <v>Terminal Boxes/Control Stations</v>
          </cell>
          <cell r="J490">
            <v>0</v>
          </cell>
          <cell r="L490">
            <v>0</v>
          </cell>
          <cell r="M490">
            <v>0</v>
          </cell>
          <cell r="N490">
            <v>0</v>
          </cell>
          <cell r="Q490">
            <v>0</v>
          </cell>
          <cell r="S490">
            <v>0</v>
          </cell>
          <cell r="U490">
            <v>0</v>
          </cell>
          <cell r="V490">
            <v>0</v>
          </cell>
        </row>
        <row r="491">
          <cell r="B491">
            <v>15</v>
          </cell>
          <cell r="D491" t="str">
            <v>E2000</v>
          </cell>
          <cell r="F491" t="str">
            <v>Control Station c/w C-Channel Mount</v>
          </cell>
          <cell r="G491">
            <v>4</v>
          </cell>
          <cell r="H491" t="str">
            <v>Ea</v>
          </cell>
          <cell r="I491">
            <v>616</v>
          </cell>
          <cell r="J491">
            <v>2464</v>
          </cell>
          <cell r="K491">
            <v>10.3</v>
          </cell>
          <cell r="L491">
            <v>41.2</v>
          </cell>
          <cell r="M491">
            <v>92</v>
          </cell>
          <cell r="N491">
            <v>3790.4</v>
          </cell>
          <cell r="Q491">
            <v>0</v>
          </cell>
          <cell r="S491">
            <v>0</v>
          </cell>
          <cell r="U491">
            <v>0</v>
          </cell>
          <cell r="V491">
            <v>6254.4</v>
          </cell>
        </row>
        <row r="492">
          <cell r="B492">
            <v>15</v>
          </cell>
          <cell r="D492" t="str">
            <v>E2000</v>
          </cell>
          <cell r="F492" t="str">
            <v>Pump Control/Inst Box Assembly</v>
          </cell>
          <cell r="G492">
            <v>4</v>
          </cell>
          <cell r="H492" t="str">
            <v>Ea</v>
          </cell>
          <cell r="I492">
            <v>2180</v>
          </cell>
          <cell r="J492">
            <v>8720</v>
          </cell>
          <cell r="K492">
            <v>22.3</v>
          </cell>
          <cell r="L492">
            <v>89.2</v>
          </cell>
          <cell r="M492">
            <v>92</v>
          </cell>
          <cell r="N492">
            <v>8206.4</v>
          </cell>
          <cell r="Q492">
            <v>0</v>
          </cell>
          <cell r="S492">
            <v>0</v>
          </cell>
          <cell r="U492">
            <v>0</v>
          </cell>
          <cell r="V492">
            <v>16926.400000000001</v>
          </cell>
        </row>
        <row r="493">
          <cell r="B493">
            <v>15</v>
          </cell>
          <cell r="D493" t="str">
            <v>E2000</v>
          </cell>
          <cell r="F493" t="str">
            <v>Area Lighting</v>
          </cell>
          <cell r="G493">
            <v>1</v>
          </cell>
          <cell r="H493" t="str">
            <v>Ea</v>
          </cell>
          <cell r="I493">
            <v>2500</v>
          </cell>
          <cell r="J493">
            <v>2500</v>
          </cell>
          <cell r="K493">
            <v>19.600000000000001</v>
          </cell>
          <cell r="L493">
            <v>19.600000000000001</v>
          </cell>
          <cell r="M493">
            <v>92</v>
          </cell>
          <cell r="N493">
            <v>1803.2</v>
          </cell>
          <cell r="Q493">
            <v>0</v>
          </cell>
          <cell r="S493">
            <v>0</v>
          </cell>
          <cell r="U493">
            <v>0</v>
          </cell>
          <cell r="V493">
            <v>4303.2</v>
          </cell>
        </row>
        <row r="494">
          <cell r="B494">
            <v>15</v>
          </cell>
          <cell r="D494" t="str">
            <v>E2000</v>
          </cell>
          <cell r="F494" t="str">
            <v>PVC Sleeves/90's</v>
          </cell>
          <cell r="G494">
            <v>1</v>
          </cell>
          <cell r="H494" t="str">
            <v>Lot</v>
          </cell>
          <cell r="I494">
            <v>4000</v>
          </cell>
          <cell r="J494">
            <v>4000</v>
          </cell>
          <cell r="K494">
            <v>40</v>
          </cell>
          <cell r="L494">
            <v>40</v>
          </cell>
          <cell r="M494">
            <v>92</v>
          </cell>
          <cell r="N494">
            <v>3680</v>
          </cell>
          <cell r="Q494">
            <v>0</v>
          </cell>
          <cell r="S494">
            <v>0</v>
          </cell>
          <cell r="U494">
            <v>0</v>
          </cell>
          <cell r="V494">
            <v>7680</v>
          </cell>
        </row>
        <row r="495">
          <cell r="F495" t="str">
            <v>Grounding- Substation, ESB, Pump Bld</v>
          </cell>
          <cell r="J495">
            <v>0</v>
          </cell>
          <cell r="L495">
            <v>0</v>
          </cell>
          <cell r="M495">
            <v>0</v>
          </cell>
          <cell r="N495">
            <v>0</v>
          </cell>
          <cell r="Q495">
            <v>0</v>
          </cell>
          <cell r="S495">
            <v>0</v>
          </cell>
          <cell r="U495">
            <v>0</v>
          </cell>
          <cell r="V495">
            <v>0</v>
          </cell>
        </row>
        <row r="496">
          <cell r="B496">
            <v>15</v>
          </cell>
          <cell r="D496" t="str">
            <v>E2000</v>
          </cell>
          <cell r="F496" t="str">
            <v>#4/0 Bare Copper Conductor</v>
          </cell>
          <cell r="G496">
            <v>500</v>
          </cell>
          <cell r="H496" t="str">
            <v>Lm</v>
          </cell>
          <cell r="I496">
            <v>18.3</v>
          </cell>
          <cell r="J496">
            <v>9150</v>
          </cell>
          <cell r="K496">
            <v>0.17</v>
          </cell>
          <cell r="L496">
            <v>85</v>
          </cell>
          <cell r="M496">
            <v>92</v>
          </cell>
          <cell r="N496">
            <v>7820</v>
          </cell>
          <cell r="Q496">
            <v>0</v>
          </cell>
          <cell r="S496">
            <v>0</v>
          </cell>
          <cell r="U496">
            <v>0</v>
          </cell>
          <cell r="V496">
            <v>16970</v>
          </cell>
        </row>
        <row r="497">
          <cell r="B497">
            <v>15</v>
          </cell>
          <cell r="D497" t="str">
            <v>E2000</v>
          </cell>
          <cell r="F497" t="str">
            <v>#2/0 Green Grounding Conductor</v>
          </cell>
          <cell r="G497">
            <v>1500</v>
          </cell>
          <cell r="H497" t="str">
            <v>Lm</v>
          </cell>
          <cell r="I497">
            <v>14.8</v>
          </cell>
          <cell r="J497">
            <v>22200</v>
          </cell>
          <cell r="K497">
            <v>0.2</v>
          </cell>
          <cell r="L497">
            <v>300</v>
          </cell>
          <cell r="M497">
            <v>92</v>
          </cell>
          <cell r="N497">
            <v>27600</v>
          </cell>
          <cell r="Q497">
            <v>0</v>
          </cell>
          <cell r="S497">
            <v>0</v>
          </cell>
          <cell r="U497">
            <v>0</v>
          </cell>
          <cell r="V497">
            <v>49800</v>
          </cell>
        </row>
        <row r="498">
          <cell r="B498">
            <v>15</v>
          </cell>
          <cell r="D498" t="str">
            <v>E2000</v>
          </cell>
          <cell r="F498" t="str">
            <v>Ground Rod</v>
          </cell>
          <cell r="G498">
            <v>10</v>
          </cell>
          <cell r="H498" t="str">
            <v>Ea</v>
          </cell>
          <cell r="I498">
            <v>60</v>
          </cell>
          <cell r="J498">
            <v>600</v>
          </cell>
          <cell r="K498">
            <v>6</v>
          </cell>
          <cell r="L498">
            <v>60</v>
          </cell>
          <cell r="M498">
            <v>92</v>
          </cell>
          <cell r="N498">
            <v>5520</v>
          </cell>
          <cell r="Q498">
            <v>0</v>
          </cell>
          <cell r="S498">
            <v>0</v>
          </cell>
          <cell r="U498">
            <v>0</v>
          </cell>
          <cell r="V498">
            <v>6120</v>
          </cell>
        </row>
        <row r="499">
          <cell r="B499">
            <v>15</v>
          </cell>
          <cell r="D499" t="str">
            <v>E2000</v>
          </cell>
          <cell r="F499" t="str">
            <v>Ground Wells</v>
          </cell>
          <cell r="G499">
            <v>4</v>
          </cell>
          <cell r="H499" t="str">
            <v>Ea</v>
          </cell>
          <cell r="I499">
            <v>80</v>
          </cell>
          <cell r="J499">
            <v>320</v>
          </cell>
          <cell r="K499">
            <v>3</v>
          </cell>
          <cell r="L499">
            <v>12</v>
          </cell>
          <cell r="M499">
            <v>92</v>
          </cell>
          <cell r="N499">
            <v>1104</v>
          </cell>
          <cell r="Q499">
            <v>0</v>
          </cell>
          <cell r="S499">
            <v>0</v>
          </cell>
          <cell r="U499">
            <v>0</v>
          </cell>
          <cell r="V499">
            <v>1424</v>
          </cell>
        </row>
        <row r="500">
          <cell r="B500">
            <v>15</v>
          </cell>
          <cell r="D500" t="str">
            <v>E2000</v>
          </cell>
          <cell r="F500" t="str">
            <v>Ground Connection Assembly-Bolted</v>
          </cell>
          <cell r="G500">
            <v>4</v>
          </cell>
          <cell r="H500" t="str">
            <v>Ea</v>
          </cell>
          <cell r="I500">
            <v>60</v>
          </cell>
          <cell r="J500">
            <v>240</v>
          </cell>
          <cell r="K500">
            <v>2</v>
          </cell>
          <cell r="L500">
            <v>8</v>
          </cell>
          <cell r="M500">
            <v>92</v>
          </cell>
          <cell r="N500">
            <v>736</v>
          </cell>
          <cell r="Q500">
            <v>0</v>
          </cell>
          <cell r="S500">
            <v>0</v>
          </cell>
          <cell r="U500">
            <v>0</v>
          </cell>
          <cell r="V500">
            <v>976</v>
          </cell>
        </row>
        <row r="501">
          <cell r="B501">
            <v>15</v>
          </cell>
          <cell r="D501" t="str">
            <v>E2000</v>
          </cell>
          <cell r="F501" t="str">
            <v>Ground Connection Assembly-Compression</v>
          </cell>
          <cell r="G501">
            <v>20</v>
          </cell>
          <cell r="H501" t="str">
            <v>Ea</v>
          </cell>
          <cell r="I501">
            <v>75</v>
          </cell>
          <cell r="J501">
            <v>1500</v>
          </cell>
          <cell r="K501">
            <v>2.5</v>
          </cell>
          <cell r="L501">
            <v>50</v>
          </cell>
          <cell r="M501">
            <v>92</v>
          </cell>
          <cell r="N501">
            <v>4600</v>
          </cell>
          <cell r="Q501">
            <v>0</v>
          </cell>
          <cell r="S501">
            <v>0</v>
          </cell>
          <cell r="U501">
            <v>0</v>
          </cell>
          <cell r="V501">
            <v>6100</v>
          </cell>
        </row>
        <row r="502">
          <cell r="B502">
            <v>15</v>
          </cell>
          <cell r="D502" t="str">
            <v>E2000</v>
          </cell>
          <cell r="F502" t="str">
            <v xml:space="preserve">Tray Grounding Post &amp; Tail Connection </v>
          </cell>
          <cell r="G502">
            <v>170</v>
          </cell>
          <cell r="H502" t="str">
            <v>Ea</v>
          </cell>
          <cell r="I502">
            <v>62</v>
          </cell>
          <cell r="J502">
            <v>10540</v>
          </cell>
          <cell r="K502">
            <v>1.19</v>
          </cell>
          <cell r="L502">
            <v>202.29999999999998</v>
          </cell>
          <cell r="M502">
            <v>92</v>
          </cell>
          <cell r="N502">
            <v>18611.599999999999</v>
          </cell>
          <cell r="Q502">
            <v>0</v>
          </cell>
          <cell r="S502">
            <v>0</v>
          </cell>
          <cell r="U502">
            <v>0</v>
          </cell>
          <cell r="V502">
            <v>29151.599999999999</v>
          </cell>
        </row>
        <row r="503">
          <cell r="B503">
            <v>15</v>
          </cell>
          <cell r="D503" t="str">
            <v>E2000</v>
          </cell>
          <cell r="F503" t="str">
            <v>Chain Trench-(Grounding)</v>
          </cell>
          <cell r="G503">
            <v>500</v>
          </cell>
          <cell r="H503" t="str">
            <v>Lm</v>
          </cell>
          <cell r="J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25</v>
          </cell>
          <cell r="P503">
            <v>78.125</v>
          </cell>
          <cell r="Q503">
            <v>12500</v>
          </cell>
          <cell r="S503">
            <v>0</v>
          </cell>
          <cell r="U503">
            <v>0</v>
          </cell>
          <cell r="V503">
            <v>12500</v>
          </cell>
        </row>
        <row r="504">
          <cell r="J504">
            <v>0</v>
          </cell>
          <cell r="L504">
            <v>0</v>
          </cell>
          <cell r="M504">
            <v>0</v>
          </cell>
          <cell r="N504">
            <v>0</v>
          </cell>
          <cell r="Q504">
            <v>0</v>
          </cell>
          <cell r="S504">
            <v>0</v>
          </cell>
          <cell r="U504">
            <v>0</v>
          </cell>
          <cell r="V504">
            <v>0</v>
          </cell>
        </row>
        <row r="505">
          <cell r="B505">
            <v>15</v>
          </cell>
          <cell r="D505" t="str">
            <v>E2000</v>
          </cell>
          <cell r="F505" t="str">
            <v>Block Valve Skid-Site Electrical Hook-Ups</v>
          </cell>
          <cell r="G505">
            <v>2</v>
          </cell>
          <cell r="H505" t="str">
            <v>Lot</v>
          </cell>
          <cell r="I505">
            <v>15600</v>
          </cell>
          <cell r="J505">
            <v>31200</v>
          </cell>
          <cell r="K505">
            <v>110</v>
          </cell>
          <cell r="L505">
            <v>220</v>
          </cell>
          <cell r="M505">
            <v>92</v>
          </cell>
          <cell r="N505">
            <v>20240</v>
          </cell>
          <cell r="Q505">
            <v>0</v>
          </cell>
          <cell r="S505">
            <v>0</v>
          </cell>
          <cell r="U505">
            <v>0</v>
          </cell>
          <cell r="V505">
            <v>51440</v>
          </cell>
        </row>
        <row r="506">
          <cell r="F506" t="str">
            <v>DEMOLITION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Q506">
            <v>0</v>
          </cell>
          <cell r="S506">
            <v>0</v>
          </cell>
          <cell r="U506">
            <v>0</v>
          </cell>
          <cell r="V506">
            <v>0</v>
          </cell>
        </row>
        <row r="507">
          <cell r="B507">
            <v>15</v>
          </cell>
          <cell r="D507" t="str">
            <v>E1000</v>
          </cell>
          <cell r="F507" t="str">
            <v>Substation Equipment Demolition</v>
          </cell>
          <cell r="G507">
            <v>1</v>
          </cell>
          <cell r="H507" t="str">
            <v>Lot</v>
          </cell>
          <cell r="J507">
            <v>0</v>
          </cell>
          <cell r="K507">
            <v>80</v>
          </cell>
          <cell r="L507">
            <v>80</v>
          </cell>
          <cell r="M507">
            <v>92</v>
          </cell>
          <cell r="N507">
            <v>7360</v>
          </cell>
          <cell r="Q507">
            <v>0</v>
          </cell>
          <cell r="S507">
            <v>0</v>
          </cell>
          <cell r="U507">
            <v>0</v>
          </cell>
          <cell r="V507">
            <v>7360</v>
          </cell>
        </row>
        <row r="508">
          <cell r="B508">
            <v>15</v>
          </cell>
          <cell r="D508" t="str">
            <v>E1000</v>
          </cell>
          <cell r="F508" t="str">
            <v>Substation-Remove Bus</v>
          </cell>
          <cell r="G508">
            <v>1</v>
          </cell>
          <cell r="H508" t="str">
            <v>Lot</v>
          </cell>
          <cell r="J508">
            <v>0</v>
          </cell>
          <cell r="K508">
            <v>100</v>
          </cell>
          <cell r="L508">
            <v>100</v>
          </cell>
          <cell r="M508">
            <v>92</v>
          </cell>
          <cell r="N508">
            <v>9200</v>
          </cell>
          <cell r="Q508">
            <v>0</v>
          </cell>
          <cell r="S508">
            <v>0</v>
          </cell>
          <cell r="U508">
            <v>0</v>
          </cell>
          <cell r="V508">
            <v>9200</v>
          </cell>
        </row>
        <row r="509">
          <cell r="B509">
            <v>15</v>
          </cell>
          <cell r="D509" t="str">
            <v>E2000</v>
          </cell>
          <cell r="F509" t="str">
            <v>Disconnect/Remove Existing ESB Service Cables</v>
          </cell>
          <cell r="G509">
            <v>1</v>
          </cell>
          <cell r="H509" t="str">
            <v>Lot</v>
          </cell>
          <cell r="J509">
            <v>0</v>
          </cell>
          <cell r="K509">
            <v>240</v>
          </cell>
          <cell r="L509">
            <v>240</v>
          </cell>
          <cell r="M509">
            <v>92</v>
          </cell>
          <cell r="N509">
            <v>22080</v>
          </cell>
          <cell r="Q509">
            <v>0</v>
          </cell>
          <cell r="S509">
            <v>0</v>
          </cell>
          <cell r="U509">
            <v>0</v>
          </cell>
          <cell r="V509">
            <v>22080</v>
          </cell>
        </row>
        <row r="510">
          <cell r="B510">
            <v>15</v>
          </cell>
          <cell r="D510" t="str">
            <v>E2000</v>
          </cell>
          <cell r="F510" t="str">
            <v>Disconnect/Remove Existing 5kV Motor Power Cables</v>
          </cell>
          <cell r="G510">
            <v>5</v>
          </cell>
          <cell r="H510" t="str">
            <v>Ea</v>
          </cell>
          <cell r="J510">
            <v>0</v>
          </cell>
          <cell r="K510">
            <v>60</v>
          </cell>
          <cell r="L510">
            <v>300</v>
          </cell>
          <cell r="M510">
            <v>92</v>
          </cell>
          <cell r="N510">
            <v>27600</v>
          </cell>
          <cell r="Q510">
            <v>0</v>
          </cell>
          <cell r="S510">
            <v>0</v>
          </cell>
          <cell r="U510">
            <v>0</v>
          </cell>
          <cell r="V510">
            <v>27600</v>
          </cell>
        </row>
        <row r="511">
          <cell r="B511">
            <v>15</v>
          </cell>
          <cell r="D511" t="str">
            <v>E2000</v>
          </cell>
          <cell r="F511" t="str">
            <v>Disconnect/Remove Pump/Motor Control/Inst Cables</v>
          </cell>
          <cell r="G511">
            <v>5</v>
          </cell>
          <cell r="H511" t="str">
            <v>Ea</v>
          </cell>
          <cell r="J511">
            <v>0</v>
          </cell>
          <cell r="K511">
            <v>30</v>
          </cell>
          <cell r="L511">
            <v>150</v>
          </cell>
          <cell r="M511">
            <v>92</v>
          </cell>
          <cell r="N511">
            <v>13800</v>
          </cell>
          <cell r="Q511">
            <v>0</v>
          </cell>
          <cell r="S511">
            <v>0</v>
          </cell>
          <cell r="U511">
            <v>0</v>
          </cell>
          <cell r="V511">
            <v>13800</v>
          </cell>
        </row>
        <row r="512">
          <cell r="B512">
            <v>15</v>
          </cell>
          <cell r="D512" t="str">
            <v>E2000</v>
          </cell>
          <cell r="F512" t="str">
            <v>Disconnect/Remove/Crate/Ship 5kV Existing Switchgear</v>
          </cell>
          <cell r="G512">
            <v>1</v>
          </cell>
          <cell r="H512" t="str">
            <v>Lot</v>
          </cell>
          <cell r="J512">
            <v>0</v>
          </cell>
          <cell r="K512">
            <v>80</v>
          </cell>
          <cell r="L512">
            <v>80</v>
          </cell>
          <cell r="M512">
            <v>92</v>
          </cell>
          <cell r="N512">
            <v>7360</v>
          </cell>
          <cell r="O512">
            <v>3000</v>
          </cell>
          <cell r="Q512">
            <v>3000</v>
          </cell>
          <cell r="S512">
            <v>0</v>
          </cell>
          <cell r="U512">
            <v>0</v>
          </cell>
          <cell r="V512">
            <v>10360</v>
          </cell>
        </row>
        <row r="513">
          <cell r="B513">
            <v>15</v>
          </cell>
          <cell r="D513" t="str">
            <v>E2000</v>
          </cell>
          <cell r="F513" t="str">
            <v>Reconnect Existing Station Service Transformer</v>
          </cell>
          <cell r="G513">
            <v>1</v>
          </cell>
          <cell r="H513" t="str">
            <v>Ea</v>
          </cell>
          <cell r="J513">
            <v>0</v>
          </cell>
          <cell r="K513">
            <v>30</v>
          </cell>
          <cell r="L513">
            <v>30</v>
          </cell>
          <cell r="M513">
            <v>92</v>
          </cell>
          <cell r="N513">
            <v>2760</v>
          </cell>
          <cell r="Q513">
            <v>0</v>
          </cell>
          <cell r="S513">
            <v>0</v>
          </cell>
          <cell r="U513">
            <v>0</v>
          </cell>
          <cell r="V513">
            <v>2760</v>
          </cell>
        </row>
        <row r="514">
          <cell r="B514">
            <v>15</v>
          </cell>
          <cell r="D514" t="str">
            <v>E2000</v>
          </cell>
          <cell r="F514" t="str">
            <v>Excavation (Hydrovac) - Mob/Demob</v>
          </cell>
          <cell r="G514">
            <v>1</v>
          </cell>
          <cell r="H514" t="str">
            <v>Lot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2000</v>
          </cell>
          <cell r="P514">
            <v>12.5</v>
          </cell>
          <cell r="Q514">
            <v>2000</v>
          </cell>
          <cell r="S514">
            <v>0</v>
          </cell>
          <cell r="U514">
            <v>0</v>
          </cell>
          <cell r="V514">
            <v>2000</v>
          </cell>
        </row>
        <row r="515">
          <cell r="B515">
            <v>15</v>
          </cell>
          <cell r="D515" t="str">
            <v>E2000</v>
          </cell>
          <cell r="F515" t="str">
            <v>Trench - Exposing Buried Cables For Removal (1mx1m x 60m)</v>
          </cell>
          <cell r="G515">
            <v>60</v>
          </cell>
          <cell r="H515" t="str">
            <v>Cm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155</v>
          </cell>
          <cell r="P515">
            <v>58.125</v>
          </cell>
          <cell r="Q515">
            <v>9300</v>
          </cell>
          <cell r="S515">
            <v>0</v>
          </cell>
          <cell r="U515">
            <v>0</v>
          </cell>
          <cell r="V515">
            <v>9300</v>
          </cell>
        </row>
        <row r="516">
          <cell r="B516">
            <v>15</v>
          </cell>
          <cell r="D516" t="str">
            <v>E2000</v>
          </cell>
          <cell r="F516" t="str">
            <v>Backfill/Sand/Compaction for Hydrovac Trench</v>
          </cell>
          <cell r="G516">
            <v>60</v>
          </cell>
          <cell r="H516" t="str">
            <v>Cm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85</v>
          </cell>
          <cell r="P516">
            <v>31.875</v>
          </cell>
          <cell r="Q516">
            <v>5100</v>
          </cell>
          <cell r="S516">
            <v>0</v>
          </cell>
          <cell r="U516">
            <v>0</v>
          </cell>
          <cell r="V516">
            <v>5100</v>
          </cell>
        </row>
        <row r="517">
          <cell r="J517">
            <v>0</v>
          </cell>
          <cell r="L517">
            <v>0</v>
          </cell>
          <cell r="M517">
            <v>0</v>
          </cell>
          <cell r="N517">
            <v>0</v>
          </cell>
          <cell r="Q517">
            <v>0</v>
          </cell>
          <cell r="S517">
            <v>0</v>
          </cell>
          <cell r="U517">
            <v>0</v>
          </cell>
          <cell r="V517">
            <v>0</v>
          </cell>
        </row>
        <row r="518">
          <cell r="B518">
            <v>15</v>
          </cell>
          <cell r="D518" t="str">
            <v>E1000</v>
          </cell>
          <cell r="F518" t="str">
            <v>Pre-Start-Up Testing</v>
          </cell>
          <cell r="G518">
            <v>1</v>
          </cell>
          <cell r="H518" t="str">
            <v>Lot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60000</v>
          </cell>
          <cell r="P518">
            <v>400</v>
          </cell>
          <cell r="Q518">
            <v>60000</v>
          </cell>
          <cell r="S518">
            <v>0</v>
          </cell>
          <cell r="U518">
            <v>0</v>
          </cell>
          <cell r="V518">
            <v>60000</v>
          </cell>
        </row>
        <row r="519">
          <cell r="F519" t="str">
            <v>ALLOWANCES</v>
          </cell>
          <cell r="J519">
            <v>0</v>
          </cell>
          <cell r="L519">
            <v>0</v>
          </cell>
          <cell r="M519">
            <v>0</v>
          </cell>
          <cell r="N519">
            <v>0</v>
          </cell>
          <cell r="Q519">
            <v>0</v>
          </cell>
          <cell r="S519">
            <v>0</v>
          </cell>
          <cell r="U519">
            <v>0</v>
          </cell>
          <cell r="V519">
            <v>0</v>
          </cell>
        </row>
        <row r="520">
          <cell r="B520">
            <v>15</v>
          </cell>
          <cell r="D520" t="str">
            <v>E1000</v>
          </cell>
          <cell r="F520" t="str">
            <v>MTO ALLOWANCE  - 10%</v>
          </cell>
          <cell r="G520">
            <v>1</v>
          </cell>
          <cell r="H520" t="str">
            <v>Lot</v>
          </cell>
          <cell r="I520">
            <v>130528.35185000001</v>
          </cell>
          <cell r="J520">
            <v>130528.35185000001</v>
          </cell>
          <cell r="K520">
            <v>691.91070000000013</v>
          </cell>
          <cell r="L520">
            <v>691.91070000000013</v>
          </cell>
          <cell r="M520">
            <v>92</v>
          </cell>
          <cell r="N520">
            <v>63655.784400000011</v>
          </cell>
          <cell r="Q520">
            <v>0</v>
          </cell>
          <cell r="S520">
            <v>0</v>
          </cell>
          <cell r="U520">
            <v>0</v>
          </cell>
          <cell r="V520">
            <v>194184.13625000001</v>
          </cell>
        </row>
        <row r="521">
          <cell r="B521">
            <v>15</v>
          </cell>
          <cell r="D521" t="str">
            <v>E2000</v>
          </cell>
          <cell r="F521" t="str">
            <v>MTO ALLOWANCE  - 10%</v>
          </cell>
          <cell r="G521">
            <v>1</v>
          </cell>
          <cell r="H521" t="str">
            <v>Lot</v>
          </cell>
          <cell r="I521">
            <v>70284.497149999996</v>
          </cell>
          <cell r="J521">
            <v>70284.497149999996</v>
          </cell>
          <cell r="K521">
            <v>372.56729999999999</v>
          </cell>
          <cell r="L521">
            <v>372.56729999999999</v>
          </cell>
          <cell r="M521">
            <v>92</v>
          </cell>
          <cell r="N521">
            <v>34276.191599999998</v>
          </cell>
          <cell r="Q521">
            <v>0</v>
          </cell>
          <cell r="S521">
            <v>0</v>
          </cell>
          <cell r="U521">
            <v>0</v>
          </cell>
          <cell r="V521">
            <v>104560.68875</v>
          </cell>
        </row>
        <row r="522">
          <cell r="B522">
            <v>15</v>
          </cell>
          <cell r="D522" t="str">
            <v>E1000</v>
          </cell>
          <cell r="F522" t="str">
            <v>PRODUCTIVITY ADJUSTMENT</v>
          </cell>
          <cell r="G522">
            <v>1</v>
          </cell>
          <cell r="H522" t="str">
            <v>Lot</v>
          </cell>
          <cell r="J522">
            <v>0</v>
          </cell>
          <cell r="K522">
            <v>2283.3053100000002</v>
          </cell>
          <cell r="L522">
            <v>2283.3053100000002</v>
          </cell>
          <cell r="M522">
            <v>92</v>
          </cell>
          <cell r="N522">
            <v>210064.08852000002</v>
          </cell>
          <cell r="Q522">
            <v>0</v>
          </cell>
          <cell r="S522">
            <v>0</v>
          </cell>
          <cell r="U522">
            <v>0</v>
          </cell>
          <cell r="V522">
            <v>210064.08852000002</v>
          </cell>
        </row>
        <row r="523">
          <cell r="B523">
            <v>15</v>
          </cell>
          <cell r="D523" t="str">
            <v>E2000</v>
          </cell>
          <cell r="F523" t="str">
            <v>PRODUCTIVITY ADJUSTMENT</v>
          </cell>
          <cell r="G523">
            <v>1</v>
          </cell>
          <cell r="H523" t="str">
            <v>Lot</v>
          </cell>
          <cell r="J523">
            <v>0</v>
          </cell>
          <cell r="K523">
            <v>1229.47209</v>
          </cell>
          <cell r="L523">
            <v>1229.47209</v>
          </cell>
          <cell r="M523">
            <v>92</v>
          </cell>
          <cell r="N523">
            <v>113111.43227999999</v>
          </cell>
          <cell r="Q523">
            <v>0</v>
          </cell>
          <cell r="S523">
            <v>0</v>
          </cell>
          <cell r="U523">
            <v>0</v>
          </cell>
          <cell r="V523">
            <v>113111.43227999999</v>
          </cell>
        </row>
        <row r="524">
          <cell r="B524">
            <v>15</v>
          </cell>
          <cell r="D524" t="str">
            <v>E1000</v>
          </cell>
          <cell r="F524" t="str">
            <v>WINTER WORK ADJUSTMENT</v>
          </cell>
          <cell r="G524">
            <v>0</v>
          </cell>
          <cell r="J524">
            <v>0</v>
          </cell>
          <cell r="L524">
            <v>0</v>
          </cell>
          <cell r="M524">
            <v>0</v>
          </cell>
          <cell r="N524">
            <v>0</v>
          </cell>
          <cell r="Q524">
            <v>0</v>
          </cell>
          <cell r="S524">
            <v>0</v>
          </cell>
          <cell r="U524">
            <v>0</v>
          </cell>
          <cell r="V524">
            <v>0</v>
          </cell>
        </row>
        <row r="525">
          <cell r="B525">
            <v>15</v>
          </cell>
          <cell r="D525" t="str">
            <v>E2000</v>
          </cell>
          <cell r="F525" t="str">
            <v>WINTER WORK ADJUSTMENT</v>
          </cell>
          <cell r="G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  <cell r="Q525">
            <v>0</v>
          </cell>
          <cell r="S525">
            <v>0</v>
          </cell>
          <cell r="U525">
            <v>0</v>
          </cell>
          <cell r="V525">
            <v>0</v>
          </cell>
        </row>
        <row r="526">
          <cell r="J526">
            <v>0</v>
          </cell>
          <cell r="M526">
            <v>0</v>
          </cell>
          <cell r="N526">
            <v>0</v>
          </cell>
          <cell r="Q526">
            <v>0</v>
          </cell>
          <cell r="S526">
            <v>0</v>
          </cell>
          <cell r="U526">
            <v>0</v>
          </cell>
          <cell r="V526">
            <v>0</v>
          </cell>
        </row>
        <row r="527">
          <cell r="F527" t="str">
            <v>SCAFFOLDING</v>
          </cell>
          <cell r="J527">
            <v>0</v>
          </cell>
          <cell r="M527">
            <v>0</v>
          </cell>
          <cell r="N527">
            <v>0</v>
          </cell>
          <cell r="Q527">
            <v>0</v>
          </cell>
          <cell r="S527">
            <v>0</v>
          </cell>
          <cell r="U527">
            <v>0</v>
          </cell>
          <cell r="V527">
            <v>0</v>
          </cell>
        </row>
        <row r="528">
          <cell r="B528">
            <v>15</v>
          </cell>
          <cell r="D528" t="str">
            <v>E1000</v>
          </cell>
          <cell r="F528" t="str">
            <v>SCAFFOLDING ALLOWANCE</v>
          </cell>
          <cell r="G528">
            <v>1</v>
          </cell>
          <cell r="H528" t="str">
            <v>Lot</v>
          </cell>
          <cell r="J528">
            <v>0</v>
          </cell>
          <cell r="K528">
            <v>296.82969029999998</v>
          </cell>
          <cell r="L528">
            <v>296.82969029999998</v>
          </cell>
          <cell r="M528">
            <v>92</v>
          </cell>
          <cell r="N528">
            <v>27308.3315076</v>
          </cell>
          <cell r="Q528">
            <v>0</v>
          </cell>
          <cell r="S528">
            <v>0</v>
          </cell>
          <cell r="U528">
            <v>0</v>
          </cell>
          <cell r="V528">
            <v>27308.3315076</v>
          </cell>
        </row>
        <row r="529">
          <cell r="B529">
            <v>15</v>
          </cell>
          <cell r="D529" t="str">
            <v>E2000</v>
          </cell>
          <cell r="F529" t="str">
            <v>SCAFFOLDING ALLOWANCE</v>
          </cell>
          <cell r="G529">
            <v>1</v>
          </cell>
          <cell r="H529" t="str">
            <v>Lot</v>
          </cell>
          <cell r="J529">
            <v>0</v>
          </cell>
          <cell r="K529">
            <v>159.83137169999998</v>
          </cell>
          <cell r="L529">
            <v>159.83137169999998</v>
          </cell>
          <cell r="M529">
            <v>92</v>
          </cell>
          <cell r="N529">
            <v>14704.486196399997</v>
          </cell>
          <cell r="Q529">
            <v>0</v>
          </cell>
          <cell r="S529">
            <v>0</v>
          </cell>
          <cell r="U529">
            <v>0</v>
          </cell>
          <cell r="V529">
            <v>14704.486196399997</v>
          </cell>
        </row>
        <row r="530">
          <cell r="J530">
            <v>0</v>
          </cell>
          <cell r="L530">
            <v>0</v>
          </cell>
          <cell r="M530">
            <v>0</v>
          </cell>
          <cell r="N530">
            <v>0</v>
          </cell>
          <cell r="Q530">
            <v>0</v>
          </cell>
          <cell r="S530">
            <v>0</v>
          </cell>
          <cell r="U530">
            <v>0</v>
          </cell>
          <cell r="V530">
            <v>0</v>
          </cell>
        </row>
        <row r="531">
          <cell r="F531" t="str">
            <v>SUBTOTAL HRS - FOR CAMP AND INDIRECT CALC</v>
          </cell>
          <cell r="J531">
            <v>0</v>
          </cell>
          <cell r="L531">
            <v>15678.696462</v>
          </cell>
          <cell r="M531">
            <v>0</v>
          </cell>
          <cell r="P531">
            <v>769.625</v>
          </cell>
          <cell r="Q531">
            <v>0</v>
          </cell>
          <cell r="S531">
            <v>0</v>
          </cell>
          <cell r="U531">
            <v>0</v>
          </cell>
          <cell r="V531">
            <v>0</v>
          </cell>
        </row>
        <row r="532">
          <cell r="J532">
            <v>0</v>
          </cell>
          <cell r="L532">
            <v>0</v>
          </cell>
          <cell r="M532">
            <v>0</v>
          </cell>
          <cell r="N532">
            <v>0</v>
          </cell>
          <cell r="Q532">
            <v>0</v>
          </cell>
          <cell r="S532">
            <v>0</v>
          </cell>
          <cell r="U532">
            <v>0</v>
          </cell>
          <cell r="V532">
            <v>0</v>
          </cell>
        </row>
        <row r="533">
          <cell r="J533">
            <v>0</v>
          </cell>
          <cell r="L533">
            <v>0</v>
          </cell>
          <cell r="M533">
            <v>0</v>
          </cell>
          <cell r="N533">
            <v>0</v>
          </cell>
          <cell r="Q533">
            <v>0</v>
          </cell>
          <cell r="S533">
            <v>0</v>
          </cell>
          <cell r="U533">
            <v>0</v>
          </cell>
          <cell r="V533">
            <v>0</v>
          </cell>
        </row>
        <row r="534">
          <cell r="J534">
            <v>0</v>
          </cell>
          <cell r="L534">
            <v>0</v>
          </cell>
          <cell r="M534">
            <v>0</v>
          </cell>
          <cell r="N534">
            <v>0</v>
          </cell>
          <cell r="Q534">
            <v>0</v>
          </cell>
          <cell r="S534">
            <v>0</v>
          </cell>
          <cell r="U534">
            <v>0</v>
          </cell>
          <cell r="V534">
            <v>0</v>
          </cell>
        </row>
        <row r="535">
          <cell r="J535">
            <v>0</v>
          </cell>
          <cell r="L535">
            <v>0</v>
          </cell>
          <cell r="M535">
            <v>0</v>
          </cell>
          <cell r="N535">
            <v>0</v>
          </cell>
          <cell r="Q535">
            <v>0</v>
          </cell>
          <cell r="S535">
            <v>0</v>
          </cell>
          <cell r="U535">
            <v>0</v>
          </cell>
          <cell r="V535">
            <v>0</v>
          </cell>
        </row>
        <row r="536">
          <cell r="F536" t="str">
            <v>SUB TOTAL COSTS:</v>
          </cell>
          <cell r="J536">
            <v>6954497.9570000023</v>
          </cell>
          <cell r="L536">
            <v>48230.846950000006</v>
          </cell>
          <cell r="N536">
            <v>4437237.9194000019</v>
          </cell>
          <cell r="P536">
            <v>2552.9895833333335</v>
          </cell>
          <cell r="Q536">
            <v>403145</v>
          </cell>
          <cell r="S536">
            <v>0</v>
          </cell>
          <cell r="T536" t="str">
            <v/>
          </cell>
          <cell r="U536">
            <v>0</v>
          </cell>
          <cell r="V536">
            <v>11794880.876400005</v>
          </cell>
        </row>
        <row r="537">
          <cell r="V537">
            <v>0</v>
          </cell>
        </row>
        <row r="538">
          <cell r="J538">
            <v>0</v>
          </cell>
          <cell r="L538">
            <v>0</v>
          </cell>
          <cell r="M538">
            <v>0</v>
          </cell>
          <cell r="N538">
            <v>0</v>
          </cell>
          <cell r="V538">
            <v>0</v>
          </cell>
        </row>
        <row r="539">
          <cell r="J539">
            <v>0</v>
          </cell>
          <cell r="L539">
            <v>0</v>
          </cell>
          <cell r="M539">
            <v>0</v>
          </cell>
          <cell r="N539">
            <v>0</v>
          </cell>
          <cell r="V539">
            <v>0</v>
          </cell>
        </row>
        <row r="540">
          <cell r="V540">
            <v>0</v>
          </cell>
        </row>
        <row r="541">
          <cell r="F541" t="str">
            <v>TOTAL ELECTRICAL COSTS :</v>
          </cell>
          <cell r="J541">
            <v>6954497.9570000023</v>
          </cell>
          <cell r="L541">
            <v>48230.846950000006</v>
          </cell>
          <cell r="N541">
            <v>4437237.9194000019</v>
          </cell>
          <cell r="P541">
            <v>2552.9895833333335</v>
          </cell>
          <cell r="Q541">
            <v>403145</v>
          </cell>
          <cell r="S541">
            <v>0</v>
          </cell>
          <cell r="T541" t="str">
            <v/>
          </cell>
          <cell r="U541">
            <v>0</v>
          </cell>
          <cell r="V541">
            <v>11794880.876400005</v>
          </cell>
        </row>
        <row r="542">
          <cell r="U542" t="str">
            <v>Math Check:</v>
          </cell>
          <cell r="V542">
            <v>11794880.876400005</v>
          </cell>
        </row>
      </sheetData>
      <sheetData sheetId="23"/>
      <sheetData sheetId="24"/>
      <sheetData sheetId="25">
        <row r="14">
          <cell r="A14" t="str">
            <v>WORK ITEM</v>
          </cell>
          <cell r="B14" t="str">
            <v>TASK #</v>
          </cell>
          <cell r="C14" t="str">
            <v>FUND TYPE</v>
          </cell>
          <cell r="D14" t="str">
            <v>COLT
CofA</v>
          </cell>
          <cell r="E14" t="str">
            <v>IPM
CofA</v>
          </cell>
          <cell r="F14" t="str">
            <v xml:space="preserve">DESCRIPTION </v>
          </cell>
          <cell r="G14" t="str">
            <v>QTY</v>
          </cell>
          <cell r="H14" t="str">
            <v>UNIT of MEAS.</v>
          </cell>
          <cell r="I14" t="str">
            <v>UNIT PRICE</v>
          </cell>
          <cell r="J14" t="str">
            <v>TOTAL AMOUNT</v>
          </cell>
          <cell r="K14" t="str">
            <v>UNIT HOURS</v>
          </cell>
          <cell r="L14" t="str">
            <v>TOTAL HOURS</v>
          </cell>
          <cell r="M14" t="str">
            <v>HOURLY RATE</v>
          </cell>
          <cell r="N14" t="str">
            <v>TOTAL LABOUR</v>
          </cell>
          <cell r="O14" t="str">
            <v>UNIT PRICE</v>
          </cell>
          <cell r="P14" t="str">
            <v>HOURS</v>
          </cell>
          <cell r="Q14" t="str">
            <v>TOTAL SUBCONTRACT</v>
          </cell>
          <cell r="R14" t="str">
            <v>UNIT HOURS (E)</v>
          </cell>
          <cell r="S14" t="str">
            <v>TOTAL HOURS (E)</v>
          </cell>
          <cell r="T14" t="str">
            <v>HOURLY RATE (E)</v>
          </cell>
          <cell r="U14" t="str">
            <v>TOTAL EQUIPMENT</v>
          </cell>
          <cell r="V14" t="str">
            <v>TOTAL COSTS</v>
          </cell>
        </row>
        <row r="15">
          <cell r="J15">
            <v>0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S15">
            <v>0</v>
          </cell>
          <cell r="U15">
            <v>0</v>
          </cell>
          <cell r="V15">
            <v>0</v>
          </cell>
        </row>
        <row r="16">
          <cell r="F16" t="str">
            <v>EDMONTON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</row>
        <row r="17">
          <cell r="J17">
            <v>0</v>
          </cell>
          <cell r="L17">
            <v>0</v>
          </cell>
          <cell r="M17">
            <v>0</v>
          </cell>
          <cell r="N17">
            <v>0</v>
          </cell>
          <cell r="Q17">
            <v>0</v>
          </cell>
          <cell r="S17">
            <v>0</v>
          </cell>
          <cell r="U17">
            <v>0</v>
          </cell>
          <cell r="V17">
            <v>0</v>
          </cell>
        </row>
        <row r="18">
          <cell r="J18">
            <v>0</v>
          </cell>
          <cell r="L18">
            <v>0</v>
          </cell>
          <cell r="M18">
            <v>0</v>
          </cell>
          <cell r="N18">
            <v>0</v>
          </cell>
          <cell r="Q18">
            <v>0</v>
          </cell>
          <cell r="S18">
            <v>0</v>
          </cell>
          <cell r="U18">
            <v>0</v>
          </cell>
          <cell r="V18">
            <v>0</v>
          </cell>
        </row>
        <row r="19">
          <cell r="J19">
            <v>0</v>
          </cell>
          <cell r="L19">
            <v>0</v>
          </cell>
          <cell r="M19">
            <v>0</v>
          </cell>
          <cell r="N19">
            <v>0</v>
          </cell>
          <cell r="Q19">
            <v>0</v>
          </cell>
          <cell r="S19">
            <v>0</v>
          </cell>
          <cell r="U19">
            <v>0</v>
          </cell>
          <cell r="V19">
            <v>0</v>
          </cell>
        </row>
        <row r="20">
          <cell r="J20">
            <v>0</v>
          </cell>
          <cell r="L20">
            <v>0</v>
          </cell>
          <cell r="M20">
            <v>0</v>
          </cell>
          <cell r="N20">
            <v>0</v>
          </cell>
          <cell r="Q20">
            <v>0</v>
          </cell>
          <cell r="S20">
            <v>0</v>
          </cell>
          <cell r="U20">
            <v>0</v>
          </cell>
          <cell r="V20">
            <v>0</v>
          </cell>
        </row>
        <row r="21">
          <cell r="J21">
            <v>0</v>
          </cell>
          <cell r="L21">
            <v>0</v>
          </cell>
          <cell r="M21">
            <v>0</v>
          </cell>
          <cell r="N21">
            <v>0</v>
          </cell>
          <cell r="Q21">
            <v>0</v>
          </cell>
          <cell r="S21">
            <v>0</v>
          </cell>
          <cell r="U21">
            <v>0</v>
          </cell>
          <cell r="V21">
            <v>0</v>
          </cell>
        </row>
        <row r="22">
          <cell r="J22">
            <v>0</v>
          </cell>
          <cell r="L22">
            <v>0</v>
          </cell>
          <cell r="M22">
            <v>0</v>
          </cell>
          <cell r="N22">
            <v>0</v>
          </cell>
          <cell r="Q22">
            <v>0</v>
          </cell>
          <cell r="S22">
            <v>0</v>
          </cell>
          <cell r="U22">
            <v>0</v>
          </cell>
          <cell r="V22">
            <v>0</v>
          </cell>
        </row>
        <row r="23">
          <cell r="J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S23">
            <v>0</v>
          </cell>
          <cell r="U23">
            <v>0</v>
          </cell>
          <cell r="V23">
            <v>0</v>
          </cell>
        </row>
        <row r="24">
          <cell r="J24">
            <v>0</v>
          </cell>
          <cell r="L24">
            <v>0</v>
          </cell>
          <cell r="M24">
            <v>0</v>
          </cell>
          <cell r="N24">
            <v>0</v>
          </cell>
          <cell r="Q24">
            <v>0</v>
          </cell>
          <cell r="S24">
            <v>0</v>
          </cell>
          <cell r="U24">
            <v>0</v>
          </cell>
          <cell r="V24">
            <v>0</v>
          </cell>
        </row>
        <row r="25">
          <cell r="J25">
            <v>0</v>
          </cell>
          <cell r="L25">
            <v>0</v>
          </cell>
          <cell r="M25">
            <v>0</v>
          </cell>
          <cell r="N25">
            <v>0</v>
          </cell>
          <cell r="Q25">
            <v>0</v>
          </cell>
          <cell r="S25">
            <v>0</v>
          </cell>
          <cell r="U25">
            <v>0</v>
          </cell>
          <cell r="V25">
            <v>0</v>
          </cell>
        </row>
        <row r="26">
          <cell r="J26">
            <v>0</v>
          </cell>
          <cell r="L26">
            <v>0</v>
          </cell>
          <cell r="M26">
            <v>0</v>
          </cell>
          <cell r="N26">
            <v>0</v>
          </cell>
          <cell r="Q26">
            <v>0</v>
          </cell>
          <cell r="S26">
            <v>0</v>
          </cell>
          <cell r="U26">
            <v>0</v>
          </cell>
          <cell r="V26">
            <v>0</v>
          </cell>
        </row>
        <row r="27">
          <cell r="F27" t="str">
            <v>KINGMAN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Q27">
            <v>0</v>
          </cell>
          <cell r="S27">
            <v>0</v>
          </cell>
          <cell r="U27">
            <v>0</v>
          </cell>
          <cell r="V27">
            <v>0</v>
          </cell>
        </row>
        <row r="28">
          <cell r="J28">
            <v>0</v>
          </cell>
          <cell r="L28">
            <v>0</v>
          </cell>
          <cell r="M28">
            <v>0</v>
          </cell>
          <cell r="N28">
            <v>0</v>
          </cell>
          <cell r="Q28">
            <v>0</v>
          </cell>
          <cell r="S28">
            <v>0</v>
          </cell>
          <cell r="U28">
            <v>0</v>
          </cell>
          <cell r="V28">
            <v>0</v>
          </cell>
        </row>
        <row r="29">
          <cell r="J29">
            <v>0</v>
          </cell>
          <cell r="L29">
            <v>0</v>
          </cell>
          <cell r="M29">
            <v>0</v>
          </cell>
          <cell r="N29">
            <v>0</v>
          </cell>
          <cell r="Q29">
            <v>0</v>
          </cell>
          <cell r="S29">
            <v>0</v>
          </cell>
          <cell r="U29">
            <v>0</v>
          </cell>
          <cell r="V29">
            <v>0</v>
          </cell>
        </row>
        <row r="30">
          <cell r="J30">
            <v>0</v>
          </cell>
          <cell r="L30">
            <v>0</v>
          </cell>
          <cell r="M30">
            <v>0</v>
          </cell>
          <cell r="N30">
            <v>0</v>
          </cell>
          <cell r="Q30">
            <v>0</v>
          </cell>
          <cell r="S30">
            <v>0</v>
          </cell>
          <cell r="U30">
            <v>0</v>
          </cell>
          <cell r="V30">
            <v>0</v>
          </cell>
        </row>
        <row r="31">
          <cell r="J31">
            <v>0</v>
          </cell>
          <cell r="L31">
            <v>0</v>
          </cell>
          <cell r="M31">
            <v>0</v>
          </cell>
          <cell r="N31">
            <v>0</v>
          </cell>
          <cell r="Q31">
            <v>0</v>
          </cell>
          <cell r="S31">
            <v>0</v>
          </cell>
          <cell r="U31">
            <v>0</v>
          </cell>
          <cell r="V31">
            <v>0</v>
          </cell>
        </row>
        <row r="32">
          <cell r="J32">
            <v>0</v>
          </cell>
          <cell r="L32">
            <v>0</v>
          </cell>
          <cell r="M32">
            <v>0</v>
          </cell>
          <cell r="N32">
            <v>0</v>
          </cell>
          <cell r="Q32">
            <v>0</v>
          </cell>
          <cell r="S32">
            <v>0</v>
          </cell>
          <cell r="U32">
            <v>0</v>
          </cell>
          <cell r="V32">
            <v>0</v>
          </cell>
        </row>
        <row r="33">
          <cell r="J33">
            <v>0</v>
          </cell>
          <cell r="L33">
            <v>0</v>
          </cell>
          <cell r="M33">
            <v>0</v>
          </cell>
          <cell r="N33">
            <v>0</v>
          </cell>
          <cell r="Q33">
            <v>0</v>
          </cell>
          <cell r="S33">
            <v>0</v>
          </cell>
          <cell r="U33">
            <v>0</v>
          </cell>
          <cell r="V33">
            <v>0</v>
          </cell>
        </row>
        <row r="34">
          <cell r="J34">
            <v>0</v>
          </cell>
          <cell r="L34">
            <v>0</v>
          </cell>
          <cell r="M34">
            <v>0</v>
          </cell>
          <cell r="N34">
            <v>0</v>
          </cell>
          <cell r="Q34">
            <v>0</v>
          </cell>
          <cell r="S34">
            <v>0</v>
          </cell>
          <cell r="U34">
            <v>0</v>
          </cell>
          <cell r="V34">
            <v>0</v>
          </cell>
        </row>
        <row r="35">
          <cell r="J35">
            <v>0</v>
          </cell>
          <cell r="L35">
            <v>0</v>
          </cell>
          <cell r="M35">
            <v>0</v>
          </cell>
          <cell r="N35">
            <v>0</v>
          </cell>
          <cell r="Q35">
            <v>0</v>
          </cell>
          <cell r="S35">
            <v>0</v>
          </cell>
          <cell r="U35">
            <v>0</v>
          </cell>
          <cell r="V35">
            <v>0</v>
          </cell>
        </row>
        <row r="36">
          <cell r="J36">
            <v>0</v>
          </cell>
          <cell r="L36">
            <v>0</v>
          </cell>
          <cell r="M36">
            <v>0</v>
          </cell>
          <cell r="N36">
            <v>0</v>
          </cell>
          <cell r="Q36">
            <v>0</v>
          </cell>
          <cell r="S36">
            <v>0</v>
          </cell>
          <cell r="U36">
            <v>0</v>
          </cell>
          <cell r="V36">
            <v>0</v>
          </cell>
        </row>
        <row r="37">
          <cell r="F37" t="str">
            <v>STROME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Q37">
            <v>0</v>
          </cell>
          <cell r="S37">
            <v>0</v>
          </cell>
          <cell r="U37">
            <v>0</v>
          </cell>
          <cell r="V37">
            <v>0</v>
          </cell>
        </row>
        <row r="38">
          <cell r="J38">
            <v>0</v>
          </cell>
          <cell r="L38">
            <v>0</v>
          </cell>
          <cell r="M38">
            <v>0</v>
          </cell>
          <cell r="N38">
            <v>0</v>
          </cell>
          <cell r="Q38">
            <v>0</v>
          </cell>
          <cell r="S38">
            <v>0</v>
          </cell>
          <cell r="U38">
            <v>0</v>
          </cell>
          <cell r="V38">
            <v>0</v>
          </cell>
        </row>
        <row r="39">
          <cell r="J39">
            <v>0</v>
          </cell>
          <cell r="L39">
            <v>0</v>
          </cell>
          <cell r="M39">
            <v>0</v>
          </cell>
          <cell r="N39">
            <v>0</v>
          </cell>
          <cell r="Q39">
            <v>0</v>
          </cell>
          <cell r="S39">
            <v>0</v>
          </cell>
          <cell r="U39">
            <v>0</v>
          </cell>
          <cell r="V39">
            <v>0</v>
          </cell>
        </row>
        <row r="40">
          <cell r="J40">
            <v>0</v>
          </cell>
          <cell r="L40">
            <v>0</v>
          </cell>
          <cell r="M40">
            <v>0</v>
          </cell>
          <cell r="N40">
            <v>0</v>
          </cell>
          <cell r="Q40">
            <v>0</v>
          </cell>
          <cell r="S40">
            <v>0</v>
          </cell>
          <cell r="U40">
            <v>0</v>
          </cell>
          <cell r="V40">
            <v>0</v>
          </cell>
        </row>
        <row r="41">
          <cell r="J41">
            <v>0</v>
          </cell>
          <cell r="L41">
            <v>0</v>
          </cell>
          <cell r="M41">
            <v>0</v>
          </cell>
          <cell r="N41">
            <v>0</v>
          </cell>
          <cell r="Q41">
            <v>0</v>
          </cell>
          <cell r="S41">
            <v>0</v>
          </cell>
          <cell r="U41">
            <v>0</v>
          </cell>
          <cell r="V41">
            <v>0</v>
          </cell>
        </row>
        <row r="42">
          <cell r="J42">
            <v>0</v>
          </cell>
          <cell r="L42">
            <v>0</v>
          </cell>
          <cell r="M42">
            <v>0</v>
          </cell>
          <cell r="N42">
            <v>0</v>
          </cell>
          <cell r="Q42">
            <v>0</v>
          </cell>
          <cell r="S42">
            <v>0</v>
          </cell>
          <cell r="U42">
            <v>0</v>
          </cell>
          <cell r="V42">
            <v>0</v>
          </cell>
        </row>
        <row r="43">
          <cell r="J43">
            <v>0</v>
          </cell>
          <cell r="L43">
            <v>0</v>
          </cell>
          <cell r="M43">
            <v>0</v>
          </cell>
          <cell r="N43">
            <v>0</v>
          </cell>
          <cell r="Q43">
            <v>0</v>
          </cell>
          <cell r="S43">
            <v>0</v>
          </cell>
          <cell r="U43">
            <v>0</v>
          </cell>
          <cell r="V43">
            <v>0</v>
          </cell>
        </row>
        <row r="44">
          <cell r="J44">
            <v>0</v>
          </cell>
          <cell r="L44">
            <v>0</v>
          </cell>
          <cell r="M44">
            <v>0</v>
          </cell>
          <cell r="N44">
            <v>0</v>
          </cell>
          <cell r="Q44">
            <v>0</v>
          </cell>
          <cell r="S44">
            <v>0</v>
          </cell>
          <cell r="U44">
            <v>0</v>
          </cell>
          <cell r="V44">
            <v>0</v>
          </cell>
        </row>
        <row r="45">
          <cell r="J45">
            <v>0</v>
          </cell>
          <cell r="L45">
            <v>0</v>
          </cell>
          <cell r="M45">
            <v>0</v>
          </cell>
          <cell r="N45">
            <v>0</v>
          </cell>
          <cell r="Q45">
            <v>0</v>
          </cell>
          <cell r="S45">
            <v>0</v>
          </cell>
          <cell r="U45">
            <v>0</v>
          </cell>
          <cell r="V45">
            <v>0</v>
          </cell>
        </row>
        <row r="46">
          <cell r="J46">
            <v>0</v>
          </cell>
          <cell r="L46">
            <v>0</v>
          </cell>
          <cell r="M46">
            <v>0</v>
          </cell>
          <cell r="N46">
            <v>0</v>
          </cell>
          <cell r="Q46">
            <v>0</v>
          </cell>
          <cell r="S46">
            <v>0</v>
          </cell>
          <cell r="U46">
            <v>0</v>
          </cell>
          <cell r="V46">
            <v>0</v>
          </cell>
        </row>
        <row r="47">
          <cell r="F47" t="str">
            <v>HARDISTY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  <cell r="Q47">
            <v>0</v>
          </cell>
          <cell r="S47">
            <v>0</v>
          </cell>
          <cell r="U47">
            <v>0</v>
          </cell>
          <cell r="V47">
            <v>0</v>
          </cell>
        </row>
        <row r="48">
          <cell r="J48">
            <v>0</v>
          </cell>
          <cell r="L48">
            <v>0</v>
          </cell>
          <cell r="M48">
            <v>0</v>
          </cell>
          <cell r="N48">
            <v>0</v>
          </cell>
          <cell r="Q48">
            <v>0</v>
          </cell>
          <cell r="S48">
            <v>0</v>
          </cell>
          <cell r="U48">
            <v>0</v>
          </cell>
          <cell r="V48">
            <v>0</v>
          </cell>
        </row>
        <row r="49">
          <cell r="J49">
            <v>0</v>
          </cell>
          <cell r="L49">
            <v>0</v>
          </cell>
          <cell r="M49">
            <v>0</v>
          </cell>
          <cell r="N49">
            <v>0</v>
          </cell>
          <cell r="Q49">
            <v>0</v>
          </cell>
          <cell r="S49">
            <v>0</v>
          </cell>
          <cell r="U49">
            <v>0</v>
          </cell>
          <cell r="V49">
            <v>0</v>
          </cell>
        </row>
        <row r="50">
          <cell r="J50">
            <v>0</v>
          </cell>
          <cell r="L50">
            <v>0</v>
          </cell>
          <cell r="M50">
            <v>0</v>
          </cell>
          <cell r="N50">
            <v>0</v>
          </cell>
          <cell r="Q50">
            <v>0</v>
          </cell>
          <cell r="S50">
            <v>0</v>
          </cell>
          <cell r="U50">
            <v>0</v>
          </cell>
          <cell r="V50">
            <v>0</v>
          </cell>
        </row>
        <row r="51">
          <cell r="J51">
            <v>0</v>
          </cell>
          <cell r="L51">
            <v>0</v>
          </cell>
          <cell r="M51">
            <v>0</v>
          </cell>
          <cell r="N51">
            <v>0</v>
          </cell>
          <cell r="Q51">
            <v>0</v>
          </cell>
          <cell r="S51">
            <v>0</v>
          </cell>
          <cell r="U51">
            <v>0</v>
          </cell>
          <cell r="V51">
            <v>0</v>
          </cell>
        </row>
        <row r="52">
          <cell r="J52">
            <v>0</v>
          </cell>
          <cell r="L52">
            <v>0</v>
          </cell>
          <cell r="M52">
            <v>0</v>
          </cell>
          <cell r="N52">
            <v>0</v>
          </cell>
          <cell r="Q52">
            <v>0</v>
          </cell>
          <cell r="S52">
            <v>0</v>
          </cell>
          <cell r="U52">
            <v>0</v>
          </cell>
          <cell r="V52">
            <v>0</v>
          </cell>
        </row>
        <row r="53">
          <cell r="J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S53">
            <v>0</v>
          </cell>
          <cell r="U53">
            <v>0</v>
          </cell>
          <cell r="V53">
            <v>0</v>
          </cell>
        </row>
        <row r="54">
          <cell r="J54">
            <v>0</v>
          </cell>
          <cell r="L54">
            <v>0</v>
          </cell>
          <cell r="M54">
            <v>0</v>
          </cell>
          <cell r="N54">
            <v>0</v>
          </cell>
          <cell r="Q54">
            <v>0</v>
          </cell>
          <cell r="S54">
            <v>0</v>
          </cell>
          <cell r="U54">
            <v>0</v>
          </cell>
          <cell r="V54">
            <v>0</v>
          </cell>
        </row>
        <row r="55">
          <cell r="J55">
            <v>0</v>
          </cell>
          <cell r="L55">
            <v>0</v>
          </cell>
          <cell r="M55">
            <v>0</v>
          </cell>
          <cell r="N55">
            <v>0</v>
          </cell>
          <cell r="Q55">
            <v>0</v>
          </cell>
          <cell r="S55">
            <v>0</v>
          </cell>
          <cell r="U55">
            <v>0</v>
          </cell>
          <cell r="V55">
            <v>0</v>
          </cell>
        </row>
        <row r="56">
          <cell r="J56">
            <v>0</v>
          </cell>
          <cell r="L56">
            <v>0</v>
          </cell>
          <cell r="M56">
            <v>0</v>
          </cell>
          <cell r="N56">
            <v>0</v>
          </cell>
          <cell r="Q56">
            <v>0</v>
          </cell>
          <cell r="S56">
            <v>0</v>
          </cell>
          <cell r="U56">
            <v>0</v>
          </cell>
          <cell r="V56">
            <v>0</v>
          </cell>
        </row>
        <row r="57">
          <cell r="J57">
            <v>0</v>
          </cell>
          <cell r="L57">
            <v>0</v>
          </cell>
          <cell r="M57">
            <v>0</v>
          </cell>
          <cell r="N57">
            <v>0</v>
          </cell>
          <cell r="Q57">
            <v>0</v>
          </cell>
          <cell r="S57">
            <v>0</v>
          </cell>
          <cell r="U57">
            <v>0</v>
          </cell>
          <cell r="V57">
            <v>0</v>
          </cell>
        </row>
        <row r="58">
          <cell r="J58">
            <v>0</v>
          </cell>
          <cell r="L58">
            <v>0</v>
          </cell>
          <cell r="M58">
            <v>0</v>
          </cell>
          <cell r="N58">
            <v>0</v>
          </cell>
          <cell r="Q58">
            <v>0</v>
          </cell>
          <cell r="S58">
            <v>0</v>
          </cell>
          <cell r="U58">
            <v>0</v>
          </cell>
          <cell r="V58">
            <v>0</v>
          </cell>
        </row>
        <row r="59">
          <cell r="F59" t="str">
            <v>METISKOW</v>
          </cell>
          <cell r="J59">
            <v>0</v>
          </cell>
          <cell r="L59">
            <v>0</v>
          </cell>
          <cell r="M59">
            <v>0</v>
          </cell>
          <cell r="N59">
            <v>0</v>
          </cell>
          <cell r="Q59">
            <v>0</v>
          </cell>
          <cell r="S59">
            <v>0</v>
          </cell>
          <cell r="U59">
            <v>0</v>
          </cell>
          <cell r="V59">
            <v>0</v>
          </cell>
        </row>
        <row r="60">
          <cell r="J60">
            <v>0</v>
          </cell>
          <cell r="L60">
            <v>0</v>
          </cell>
          <cell r="M60">
            <v>0</v>
          </cell>
          <cell r="N60">
            <v>0</v>
          </cell>
          <cell r="Q60">
            <v>0</v>
          </cell>
          <cell r="S60">
            <v>0</v>
          </cell>
          <cell r="U60">
            <v>0</v>
          </cell>
          <cell r="V60">
            <v>0</v>
          </cell>
        </row>
        <row r="61">
          <cell r="J61">
            <v>0</v>
          </cell>
          <cell r="L61">
            <v>0</v>
          </cell>
          <cell r="M61">
            <v>0</v>
          </cell>
          <cell r="N61">
            <v>0</v>
          </cell>
          <cell r="Q61">
            <v>0</v>
          </cell>
          <cell r="S61">
            <v>0</v>
          </cell>
          <cell r="U61">
            <v>0</v>
          </cell>
          <cell r="V61">
            <v>0</v>
          </cell>
        </row>
        <row r="62">
          <cell r="J62">
            <v>0</v>
          </cell>
          <cell r="L62">
            <v>0</v>
          </cell>
          <cell r="M62">
            <v>0</v>
          </cell>
          <cell r="N62">
            <v>0</v>
          </cell>
          <cell r="Q62">
            <v>0</v>
          </cell>
          <cell r="S62">
            <v>0</v>
          </cell>
          <cell r="U62">
            <v>0</v>
          </cell>
          <cell r="V62">
            <v>0</v>
          </cell>
        </row>
        <row r="63">
          <cell r="J63">
            <v>0</v>
          </cell>
          <cell r="L63">
            <v>0</v>
          </cell>
          <cell r="M63">
            <v>0</v>
          </cell>
          <cell r="N63">
            <v>0</v>
          </cell>
          <cell r="Q63">
            <v>0</v>
          </cell>
          <cell r="S63">
            <v>0</v>
          </cell>
          <cell r="U63">
            <v>0</v>
          </cell>
          <cell r="V63">
            <v>0</v>
          </cell>
        </row>
        <row r="64">
          <cell r="J64">
            <v>0</v>
          </cell>
          <cell r="L64">
            <v>0</v>
          </cell>
          <cell r="M64">
            <v>0</v>
          </cell>
          <cell r="N64">
            <v>0</v>
          </cell>
          <cell r="Q64">
            <v>0</v>
          </cell>
          <cell r="S64">
            <v>0</v>
          </cell>
          <cell r="U64">
            <v>0</v>
          </cell>
          <cell r="V64">
            <v>0</v>
          </cell>
        </row>
        <row r="65">
          <cell r="J65">
            <v>0</v>
          </cell>
          <cell r="L65">
            <v>0</v>
          </cell>
          <cell r="M65">
            <v>0</v>
          </cell>
          <cell r="N65">
            <v>0</v>
          </cell>
          <cell r="Q65">
            <v>0</v>
          </cell>
          <cell r="S65">
            <v>0</v>
          </cell>
          <cell r="U65">
            <v>0</v>
          </cell>
          <cell r="V65">
            <v>0</v>
          </cell>
        </row>
        <row r="66">
          <cell r="J66">
            <v>0</v>
          </cell>
          <cell r="L66">
            <v>0</v>
          </cell>
          <cell r="M66">
            <v>0</v>
          </cell>
          <cell r="N66">
            <v>0</v>
          </cell>
          <cell r="Q66">
            <v>0</v>
          </cell>
          <cell r="S66">
            <v>0</v>
          </cell>
          <cell r="U66">
            <v>0</v>
          </cell>
          <cell r="V66">
            <v>0</v>
          </cell>
        </row>
        <row r="67">
          <cell r="J67">
            <v>0</v>
          </cell>
          <cell r="L67">
            <v>0</v>
          </cell>
          <cell r="M67">
            <v>0</v>
          </cell>
          <cell r="N67">
            <v>0</v>
          </cell>
          <cell r="Q67">
            <v>0</v>
          </cell>
          <cell r="S67">
            <v>0</v>
          </cell>
          <cell r="U67">
            <v>0</v>
          </cell>
          <cell r="V67">
            <v>0</v>
          </cell>
        </row>
        <row r="68">
          <cell r="J68">
            <v>0</v>
          </cell>
          <cell r="L68">
            <v>0</v>
          </cell>
          <cell r="M68">
            <v>0</v>
          </cell>
          <cell r="N68">
            <v>0</v>
          </cell>
          <cell r="Q68">
            <v>0</v>
          </cell>
          <cell r="S68">
            <v>0</v>
          </cell>
          <cell r="U68">
            <v>0</v>
          </cell>
          <cell r="V68">
            <v>0</v>
          </cell>
        </row>
        <row r="69">
          <cell r="J69">
            <v>0</v>
          </cell>
          <cell r="L69">
            <v>0</v>
          </cell>
          <cell r="M69">
            <v>0</v>
          </cell>
          <cell r="N69">
            <v>0</v>
          </cell>
          <cell r="Q69">
            <v>0</v>
          </cell>
          <cell r="S69">
            <v>0</v>
          </cell>
          <cell r="U69">
            <v>0</v>
          </cell>
          <cell r="V69">
            <v>0</v>
          </cell>
        </row>
        <row r="70">
          <cell r="J70">
            <v>0</v>
          </cell>
          <cell r="L70">
            <v>0</v>
          </cell>
          <cell r="M70">
            <v>0</v>
          </cell>
          <cell r="N70">
            <v>0</v>
          </cell>
          <cell r="Q70">
            <v>0</v>
          </cell>
          <cell r="S70">
            <v>0</v>
          </cell>
          <cell r="U70">
            <v>0</v>
          </cell>
          <cell r="V70">
            <v>0</v>
          </cell>
        </row>
        <row r="71">
          <cell r="F71" t="str">
            <v>CACTUS LAKE</v>
          </cell>
          <cell r="J71">
            <v>0</v>
          </cell>
          <cell r="L71">
            <v>0</v>
          </cell>
          <cell r="M71">
            <v>0</v>
          </cell>
          <cell r="N71">
            <v>0</v>
          </cell>
          <cell r="Q71">
            <v>0</v>
          </cell>
          <cell r="S71">
            <v>0</v>
          </cell>
          <cell r="U71">
            <v>0</v>
          </cell>
          <cell r="V71">
            <v>0</v>
          </cell>
        </row>
        <row r="72">
          <cell r="J72">
            <v>0</v>
          </cell>
          <cell r="L72">
            <v>0</v>
          </cell>
          <cell r="M72">
            <v>0</v>
          </cell>
          <cell r="N72">
            <v>0</v>
          </cell>
          <cell r="Q72">
            <v>0</v>
          </cell>
          <cell r="S72">
            <v>0</v>
          </cell>
          <cell r="U72">
            <v>0</v>
          </cell>
          <cell r="V72">
            <v>0</v>
          </cell>
        </row>
        <row r="73">
          <cell r="J73">
            <v>0</v>
          </cell>
          <cell r="L73">
            <v>0</v>
          </cell>
          <cell r="M73">
            <v>0</v>
          </cell>
          <cell r="N73">
            <v>0</v>
          </cell>
          <cell r="Q73">
            <v>0</v>
          </cell>
          <cell r="S73">
            <v>0</v>
          </cell>
          <cell r="U73">
            <v>0</v>
          </cell>
          <cell r="V73">
            <v>0</v>
          </cell>
        </row>
        <row r="74">
          <cell r="J74">
            <v>0</v>
          </cell>
          <cell r="L74">
            <v>0</v>
          </cell>
          <cell r="M74">
            <v>0</v>
          </cell>
          <cell r="N74">
            <v>0</v>
          </cell>
          <cell r="Q74">
            <v>0</v>
          </cell>
          <cell r="S74">
            <v>0</v>
          </cell>
          <cell r="U74">
            <v>0</v>
          </cell>
          <cell r="V74">
            <v>0</v>
          </cell>
        </row>
        <row r="75">
          <cell r="J75">
            <v>0</v>
          </cell>
          <cell r="L75">
            <v>0</v>
          </cell>
          <cell r="M75">
            <v>0</v>
          </cell>
          <cell r="N75">
            <v>0</v>
          </cell>
          <cell r="Q75">
            <v>0</v>
          </cell>
          <cell r="S75">
            <v>0</v>
          </cell>
          <cell r="U75">
            <v>0</v>
          </cell>
          <cell r="V75">
            <v>0</v>
          </cell>
        </row>
        <row r="76">
          <cell r="J76">
            <v>0</v>
          </cell>
          <cell r="L76">
            <v>0</v>
          </cell>
          <cell r="M76">
            <v>0</v>
          </cell>
          <cell r="N76">
            <v>0</v>
          </cell>
          <cell r="Q76">
            <v>0</v>
          </cell>
          <cell r="S76">
            <v>0</v>
          </cell>
          <cell r="U76">
            <v>0</v>
          </cell>
          <cell r="V76">
            <v>0</v>
          </cell>
        </row>
        <row r="77">
          <cell r="J77">
            <v>0</v>
          </cell>
          <cell r="L77">
            <v>0</v>
          </cell>
          <cell r="M77">
            <v>0</v>
          </cell>
          <cell r="N77">
            <v>0</v>
          </cell>
          <cell r="Q77">
            <v>0</v>
          </cell>
          <cell r="S77">
            <v>0</v>
          </cell>
          <cell r="U77">
            <v>0</v>
          </cell>
          <cell r="V77">
            <v>0</v>
          </cell>
        </row>
        <row r="78">
          <cell r="J78">
            <v>0</v>
          </cell>
          <cell r="L78">
            <v>0</v>
          </cell>
          <cell r="M78">
            <v>0</v>
          </cell>
          <cell r="N78">
            <v>0</v>
          </cell>
          <cell r="Q78">
            <v>0</v>
          </cell>
          <cell r="S78">
            <v>0</v>
          </cell>
          <cell r="U78">
            <v>0</v>
          </cell>
          <cell r="V78">
            <v>0</v>
          </cell>
        </row>
        <row r="79">
          <cell r="J79">
            <v>0</v>
          </cell>
          <cell r="L79">
            <v>0</v>
          </cell>
          <cell r="M79">
            <v>0</v>
          </cell>
          <cell r="N79">
            <v>0</v>
          </cell>
          <cell r="Q79">
            <v>0</v>
          </cell>
          <cell r="S79">
            <v>0</v>
          </cell>
          <cell r="U79">
            <v>0</v>
          </cell>
          <cell r="V79">
            <v>0</v>
          </cell>
        </row>
        <row r="80">
          <cell r="J80">
            <v>0</v>
          </cell>
          <cell r="L80">
            <v>0</v>
          </cell>
          <cell r="M80">
            <v>0</v>
          </cell>
          <cell r="N80">
            <v>0</v>
          </cell>
          <cell r="Q80">
            <v>0</v>
          </cell>
          <cell r="S80">
            <v>0</v>
          </cell>
          <cell r="U80">
            <v>0</v>
          </cell>
          <cell r="V80">
            <v>0</v>
          </cell>
        </row>
        <row r="81">
          <cell r="J81">
            <v>0</v>
          </cell>
          <cell r="L81">
            <v>0</v>
          </cell>
          <cell r="M81">
            <v>0</v>
          </cell>
          <cell r="N81">
            <v>0</v>
          </cell>
          <cell r="Q81">
            <v>0</v>
          </cell>
          <cell r="S81">
            <v>0</v>
          </cell>
          <cell r="U81">
            <v>0</v>
          </cell>
          <cell r="V81">
            <v>0</v>
          </cell>
        </row>
        <row r="82">
          <cell r="J82">
            <v>0</v>
          </cell>
          <cell r="L82">
            <v>0</v>
          </cell>
          <cell r="M82">
            <v>0</v>
          </cell>
          <cell r="N82">
            <v>0</v>
          </cell>
          <cell r="Q82">
            <v>0</v>
          </cell>
          <cell r="S82">
            <v>0</v>
          </cell>
          <cell r="U82">
            <v>0</v>
          </cell>
          <cell r="V82">
            <v>0</v>
          </cell>
        </row>
        <row r="83">
          <cell r="J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S83">
            <v>0</v>
          </cell>
          <cell r="U83">
            <v>0</v>
          </cell>
          <cell r="V83">
            <v>0</v>
          </cell>
        </row>
        <row r="84">
          <cell r="J84">
            <v>0</v>
          </cell>
          <cell r="L84">
            <v>0</v>
          </cell>
          <cell r="M84">
            <v>0</v>
          </cell>
          <cell r="N84">
            <v>0</v>
          </cell>
          <cell r="Q84">
            <v>0</v>
          </cell>
          <cell r="S84">
            <v>0</v>
          </cell>
          <cell r="U84">
            <v>0</v>
          </cell>
          <cell r="V84">
            <v>0</v>
          </cell>
        </row>
        <row r="85">
          <cell r="F85" t="str">
            <v>KERROBERT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</row>
        <row r="86">
          <cell r="J86">
            <v>0</v>
          </cell>
          <cell r="L86">
            <v>0</v>
          </cell>
          <cell r="M86">
            <v>0</v>
          </cell>
          <cell r="N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</row>
        <row r="87">
          <cell r="J87">
            <v>0</v>
          </cell>
          <cell r="L87">
            <v>0</v>
          </cell>
          <cell r="M87">
            <v>0</v>
          </cell>
          <cell r="N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</row>
        <row r="88">
          <cell r="J88">
            <v>0</v>
          </cell>
          <cell r="L88">
            <v>0</v>
          </cell>
          <cell r="M88">
            <v>0</v>
          </cell>
          <cell r="N88">
            <v>0</v>
          </cell>
          <cell r="Q88">
            <v>0</v>
          </cell>
          <cell r="S88">
            <v>0</v>
          </cell>
          <cell r="U88">
            <v>0</v>
          </cell>
          <cell r="V88">
            <v>0</v>
          </cell>
        </row>
        <row r="89">
          <cell r="J89">
            <v>0</v>
          </cell>
          <cell r="L89">
            <v>0</v>
          </cell>
          <cell r="M89">
            <v>0</v>
          </cell>
          <cell r="N89">
            <v>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</row>
        <row r="90">
          <cell r="J90">
            <v>0</v>
          </cell>
          <cell r="L90">
            <v>0</v>
          </cell>
          <cell r="M90">
            <v>0</v>
          </cell>
          <cell r="N90">
            <v>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</row>
        <row r="91">
          <cell r="J91">
            <v>0</v>
          </cell>
          <cell r="L91">
            <v>0</v>
          </cell>
          <cell r="M91">
            <v>0</v>
          </cell>
          <cell r="N91">
            <v>0</v>
          </cell>
          <cell r="Q91">
            <v>0</v>
          </cell>
          <cell r="S91">
            <v>0</v>
          </cell>
          <cell r="U91">
            <v>0</v>
          </cell>
          <cell r="V91">
            <v>0</v>
          </cell>
        </row>
        <row r="92">
          <cell r="J92">
            <v>0</v>
          </cell>
          <cell r="L92">
            <v>0</v>
          </cell>
          <cell r="M92">
            <v>0</v>
          </cell>
          <cell r="N92">
            <v>0</v>
          </cell>
          <cell r="Q92">
            <v>0</v>
          </cell>
          <cell r="S92">
            <v>0</v>
          </cell>
          <cell r="U92">
            <v>0</v>
          </cell>
          <cell r="V92">
            <v>0</v>
          </cell>
        </row>
        <row r="93">
          <cell r="J93">
            <v>0</v>
          </cell>
          <cell r="L93">
            <v>0</v>
          </cell>
          <cell r="M93">
            <v>0</v>
          </cell>
          <cell r="N93">
            <v>0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</row>
        <row r="94">
          <cell r="J94">
            <v>0</v>
          </cell>
          <cell r="L94">
            <v>0</v>
          </cell>
          <cell r="M94">
            <v>0</v>
          </cell>
          <cell r="N94">
            <v>0</v>
          </cell>
          <cell r="Q94">
            <v>0</v>
          </cell>
          <cell r="S94">
            <v>0</v>
          </cell>
          <cell r="U94">
            <v>0</v>
          </cell>
          <cell r="V94">
            <v>0</v>
          </cell>
        </row>
        <row r="95">
          <cell r="J95">
            <v>0</v>
          </cell>
          <cell r="L95">
            <v>0</v>
          </cell>
          <cell r="M95">
            <v>0</v>
          </cell>
          <cell r="N95">
            <v>0</v>
          </cell>
          <cell r="Q95">
            <v>0</v>
          </cell>
          <cell r="S95">
            <v>0</v>
          </cell>
          <cell r="U95">
            <v>0</v>
          </cell>
          <cell r="V95">
            <v>0</v>
          </cell>
        </row>
        <row r="96">
          <cell r="J96">
            <v>0</v>
          </cell>
          <cell r="L96">
            <v>0</v>
          </cell>
          <cell r="M96">
            <v>0</v>
          </cell>
          <cell r="N96">
            <v>0</v>
          </cell>
          <cell r="Q96">
            <v>0</v>
          </cell>
          <cell r="S96">
            <v>0</v>
          </cell>
          <cell r="U96">
            <v>0</v>
          </cell>
          <cell r="V96">
            <v>0</v>
          </cell>
        </row>
        <row r="97">
          <cell r="F97" t="str">
            <v>HERSCHEL</v>
          </cell>
          <cell r="J97">
            <v>0</v>
          </cell>
          <cell r="L97">
            <v>0</v>
          </cell>
          <cell r="M97">
            <v>0</v>
          </cell>
          <cell r="N97">
            <v>0</v>
          </cell>
          <cell r="Q97">
            <v>0</v>
          </cell>
          <cell r="S97">
            <v>0</v>
          </cell>
          <cell r="U97">
            <v>0</v>
          </cell>
          <cell r="V97">
            <v>0</v>
          </cell>
        </row>
        <row r="98">
          <cell r="J98">
            <v>0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S98">
            <v>0</v>
          </cell>
          <cell r="U98">
            <v>0</v>
          </cell>
          <cell r="V98">
            <v>0</v>
          </cell>
        </row>
        <row r="99">
          <cell r="J99">
            <v>0</v>
          </cell>
          <cell r="L99">
            <v>0</v>
          </cell>
          <cell r="M99">
            <v>0</v>
          </cell>
          <cell r="N99">
            <v>0</v>
          </cell>
          <cell r="Q99">
            <v>0</v>
          </cell>
          <cell r="S99">
            <v>0</v>
          </cell>
          <cell r="U99">
            <v>0</v>
          </cell>
          <cell r="V99">
            <v>0</v>
          </cell>
        </row>
        <row r="100">
          <cell r="J100">
            <v>0</v>
          </cell>
          <cell r="L100">
            <v>0</v>
          </cell>
          <cell r="M100">
            <v>0</v>
          </cell>
          <cell r="N100">
            <v>0</v>
          </cell>
          <cell r="Q100">
            <v>0</v>
          </cell>
          <cell r="S100">
            <v>0</v>
          </cell>
          <cell r="U100">
            <v>0</v>
          </cell>
          <cell r="V100">
            <v>0</v>
          </cell>
        </row>
        <row r="101"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Q101">
            <v>0</v>
          </cell>
          <cell r="S101">
            <v>0</v>
          </cell>
          <cell r="U101">
            <v>0</v>
          </cell>
          <cell r="V101">
            <v>0</v>
          </cell>
        </row>
        <row r="102">
          <cell r="J102">
            <v>0</v>
          </cell>
          <cell r="L102">
            <v>0</v>
          </cell>
          <cell r="M102">
            <v>0</v>
          </cell>
          <cell r="N102">
            <v>0</v>
          </cell>
          <cell r="Q102">
            <v>0</v>
          </cell>
          <cell r="S102">
            <v>0</v>
          </cell>
          <cell r="U102">
            <v>0</v>
          </cell>
          <cell r="V102">
            <v>0</v>
          </cell>
        </row>
        <row r="103"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Q103">
            <v>0</v>
          </cell>
          <cell r="S103">
            <v>0</v>
          </cell>
          <cell r="U103">
            <v>0</v>
          </cell>
          <cell r="V103">
            <v>0</v>
          </cell>
        </row>
        <row r="104">
          <cell r="J104">
            <v>0</v>
          </cell>
          <cell r="L104">
            <v>0</v>
          </cell>
          <cell r="M104">
            <v>0</v>
          </cell>
          <cell r="N104">
            <v>0</v>
          </cell>
          <cell r="Q104">
            <v>0</v>
          </cell>
          <cell r="S104">
            <v>0</v>
          </cell>
          <cell r="U104">
            <v>0</v>
          </cell>
          <cell r="V104">
            <v>0</v>
          </cell>
        </row>
        <row r="105">
          <cell r="J105">
            <v>0</v>
          </cell>
          <cell r="L105">
            <v>0</v>
          </cell>
          <cell r="M105">
            <v>0</v>
          </cell>
          <cell r="N105">
            <v>0</v>
          </cell>
          <cell r="Q105">
            <v>0</v>
          </cell>
          <cell r="S105">
            <v>0</v>
          </cell>
          <cell r="U105">
            <v>0</v>
          </cell>
          <cell r="V105">
            <v>0</v>
          </cell>
        </row>
        <row r="106">
          <cell r="J106">
            <v>0</v>
          </cell>
          <cell r="L106">
            <v>0</v>
          </cell>
          <cell r="M106">
            <v>0</v>
          </cell>
          <cell r="N106">
            <v>0</v>
          </cell>
          <cell r="Q106">
            <v>0</v>
          </cell>
          <cell r="S106">
            <v>0</v>
          </cell>
          <cell r="U106">
            <v>0</v>
          </cell>
          <cell r="V106">
            <v>0</v>
          </cell>
        </row>
        <row r="107"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Q107">
            <v>0</v>
          </cell>
          <cell r="S107">
            <v>0</v>
          </cell>
          <cell r="U107">
            <v>0</v>
          </cell>
          <cell r="V107">
            <v>0</v>
          </cell>
        </row>
        <row r="108">
          <cell r="J108">
            <v>0</v>
          </cell>
          <cell r="L108">
            <v>0</v>
          </cell>
          <cell r="M108">
            <v>0</v>
          </cell>
          <cell r="N108">
            <v>0</v>
          </cell>
          <cell r="Q108">
            <v>0</v>
          </cell>
          <cell r="S108">
            <v>0</v>
          </cell>
          <cell r="U108">
            <v>0</v>
          </cell>
          <cell r="V108">
            <v>0</v>
          </cell>
        </row>
        <row r="109">
          <cell r="F109" t="str">
            <v>MILDEN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Q109">
            <v>0</v>
          </cell>
          <cell r="S109">
            <v>0</v>
          </cell>
          <cell r="U109">
            <v>0</v>
          </cell>
          <cell r="V109">
            <v>0</v>
          </cell>
        </row>
        <row r="110">
          <cell r="J110">
            <v>0</v>
          </cell>
          <cell r="L110">
            <v>0</v>
          </cell>
          <cell r="M110">
            <v>0</v>
          </cell>
          <cell r="N110">
            <v>0</v>
          </cell>
          <cell r="Q110">
            <v>0</v>
          </cell>
          <cell r="S110">
            <v>0</v>
          </cell>
          <cell r="U110">
            <v>0</v>
          </cell>
          <cell r="V110">
            <v>0</v>
          </cell>
        </row>
        <row r="111">
          <cell r="J111">
            <v>0</v>
          </cell>
          <cell r="L111">
            <v>0</v>
          </cell>
          <cell r="M111">
            <v>0</v>
          </cell>
          <cell r="N111">
            <v>0</v>
          </cell>
          <cell r="Q111">
            <v>0</v>
          </cell>
          <cell r="S111">
            <v>0</v>
          </cell>
          <cell r="U111">
            <v>0</v>
          </cell>
          <cell r="V111">
            <v>0</v>
          </cell>
        </row>
        <row r="112">
          <cell r="J112">
            <v>0</v>
          </cell>
          <cell r="L112">
            <v>0</v>
          </cell>
          <cell r="M112">
            <v>0</v>
          </cell>
          <cell r="N112">
            <v>0</v>
          </cell>
          <cell r="Q112">
            <v>0</v>
          </cell>
          <cell r="S112">
            <v>0</v>
          </cell>
          <cell r="U112">
            <v>0</v>
          </cell>
          <cell r="V112">
            <v>0</v>
          </cell>
        </row>
        <row r="113">
          <cell r="J113">
            <v>0</v>
          </cell>
          <cell r="L113">
            <v>0</v>
          </cell>
          <cell r="M113">
            <v>0</v>
          </cell>
          <cell r="N113">
            <v>0</v>
          </cell>
          <cell r="Q113">
            <v>0</v>
          </cell>
          <cell r="S113">
            <v>0</v>
          </cell>
          <cell r="U113">
            <v>0</v>
          </cell>
          <cell r="V113">
            <v>0</v>
          </cell>
        </row>
        <row r="114">
          <cell r="J114">
            <v>0</v>
          </cell>
          <cell r="L114">
            <v>0</v>
          </cell>
          <cell r="M114">
            <v>0</v>
          </cell>
          <cell r="N114">
            <v>0</v>
          </cell>
          <cell r="Q114">
            <v>0</v>
          </cell>
          <cell r="S114">
            <v>0</v>
          </cell>
          <cell r="U114">
            <v>0</v>
          </cell>
          <cell r="V114">
            <v>0</v>
          </cell>
        </row>
        <row r="115">
          <cell r="J115">
            <v>0</v>
          </cell>
          <cell r="L115">
            <v>0</v>
          </cell>
          <cell r="M115">
            <v>0</v>
          </cell>
          <cell r="N115">
            <v>0</v>
          </cell>
          <cell r="Q115">
            <v>0</v>
          </cell>
          <cell r="S115">
            <v>0</v>
          </cell>
          <cell r="U115">
            <v>0</v>
          </cell>
          <cell r="V115">
            <v>0</v>
          </cell>
        </row>
        <row r="116"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Q116">
            <v>0</v>
          </cell>
          <cell r="S116">
            <v>0</v>
          </cell>
          <cell r="U116">
            <v>0</v>
          </cell>
          <cell r="V116">
            <v>0</v>
          </cell>
        </row>
        <row r="117"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Q117">
            <v>0</v>
          </cell>
          <cell r="S117">
            <v>0</v>
          </cell>
          <cell r="U117">
            <v>0</v>
          </cell>
          <cell r="V117">
            <v>0</v>
          </cell>
        </row>
        <row r="118"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Q118">
            <v>0</v>
          </cell>
          <cell r="S118">
            <v>0</v>
          </cell>
          <cell r="U118">
            <v>0</v>
          </cell>
          <cell r="V118">
            <v>0</v>
          </cell>
        </row>
        <row r="119">
          <cell r="J119">
            <v>0</v>
          </cell>
          <cell r="L119">
            <v>0</v>
          </cell>
          <cell r="M119">
            <v>0</v>
          </cell>
          <cell r="N119">
            <v>0</v>
          </cell>
          <cell r="Q119">
            <v>0</v>
          </cell>
          <cell r="S119">
            <v>0</v>
          </cell>
          <cell r="U119">
            <v>0</v>
          </cell>
          <cell r="V119">
            <v>0</v>
          </cell>
        </row>
        <row r="120"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Q120">
            <v>0</v>
          </cell>
          <cell r="S120">
            <v>0</v>
          </cell>
          <cell r="U120">
            <v>0</v>
          </cell>
          <cell r="V120">
            <v>0</v>
          </cell>
        </row>
        <row r="121">
          <cell r="F121" t="str">
            <v>LOREBURN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  <cell r="Q121">
            <v>0</v>
          </cell>
          <cell r="S121">
            <v>0</v>
          </cell>
          <cell r="U121">
            <v>0</v>
          </cell>
          <cell r="V121">
            <v>0</v>
          </cell>
        </row>
        <row r="122">
          <cell r="J122">
            <v>0</v>
          </cell>
          <cell r="L122">
            <v>0</v>
          </cell>
          <cell r="M122">
            <v>0</v>
          </cell>
          <cell r="N122">
            <v>0</v>
          </cell>
          <cell r="Q122">
            <v>0</v>
          </cell>
          <cell r="S122">
            <v>0</v>
          </cell>
          <cell r="U122">
            <v>0</v>
          </cell>
          <cell r="V122">
            <v>0</v>
          </cell>
        </row>
        <row r="123">
          <cell r="J123">
            <v>0</v>
          </cell>
          <cell r="L123">
            <v>0</v>
          </cell>
          <cell r="M123">
            <v>0</v>
          </cell>
          <cell r="N123">
            <v>0</v>
          </cell>
          <cell r="Q123">
            <v>0</v>
          </cell>
          <cell r="S123">
            <v>0</v>
          </cell>
          <cell r="U123">
            <v>0</v>
          </cell>
          <cell r="V123">
            <v>0</v>
          </cell>
        </row>
        <row r="124">
          <cell r="J124">
            <v>0</v>
          </cell>
          <cell r="L124">
            <v>0</v>
          </cell>
          <cell r="M124">
            <v>0</v>
          </cell>
          <cell r="N124">
            <v>0</v>
          </cell>
          <cell r="Q124">
            <v>0</v>
          </cell>
          <cell r="S124">
            <v>0</v>
          </cell>
          <cell r="U124">
            <v>0</v>
          </cell>
          <cell r="V124">
            <v>0</v>
          </cell>
        </row>
        <row r="125">
          <cell r="J125">
            <v>0</v>
          </cell>
          <cell r="L125">
            <v>0</v>
          </cell>
          <cell r="M125">
            <v>0</v>
          </cell>
          <cell r="N125">
            <v>0</v>
          </cell>
          <cell r="Q125">
            <v>0</v>
          </cell>
          <cell r="S125">
            <v>0</v>
          </cell>
          <cell r="U125">
            <v>0</v>
          </cell>
          <cell r="V125">
            <v>0</v>
          </cell>
        </row>
        <row r="126">
          <cell r="J126">
            <v>0</v>
          </cell>
          <cell r="L126">
            <v>0</v>
          </cell>
          <cell r="M126">
            <v>0</v>
          </cell>
          <cell r="N126">
            <v>0</v>
          </cell>
          <cell r="Q126">
            <v>0</v>
          </cell>
          <cell r="S126">
            <v>0</v>
          </cell>
          <cell r="U126">
            <v>0</v>
          </cell>
          <cell r="V126">
            <v>0</v>
          </cell>
        </row>
        <row r="127">
          <cell r="J127">
            <v>0</v>
          </cell>
          <cell r="L127">
            <v>0</v>
          </cell>
          <cell r="M127">
            <v>0</v>
          </cell>
          <cell r="N127">
            <v>0</v>
          </cell>
          <cell r="Q127">
            <v>0</v>
          </cell>
          <cell r="S127">
            <v>0</v>
          </cell>
          <cell r="U127">
            <v>0</v>
          </cell>
          <cell r="V127">
            <v>0</v>
          </cell>
        </row>
        <row r="128">
          <cell r="J128">
            <v>0</v>
          </cell>
          <cell r="L128">
            <v>0</v>
          </cell>
          <cell r="M128">
            <v>0</v>
          </cell>
          <cell r="N128">
            <v>0</v>
          </cell>
          <cell r="Q128">
            <v>0</v>
          </cell>
          <cell r="S128">
            <v>0</v>
          </cell>
          <cell r="U128">
            <v>0</v>
          </cell>
          <cell r="V128">
            <v>0</v>
          </cell>
        </row>
        <row r="129">
          <cell r="J129">
            <v>0</v>
          </cell>
          <cell r="L129">
            <v>0</v>
          </cell>
          <cell r="M129">
            <v>0</v>
          </cell>
          <cell r="N129">
            <v>0</v>
          </cell>
          <cell r="Q129">
            <v>0</v>
          </cell>
          <cell r="S129">
            <v>0</v>
          </cell>
          <cell r="U129">
            <v>0</v>
          </cell>
          <cell r="V129">
            <v>0</v>
          </cell>
        </row>
        <row r="130"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Q130">
            <v>0</v>
          </cell>
          <cell r="S130">
            <v>0</v>
          </cell>
          <cell r="U130">
            <v>0</v>
          </cell>
          <cell r="V130">
            <v>0</v>
          </cell>
        </row>
        <row r="131">
          <cell r="J131">
            <v>0</v>
          </cell>
          <cell r="L131">
            <v>0</v>
          </cell>
          <cell r="M131">
            <v>0</v>
          </cell>
          <cell r="N131">
            <v>0</v>
          </cell>
          <cell r="Q131">
            <v>0</v>
          </cell>
          <cell r="S131">
            <v>0</v>
          </cell>
          <cell r="U131">
            <v>0</v>
          </cell>
          <cell r="V131">
            <v>0</v>
          </cell>
        </row>
        <row r="132">
          <cell r="J132">
            <v>0</v>
          </cell>
          <cell r="L132">
            <v>0</v>
          </cell>
          <cell r="M132">
            <v>0</v>
          </cell>
          <cell r="N132">
            <v>0</v>
          </cell>
          <cell r="Q132">
            <v>0</v>
          </cell>
          <cell r="S132">
            <v>0</v>
          </cell>
          <cell r="U132">
            <v>0</v>
          </cell>
          <cell r="V132">
            <v>0</v>
          </cell>
        </row>
        <row r="133">
          <cell r="F133" t="str">
            <v>CRAIK</v>
          </cell>
          <cell r="J133">
            <v>0</v>
          </cell>
          <cell r="L133">
            <v>0</v>
          </cell>
          <cell r="M133">
            <v>0</v>
          </cell>
          <cell r="N133">
            <v>0</v>
          </cell>
          <cell r="Q133">
            <v>0</v>
          </cell>
          <cell r="S133">
            <v>0</v>
          </cell>
          <cell r="U133">
            <v>0</v>
          </cell>
          <cell r="V133">
            <v>0</v>
          </cell>
        </row>
        <row r="134">
          <cell r="J134">
            <v>0</v>
          </cell>
          <cell r="L134">
            <v>0</v>
          </cell>
          <cell r="M134">
            <v>0</v>
          </cell>
          <cell r="N134">
            <v>0</v>
          </cell>
          <cell r="Q134">
            <v>0</v>
          </cell>
          <cell r="S134">
            <v>0</v>
          </cell>
          <cell r="U134">
            <v>0</v>
          </cell>
          <cell r="V134">
            <v>0</v>
          </cell>
        </row>
        <row r="135"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Q135">
            <v>0</v>
          </cell>
          <cell r="S135">
            <v>0</v>
          </cell>
          <cell r="U135">
            <v>0</v>
          </cell>
          <cell r="V135">
            <v>0</v>
          </cell>
        </row>
        <row r="136">
          <cell r="J136">
            <v>0</v>
          </cell>
          <cell r="L136">
            <v>0</v>
          </cell>
          <cell r="M136">
            <v>0</v>
          </cell>
          <cell r="N136">
            <v>0</v>
          </cell>
          <cell r="Q136">
            <v>0</v>
          </cell>
          <cell r="S136">
            <v>0</v>
          </cell>
          <cell r="U136">
            <v>0</v>
          </cell>
          <cell r="V136">
            <v>0</v>
          </cell>
        </row>
        <row r="137">
          <cell r="J137">
            <v>0</v>
          </cell>
          <cell r="L137">
            <v>0</v>
          </cell>
          <cell r="M137">
            <v>0</v>
          </cell>
          <cell r="N137">
            <v>0</v>
          </cell>
          <cell r="Q137">
            <v>0</v>
          </cell>
          <cell r="S137">
            <v>0</v>
          </cell>
          <cell r="U137">
            <v>0</v>
          </cell>
          <cell r="V137">
            <v>0</v>
          </cell>
        </row>
        <row r="138">
          <cell r="J138">
            <v>0</v>
          </cell>
          <cell r="L138">
            <v>0</v>
          </cell>
          <cell r="M138">
            <v>0</v>
          </cell>
          <cell r="N138">
            <v>0</v>
          </cell>
          <cell r="Q138">
            <v>0</v>
          </cell>
          <cell r="S138">
            <v>0</v>
          </cell>
          <cell r="U138">
            <v>0</v>
          </cell>
          <cell r="V138">
            <v>0</v>
          </cell>
        </row>
        <row r="139">
          <cell r="J139">
            <v>0</v>
          </cell>
          <cell r="L139">
            <v>0</v>
          </cell>
          <cell r="M139">
            <v>0</v>
          </cell>
          <cell r="N139">
            <v>0</v>
          </cell>
          <cell r="Q139">
            <v>0</v>
          </cell>
          <cell r="S139">
            <v>0</v>
          </cell>
          <cell r="U139">
            <v>0</v>
          </cell>
          <cell r="V139">
            <v>0</v>
          </cell>
        </row>
        <row r="140">
          <cell r="J140">
            <v>0</v>
          </cell>
          <cell r="L140">
            <v>0</v>
          </cell>
          <cell r="M140">
            <v>0</v>
          </cell>
          <cell r="N140">
            <v>0</v>
          </cell>
          <cell r="Q140">
            <v>0</v>
          </cell>
          <cell r="S140">
            <v>0</v>
          </cell>
          <cell r="U140">
            <v>0</v>
          </cell>
          <cell r="V140">
            <v>0</v>
          </cell>
        </row>
        <row r="141"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Q141">
            <v>0</v>
          </cell>
          <cell r="S141">
            <v>0</v>
          </cell>
          <cell r="U141">
            <v>0</v>
          </cell>
          <cell r="V141">
            <v>0</v>
          </cell>
        </row>
        <row r="142">
          <cell r="J142">
            <v>0</v>
          </cell>
          <cell r="L142">
            <v>0</v>
          </cell>
          <cell r="M142">
            <v>0</v>
          </cell>
          <cell r="N142">
            <v>0</v>
          </cell>
          <cell r="Q142">
            <v>0</v>
          </cell>
          <cell r="S142">
            <v>0</v>
          </cell>
          <cell r="U142">
            <v>0</v>
          </cell>
          <cell r="V142">
            <v>0</v>
          </cell>
        </row>
        <row r="143">
          <cell r="J143">
            <v>0</v>
          </cell>
          <cell r="L143">
            <v>0</v>
          </cell>
          <cell r="M143">
            <v>0</v>
          </cell>
          <cell r="N143">
            <v>0</v>
          </cell>
          <cell r="Q143">
            <v>0</v>
          </cell>
          <cell r="S143">
            <v>0</v>
          </cell>
          <cell r="U143">
            <v>0</v>
          </cell>
          <cell r="V143">
            <v>0</v>
          </cell>
        </row>
        <row r="144"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Q144">
            <v>0</v>
          </cell>
          <cell r="S144">
            <v>0</v>
          </cell>
          <cell r="U144">
            <v>0</v>
          </cell>
          <cell r="V144">
            <v>0</v>
          </cell>
        </row>
        <row r="145"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Q145">
            <v>0</v>
          </cell>
          <cell r="S145">
            <v>0</v>
          </cell>
          <cell r="U145">
            <v>0</v>
          </cell>
          <cell r="V145">
            <v>0</v>
          </cell>
        </row>
        <row r="146">
          <cell r="F146" t="str">
            <v>SUB TOTAL COSTS:</v>
          </cell>
          <cell r="J146">
            <v>0</v>
          </cell>
          <cell r="N146">
            <v>0</v>
          </cell>
          <cell r="P146">
            <v>0</v>
          </cell>
          <cell r="Q146">
            <v>0</v>
          </cell>
          <cell r="S146">
            <v>0</v>
          </cell>
          <cell r="T146" t="str">
            <v/>
          </cell>
          <cell r="U146">
            <v>0</v>
          </cell>
          <cell r="V146">
            <v>0</v>
          </cell>
        </row>
        <row r="147">
          <cell r="V147">
            <v>0</v>
          </cell>
        </row>
        <row r="148">
          <cell r="J148">
            <v>0</v>
          </cell>
          <cell r="L148">
            <v>0</v>
          </cell>
          <cell r="M148">
            <v>0</v>
          </cell>
          <cell r="N148">
            <v>0</v>
          </cell>
          <cell r="V148">
            <v>0</v>
          </cell>
        </row>
        <row r="149"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V149">
            <v>0</v>
          </cell>
        </row>
        <row r="150">
          <cell r="V150">
            <v>0</v>
          </cell>
        </row>
        <row r="151">
          <cell r="F151" t="str">
            <v>TOTAL PROTECTIVE COATING COSTS:</v>
          </cell>
          <cell r="J151">
            <v>0</v>
          </cell>
          <cell r="L151">
            <v>0</v>
          </cell>
          <cell r="N151">
            <v>0</v>
          </cell>
          <cell r="P151">
            <v>0</v>
          </cell>
          <cell r="Q151">
            <v>0</v>
          </cell>
          <cell r="S151">
            <v>0</v>
          </cell>
          <cell r="T151" t="str">
            <v/>
          </cell>
          <cell r="U151">
            <v>0</v>
          </cell>
          <cell r="V151">
            <v>0</v>
          </cell>
        </row>
        <row r="152">
          <cell r="U152" t="str">
            <v>Math Check:</v>
          </cell>
          <cell r="V152">
            <v>0</v>
          </cell>
        </row>
      </sheetData>
      <sheetData sheetId="26">
        <row r="14">
          <cell r="A14" t="str">
            <v>WORK ITEM</v>
          </cell>
          <cell r="B14" t="str">
            <v>TASK #</v>
          </cell>
          <cell r="C14" t="str">
            <v>FUND TYPE</v>
          </cell>
          <cell r="D14" t="str">
            <v>COLT
CofA</v>
          </cell>
          <cell r="E14" t="str">
            <v>Tag #</v>
          </cell>
          <cell r="F14" t="str">
            <v xml:space="preserve">DESCRIPTION </v>
          </cell>
          <cell r="G14" t="str">
            <v>QTY</v>
          </cell>
          <cell r="H14" t="str">
            <v>UNIT of MEAS.</v>
          </cell>
          <cell r="I14" t="str">
            <v>UNIT PRICE</v>
          </cell>
          <cell r="J14" t="str">
            <v>TOTAL AMOUNT</v>
          </cell>
          <cell r="K14" t="str">
            <v>UNIT HOURS</v>
          </cell>
          <cell r="L14" t="str">
            <v>TOTAL HOURS</v>
          </cell>
          <cell r="M14" t="str">
            <v>HOURLY RATE</v>
          </cell>
          <cell r="N14" t="str">
            <v>TOTAL LABOUR</v>
          </cell>
          <cell r="O14" t="str">
            <v>UNIT PRICE</v>
          </cell>
          <cell r="P14" t="str">
            <v>HOURS</v>
          </cell>
          <cell r="Q14" t="str">
            <v>TOTAL SUBCONTRACT</v>
          </cell>
          <cell r="R14" t="str">
            <v>UNIT HOURS (E)</v>
          </cell>
          <cell r="S14" t="str">
            <v>TOTAL HOURS (E)</v>
          </cell>
          <cell r="T14" t="str">
            <v>HOURLY RATE (E)</v>
          </cell>
          <cell r="U14" t="str">
            <v>TOTAL EQUIPMENT</v>
          </cell>
          <cell r="V14" t="str">
            <v>TOTAL COSTS</v>
          </cell>
        </row>
        <row r="15">
          <cell r="J15">
            <v>0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S15">
            <v>0</v>
          </cell>
          <cell r="U15">
            <v>0</v>
          </cell>
          <cell r="V15">
            <v>0</v>
          </cell>
        </row>
        <row r="16">
          <cell r="F16" t="str">
            <v>EDMONTON TERMINAL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</row>
        <row r="17">
          <cell r="J17">
            <v>0</v>
          </cell>
          <cell r="L17">
            <v>0</v>
          </cell>
          <cell r="M17">
            <v>0</v>
          </cell>
          <cell r="N17">
            <v>0</v>
          </cell>
          <cell r="Q17">
            <v>0</v>
          </cell>
          <cell r="S17">
            <v>0</v>
          </cell>
          <cell r="U17">
            <v>0</v>
          </cell>
          <cell r="V17">
            <v>0</v>
          </cell>
        </row>
        <row r="18">
          <cell r="F18" t="str">
            <v>ESB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Q18">
            <v>0</v>
          </cell>
          <cell r="S18">
            <v>0</v>
          </cell>
          <cell r="U18">
            <v>0</v>
          </cell>
          <cell r="V18">
            <v>0</v>
          </cell>
        </row>
        <row r="19">
          <cell r="B19">
            <v>10</v>
          </cell>
          <cell r="D19" t="str">
            <v>J1000</v>
          </cell>
          <cell r="F19" t="str">
            <v>Fire Detection (Heat Detector)</v>
          </cell>
          <cell r="G19">
            <v>4</v>
          </cell>
          <cell r="H19" t="str">
            <v>EA</v>
          </cell>
          <cell r="I19">
            <v>233.75</v>
          </cell>
          <cell r="J19">
            <v>935</v>
          </cell>
          <cell r="K19">
            <v>5.2</v>
          </cell>
          <cell r="L19">
            <v>20.8</v>
          </cell>
          <cell r="M19">
            <v>92</v>
          </cell>
          <cell r="N19">
            <v>1913.6000000000001</v>
          </cell>
          <cell r="Q19">
            <v>0</v>
          </cell>
          <cell r="S19">
            <v>0</v>
          </cell>
          <cell r="U19">
            <v>0</v>
          </cell>
          <cell r="V19">
            <v>2848.6000000000004</v>
          </cell>
        </row>
        <row r="20">
          <cell r="B20">
            <v>10</v>
          </cell>
          <cell r="D20" t="str">
            <v>J9000</v>
          </cell>
          <cell r="F20" t="str">
            <v xml:space="preserve">   - Bulks</v>
          </cell>
          <cell r="G20">
            <v>4</v>
          </cell>
          <cell r="H20" t="str">
            <v>LOT</v>
          </cell>
          <cell r="I20">
            <v>50</v>
          </cell>
          <cell r="J20">
            <v>200</v>
          </cell>
          <cell r="K20">
            <v>2.6</v>
          </cell>
          <cell r="L20">
            <v>10.4</v>
          </cell>
          <cell r="M20">
            <v>92</v>
          </cell>
          <cell r="N20">
            <v>956.80000000000007</v>
          </cell>
          <cell r="Q20">
            <v>0</v>
          </cell>
          <cell r="S20">
            <v>0</v>
          </cell>
          <cell r="U20">
            <v>0</v>
          </cell>
          <cell r="V20">
            <v>1156.8000000000002</v>
          </cell>
        </row>
        <row r="21">
          <cell r="B21">
            <v>10</v>
          </cell>
          <cell r="D21" t="str">
            <v>J1000</v>
          </cell>
          <cell r="F21" t="str">
            <v>Smoke Detector</v>
          </cell>
          <cell r="G21">
            <v>2</v>
          </cell>
          <cell r="H21" t="str">
            <v>EA</v>
          </cell>
          <cell r="I21">
            <v>233.75</v>
          </cell>
          <cell r="J21">
            <v>467.5</v>
          </cell>
          <cell r="K21">
            <v>5.2</v>
          </cell>
          <cell r="L21">
            <v>10.4</v>
          </cell>
          <cell r="M21">
            <v>92</v>
          </cell>
          <cell r="N21">
            <v>956.80000000000007</v>
          </cell>
          <cell r="Q21">
            <v>0</v>
          </cell>
          <cell r="S21">
            <v>0</v>
          </cell>
          <cell r="U21">
            <v>0</v>
          </cell>
          <cell r="V21">
            <v>1424.3000000000002</v>
          </cell>
        </row>
        <row r="22">
          <cell r="B22">
            <v>10</v>
          </cell>
          <cell r="D22" t="str">
            <v>J1000</v>
          </cell>
          <cell r="F22" t="str">
            <v>Gas Detection (H2S Detection)</v>
          </cell>
          <cell r="G22">
            <v>2</v>
          </cell>
          <cell r="H22" t="str">
            <v>EA</v>
          </cell>
          <cell r="I22">
            <v>1885</v>
          </cell>
          <cell r="J22">
            <v>3770</v>
          </cell>
          <cell r="K22">
            <v>5.2</v>
          </cell>
          <cell r="L22">
            <v>10.4</v>
          </cell>
          <cell r="M22">
            <v>92</v>
          </cell>
          <cell r="N22">
            <v>956.80000000000007</v>
          </cell>
          <cell r="Q22">
            <v>0</v>
          </cell>
          <cell r="S22">
            <v>0</v>
          </cell>
          <cell r="U22">
            <v>0</v>
          </cell>
          <cell r="V22">
            <v>4726.8</v>
          </cell>
        </row>
        <row r="23">
          <cell r="B23">
            <v>10</v>
          </cell>
          <cell r="D23" t="str">
            <v>J6000</v>
          </cell>
          <cell r="F23" t="str">
            <v>PLC Cabinets and hardware (wired)</v>
          </cell>
          <cell r="G23">
            <v>1</v>
          </cell>
          <cell r="H23" t="str">
            <v>LOT</v>
          </cell>
          <cell r="I23">
            <v>55000</v>
          </cell>
          <cell r="J23">
            <v>55000</v>
          </cell>
          <cell r="K23">
            <v>75</v>
          </cell>
          <cell r="L23">
            <v>75</v>
          </cell>
          <cell r="M23">
            <v>92</v>
          </cell>
          <cell r="N23">
            <v>6900</v>
          </cell>
          <cell r="Q23">
            <v>0</v>
          </cell>
          <cell r="S23">
            <v>0</v>
          </cell>
          <cell r="U23">
            <v>0</v>
          </cell>
          <cell r="V23">
            <v>61900</v>
          </cell>
        </row>
        <row r="24">
          <cell r="B24">
            <v>10</v>
          </cell>
          <cell r="D24" t="str">
            <v>J6000</v>
          </cell>
          <cell r="F24" t="str">
            <v>Communications and HMI Cabinet and equipment</v>
          </cell>
          <cell r="G24">
            <v>1</v>
          </cell>
          <cell r="H24" t="str">
            <v>LOT</v>
          </cell>
          <cell r="I24">
            <v>25000</v>
          </cell>
          <cell r="J24">
            <v>25000</v>
          </cell>
          <cell r="K24">
            <v>40</v>
          </cell>
          <cell r="L24">
            <v>40</v>
          </cell>
          <cell r="M24">
            <v>92</v>
          </cell>
          <cell r="N24">
            <v>3680</v>
          </cell>
          <cell r="Q24">
            <v>0</v>
          </cell>
          <cell r="S24">
            <v>0</v>
          </cell>
          <cell r="U24">
            <v>0</v>
          </cell>
          <cell r="V24">
            <v>28680</v>
          </cell>
        </row>
        <row r="25">
          <cell r="B25">
            <v>10</v>
          </cell>
          <cell r="D25" t="str">
            <v>J6000</v>
          </cell>
          <cell r="F25" t="str">
            <v>Communications Interface</v>
          </cell>
          <cell r="G25">
            <v>1</v>
          </cell>
          <cell r="H25" t="str">
            <v>LOT</v>
          </cell>
          <cell r="I25">
            <v>5000</v>
          </cell>
          <cell r="J25">
            <v>5000</v>
          </cell>
          <cell r="K25">
            <v>20</v>
          </cell>
          <cell r="L25">
            <v>20</v>
          </cell>
          <cell r="M25">
            <v>92</v>
          </cell>
          <cell r="N25">
            <v>1840</v>
          </cell>
          <cell r="Q25">
            <v>0</v>
          </cell>
          <cell r="S25">
            <v>0</v>
          </cell>
          <cell r="U25">
            <v>0</v>
          </cell>
          <cell r="V25">
            <v>6840</v>
          </cell>
        </row>
        <row r="26">
          <cell r="J26">
            <v>0</v>
          </cell>
          <cell r="L26">
            <v>0</v>
          </cell>
          <cell r="M26">
            <v>0</v>
          </cell>
          <cell r="N26">
            <v>0</v>
          </cell>
          <cell r="Q26">
            <v>0</v>
          </cell>
          <cell r="S26">
            <v>0</v>
          </cell>
          <cell r="U26">
            <v>0</v>
          </cell>
          <cell r="V26">
            <v>0</v>
          </cell>
        </row>
        <row r="27">
          <cell r="F27" t="str">
            <v>ALLOWANCES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Q27">
            <v>0</v>
          </cell>
          <cell r="S27">
            <v>0</v>
          </cell>
          <cell r="U27">
            <v>0</v>
          </cell>
          <cell r="V27">
            <v>0</v>
          </cell>
        </row>
        <row r="28">
          <cell r="B28">
            <v>10</v>
          </cell>
          <cell r="D28" t="str">
            <v>J1000</v>
          </cell>
          <cell r="F28" t="str">
            <v>MTO Allowance - 10%</v>
          </cell>
          <cell r="G28">
            <v>1</v>
          </cell>
          <cell r="H28" t="str">
            <v>LOT</v>
          </cell>
          <cell r="I28">
            <v>517.25</v>
          </cell>
          <cell r="J28">
            <v>517.25</v>
          </cell>
          <cell r="K28">
            <v>4.16</v>
          </cell>
          <cell r="L28">
            <v>4.16</v>
          </cell>
          <cell r="M28">
            <v>92</v>
          </cell>
          <cell r="N28">
            <v>382.72</v>
          </cell>
          <cell r="Q28">
            <v>0</v>
          </cell>
          <cell r="S28">
            <v>0</v>
          </cell>
          <cell r="U28">
            <v>0</v>
          </cell>
          <cell r="V28">
            <v>899.97</v>
          </cell>
        </row>
        <row r="29">
          <cell r="B29">
            <v>10</v>
          </cell>
          <cell r="D29" t="str">
            <v>J1000</v>
          </cell>
          <cell r="F29" t="str">
            <v>Productivity Loss - 30% of DFL</v>
          </cell>
          <cell r="G29">
            <v>1</v>
          </cell>
          <cell r="H29" t="str">
            <v>LOT</v>
          </cell>
          <cell r="J29">
            <v>0</v>
          </cell>
          <cell r="K29">
            <v>12.48</v>
          </cell>
          <cell r="L29">
            <v>12.48</v>
          </cell>
          <cell r="M29">
            <v>92</v>
          </cell>
          <cell r="N29">
            <v>1148.1600000000001</v>
          </cell>
          <cell r="Q29">
            <v>0</v>
          </cell>
          <cell r="S29">
            <v>0</v>
          </cell>
          <cell r="U29">
            <v>0</v>
          </cell>
          <cell r="V29">
            <v>1148.1600000000001</v>
          </cell>
        </row>
        <row r="30">
          <cell r="B30">
            <v>10</v>
          </cell>
          <cell r="D30" t="str">
            <v>J1000</v>
          </cell>
          <cell r="F30" t="str">
            <v>Winter Allowance - 15% of DFL</v>
          </cell>
          <cell r="G30">
            <v>1</v>
          </cell>
          <cell r="H30" t="str">
            <v>LOT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Q30">
            <v>0</v>
          </cell>
          <cell r="S30">
            <v>0</v>
          </cell>
          <cell r="U30">
            <v>0</v>
          </cell>
          <cell r="V30">
            <v>0</v>
          </cell>
        </row>
        <row r="31">
          <cell r="B31">
            <v>10</v>
          </cell>
          <cell r="D31" t="str">
            <v>J6000</v>
          </cell>
          <cell r="F31" t="str">
            <v>MTO Allowance - 10%</v>
          </cell>
          <cell r="G31">
            <v>1</v>
          </cell>
          <cell r="H31" t="str">
            <v>LOT</v>
          </cell>
          <cell r="I31">
            <v>8500</v>
          </cell>
          <cell r="J31">
            <v>8500</v>
          </cell>
          <cell r="K31">
            <v>13.5</v>
          </cell>
          <cell r="L31">
            <v>13.5</v>
          </cell>
          <cell r="M31">
            <v>92</v>
          </cell>
          <cell r="N31">
            <v>1242</v>
          </cell>
          <cell r="Q31">
            <v>0</v>
          </cell>
          <cell r="S31">
            <v>0</v>
          </cell>
          <cell r="U31">
            <v>0</v>
          </cell>
          <cell r="V31">
            <v>9742</v>
          </cell>
        </row>
        <row r="32">
          <cell r="B32">
            <v>10</v>
          </cell>
          <cell r="D32" t="str">
            <v>J6000</v>
          </cell>
          <cell r="F32" t="str">
            <v>Productivity Loss - 30% of DFL</v>
          </cell>
          <cell r="G32">
            <v>1</v>
          </cell>
          <cell r="H32" t="str">
            <v>LOT</v>
          </cell>
          <cell r="J32">
            <v>0</v>
          </cell>
          <cell r="K32">
            <v>40.5</v>
          </cell>
          <cell r="L32">
            <v>40.5</v>
          </cell>
          <cell r="M32">
            <v>92</v>
          </cell>
          <cell r="N32">
            <v>3726</v>
          </cell>
          <cell r="Q32">
            <v>0</v>
          </cell>
          <cell r="S32">
            <v>0</v>
          </cell>
          <cell r="U32">
            <v>0</v>
          </cell>
          <cell r="V32">
            <v>3726</v>
          </cell>
        </row>
        <row r="33">
          <cell r="B33">
            <v>10</v>
          </cell>
          <cell r="D33" t="str">
            <v>J6000</v>
          </cell>
          <cell r="F33" t="str">
            <v>Winter Allowance - 15% of DFL</v>
          </cell>
          <cell r="G33">
            <v>1</v>
          </cell>
          <cell r="H33" t="str">
            <v>LOT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Q33">
            <v>0</v>
          </cell>
          <cell r="S33">
            <v>0</v>
          </cell>
          <cell r="U33">
            <v>0</v>
          </cell>
          <cell r="V33">
            <v>0</v>
          </cell>
        </row>
        <row r="34">
          <cell r="B34">
            <v>10</v>
          </cell>
          <cell r="D34" t="str">
            <v>J9000</v>
          </cell>
          <cell r="F34" t="str">
            <v>MTO Allowance - 10%</v>
          </cell>
          <cell r="G34">
            <v>1</v>
          </cell>
          <cell r="H34" t="str">
            <v>LOT</v>
          </cell>
          <cell r="I34">
            <v>20</v>
          </cell>
          <cell r="J34">
            <v>20</v>
          </cell>
          <cell r="K34">
            <v>1.04</v>
          </cell>
          <cell r="L34">
            <v>1.04</v>
          </cell>
          <cell r="M34">
            <v>92</v>
          </cell>
          <cell r="N34">
            <v>95.68</v>
          </cell>
          <cell r="Q34">
            <v>0</v>
          </cell>
          <cell r="S34">
            <v>0</v>
          </cell>
          <cell r="U34">
            <v>0</v>
          </cell>
          <cell r="V34">
            <v>115.68</v>
          </cell>
        </row>
        <row r="35">
          <cell r="B35">
            <v>10</v>
          </cell>
          <cell r="D35" t="str">
            <v>J9000</v>
          </cell>
          <cell r="F35" t="str">
            <v>Productivity Loss - 30% of DFL</v>
          </cell>
          <cell r="G35">
            <v>1</v>
          </cell>
          <cell r="H35" t="str">
            <v>LOT</v>
          </cell>
          <cell r="J35">
            <v>0</v>
          </cell>
          <cell r="K35">
            <v>3.12</v>
          </cell>
          <cell r="L35">
            <v>3.12</v>
          </cell>
          <cell r="M35">
            <v>92</v>
          </cell>
          <cell r="N35">
            <v>287.04000000000002</v>
          </cell>
          <cell r="Q35">
            <v>0</v>
          </cell>
          <cell r="S35">
            <v>0</v>
          </cell>
          <cell r="U35">
            <v>0</v>
          </cell>
          <cell r="V35">
            <v>287.04000000000002</v>
          </cell>
        </row>
        <row r="36">
          <cell r="B36">
            <v>10</v>
          </cell>
          <cell r="D36" t="str">
            <v>J9000</v>
          </cell>
          <cell r="F36" t="str">
            <v>Winter Allowance - 15% of DFL</v>
          </cell>
          <cell r="G36">
            <v>1</v>
          </cell>
          <cell r="H36" t="str">
            <v>LOT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Q36">
            <v>0</v>
          </cell>
          <cell r="S36">
            <v>0</v>
          </cell>
          <cell r="U36">
            <v>0</v>
          </cell>
          <cell r="V36">
            <v>0</v>
          </cell>
        </row>
        <row r="37">
          <cell r="J37">
            <v>0</v>
          </cell>
          <cell r="L37">
            <v>0</v>
          </cell>
          <cell r="M37">
            <v>0</v>
          </cell>
          <cell r="N37">
            <v>0</v>
          </cell>
          <cell r="Q37">
            <v>0</v>
          </cell>
          <cell r="S37">
            <v>0</v>
          </cell>
          <cell r="U37">
            <v>0</v>
          </cell>
          <cell r="V37">
            <v>0</v>
          </cell>
        </row>
        <row r="38">
          <cell r="F38" t="str">
            <v>SCAFFOLDING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Q38">
            <v>0</v>
          </cell>
          <cell r="S38">
            <v>0</v>
          </cell>
          <cell r="U38">
            <v>0</v>
          </cell>
          <cell r="V38">
            <v>0</v>
          </cell>
        </row>
        <row r="39">
          <cell r="B39">
            <v>10</v>
          </cell>
          <cell r="D39" t="str">
            <v>J1000</v>
          </cell>
          <cell r="F39" t="str">
            <v xml:space="preserve">Scaffolding - 3% of DFL </v>
          </cell>
          <cell r="G39">
            <v>1</v>
          </cell>
          <cell r="H39" t="str">
            <v>LOT</v>
          </cell>
          <cell r="J39">
            <v>0</v>
          </cell>
          <cell r="K39">
            <v>1.7472000000000003</v>
          </cell>
          <cell r="L39">
            <v>1.7472000000000003</v>
          </cell>
          <cell r="M39">
            <v>92</v>
          </cell>
          <cell r="N39">
            <v>160.74240000000003</v>
          </cell>
          <cell r="Q39">
            <v>0</v>
          </cell>
          <cell r="S39">
            <v>0</v>
          </cell>
          <cell r="U39">
            <v>0</v>
          </cell>
          <cell r="V39">
            <v>160.74240000000003</v>
          </cell>
        </row>
        <row r="40">
          <cell r="B40">
            <v>10</v>
          </cell>
          <cell r="D40" t="str">
            <v>J6000</v>
          </cell>
          <cell r="F40" t="str">
            <v xml:space="preserve">Scaffolding - 3% of DFL </v>
          </cell>
          <cell r="G40">
            <v>1</v>
          </cell>
          <cell r="H40" t="str">
            <v>LOT</v>
          </cell>
          <cell r="J40">
            <v>0</v>
          </cell>
          <cell r="K40">
            <v>5.67</v>
          </cell>
          <cell r="L40">
            <v>5.67</v>
          </cell>
          <cell r="M40">
            <v>92</v>
          </cell>
          <cell r="N40">
            <v>521.64</v>
          </cell>
          <cell r="Q40">
            <v>0</v>
          </cell>
          <cell r="S40">
            <v>0</v>
          </cell>
          <cell r="U40">
            <v>0</v>
          </cell>
          <cell r="V40">
            <v>521.64</v>
          </cell>
        </row>
        <row r="41">
          <cell r="B41">
            <v>10</v>
          </cell>
          <cell r="D41" t="str">
            <v>J9000</v>
          </cell>
          <cell r="F41" t="str">
            <v xml:space="preserve">Scaffolding - 3% of DFL </v>
          </cell>
          <cell r="G41">
            <v>1</v>
          </cell>
          <cell r="H41" t="str">
            <v>LOT</v>
          </cell>
          <cell r="J41">
            <v>0</v>
          </cell>
          <cell r="K41">
            <v>0.43680000000000008</v>
          </cell>
          <cell r="L41">
            <v>0.43680000000000008</v>
          </cell>
          <cell r="M41">
            <v>92</v>
          </cell>
          <cell r="N41">
            <v>40.185600000000008</v>
          </cell>
          <cell r="Q41">
            <v>0</v>
          </cell>
          <cell r="S41">
            <v>0</v>
          </cell>
          <cell r="U41">
            <v>0</v>
          </cell>
          <cell r="V41">
            <v>40.185600000000008</v>
          </cell>
        </row>
        <row r="42">
          <cell r="J42">
            <v>0</v>
          </cell>
          <cell r="L42">
            <v>0</v>
          </cell>
          <cell r="M42">
            <v>0</v>
          </cell>
          <cell r="N42">
            <v>0</v>
          </cell>
          <cell r="Q42">
            <v>0</v>
          </cell>
          <cell r="S42">
            <v>0</v>
          </cell>
          <cell r="U42">
            <v>0</v>
          </cell>
          <cell r="V42">
            <v>0</v>
          </cell>
        </row>
        <row r="43">
          <cell r="F43" t="str">
            <v>SUBTOTAL HRS - FOR CAMP AND INDIRECT CALC</v>
          </cell>
          <cell r="J43">
            <v>0</v>
          </cell>
          <cell r="L43">
            <v>269.65400000000005</v>
          </cell>
          <cell r="M43">
            <v>0</v>
          </cell>
          <cell r="N43">
            <v>0</v>
          </cell>
          <cell r="P43">
            <v>0</v>
          </cell>
          <cell r="Q43">
            <v>0</v>
          </cell>
          <cell r="S43">
            <v>0</v>
          </cell>
          <cell r="U43">
            <v>0</v>
          </cell>
          <cell r="V43">
            <v>0</v>
          </cell>
        </row>
        <row r="44">
          <cell r="J44">
            <v>0</v>
          </cell>
          <cell r="L44">
            <v>0</v>
          </cell>
          <cell r="M44">
            <v>0</v>
          </cell>
          <cell r="N44">
            <v>0</v>
          </cell>
          <cell r="Q44">
            <v>0</v>
          </cell>
          <cell r="S44">
            <v>0</v>
          </cell>
          <cell r="U44">
            <v>0</v>
          </cell>
          <cell r="V44">
            <v>0</v>
          </cell>
        </row>
        <row r="45">
          <cell r="F45" t="str">
            <v>EDMONTON PUMP STATION</v>
          </cell>
          <cell r="J45">
            <v>0</v>
          </cell>
          <cell r="L45">
            <v>0</v>
          </cell>
          <cell r="M45">
            <v>0</v>
          </cell>
          <cell r="N45">
            <v>0</v>
          </cell>
          <cell r="Q45">
            <v>0</v>
          </cell>
          <cell r="S45">
            <v>0</v>
          </cell>
          <cell r="U45">
            <v>0</v>
          </cell>
          <cell r="V45">
            <v>0</v>
          </cell>
        </row>
        <row r="46">
          <cell r="F46" t="str">
            <v>Trap</v>
          </cell>
          <cell r="J46">
            <v>0</v>
          </cell>
          <cell r="L46">
            <v>0</v>
          </cell>
          <cell r="M46">
            <v>0</v>
          </cell>
          <cell r="N46">
            <v>0</v>
          </cell>
          <cell r="Q46">
            <v>0</v>
          </cell>
          <cell r="S46">
            <v>0</v>
          </cell>
          <cell r="U46">
            <v>0</v>
          </cell>
          <cell r="V46">
            <v>0</v>
          </cell>
        </row>
        <row r="47">
          <cell r="B47">
            <v>11</v>
          </cell>
          <cell r="D47" t="str">
            <v>J1000</v>
          </cell>
          <cell r="F47" t="str">
            <v>T.D. Williamson PIG-SIG IV Pig Passage Indicator</v>
          </cell>
          <cell r="G47">
            <v>1</v>
          </cell>
          <cell r="H47" t="str">
            <v>EA</v>
          </cell>
          <cell r="I47">
            <v>1689.8</v>
          </cell>
          <cell r="J47">
            <v>1689.8</v>
          </cell>
          <cell r="K47">
            <v>7.8</v>
          </cell>
          <cell r="L47">
            <v>7.8</v>
          </cell>
          <cell r="M47">
            <v>92</v>
          </cell>
          <cell r="N47">
            <v>717.6</v>
          </cell>
          <cell r="Q47">
            <v>0</v>
          </cell>
          <cell r="S47">
            <v>0</v>
          </cell>
          <cell r="U47">
            <v>0</v>
          </cell>
          <cell r="V47">
            <v>2407.4</v>
          </cell>
        </row>
        <row r="48">
          <cell r="B48">
            <v>11</v>
          </cell>
          <cell r="D48" t="str">
            <v>J1000</v>
          </cell>
          <cell r="F48" t="str">
            <v>Wika Press Gauge</v>
          </cell>
          <cell r="G48">
            <v>1</v>
          </cell>
          <cell r="H48" t="str">
            <v>EA</v>
          </cell>
          <cell r="I48">
            <v>368.1</v>
          </cell>
          <cell r="J48">
            <v>368.1</v>
          </cell>
          <cell r="K48">
            <v>5.2</v>
          </cell>
          <cell r="L48">
            <v>5.2</v>
          </cell>
          <cell r="M48">
            <v>92</v>
          </cell>
          <cell r="N48">
            <v>478.40000000000003</v>
          </cell>
          <cell r="Q48">
            <v>0</v>
          </cell>
          <cell r="S48">
            <v>0</v>
          </cell>
          <cell r="U48">
            <v>0</v>
          </cell>
          <cell r="V48">
            <v>846.5</v>
          </cell>
        </row>
        <row r="49">
          <cell r="F49" t="str">
            <v>Discharge changes</v>
          </cell>
          <cell r="J49">
            <v>0</v>
          </cell>
          <cell r="L49">
            <v>0</v>
          </cell>
          <cell r="M49">
            <v>0</v>
          </cell>
          <cell r="N49">
            <v>0</v>
          </cell>
          <cell r="Q49">
            <v>0</v>
          </cell>
          <cell r="S49">
            <v>0</v>
          </cell>
          <cell r="U49">
            <v>0</v>
          </cell>
          <cell r="V49">
            <v>0</v>
          </cell>
        </row>
        <row r="50">
          <cell r="B50">
            <v>11</v>
          </cell>
          <cell r="D50" t="str">
            <v>J1000</v>
          </cell>
          <cell r="F50" t="str">
            <v>Station Discharge Press Tx. PN100</v>
          </cell>
          <cell r="G50">
            <v>2</v>
          </cell>
          <cell r="H50" t="str">
            <v>EA</v>
          </cell>
          <cell r="I50">
            <v>4000</v>
          </cell>
          <cell r="J50">
            <v>8000</v>
          </cell>
          <cell r="K50">
            <v>16</v>
          </cell>
          <cell r="L50">
            <v>32</v>
          </cell>
          <cell r="M50">
            <v>92</v>
          </cell>
          <cell r="N50">
            <v>2944</v>
          </cell>
          <cell r="Q50">
            <v>0</v>
          </cell>
          <cell r="S50">
            <v>0</v>
          </cell>
          <cell r="U50">
            <v>0</v>
          </cell>
          <cell r="V50">
            <v>10944</v>
          </cell>
        </row>
        <row r="51">
          <cell r="B51">
            <v>11</v>
          </cell>
          <cell r="D51" t="str">
            <v>J1000</v>
          </cell>
          <cell r="F51" t="str">
            <v xml:space="preserve"> PCV   Press Control Valve                                              </v>
          </cell>
          <cell r="G51">
            <v>1</v>
          </cell>
          <cell r="H51" t="str">
            <v>EA</v>
          </cell>
          <cell r="I51">
            <v>250000</v>
          </cell>
          <cell r="J51">
            <v>250000</v>
          </cell>
          <cell r="K51">
            <v>13</v>
          </cell>
          <cell r="L51">
            <v>13</v>
          </cell>
          <cell r="M51">
            <v>92</v>
          </cell>
          <cell r="N51">
            <v>1196</v>
          </cell>
          <cell r="Q51">
            <v>0</v>
          </cell>
          <cell r="S51">
            <v>0</v>
          </cell>
          <cell r="U51">
            <v>0</v>
          </cell>
          <cell r="V51">
            <v>251196</v>
          </cell>
        </row>
        <row r="52">
          <cell r="B52">
            <v>11</v>
          </cell>
          <cell r="D52" t="str">
            <v>J1000</v>
          </cell>
          <cell r="F52" t="str">
            <v xml:space="preserve">30" Transit Time Sonic Flowmeter  PN100                                    </v>
          </cell>
          <cell r="G52">
            <v>1</v>
          </cell>
          <cell r="H52" t="str">
            <v>EA</v>
          </cell>
          <cell r="I52">
            <v>70000</v>
          </cell>
          <cell r="J52">
            <v>70000</v>
          </cell>
          <cell r="K52">
            <v>35</v>
          </cell>
          <cell r="L52">
            <v>35</v>
          </cell>
          <cell r="M52">
            <v>92</v>
          </cell>
          <cell r="N52">
            <v>3220</v>
          </cell>
          <cell r="Q52">
            <v>0</v>
          </cell>
          <cell r="S52">
            <v>0</v>
          </cell>
          <cell r="U52">
            <v>0</v>
          </cell>
          <cell r="V52">
            <v>73220</v>
          </cell>
        </row>
        <row r="53">
          <cell r="J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S53">
            <v>0</v>
          </cell>
          <cell r="U53">
            <v>0</v>
          </cell>
          <cell r="V53">
            <v>0</v>
          </cell>
        </row>
        <row r="54">
          <cell r="F54" t="str">
            <v>Pump Changout Mods  3</v>
          </cell>
          <cell r="J54">
            <v>0</v>
          </cell>
          <cell r="L54">
            <v>0</v>
          </cell>
          <cell r="M54">
            <v>0</v>
          </cell>
          <cell r="N54">
            <v>0</v>
          </cell>
          <cell r="Q54">
            <v>0</v>
          </cell>
          <cell r="S54">
            <v>0</v>
          </cell>
          <cell r="U54">
            <v>0</v>
          </cell>
          <cell r="V54">
            <v>0</v>
          </cell>
        </row>
        <row r="55">
          <cell r="B55">
            <v>11</v>
          </cell>
          <cell r="D55" t="str">
            <v>J1000</v>
          </cell>
          <cell r="F55" t="str">
            <v>REMOVE AND REPLACE MONITORING SYSTEM</v>
          </cell>
          <cell r="G55">
            <v>3</v>
          </cell>
          <cell r="H55" t="str">
            <v>LOT</v>
          </cell>
          <cell r="J55">
            <v>0</v>
          </cell>
          <cell r="K55">
            <v>50</v>
          </cell>
          <cell r="L55">
            <v>150</v>
          </cell>
          <cell r="M55">
            <v>92</v>
          </cell>
          <cell r="N55">
            <v>13800</v>
          </cell>
          <cell r="Q55">
            <v>0</v>
          </cell>
          <cell r="S55">
            <v>0</v>
          </cell>
          <cell r="U55">
            <v>0</v>
          </cell>
          <cell r="V55">
            <v>13800</v>
          </cell>
        </row>
        <row r="56">
          <cell r="B56">
            <v>11</v>
          </cell>
          <cell r="D56" t="str">
            <v>J1000</v>
          </cell>
          <cell r="F56" t="str">
            <v>VIBRATION MONITOR</v>
          </cell>
          <cell r="G56">
            <v>6</v>
          </cell>
          <cell r="H56" t="str">
            <v>EA</v>
          </cell>
          <cell r="I56">
            <v>1000</v>
          </cell>
          <cell r="J56">
            <v>6000</v>
          </cell>
          <cell r="K56">
            <v>8</v>
          </cell>
          <cell r="L56">
            <v>48</v>
          </cell>
          <cell r="M56">
            <v>92</v>
          </cell>
          <cell r="N56">
            <v>4416</v>
          </cell>
          <cell r="Q56">
            <v>0</v>
          </cell>
          <cell r="S56">
            <v>0</v>
          </cell>
          <cell r="U56">
            <v>0</v>
          </cell>
          <cell r="V56">
            <v>10416</v>
          </cell>
        </row>
        <row r="57">
          <cell r="B57">
            <v>11</v>
          </cell>
          <cell r="D57" t="str">
            <v>J1000</v>
          </cell>
          <cell r="F57" t="str">
            <v>SEAL LEAK DETECTOR</v>
          </cell>
          <cell r="G57">
            <v>3</v>
          </cell>
          <cell r="H57" t="str">
            <v>EA</v>
          </cell>
          <cell r="I57">
            <v>1000</v>
          </cell>
          <cell r="J57">
            <v>3000</v>
          </cell>
          <cell r="K57">
            <v>4</v>
          </cell>
          <cell r="L57">
            <v>12</v>
          </cell>
          <cell r="M57">
            <v>92</v>
          </cell>
          <cell r="N57">
            <v>1104</v>
          </cell>
          <cell r="Q57">
            <v>0</v>
          </cell>
          <cell r="S57">
            <v>0</v>
          </cell>
          <cell r="U57">
            <v>0</v>
          </cell>
          <cell r="V57">
            <v>4104</v>
          </cell>
        </row>
        <row r="58">
          <cell r="B58">
            <v>11</v>
          </cell>
          <cell r="D58" t="str">
            <v>J1000</v>
          </cell>
          <cell r="F58" t="str">
            <v>PIT</v>
          </cell>
          <cell r="G58">
            <v>3</v>
          </cell>
          <cell r="H58" t="str">
            <v>EA</v>
          </cell>
          <cell r="I58">
            <v>3000</v>
          </cell>
          <cell r="J58">
            <v>9000</v>
          </cell>
          <cell r="K58">
            <v>8</v>
          </cell>
          <cell r="L58">
            <v>24</v>
          </cell>
          <cell r="M58">
            <v>92</v>
          </cell>
          <cell r="N58">
            <v>2208</v>
          </cell>
          <cell r="Q58">
            <v>0</v>
          </cell>
          <cell r="S58">
            <v>0</v>
          </cell>
          <cell r="U58">
            <v>0</v>
          </cell>
          <cell r="V58">
            <v>11208</v>
          </cell>
        </row>
        <row r="59">
          <cell r="B59">
            <v>11</v>
          </cell>
          <cell r="D59" t="str">
            <v>J1000</v>
          </cell>
          <cell r="F59" t="str">
            <v>TW</v>
          </cell>
          <cell r="G59">
            <v>6</v>
          </cell>
          <cell r="H59" t="str">
            <v>EA</v>
          </cell>
          <cell r="I59">
            <v>500</v>
          </cell>
          <cell r="J59">
            <v>3000</v>
          </cell>
          <cell r="K59">
            <v>2</v>
          </cell>
          <cell r="L59">
            <v>12</v>
          </cell>
          <cell r="M59">
            <v>92</v>
          </cell>
          <cell r="N59">
            <v>1104</v>
          </cell>
          <cell r="Q59">
            <v>0</v>
          </cell>
          <cell r="S59">
            <v>0</v>
          </cell>
          <cell r="U59">
            <v>0</v>
          </cell>
          <cell r="V59">
            <v>4104</v>
          </cell>
        </row>
        <row r="60">
          <cell r="B60">
            <v>11</v>
          </cell>
          <cell r="D60" t="str">
            <v>J9000</v>
          </cell>
          <cell r="F60" t="str">
            <v>LUBE OIL SKID interface</v>
          </cell>
          <cell r="G60">
            <v>3</v>
          </cell>
          <cell r="H60" t="str">
            <v>LOT</v>
          </cell>
          <cell r="J60">
            <v>0</v>
          </cell>
          <cell r="K60">
            <v>16</v>
          </cell>
          <cell r="L60">
            <v>48</v>
          </cell>
          <cell r="M60">
            <v>92</v>
          </cell>
          <cell r="N60">
            <v>4416</v>
          </cell>
          <cell r="Q60">
            <v>0</v>
          </cell>
          <cell r="S60">
            <v>0</v>
          </cell>
          <cell r="U60">
            <v>0</v>
          </cell>
          <cell r="V60">
            <v>4416</v>
          </cell>
        </row>
        <row r="61">
          <cell r="B61">
            <v>11</v>
          </cell>
          <cell r="D61" t="str">
            <v>J9000</v>
          </cell>
          <cell r="F61" t="str">
            <v>Case Press Tx. PN100</v>
          </cell>
          <cell r="G61">
            <v>3</v>
          </cell>
          <cell r="H61" t="str">
            <v>EA</v>
          </cell>
          <cell r="I61">
            <v>4000</v>
          </cell>
          <cell r="J61">
            <v>12000</v>
          </cell>
          <cell r="K61">
            <v>7.8</v>
          </cell>
          <cell r="L61">
            <v>23.4</v>
          </cell>
          <cell r="M61">
            <v>92</v>
          </cell>
          <cell r="N61">
            <v>2152.7999999999997</v>
          </cell>
          <cell r="Q61">
            <v>0</v>
          </cell>
          <cell r="S61">
            <v>0</v>
          </cell>
          <cell r="U61">
            <v>0</v>
          </cell>
          <cell r="V61">
            <v>14152.8</v>
          </cell>
        </row>
        <row r="62">
          <cell r="J62">
            <v>0</v>
          </cell>
          <cell r="L62">
            <v>0</v>
          </cell>
          <cell r="M62">
            <v>0</v>
          </cell>
          <cell r="N62">
            <v>0</v>
          </cell>
          <cell r="Q62">
            <v>0</v>
          </cell>
          <cell r="S62">
            <v>0</v>
          </cell>
          <cell r="U62">
            <v>0</v>
          </cell>
          <cell r="V62">
            <v>0</v>
          </cell>
        </row>
        <row r="63">
          <cell r="F63" t="str">
            <v>Pump New 1</v>
          </cell>
          <cell r="J63">
            <v>0</v>
          </cell>
          <cell r="L63">
            <v>0</v>
          </cell>
          <cell r="M63">
            <v>0</v>
          </cell>
          <cell r="N63">
            <v>0</v>
          </cell>
          <cell r="Q63">
            <v>0</v>
          </cell>
          <cell r="S63">
            <v>0</v>
          </cell>
          <cell r="U63">
            <v>0</v>
          </cell>
          <cell r="V63">
            <v>0</v>
          </cell>
        </row>
        <row r="64">
          <cell r="B64">
            <v>11</v>
          </cell>
          <cell r="D64" t="str">
            <v>J1000</v>
          </cell>
          <cell r="F64" t="str">
            <v>VIBRATION MONITOR</v>
          </cell>
          <cell r="G64">
            <v>2</v>
          </cell>
          <cell r="H64" t="str">
            <v>EA</v>
          </cell>
          <cell r="I64">
            <v>1000</v>
          </cell>
          <cell r="J64">
            <v>2000</v>
          </cell>
          <cell r="K64">
            <v>4</v>
          </cell>
          <cell r="L64">
            <v>8</v>
          </cell>
          <cell r="M64">
            <v>92</v>
          </cell>
          <cell r="N64">
            <v>736</v>
          </cell>
          <cell r="Q64">
            <v>0</v>
          </cell>
          <cell r="S64">
            <v>0</v>
          </cell>
          <cell r="U64">
            <v>0</v>
          </cell>
          <cell r="V64">
            <v>2736</v>
          </cell>
        </row>
        <row r="65">
          <cell r="B65">
            <v>11</v>
          </cell>
          <cell r="D65" t="str">
            <v>J1000</v>
          </cell>
          <cell r="F65" t="str">
            <v>SEAL LEAK DETECTOR</v>
          </cell>
          <cell r="G65">
            <v>1</v>
          </cell>
          <cell r="H65" t="str">
            <v>EA</v>
          </cell>
          <cell r="I65">
            <v>1000</v>
          </cell>
          <cell r="J65">
            <v>1000</v>
          </cell>
          <cell r="K65">
            <v>4</v>
          </cell>
          <cell r="L65">
            <v>4</v>
          </cell>
          <cell r="M65">
            <v>92</v>
          </cell>
          <cell r="N65">
            <v>368</v>
          </cell>
          <cell r="Q65">
            <v>0</v>
          </cell>
          <cell r="S65">
            <v>0</v>
          </cell>
          <cell r="U65">
            <v>0</v>
          </cell>
          <cell r="V65">
            <v>1368</v>
          </cell>
        </row>
        <row r="66">
          <cell r="B66">
            <v>11</v>
          </cell>
          <cell r="D66" t="str">
            <v>J1000</v>
          </cell>
          <cell r="F66" t="str">
            <v>PIT</v>
          </cell>
          <cell r="G66">
            <v>1</v>
          </cell>
          <cell r="H66" t="str">
            <v>EA</v>
          </cell>
          <cell r="I66">
            <v>3000</v>
          </cell>
          <cell r="J66">
            <v>3000</v>
          </cell>
          <cell r="K66">
            <v>3</v>
          </cell>
          <cell r="L66">
            <v>3</v>
          </cell>
          <cell r="M66">
            <v>92</v>
          </cell>
          <cell r="N66">
            <v>276</v>
          </cell>
          <cell r="Q66">
            <v>0</v>
          </cell>
          <cell r="S66">
            <v>0</v>
          </cell>
          <cell r="U66">
            <v>0</v>
          </cell>
          <cell r="V66">
            <v>3276</v>
          </cell>
        </row>
        <row r="67">
          <cell r="B67">
            <v>11</v>
          </cell>
          <cell r="D67" t="str">
            <v>J1000</v>
          </cell>
          <cell r="F67" t="str">
            <v>TW</v>
          </cell>
          <cell r="G67">
            <v>2</v>
          </cell>
          <cell r="H67" t="str">
            <v>EA</v>
          </cell>
          <cell r="I67">
            <v>500</v>
          </cell>
          <cell r="J67">
            <v>1000</v>
          </cell>
          <cell r="K67">
            <v>2</v>
          </cell>
          <cell r="L67">
            <v>4</v>
          </cell>
          <cell r="M67">
            <v>92</v>
          </cell>
          <cell r="N67">
            <v>368</v>
          </cell>
          <cell r="Q67">
            <v>0</v>
          </cell>
          <cell r="S67">
            <v>0</v>
          </cell>
          <cell r="U67">
            <v>0</v>
          </cell>
          <cell r="V67">
            <v>1368</v>
          </cell>
        </row>
        <row r="68">
          <cell r="B68">
            <v>11</v>
          </cell>
          <cell r="D68" t="str">
            <v>J1000</v>
          </cell>
          <cell r="F68" t="str">
            <v>UV/IR Flame Detector (Fire Detector)</v>
          </cell>
          <cell r="G68">
            <v>1</v>
          </cell>
          <cell r="H68" t="str">
            <v>EA</v>
          </cell>
          <cell r="I68">
            <v>2500</v>
          </cell>
          <cell r="J68">
            <v>2500</v>
          </cell>
          <cell r="K68">
            <v>5</v>
          </cell>
          <cell r="L68">
            <v>5</v>
          </cell>
          <cell r="M68">
            <v>92</v>
          </cell>
          <cell r="N68">
            <v>460</v>
          </cell>
          <cell r="Q68">
            <v>0</v>
          </cell>
          <cell r="S68">
            <v>0</v>
          </cell>
          <cell r="U68">
            <v>0</v>
          </cell>
          <cell r="V68">
            <v>2960</v>
          </cell>
        </row>
        <row r="69">
          <cell r="J69">
            <v>0</v>
          </cell>
          <cell r="L69">
            <v>0</v>
          </cell>
          <cell r="M69">
            <v>0</v>
          </cell>
          <cell r="N69">
            <v>0</v>
          </cell>
          <cell r="Q69">
            <v>0</v>
          </cell>
          <cell r="S69">
            <v>0</v>
          </cell>
          <cell r="U69">
            <v>0</v>
          </cell>
          <cell r="V69">
            <v>0</v>
          </cell>
        </row>
        <row r="70">
          <cell r="F70" t="str">
            <v>Suction changes</v>
          </cell>
          <cell r="J70">
            <v>0</v>
          </cell>
          <cell r="L70">
            <v>0</v>
          </cell>
          <cell r="M70">
            <v>0</v>
          </cell>
          <cell r="N70">
            <v>0</v>
          </cell>
          <cell r="Q70">
            <v>0</v>
          </cell>
          <cell r="S70">
            <v>0</v>
          </cell>
          <cell r="U70">
            <v>0</v>
          </cell>
          <cell r="V70">
            <v>0</v>
          </cell>
        </row>
        <row r="71">
          <cell r="B71">
            <v>11</v>
          </cell>
          <cell r="D71" t="str">
            <v>J1000</v>
          </cell>
          <cell r="F71" t="str">
            <v>Suction Press Tx. PN20</v>
          </cell>
          <cell r="G71">
            <v>2</v>
          </cell>
          <cell r="H71" t="str">
            <v>EA</v>
          </cell>
          <cell r="I71">
            <v>2700</v>
          </cell>
          <cell r="J71">
            <v>5400</v>
          </cell>
          <cell r="K71">
            <v>16</v>
          </cell>
          <cell r="L71">
            <v>32</v>
          </cell>
          <cell r="M71">
            <v>92</v>
          </cell>
          <cell r="N71">
            <v>2944</v>
          </cell>
          <cell r="Q71">
            <v>0</v>
          </cell>
          <cell r="S71">
            <v>0</v>
          </cell>
          <cell r="U71">
            <v>0</v>
          </cell>
          <cell r="V71">
            <v>8344</v>
          </cell>
        </row>
        <row r="72">
          <cell r="B72">
            <v>11</v>
          </cell>
          <cell r="D72" t="str">
            <v>J1000</v>
          </cell>
          <cell r="F72" t="str">
            <v>Suction Temp Tx. PN20</v>
          </cell>
          <cell r="G72">
            <v>1</v>
          </cell>
          <cell r="H72" t="str">
            <v>EA</v>
          </cell>
          <cell r="I72">
            <v>800</v>
          </cell>
          <cell r="J72">
            <v>800</v>
          </cell>
          <cell r="K72">
            <v>10</v>
          </cell>
          <cell r="L72">
            <v>10</v>
          </cell>
          <cell r="M72">
            <v>92</v>
          </cell>
          <cell r="N72">
            <v>920</v>
          </cell>
          <cell r="Q72">
            <v>0</v>
          </cell>
          <cell r="S72">
            <v>0</v>
          </cell>
          <cell r="U72">
            <v>0</v>
          </cell>
          <cell r="V72">
            <v>1720</v>
          </cell>
        </row>
        <row r="73">
          <cell r="J73">
            <v>0</v>
          </cell>
          <cell r="L73">
            <v>0</v>
          </cell>
          <cell r="M73">
            <v>0</v>
          </cell>
          <cell r="N73">
            <v>0</v>
          </cell>
          <cell r="Q73">
            <v>0</v>
          </cell>
          <cell r="S73">
            <v>0</v>
          </cell>
          <cell r="U73">
            <v>0</v>
          </cell>
          <cell r="V73">
            <v>0</v>
          </cell>
        </row>
        <row r="74">
          <cell r="F74" t="str">
            <v>ESB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Q74">
            <v>0</v>
          </cell>
          <cell r="S74">
            <v>0</v>
          </cell>
          <cell r="U74">
            <v>0</v>
          </cell>
          <cell r="V74">
            <v>0</v>
          </cell>
        </row>
        <row r="75">
          <cell r="B75">
            <v>11</v>
          </cell>
          <cell r="D75" t="str">
            <v>J1000</v>
          </cell>
          <cell r="F75" t="str">
            <v>Fire Detection (Heat Detector)</v>
          </cell>
          <cell r="G75">
            <v>4</v>
          </cell>
          <cell r="H75" t="str">
            <v>EA</v>
          </cell>
          <cell r="I75">
            <v>233.75</v>
          </cell>
          <cell r="J75">
            <v>935</v>
          </cell>
          <cell r="K75">
            <v>5.2</v>
          </cell>
          <cell r="L75">
            <v>20.8</v>
          </cell>
          <cell r="M75">
            <v>92</v>
          </cell>
          <cell r="N75">
            <v>1913.6000000000001</v>
          </cell>
          <cell r="Q75">
            <v>0</v>
          </cell>
          <cell r="S75">
            <v>0</v>
          </cell>
          <cell r="U75">
            <v>0</v>
          </cell>
          <cell r="V75">
            <v>2848.6000000000004</v>
          </cell>
        </row>
        <row r="76">
          <cell r="B76">
            <v>11</v>
          </cell>
          <cell r="D76" t="str">
            <v>J9000</v>
          </cell>
          <cell r="F76" t="str">
            <v xml:space="preserve">   - Bulks</v>
          </cell>
          <cell r="G76">
            <v>4</v>
          </cell>
          <cell r="H76" t="str">
            <v>LOT</v>
          </cell>
          <cell r="I76">
            <v>50</v>
          </cell>
          <cell r="J76">
            <v>200</v>
          </cell>
          <cell r="K76">
            <v>2.6</v>
          </cell>
          <cell r="L76">
            <v>10.4</v>
          </cell>
          <cell r="M76">
            <v>92</v>
          </cell>
          <cell r="N76">
            <v>956.80000000000007</v>
          </cell>
          <cell r="Q76">
            <v>0</v>
          </cell>
          <cell r="S76">
            <v>0</v>
          </cell>
          <cell r="U76">
            <v>0</v>
          </cell>
          <cell r="V76">
            <v>1156.8000000000002</v>
          </cell>
        </row>
        <row r="77">
          <cell r="B77">
            <v>11</v>
          </cell>
          <cell r="D77" t="str">
            <v>J1000</v>
          </cell>
          <cell r="F77" t="str">
            <v>Smoke Detector</v>
          </cell>
          <cell r="G77">
            <v>2</v>
          </cell>
          <cell r="H77" t="str">
            <v>EA</v>
          </cell>
          <cell r="I77">
            <v>233.75</v>
          </cell>
          <cell r="J77">
            <v>467.5</v>
          </cell>
          <cell r="K77">
            <v>5.2</v>
          </cell>
          <cell r="L77">
            <v>10.4</v>
          </cell>
          <cell r="M77">
            <v>92</v>
          </cell>
          <cell r="N77">
            <v>956.80000000000007</v>
          </cell>
          <cell r="Q77">
            <v>0</v>
          </cell>
          <cell r="S77">
            <v>0</v>
          </cell>
          <cell r="U77">
            <v>0</v>
          </cell>
          <cell r="V77">
            <v>1424.3000000000002</v>
          </cell>
        </row>
        <row r="78">
          <cell r="B78">
            <v>11</v>
          </cell>
          <cell r="D78" t="str">
            <v>J1000</v>
          </cell>
          <cell r="F78" t="str">
            <v>Gas Detection (H2S Detection)</v>
          </cell>
          <cell r="G78">
            <v>2</v>
          </cell>
          <cell r="H78" t="str">
            <v>EA</v>
          </cell>
          <cell r="I78">
            <v>1885</v>
          </cell>
          <cell r="J78">
            <v>3770</v>
          </cell>
          <cell r="K78">
            <v>5.2</v>
          </cell>
          <cell r="L78">
            <v>10.4</v>
          </cell>
          <cell r="M78">
            <v>92</v>
          </cell>
          <cell r="N78">
            <v>956.80000000000007</v>
          </cell>
          <cell r="Q78">
            <v>0</v>
          </cell>
          <cell r="S78">
            <v>0</v>
          </cell>
          <cell r="U78">
            <v>0</v>
          </cell>
          <cell r="V78">
            <v>4726.8</v>
          </cell>
        </row>
        <row r="79">
          <cell r="J79">
            <v>0</v>
          </cell>
          <cell r="L79">
            <v>0</v>
          </cell>
          <cell r="M79">
            <v>0</v>
          </cell>
          <cell r="N79">
            <v>0</v>
          </cell>
          <cell r="Q79">
            <v>0</v>
          </cell>
          <cell r="S79">
            <v>0</v>
          </cell>
          <cell r="U79">
            <v>0</v>
          </cell>
          <cell r="V79">
            <v>0</v>
          </cell>
        </row>
        <row r="80">
          <cell r="B80">
            <v>11</v>
          </cell>
          <cell r="D80" t="str">
            <v>J6000</v>
          </cell>
          <cell r="F80" t="str">
            <v>PLC Cabinets and hardware</v>
          </cell>
          <cell r="G80">
            <v>1</v>
          </cell>
          <cell r="H80" t="str">
            <v>LOT</v>
          </cell>
          <cell r="I80">
            <v>55000</v>
          </cell>
          <cell r="J80">
            <v>55000</v>
          </cell>
          <cell r="K80">
            <v>75</v>
          </cell>
          <cell r="L80">
            <v>75</v>
          </cell>
          <cell r="M80">
            <v>92</v>
          </cell>
          <cell r="N80">
            <v>6900</v>
          </cell>
          <cell r="Q80">
            <v>0</v>
          </cell>
          <cell r="S80">
            <v>0</v>
          </cell>
          <cell r="U80">
            <v>0</v>
          </cell>
          <cell r="V80">
            <v>61900</v>
          </cell>
        </row>
        <row r="81">
          <cell r="B81">
            <v>11</v>
          </cell>
          <cell r="D81" t="str">
            <v>J6000</v>
          </cell>
          <cell r="F81" t="str">
            <v>Communications and HMI Cabinet and equipment</v>
          </cell>
          <cell r="G81">
            <v>1</v>
          </cell>
          <cell r="H81" t="str">
            <v>LOT</v>
          </cell>
          <cell r="I81">
            <v>25000</v>
          </cell>
          <cell r="J81">
            <v>25000</v>
          </cell>
          <cell r="K81">
            <v>40</v>
          </cell>
          <cell r="L81">
            <v>40</v>
          </cell>
          <cell r="M81">
            <v>92</v>
          </cell>
          <cell r="N81">
            <v>3680</v>
          </cell>
          <cell r="Q81">
            <v>0</v>
          </cell>
          <cell r="S81">
            <v>0</v>
          </cell>
          <cell r="U81">
            <v>0</v>
          </cell>
          <cell r="V81">
            <v>28680</v>
          </cell>
        </row>
        <row r="82">
          <cell r="B82">
            <v>11</v>
          </cell>
          <cell r="D82" t="str">
            <v>J6000</v>
          </cell>
          <cell r="F82" t="str">
            <v>Communications Interface</v>
          </cell>
          <cell r="G82">
            <v>1</v>
          </cell>
          <cell r="H82" t="str">
            <v>LOT</v>
          </cell>
          <cell r="I82">
            <v>5000</v>
          </cell>
          <cell r="J82">
            <v>5000</v>
          </cell>
          <cell r="K82">
            <v>20</v>
          </cell>
          <cell r="L82">
            <v>20</v>
          </cell>
          <cell r="M82">
            <v>92</v>
          </cell>
          <cell r="N82">
            <v>1840</v>
          </cell>
          <cell r="Q82">
            <v>0</v>
          </cell>
          <cell r="S82">
            <v>0</v>
          </cell>
          <cell r="U82">
            <v>0</v>
          </cell>
          <cell r="V82">
            <v>6840</v>
          </cell>
        </row>
        <row r="83">
          <cell r="J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S83">
            <v>0</v>
          </cell>
          <cell r="U83">
            <v>0</v>
          </cell>
          <cell r="V83">
            <v>0</v>
          </cell>
        </row>
        <row r="84">
          <cell r="F84" t="str">
            <v>ALLOWANCES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Q84">
            <v>0</v>
          </cell>
          <cell r="S84">
            <v>0</v>
          </cell>
          <cell r="U84">
            <v>0</v>
          </cell>
          <cell r="V84">
            <v>0</v>
          </cell>
        </row>
        <row r="85">
          <cell r="B85">
            <v>11</v>
          </cell>
          <cell r="D85" t="str">
            <v>J1000</v>
          </cell>
          <cell r="F85" t="str">
            <v>MTO Allowance - 10%</v>
          </cell>
          <cell r="G85">
            <v>1</v>
          </cell>
          <cell r="H85" t="str">
            <v>LOT</v>
          </cell>
          <cell r="I85">
            <v>37193.040000000001</v>
          </cell>
          <cell r="J85">
            <v>37193.040000000001</v>
          </cell>
          <cell r="K85">
            <v>44.66</v>
          </cell>
          <cell r="L85">
            <v>44.66</v>
          </cell>
          <cell r="M85">
            <v>92</v>
          </cell>
          <cell r="N85">
            <v>4108.7199999999993</v>
          </cell>
          <cell r="Q85">
            <v>0</v>
          </cell>
          <cell r="S85">
            <v>0</v>
          </cell>
          <cell r="U85">
            <v>0</v>
          </cell>
          <cell r="V85">
            <v>41301.760000000002</v>
          </cell>
        </row>
        <row r="86">
          <cell r="B86">
            <v>11</v>
          </cell>
          <cell r="D86" t="str">
            <v>J1000</v>
          </cell>
          <cell r="F86" t="str">
            <v>Productivity Loss - 30% of DFL</v>
          </cell>
          <cell r="G86">
            <v>1</v>
          </cell>
          <cell r="H86" t="str">
            <v>LOT</v>
          </cell>
          <cell r="J86">
            <v>0</v>
          </cell>
          <cell r="K86">
            <v>133.97999999999999</v>
          </cell>
          <cell r="L86">
            <v>133.97999999999999</v>
          </cell>
          <cell r="M86">
            <v>92</v>
          </cell>
          <cell r="N86">
            <v>12326.16</v>
          </cell>
          <cell r="Q86">
            <v>0</v>
          </cell>
          <cell r="S86">
            <v>0</v>
          </cell>
          <cell r="U86">
            <v>0</v>
          </cell>
          <cell r="V86">
            <v>12326.16</v>
          </cell>
        </row>
        <row r="87">
          <cell r="B87">
            <v>11</v>
          </cell>
          <cell r="D87" t="str">
            <v>J1000</v>
          </cell>
          <cell r="F87" t="str">
            <v>Winter Allowance - 15% of DFL</v>
          </cell>
          <cell r="G87">
            <v>1</v>
          </cell>
          <cell r="H87" t="str">
            <v>LOT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</row>
        <row r="88">
          <cell r="B88">
            <v>11</v>
          </cell>
          <cell r="D88" t="str">
            <v>J6000</v>
          </cell>
          <cell r="F88" t="str">
            <v>MTO Allowance - 10%</v>
          </cell>
          <cell r="G88">
            <v>1</v>
          </cell>
          <cell r="H88" t="str">
            <v>LOT</v>
          </cell>
          <cell r="I88">
            <v>8500</v>
          </cell>
          <cell r="J88">
            <v>8500</v>
          </cell>
          <cell r="K88">
            <v>13.5</v>
          </cell>
          <cell r="L88">
            <v>13.5</v>
          </cell>
          <cell r="M88">
            <v>92</v>
          </cell>
          <cell r="N88">
            <v>1242</v>
          </cell>
          <cell r="Q88">
            <v>0</v>
          </cell>
          <cell r="S88">
            <v>0</v>
          </cell>
          <cell r="U88">
            <v>0</v>
          </cell>
          <cell r="V88">
            <v>9742</v>
          </cell>
        </row>
        <row r="89">
          <cell r="B89">
            <v>11</v>
          </cell>
          <cell r="D89" t="str">
            <v>J6000</v>
          </cell>
          <cell r="F89" t="str">
            <v>Productivity Loss - 30% of DFL</v>
          </cell>
          <cell r="G89">
            <v>1</v>
          </cell>
          <cell r="H89" t="str">
            <v>LOT</v>
          </cell>
          <cell r="J89">
            <v>0</v>
          </cell>
          <cell r="K89">
            <v>40.5</v>
          </cell>
          <cell r="L89">
            <v>40.5</v>
          </cell>
          <cell r="M89">
            <v>92</v>
          </cell>
          <cell r="N89">
            <v>3726</v>
          </cell>
          <cell r="Q89">
            <v>0</v>
          </cell>
          <cell r="S89">
            <v>0</v>
          </cell>
          <cell r="U89">
            <v>0</v>
          </cell>
          <cell r="V89">
            <v>3726</v>
          </cell>
        </row>
        <row r="90">
          <cell r="B90">
            <v>11</v>
          </cell>
          <cell r="D90" t="str">
            <v>J6000</v>
          </cell>
          <cell r="F90" t="str">
            <v>Winter Allowance - 15% of DFL</v>
          </cell>
          <cell r="G90">
            <v>1</v>
          </cell>
          <cell r="H90" t="str">
            <v>LOT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</row>
        <row r="91">
          <cell r="B91">
            <v>11</v>
          </cell>
          <cell r="D91" t="str">
            <v>J9000</v>
          </cell>
          <cell r="F91" t="str">
            <v>MTO Allowance - 10%</v>
          </cell>
          <cell r="G91">
            <v>1</v>
          </cell>
          <cell r="H91" t="str">
            <v>LOT</v>
          </cell>
          <cell r="I91">
            <v>1220</v>
          </cell>
          <cell r="J91">
            <v>1220</v>
          </cell>
          <cell r="K91">
            <v>8.1800000000000015</v>
          </cell>
          <cell r="L91">
            <v>8.1800000000000015</v>
          </cell>
          <cell r="M91">
            <v>92</v>
          </cell>
          <cell r="N91">
            <v>752.56000000000017</v>
          </cell>
          <cell r="Q91">
            <v>0</v>
          </cell>
          <cell r="S91">
            <v>0</v>
          </cell>
          <cell r="U91">
            <v>0</v>
          </cell>
          <cell r="V91">
            <v>1972.5600000000002</v>
          </cell>
        </row>
        <row r="92">
          <cell r="B92">
            <v>11</v>
          </cell>
          <cell r="D92" t="str">
            <v>J9000</v>
          </cell>
          <cell r="F92" t="str">
            <v>Productivity Loss - 30% of DFL</v>
          </cell>
          <cell r="G92">
            <v>1</v>
          </cell>
          <cell r="H92" t="str">
            <v>LOT</v>
          </cell>
          <cell r="J92">
            <v>0</v>
          </cell>
          <cell r="K92">
            <v>24.540000000000003</v>
          </cell>
          <cell r="L92">
            <v>24.540000000000003</v>
          </cell>
          <cell r="M92">
            <v>92</v>
          </cell>
          <cell r="N92">
            <v>2257.6800000000003</v>
          </cell>
          <cell r="Q92">
            <v>0</v>
          </cell>
          <cell r="S92">
            <v>0</v>
          </cell>
          <cell r="U92">
            <v>0</v>
          </cell>
          <cell r="V92">
            <v>2257.6800000000003</v>
          </cell>
        </row>
        <row r="93">
          <cell r="B93">
            <v>11</v>
          </cell>
          <cell r="D93" t="str">
            <v>J9000</v>
          </cell>
          <cell r="F93" t="str">
            <v>Winter Allowance - 15% of DFL</v>
          </cell>
          <cell r="G93">
            <v>1</v>
          </cell>
          <cell r="H93" t="str">
            <v>LOT</v>
          </cell>
          <cell r="J93">
            <v>0</v>
          </cell>
          <cell r="L93">
            <v>0</v>
          </cell>
          <cell r="M93">
            <v>0</v>
          </cell>
          <cell r="N93">
            <v>0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</row>
        <row r="94">
          <cell r="J94">
            <v>0</v>
          </cell>
          <cell r="L94">
            <v>0</v>
          </cell>
          <cell r="M94">
            <v>0</v>
          </cell>
          <cell r="N94">
            <v>0</v>
          </cell>
          <cell r="Q94">
            <v>0</v>
          </cell>
          <cell r="S94">
            <v>0</v>
          </cell>
          <cell r="U94">
            <v>0</v>
          </cell>
          <cell r="V94">
            <v>0</v>
          </cell>
        </row>
        <row r="95">
          <cell r="F95" t="str">
            <v>SCAFFOLDING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Q95">
            <v>0</v>
          </cell>
          <cell r="S95">
            <v>0</v>
          </cell>
          <cell r="U95">
            <v>0</v>
          </cell>
          <cell r="V95">
            <v>0</v>
          </cell>
        </row>
        <row r="96">
          <cell r="B96">
            <v>11</v>
          </cell>
          <cell r="D96" t="str">
            <v>J1000</v>
          </cell>
          <cell r="F96" t="str">
            <v xml:space="preserve">Scaffolding - 3% of DFL </v>
          </cell>
          <cell r="G96">
            <v>1</v>
          </cell>
          <cell r="H96" t="str">
            <v>LOT</v>
          </cell>
          <cell r="J96">
            <v>0</v>
          </cell>
          <cell r="K96">
            <v>18.757200000000001</v>
          </cell>
          <cell r="L96">
            <v>18.757200000000001</v>
          </cell>
          <cell r="M96">
            <v>92</v>
          </cell>
          <cell r="N96">
            <v>1725.6624000000002</v>
          </cell>
          <cell r="Q96">
            <v>0</v>
          </cell>
          <cell r="S96">
            <v>0</v>
          </cell>
          <cell r="U96">
            <v>0</v>
          </cell>
          <cell r="V96">
            <v>1725.6624000000002</v>
          </cell>
        </row>
        <row r="97">
          <cell r="B97">
            <v>11</v>
          </cell>
          <cell r="D97" t="str">
            <v>J6000</v>
          </cell>
          <cell r="F97" t="str">
            <v xml:space="preserve">Scaffolding - 3% of DFL </v>
          </cell>
          <cell r="G97">
            <v>1</v>
          </cell>
          <cell r="H97" t="str">
            <v>LOT</v>
          </cell>
          <cell r="J97">
            <v>0</v>
          </cell>
          <cell r="K97">
            <v>5.67</v>
          </cell>
          <cell r="L97">
            <v>5.67</v>
          </cell>
          <cell r="M97">
            <v>92</v>
          </cell>
          <cell r="N97">
            <v>521.64</v>
          </cell>
          <cell r="Q97">
            <v>0</v>
          </cell>
          <cell r="S97">
            <v>0</v>
          </cell>
          <cell r="U97">
            <v>0</v>
          </cell>
          <cell r="V97">
            <v>521.64</v>
          </cell>
        </row>
        <row r="98">
          <cell r="B98">
            <v>11</v>
          </cell>
          <cell r="D98" t="str">
            <v>J9000</v>
          </cell>
          <cell r="F98" t="str">
            <v xml:space="preserve">Scaffolding - 3% of DFL </v>
          </cell>
          <cell r="G98">
            <v>1</v>
          </cell>
          <cell r="H98" t="str">
            <v>LOT</v>
          </cell>
          <cell r="J98">
            <v>0</v>
          </cell>
          <cell r="K98">
            <v>3.4356000000000004</v>
          </cell>
          <cell r="L98">
            <v>3.4356000000000004</v>
          </cell>
          <cell r="M98">
            <v>92</v>
          </cell>
          <cell r="N98">
            <v>316.07520000000005</v>
          </cell>
          <cell r="Q98">
            <v>0</v>
          </cell>
          <cell r="S98">
            <v>0</v>
          </cell>
          <cell r="U98">
            <v>0</v>
          </cell>
          <cell r="V98">
            <v>316.07520000000005</v>
          </cell>
        </row>
        <row r="99">
          <cell r="J99">
            <v>0</v>
          </cell>
          <cell r="L99">
            <v>0</v>
          </cell>
          <cell r="M99">
            <v>0</v>
          </cell>
          <cell r="N99">
            <v>0</v>
          </cell>
          <cell r="Q99">
            <v>0</v>
          </cell>
          <cell r="S99">
            <v>0</v>
          </cell>
          <cell r="U99">
            <v>0</v>
          </cell>
          <cell r="V99">
            <v>0</v>
          </cell>
        </row>
        <row r="100">
          <cell r="F100" t="str">
            <v>SUBTOTAL HRS - FOR CAMP AND INDIRECT CALC</v>
          </cell>
          <cell r="J100">
            <v>0</v>
          </cell>
          <cell r="L100">
            <v>956.62279999999987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S100">
            <v>0</v>
          </cell>
          <cell r="U100">
            <v>0</v>
          </cell>
          <cell r="V100">
            <v>0</v>
          </cell>
        </row>
        <row r="101"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Q101">
            <v>0</v>
          </cell>
          <cell r="S101">
            <v>0</v>
          </cell>
          <cell r="U101">
            <v>0</v>
          </cell>
          <cell r="V101">
            <v>0</v>
          </cell>
        </row>
        <row r="102">
          <cell r="F102" t="str">
            <v>KINGMAN PUMP STATION</v>
          </cell>
          <cell r="J102">
            <v>0</v>
          </cell>
          <cell r="L102">
            <v>0</v>
          </cell>
          <cell r="M102">
            <v>0</v>
          </cell>
          <cell r="N102">
            <v>0</v>
          </cell>
          <cell r="Q102">
            <v>0</v>
          </cell>
          <cell r="S102">
            <v>0</v>
          </cell>
          <cell r="U102">
            <v>0</v>
          </cell>
          <cell r="V102">
            <v>0</v>
          </cell>
        </row>
        <row r="103">
          <cell r="F103" t="str">
            <v>Trap</v>
          </cell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Q103">
            <v>0</v>
          </cell>
          <cell r="S103">
            <v>0</v>
          </cell>
          <cell r="U103">
            <v>0</v>
          </cell>
          <cell r="V103">
            <v>0</v>
          </cell>
        </row>
        <row r="104">
          <cell r="B104">
            <v>12</v>
          </cell>
          <cell r="D104" t="str">
            <v>J1000</v>
          </cell>
          <cell r="F104" t="str">
            <v>T.D. Williamson PIG-SIG IV Pig Passage Indicator</v>
          </cell>
          <cell r="G104">
            <v>1</v>
          </cell>
          <cell r="H104" t="str">
            <v>EA</v>
          </cell>
          <cell r="I104">
            <v>1689.8</v>
          </cell>
          <cell r="J104">
            <v>1689.8</v>
          </cell>
          <cell r="K104">
            <v>7.8</v>
          </cell>
          <cell r="L104">
            <v>7.8</v>
          </cell>
          <cell r="M104">
            <v>92</v>
          </cell>
          <cell r="N104">
            <v>717.6</v>
          </cell>
          <cell r="Q104">
            <v>0</v>
          </cell>
          <cell r="S104">
            <v>0</v>
          </cell>
          <cell r="U104">
            <v>0</v>
          </cell>
          <cell r="V104">
            <v>2407.4</v>
          </cell>
        </row>
        <row r="105">
          <cell r="B105">
            <v>12</v>
          </cell>
          <cell r="D105" t="str">
            <v>J1000</v>
          </cell>
          <cell r="F105" t="str">
            <v>Wika Press Gauge</v>
          </cell>
          <cell r="G105">
            <v>1</v>
          </cell>
          <cell r="H105" t="str">
            <v>EA</v>
          </cell>
          <cell r="I105">
            <v>368.1</v>
          </cell>
          <cell r="J105">
            <v>368.1</v>
          </cell>
          <cell r="K105">
            <v>5.2</v>
          </cell>
          <cell r="L105">
            <v>5.2</v>
          </cell>
          <cell r="M105">
            <v>92</v>
          </cell>
          <cell r="N105">
            <v>478.40000000000003</v>
          </cell>
          <cell r="Q105">
            <v>0</v>
          </cell>
          <cell r="S105">
            <v>0</v>
          </cell>
          <cell r="U105">
            <v>0</v>
          </cell>
          <cell r="V105">
            <v>846.5</v>
          </cell>
        </row>
        <row r="106">
          <cell r="F106" t="str">
            <v>Discharge changes</v>
          </cell>
          <cell r="J106">
            <v>0</v>
          </cell>
          <cell r="L106">
            <v>0</v>
          </cell>
          <cell r="M106">
            <v>0</v>
          </cell>
          <cell r="N106">
            <v>0</v>
          </cell>
          <cell r="Q106">
            <v>0</v>
          </cell>
          <cell r="S106">
            <v>0</v>
          </cell>
          <cell r="U106">
            <v>0</v>
          </cell>
          <cell r="V106">
            <v>0</v>
          </cell>
        </row>
        <row r="107">
          <cell r="B107">
            <v>12</v>
          </cell>
          <cell r="D107" t="str">
            <v>J1000</v>
          </cell>
          <cell r="F107" t="str">
            <v xml:space="preserve"> PCV   Press Control Valve                                              </v>
          </cell>
          <cell r="G107">
            <v>1</v>
          </cell>
          <cell r="H107" t="str">
            <v>EA</v>
          </cell>
          <cell r="I107">
            <v>250000</v>
          </cell>
          <cell r="J107">
            <v>250000</v>
          </cell>
          <cell r="K107">
            <v>13</v>
          </cell>
          <cell r="L107">
            <v>13</v>
          </cell>
          <cell r="M107">
            <v>92</v>
          </cell>
          <cell r="N107">
            <v>1196</v>
          </cell>
          <cell r="Q107">
            <v>0</v>
          </cell>
          <cell r="S107">
            <v>0</v>
          </cell>
          <cell r="U107">
            <v>0</v>
          </cell>
          <cell r="V107">
            <v>251196</v>
          </cell>
        </row>
        <row r="108">
          <cell r="B108">
            <v>12</v>
          </cell>
          <cell r="D108" t="str">
            <v>J9000</v>
          </cell>
          <cell r="F108" t="str">
            <v>Bulks to move PT's</v>
          </cell>
          <cell r="G108">
            <v>5</v>
          </cell>
          <cell r="H108" t="str">
            <v>LOT</v>
          </cell>
          <cell r="I108">
            <v>1000</v>
          </cell>
          <cell r="J108">
            <v>5000</v>
          </cell>
          <cell r="K108">
            <v>2.6</v>
          </cell>
          <cell r="L108">
            <v>13</v>
          </cell>
          <cell r="M108">
            <v>92</v>
          </cell>
          <cell r="N108">
            <v>1196</v>
          </cell>
          <cell r="Q108">
            <v>0</v>
          </cell>
          <cell r="S108">
            <v>0</v>
          </cell>
          <cell r="U108">
            <v>0</v>
          </cell>
          <cell r="V108">
            <v>6196</v>
          </cell>
        </row>
        <row r="109">
          <cell r="B109">
            <v>12</v>
          </cell>
          <cell r="D109" t="str">
            <v>J9000</v>
          </cell>
          <cell r="F109" t="str">
            <v>Bulks to move TT's</v>
          </cell>
          <cell r="G109">
            <v>2</v>
          </cell>
          <cell r="H109" t="str">
            <v>LOT</v>
          </cell>
          <cell r="I109">
            <v>500</v>
          </cell>
          <cell r="J109">
            <v>1000</v>
          </cell>
          <cell r="K109">
            <v>2.6</v>
          </cell>
          <cell r="L109">
            <v>5.2</v>
          </cell>
          <cell r="M109">
            <v>92</v>
          </cell>
          <cell r="N109">
            <v>478.40000000000003</v>
          </cell>
          <cell r="Q109">
            <v>0</v>
          </cell>
          <cell r="S109">
            <v>0</v>
          </cell>
          <cell r="U109">
            <v>0</v>
          </cell>
          <cell r="V109">
            <v>1478.4</v>
          </cell>
        </row>
        <row r="110">
          <cell r="J110">
            <v>0</v>
          </cell>
          <cell r="L110">
            <v>0</v>
          </cell>
          <cell r="M110">
            <v>0</v>
          </cell>
          <cell r="N110">
            <v>0</v>
          </cell>
          <cell r="Q110">
            <v>0</v>
          </cell>
          <cell r="S110">
            <v>0</v>
          </cell>
          <cell r="U110">
            <v>0</v>
          </cell>
          <cell r="V110">
            <v>0</v>
          </cell>
        </row>
        <row r="111">
          <cell r="F111" t="str">
            <v>Pump (no motor) Changout Mods  3</v>
          </cell>
          <cell r="J111">
            <v>0</v>
          </cell>
          <cell r="L111">
            <v>0</v>
          </cell>
          <cell r="M111">
            <v>0</v>
          </cell>
          <cell r="N111">
            <v>0</v>
          </cell>
          <cell r="Q111">
            <v>0</v>
          </cell>
          <cell r="S111">
            <v>0</v>
          </cell>
          <cell r="U111">
            <v>0</v>
          </cell>
          <cell r="V111">
            <v>0</v>
          </cell>
        </row>
        <row r="112">
          <cell r="B112">
            <v>12</v>
          </cell>
          <cell r="D112" t="str">
            <v>J1000</v>
          </cell>
          <cell r="F112" t="str">
            <v>REMOVE AND REPLACE MONITORING SYSTEM</v>
          </cell>
          <cell r="G112">
            <v>3</v>
          </cell>
          <cell r="H112" t="str">
            <v>LOT</v>
          </cell>
          <cell r="J112">
            <v>0</v>
          </cell>
          <cell r="K112">
            <v>20</v>
          </cell>
          <cell r="L112">
            <v>60</v>
          </cell>
          <cell r="M112">
            <v>92</v>
          </cell>
          <cell r="N112">
            <v>5520</v>
          </cell>
          <cell r="Q112">
            <v>0</v>
          </cell>
          <cell r="S112">
            <v>0</v>
          </cell>
          <cell r="U112">
            <v>0</v>
          </cell>
          <cell r="V112">
            <v>5520</v>
          </cell>
        </row>
        <row r="113">
          <cell r="B113">
            <v>12</v>
          </cell>
          <cell r="D113" t="str">
            <v>J1000</v>
          </cell>
          <cell r="F113" t="str">
            <v>VIBRATION MONITOR</v>
          </cell>
          <cell r="G113">
            <v>3</v>
          </cell>
          <cell r="H113" t="str">
            <v>EA</v>
          </cell>
          <cell r="I113">
            <v>1000</v>
          </cell>
          <cell r="J113">
            <v>3000</v>
          </cell>
          <cell r="K113">
            <v>8</v>
          </cell>
          <cell r="L113">
            <v>24</v>
          </cell>
          <cell r="M113">
            <v>92</v>
          </cell>
          <cell r="N113">
            <v>2208</v>
          </cell>
          <cell r="Q113">
            <v>0</v>
          </cell>
          <cell r="S113">
            <v>0</v>
          </cell>
          <cell r="U113">
            <v>0</v>
          </cell>
          <cell r="V113">
            <v>5208</v>
          </cell>
        </row>
        <row r="114">
          <cell r="B114">
            <v>12</v>
          </cell>
          <cell r="D114" t="str">
            <v>J1000</v>
          </cell>
          <cell r="F114" t="str">
            <v>SEAL LEAK DETECTOR</v>
          </cell>
          <cell r="G114">
            <v>3</v>
          </cell>
          <cell r="H114" t="str">
            <v>EA</v>
          </cell>
          <cell r="I114">
            <v>1000</v>
          </cell>
          <cell r="J114">
            <v>3000</v>
          </cell>
          <cell r="K114">
            <v>4</v>
          </cell>
          <cell r="L114">
            <v>12</v>
          </cell>
          <cell r="M114">
            <v>92</v>
          </cell>
          <cell r="N114">
            <v>1104</v>
          </cell>
          <cell r="Q114">
            <v>0</v>
          </cell>
          <cell r="S114">
            <v>0</v>
          </cell>
          <cell r="U114">
            <v>0</v>
          </cell>
          <cell r="V114">
            <v>4104</v>
          </cell>
        </row>
        <row r="115">
          <cell r="B115">
            <v>12</v>
          </cell>
          <cell r="D115" t="str">
            <v>J1000</v>
          </cell>
          <cell r="F115" t="str">
            <v>PIT</v>
          </cell>
          <cell r="G115">
            <v>3</v>
          </cell>
          <cell r="H115" t="str">
            <v>EA</v>
          </cell>
          <cell r="I115">
            <v>3000</v>
          </cell>
          <cell r="J115">
            <v>9000</v>
          </cell>
          <cell r="K115">
            <v>8</v>
          </cell>
          <cell r="L115">
            <v>24</v>
          </cell>
          <cell r="M115">
            <v>92</v>
          </cell>
          <cell r="N115">
            <v>2208</v>
          </cell>
          <cell r="Q115">
            <v>0</v>
          </cell>
          <cell r="S115">
            <v>0</v>
          </cell>
          <cell r="U115">
            <v>0</v>
          </cell>
          <cell r="V115">
            <v>11208</v>
          </cell>
        </row>
        <row r="116">
          <cell r="B116">
            <v>12</v>
          </cell>
          <cell r="D116" t="str">
            <v>J1000</v>
          </cell>
          <cell r="F116" t="str">
            <v>TW</v>
          </cell>
          <cell r="G116">
            <v>6</v>
          </cell>
          <cell r="H116" t="str">
            <v>EA</v>
          </cell>
          <cell r="I116">
            <v>500</v>
          </cell>
          <cell r="J116">
            <v>3000</v>
          </cell>
          <cell r="K116">
            <v>2</v>
          </cell>
          <cell r="L116">
            <v>12</v>
          </cell>
          <cell r="M116">
            <v>92</v>
          </cell>
          <cell r="N116">
            <v>1104</v>
          </cell>
          <cell r="Q116">
            <v>0</v>
          </cell>
          <cell r="S116">
            <v>0</v>
          </cell>
          <cell r="U116">
            <v>0</v>
          </cell>
          <cell r="V116">
            <v>4104</v>
          </cell>
        </row>
        <row r="117">
          <cell r="B117">
            <v>12</v>
          </cell>
          <cell r="D117" t="str">
            <v>J9000</v>
          </cell>
          <cell r="F117" t="str">
            <v>LUBE OIL SKID interface</v>
          </cell>
          <cell r="G117">
            <v>1</v>
          </cell>
          <cell r="H117" t="str">
            <v>LOT</v>
          </cell>
          <cell r="J117">
            <v>0</v>
          </cell>
          <cell r="K117">
            <v>16</v>
          </cell>
          <cell r="L117">
            <v>16</v>
          </cell>
          <cell r="M117">
            <v>92</v>
          </cell>
          <cell r="N117">
            <v>1472</v>
          </cell>
          <cell r="Q117">
            <v>0</v>
          </cell>
          <cell r="S117">
            <v>0</v>
          </cell>
          <cell r="U117">
            <v>0</v>
          </cell>
          <cell r="V117">
            <v>1472</v>
          </cell>
        </row>
        <row r="118">
          <cell r="B118">
            <v>12</v>
          </cell>
          <cell r="D118" t="str">
            <v>J1000</v>
          </cell>
          <cell r="F118" t="str">
            <v>Case Press Tx. PN100</v>
          </cell>
          <cell r="G118">
            <v>5</v>
          </cell>
          <cell r="H118" t="str">
            <v>EA</v>
          </cell>
          <cell r="I118">
            <v>4000</v>
          </cell>
          <cell r="J118">
            <v>20000</v>
          </cell>
          <cell r="K118">
            <v>7.8</v>
          </cell>
          <cell r="L118">
            <v>39</v>
          </cell>
          <cell r="M118">
            <v>92</v>
          </cell>
          <cell r="N118">
            <v>3588</v>
          </cell>
          <cell r="Q118">
            <v>0</v>
          </cell>
          <cell r="S118">
            <v>0</v>
          </cell>
          <cell r="U118">
            <v>0</v>
          </cell>
          <cell r="V118">
            <v>23588</v>
          </cell>
        </row>
        <row r="119">
          <cell r="J119">
            <v>0</v>
          </cell>
          <cell r="L119">
            <v>0</v>
          </cell>
          <cell r="M119">
            <v>0</v>
          </cell>
          <cell r="N119">
            <v>0</v>
          </cell>
          <cell r="Q119">
            <v>0</v>
          </cell>
          <cell r="S119">
            <v>0</v>
          </cell>
          <cell r="U119">
            <v>0</v>
          </cell>
          <cell r="V119">
            <v>0</v>
          </cell>
        </row>
        <row r="120">
          <cell r="F120" t="str">
            <v>Pump New 1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Q120">
            <v>0</v>
          </cell>
          <cell r="S120">
            <v>0</v>
          </cell>
          <cell r="U120">
            <v>0</v>
          </cell>
          <cell r="V120">
            <v>0</v>
          </cell>
        </row>
        <row r="121">
          <cell r="B121">
            <v>12</v>
          </cell>
          <cell r="D121" t="str">
            <v>J1000</v>
          </cell>
          <cell r="F121" t="str">
            <v>VIBRATION MONITOR</v>
          </cell>
          <cell r="G121">
            <v>2</v>
          </cell>
          <cell r="H121" t="str">
            <v>EA</v>
          </cell>
          <cell r="I121">
            <v>1000</v>
          </cell>
          <cell r="J121">
            <v>2000</v>
          </cell>
          <cell r="K121">
            <v>4</v>
          </cell>
          <cell r="L121">
            <v>8</v>
          </cell>
          <cell r="M121">
            <v>92</v>
          </cell>
          <cell r="N121">
            <v>736</v>
          </cell>
          <cell r="Q121">
            <v>0</v>
          </cell>
          <cell r="S121">
            <v>0</v>
          </cell>
          <cell r="U121">
            <v>0</v>
          </cell>
          <cell r="V121">
            <v>2736</v>
          </cell>
        </row>
        <row r="122">
          <cell r="B122">
            <v>12</v>
          </cell>
          <cell r="D122" t="str">
            <v>J1000</v>
          </cell>
          <cell r="F122" t="str">
            <v>SEAL LEAK DETECTOR</v>
          </cell>
          <cell r="G122">
            <v>1</v>
          </cell>
          <cell r="H122" t="str">
            <v>EA</v>
          </cell>
          <cell r="I122">
            <v>1000</v>
          </cell>
          <cell r="J122">
            <v>1000</v>
          </cell>
          <cell r="K122">
            <v>4</v>
          </cell>
          <cell r="L122">
            <v>4</v>
          </cell>
          <cell r="M122">
            <v>92</v>
          </cell>
          <cell r="N122">
            <v>368</v>
          </cell>
          <cell r="Q122">
            <v>0</v>
          </cell>
          <cell r="S122">
            <v>0</v>
          </cell>
          <cell r="U122">
            <v>0</v>
          </cell>
          <cell r="V122">
            <v>1368</v>
          </cell>
        </row>
        <row r="123">
          <cell r="B123">
            <v>12</v>
          </cell>
          <cell r="D123" t="str">
            <v>J1000</v>
          </cell>
          <cell r="F123" t="str">
            <v>PIT</v>
          </cell>
          <cell r="G123">
            <v>1</v>
          </cell>
          <cell r="H123" t="str">
            <v>EA</v>
          </cell>
          <cell r="I123">
            <v>3000</v>
          </cell>
          <cell r="J123">
            <v>3000</v>
          </cell>
          <cell r="K123">
            <v>3</v>
          </cell>
          <cell r="L123">
            <v>3</v>
          </cell>
          <cell r="M123">
            <v>92</v>
          </cell>
          <cell r="N123">
            <v>276</v>
          </cell>
          <cell r="Q123">
            <v>0</v>
          </cell>
          <cell r="S123">
            <v>0</v>
          </cell>
          <cell r="U123">
            <v>0</v>
          </cell>
          <cell r="V123">
            <v>3276</v>
          </cell>
        </row>
        <row r="124">
          <cell r="B124">
            <v>12</v>
          </cell>
          <cell r="D124" t="str">
            <v>J1000</v>
          </cell>
          <cell r="F124" t="str">
            <v>TW</v>
          </cell>
          <cell r="G124">
            <v>2</v>
          </cell>
          <cell r="H124" t="str">
            <v>EA</v>
          </cell>
          <cell r="I124">
            <v>500</v>
          </cell>
          <cell r="J124">
            <v>1000</v>
          </cell>
          <cell r="K124">
            <v>2</v>
          </cell>
          <cell r="L124">
            <v>4</v>
          </cell>
          <cell r="M124">
            <v>92</v>
          </cell>
          <cell r="N124">
            <v>368</v>
          </cell>
          <cell r="Q124">
            <v>0</v>
          </cell>
          <cell r="S124">
            <v>0</v>
          </cell>
          <cell r="U124">
            <v>0</v>
          </cell>
          <cell r="V124">
            <v>1368</v>
          </cell>
        </row>
        <row r="125">
          <cell r="B125">
            <v>12</v>
          </cell>
          <cell r="D125" t="str">
            <v>J1000</v>
          </cell>
          <cell r="F125" t="str">
            <v>UV/IR Flame Detector (Fire Detector)</v>
          </cell>
          <cell r="G125">
            <v>1</v>
          </cell>
          <cell r="H125" t="str">
            <v>EA</v>
          </cell>
          <cell r="I125">
            <v>2500</v>
          </cell>
          <cell r="J125">
            <v>2500</v>
          </cell>
          <cell r="K125">
            <v>5</v>
          </cell>
          <cell r="L125">
            <v>5</v>
          </cell>
          <cell r="M125">
            <v>92</v>
          </cell>
          <cell r="N125">
            <v>460</v>
          </cell>
          <cell r="Q125">
            <v>0</v>
          </cell>
          <cell r="S125">
            <v>0</v>
          </cell>
          <cell r="U125">
            <v>0</v>
          </cell>
          <cell r="V125">
            <v>2960</v>
          </cell>
        </row>
        <row r="126">
          <cell r="J126">
            <v>0</v>
          </cell>
          <cell r="L126">
            <v>0</v>
          </cell>
          <cell r="M126">
            <v>0</v>
          </cell>
          <cell r="N126">
            <v>0</v>
          </cell>
          <cell r="Q126">
            <v>0</v>
          </cell>
          <cell r="S126">
            <v>0</v>
          </cell>
          <cell r="U126">
            <v>0</v>
          </cell>
          <cell r="V126">
            <v>0</v>
          </cell>
        </row>
        <row r="127">
          <cell r="F127" t="str">
            <v>ESB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  <cell r="Q127">
            <v>0</v>
          </cell>
          <cell r="S127">
            <v>0</v>
          </cell>
          <cell r="U127">
            <v>0</v>
          </cell>
          <cell r="V127">
            <v>0</v>
          </cell>
        </row>
        <row r="128">
          <cell r="B128">
            <v>12</v>
          </cell>
          <cell r="D128" t="str">
            <v>J6000</v>
          </cell>
          <cell r="F128" t="str">
            <v>PLC expansion</v>
          </cell>
          <cell r="G128">
            <v>1</v>
          </cell>
          <cell r="H128" t="str">
            <v>LOT</v>
          </cell>
          <cell r="I128">
            <v>10000</v>
          </cell>
          <cell r="J128">
            <v>10000</v>
          </cell>
          <cell r="K128">
            <v>25</v>
          </cell>
          <cell r="L128">
            <v>25</v>
          </cell>
          <cell r="M128">
            <v>92</v>
          </cell>
          <cell r="N128">
            <v>2300</v>
          </cell>
          <cell r="Q128">
            <v>0</v>
          </cell>
          <cell r="S128">
            <v>0</v>
          </cell>
          <cell r="U128">
            <v>0</v>
          </cell>
          <cell r="V128">
            <v>12300</v>
          </cell>
        </row>
        <row r="129">
          <cell r="J129">
            <v>0</v>
          </cell>
          <cell r="L129">
            <v>0</v>
          </cell>
          <cell r="M129">
            <v>0</v>
          </cell>
          <cell r="N129">
            <v>0</v>
          </cell>
          <cell r="Q129">
            <v>0</v>
          </cell>
          <cell r="S129">
            <v>0</v>
          </cell>
          <cell r="U129">
            <v>0</v>
          </cell>
          <cell r="V129">
            <v>0</v>
          </cell>
        </row>
        <row r="130">
          <cell r="F130" t="str">
            <v>ALLOWANCES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Q130">
            <v>0</v>
          </cell>
          <cell r="S130">
            <v>0</v>
          </cell>
          <cell r="U130">
            <v>0</v>
          </cell>
          <cell r="V130">
            <v>0</v>
          </cell>
        </row>
        <row r="131">
          <cell r="B131">
            <v>12</v>
          </cell>
          <cell r="D131" t="str">
            <v>J1000</v>
          </cell>
          <cell r="F131" t="str">
            <v>MTO Allowance - 10%</v>
          </cell>
          <cell r="G131">
            <v>1</v>
          </cell>
          <cell r="H131" t="str">
            <v>LOT</v>
          </cell>
          <cell r="I131">
            <v>29955.790000000005</v>
          </cell>
          <cell r="J131">
            <v>29955.790000000005</v>
          </cell>
          <cell r="K131">
            <v>22.1</v>
          </cell>
          <cell r="L131">
            <v>22.1</v>
          </cell>
          <cell r="M131">
            <v>92</v>
          </cell>
          <cell r="N131">
            <v>2033.2</v>
          </cell>
          <cell r="Q131">
            <v>0</v>
          </cell>
          <cell r="S131">
            <v>0</v>
          </cell>
          <cell r="U131">
            <v>0</v>
          </cell>
          <cell r="V131">
            <v>31988.990000000005</v>
          </cell>
        </row>
        <row r="132">
          <cell r="B132">
            <v>12</v>
          </cell>
          <cell r="D132" t="str">
            <v>J1000</v>
          </cell>
          <cell r="F132" t="str">
            <v>Productivity Loss - 30% of DFL</v>
          </cell>
          <cell r="G132">
            <v>1</v>
          </cell>
          <cell r="H132" t="str">
            <v>LOT</v>
          </cell>
          <cell r="J132">
            <v>0</v>
          </cell>
          <cell r="K132">
            <v>66.3</v>
          </cell>
          <cell r="L132">
            <v>66.3</v>
          </cell>
          <cell r="M132">
            <v>92</v>
          </cell>
          <cell r="N132">
            <v>6099.5999999999995</v>
          </cell>
          <cell r="Q132">
            <v>0</v>
          </cell>
          <cell r="S132">
            <v>0</v>
          </cell>
          <cell r="U132">
            <v>0</v>
          </cell>
          <cell r="V132">
            <v>6099.5999999999995</v>
          </cell>
        </row>
        <row r="133">
          <cell r="B133">
            <v>12</v>
          </cell>
          <cell r="D133" t="str">
            <v>J1000</v>
          </cell>
          <cell r="F133" t="str">
            <v>Winter Allowance - 15% of DFL</v>
          </cell>
          <cell r="G133">
            <v>1</v>
          </cell>
          <cell r="H133" t="str">
            <v>LOT</v>
          </cell>
          <cell r="J133">
            <v>0</v>
          </cell>
          <cell r="L133">
            <v>0</v>
          </cell>
          <cell r="M133">
            <v>0</v>
          </cell>
          <cell r="N133">
            <v>0</v>
          </cell>
          <cell r="Q133">
            <v>0</v>
          </cell>
          <cell r="S133">
            <v>0</v>
          </cell>
          <cell r="U133">
            <v>0</v>
          </cell>
          <cell r="V133">
            <v>0</v>
          </cell>
        </row>
        <row r="134">
          <cell r="B134">
            <v>12</v>
          </cell>
          <cell r="D134" t="str">
            <v>J6000</v>
          </cell>
          <cell r="F134" t="str">
            <v>MTO Allowance - 10%</v>
          </cell>
          <cell r="G134">
            <v>1</v>
          </cell>
          <cell r="H134" t="str">
            <v>LOT</v>
          </cell>
          <cell r="I134">
            <v>1000</v>
          </cell>
          <cell r="J134">
            <v>1000</v>
          </cell>
          <cell r="K134">
            <v>2.5</v>
          </cell>
          <cell r="L134">
            <v>2.5</v>
          </cell>
          <cell r="M134">
            <v>92</v>
          </cell>
          <cell r="N134">
            <v>230</v>
          </cell>
          <cell r="Q134">
            <v>0</v>
          </cell>
          <cell r="S134">
            <v>0</v>
          </cell>
          <cell r="U134">
            <v>0</v>
          </cell>
          <cell r="V134">
            <v>1230</v>
          </cell>
        </row>
        <row r="135">
          <cell r="B135">
            <v>12</v>
          </cell>
          <cell r="D135" t="str">
            <v>J6000</v>
          </cell>
          <cell r="F135" t="str">
            <v>Productivity Loss - 30% of DFL</v>
          </cell>
          <cell r="G135">
            <v>1</v>
          </cell>
          <cell r="H135" t="str">
            <v>LOT</v>
          </cell>
          <cell r="J135">
            <v>0</v>
          </cell>
          <cell r="K135">
            <v>7.5</v>
          </cell>
          <cell r="L135">
            <v>7.5</v>
          </cell>
          <cell r="M135">
            <v>92</v>
          </cell>
          <cell r="N135">
            <v>690</v>
          </cell>
          <cell r="Q135">
            <v>0</v>
          </cell>
          <cell r="S135">
            <v>0</v>
          </cell>
          <cell r="U135">
            <v>0</v>
          </cell>
          <cell r="V135">
            <v>690</v>
          </cell>
        </row>
        <row r="136">
          <cell r="B136">
            <v>12</v>
          </cell>
          <cell r="D136" t="str">
            <v>J6000</v>
          </cell>
          <cell r="F136" t="str">
            <v>Winter Allowance - 15% of DFL</v>
          </cell>
          <cell r="G136">
            <v>1</v>
          </cell>
          <cell r="H136" t="str">
            <v>LOT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  <cell r="Q136">
            <v>0</v>
          </cell>
          <cell r="S136">
            <v>0</v>
          </cell>
          <cell r="U136">
            <v>0</v>
          </cell>
          <cell r="V136">
            <v>0</v>
          </cell>
        </row>
        <row r="137">
          <cell r="B137">
            <v>12</v>
          </cell>
          <cell r="D137" t="str">
            <v>J9000</v>
          </cell>
          <cell r="F137" t="str">
            <v>MTO Allowance - 10%</v>
          </cell>
          <cell r="G137">
            <v>1</v>
          </cell>
          <cell r="H137" t="str">
            <v>LOT</v>
          </cell>
          <cell r="I137">
            <v>600</v>
          </cell>
          <cell r="J137">
            <v>600</v>
          </cell>
          <cell r="K137">
            <v>3.4200000000000004</v>
          </cell>
          <cell r="L137">
            <v>3.4200000000000004</v>
          </cell>
          <cell r="M137">
            <v>92</v>
          </cell>
          <cell r="N137">
            <v>314.64000000000004</v>
          </cell>
          <cell r="Q137">
            <v>0</v>
          </cell>
          <cell r="S137">
            <v>0</v>
          </cell>
          <cell r="U137">
            <v>0</v>
          </cell>
          <cell r="V137">
            <v>914.6400000000001</v>
          </cell>
        </row>
        <row r="138">
          <cell r="B138">
            <v>12</v>
          </cell>
          <cell r="D138" t="str">
            <v>J9000</v>
          </cell>
          <cell r="F138" t="str">
            <v>Productivity Loss - 30% of DFL</v>
          </cell>
          <cell r="G138">
            <v>1</v>
          </cell>
          <cell r="H138" t="str">
            <v>LOT</v>
          </cell>
          <cell r="J138">
            <v>0</v>
          </cell>
          <cell r="K138">
            <v>10.26</v>
          </cell>
          <cell r="L138">
            <v>10.26</v>
          </cell>
          <cell r="M138">
            <v>92</v>
          </cell>
          <cell r="N138">
            <v>943.92</v>
          </cell>
          <cell r="Q138">
            <v>0</v>
          </cell>
          <cell r="S138">
            <v>0</v>
          </cell>
          <cell r="U138">
            <v>0</v>
          </cell>
          <cell r="V138">
            <v>943.92</v>
          </cell>
        </row>
        <row r="139">
          <cell r="B139">
            <v>12</v>
          </cell>
          <cell r="D139" t="str">
            <v>J9000</v>
          </cell>
          <cell r="F139" t="str">
            <v>Winter Allowance - 15% of DFL</v>
          </cell>
          <cell r="G139">
            <v>1</v>
          </cell>
          <cell r="H139" t="str">
            <v>LOT</v>
          </cell>
          <cell r="J139">
            <v>0</v>
          </cell>
          <cell r="L139">
            <v>0</v>
          </cell>
          <cell r="M139">
            <v>0</v>
          </cell>
          <cell r="N139">
            <v>0</v>
          </cell>
          <cell r="Q139">
            <v>0</v>
          </cell>
          <cell r="S139">
            <v>0</v>
          </cell>
          <cell r="U139">
            <v>0</v>
          </cell>
          <cell r="V139">
            <v>0</v>
          </cell>
        </row>
        <row r="140">
          <cell r="J140">
            <v>0</v>
          </cell>
          <cell r="L140">
            <v>0</v>
          </cell>
          <cell r="M140">
            <v>0</v>
          </cell>
          <cell r="N140">
            <v>0</v>
          </cell>
          <cell r="Q140">
            <v>0</v>
          </cell>
          <cell r="S140">
            <v>0</v>
          </cell>
          <cell r="U140">
            <v>0</v>
          </cell>
          <cell r="V140">
            <v>0</v>
          </cell>
        </row>
        <row r="141">
          <cell r="F141" t="str">
            <v>SCAFFOLDING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Q141">
            <v>0</v>
          </cell>
          <cell r="S141">
            <v>0</v>
          </cell>
          <cell r="U141">
            <v>0</v>
          </cell>
          <cell r="V141">
            <v>0</v>
          </cell>
        </row>
        <row r="142">
          <cell r="B142">
            <v>12</v>
          </cell>
          <cell r="D142" t="str">
            <v>J1000</v>
          </cell>
          <cell r="F142" t="str">
            <v xml:space="preserve">Scaffolding - 3% of DFL </v>
          </cell>
          <cell r="G142">
            <v>1</v>
          </cell>
          <cell r="H142" t="str">
            <v>LOT</v>
          </cell>
          <cell r="J142">
            <v>0</v>
          </cell>
          <cell r="K142">
            <v>9.2819999999999983</v>
          </cell>
          <cell r="L142">
            <v>9.2819999999999983</v>
          </cell>
          <cell r="M142">
            <v>92</v>
          </cell>
          <cell r="N142">
            <v>853.94399999999985</v>
          </cell>
          <cell r="Q142">
            <v>0</v>
          </cell>
          <cell r="S142">
            <v>0</v>
          </cell>
          <cell r="U142">
            <v>0</v>
          </cell>
          <cell r="V142">
            <v>853.94399999999985</v>
          </cell>
        </row>
        <row r="143">
          <cell r="B143">
            <v>12</v>
          </cell>
          <cell r="D143" t="str">
            <v>J6000</v>
          </cell>
          <cell r="F143" t="str">
            <v xml:space="preserve">Scaffolding - 3% of DFL </v>
          </cell>
          <cell r="G143">
            <v>1</v>
          </cell>
          <cell r="H143" t="str">
            <v>LOT</v>
          </cell>
          <cell r="J143">
            <v>0</v>
          </cell>
          <cell r="K143">
            <v>1.05</v>
          </cell>
          <cell r="L143">
            <v>1.05</v>
          </cell>
          <cell r="M143">
            <v>92</v>
          </cell>
          <cell r="N143">
            <v>96.600000000000009</v>
          </cell>
          <cell r="Q143">
            <v>0</v>
          </cell>
          <cell r="S143">
            <v>0</v>
          </cell>
          <cell r="U143">
            <v>0</v>
          </cell>
          <cell r="V143">
            <v>96.600000000000009</v>
          </cell>
        </row>
        <row r="144">
          <cell r="B144">
            <v>12</v>
          </cell>
          <cell r="D144" t="str">
            <v>J9000</v>
          </cell>
          <cell r="F144" t="str">
            <v xml:space="preserve">Scaffolding - 3% of DFL </v>
          </cell>
          <cell r="G144">
            <v>1</v>
          </cell>
          <cell r="H144" t="str">
            <v>LOT</v>
          </cell>
          <cell r="J144">
            <v>0</v>
          </cell>
          <cell r="K144">
            <v>1.4364000000000001</v>
          </cell>
          <cell r="L144">
            <v>1.4364000000000001</v>
          </cell>
          <cell r="M144">
            <v>92</v>
          </cell>
          <cell r="N144">
            <v>132.14880000000002</v>
          </cell>
          <cell r="Q144">
            <v>0</v>
          </cell>
          <cell r="S144">
            <v>0</v>
          </cell>
          <cell r="U144">
            <v>0</v>
          </cell>
          <cell r="V144">
            <v>132.14880000000002</v>
          </cell>
        </row>
        <row r="145"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Q145">
            <v>0</v>
          </cell>
          <cell r="S145">
            <v>0</v>
          </cell>
          <cell r="U145">
            <v>0</v>
          </cell>
          <cell r="V145">
            <v>0</v>
          </cell>
        </row>
        <row r="146">
          <cell r="F146" t="str">
            <v>SUBTOTAL HRS - FOR CAMP AND INDIRECT CALC</v>
          </cell>
          <cell r="J146">
            <v>0</v>
          </cell>
          <cell r="L146">
            <v>404.04840000000002</v>
          </cell>
          <cell r="M146">
            <v>0</v>
          </cell>
          <cell r="N146">
            <v>0</v>
          </cell>
          <cell r="P146">
            <v>0</v>
          </cell>
          <cell r="Q146">
            <v>0</v>
          </cell>
          <cell r="S146">
            <v>0</v>
          </cell>
          <cell r="U146">
            <v>0</v>
          </cell>
          <cell r="V146">
            <v>0</v>
          </cell>
        </row>
        <row r="147">
          <cell r="J147">
            <v>0</v>
          </cell>
          <cell r="L147">
            <v>0</v>
          </cell>
          <cell r="M147">
            <v>0</v>
          </cell>
          <cell r="N147">
            <v>0</v>
          </cell>
          <cell r="Q147">
            <v>0</v>
          </cell>
          <cell r="S147">
            <v>0</v>
          </cell>
          <cell r="U147">
            <v>0</v>
          </cell>
          <cell r="V147">
            <v>0</v>
          </cell>
        </row>
        <row r="148">
          <cell r="F148" t="str">
            <v>STROME PUMP STATION</v>
          </cell>
          <cell r="J148">
            <v>0</v>
          </cell>
          <cell r="L148">
            <v>0</v>
          </cell>
          <cell r="M148">
            <v>0</v>
          </cell>
          <cell r="N148">
            <v>0</v>
          </cell>
          <cell r="Q148">
            <v>0</v>
          </cell>
          <cell r="S148">
            <v>0</v>
          </cell>
          <cell r="U148">
            <v>0</v>
          </cell>
          <cell r="V148">
            <v>0</v>
          </cell>
        </row>
        <row r="149">
          <cell r="F149" t="str">
            <v>Trap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Q149">
            <v>0</v>
          </cell>
          <cell r="S149">
            <v>0</v>
          </cell>
          <cell r="U149">
            <v>0</v>
          </cell>
          <cell r="V149">
            <v>0</v>
          </cell>
        </row>
        <row r="150">
          <cell r="B150">
            <v>15</v>
          </cell>
          <cell r="D150" t="str">
            <v>J1000</v>
          </cell>
          <cell r="F150" t="str">
            <v>T.D. Williamson PIG-SIG IV Pig Passage Indicator</v>
          </cell>
          <cell r="G150">
            <v>1</v>
          </cell>
          <cell r="H150" t="str">
            <v>EA</v>
          </cell>
          <cell r="I150">
            <v>1689.8</v>
          </cell>
          <cell r="J150">
            <v>1689.8</v>
          </cell>
          <cell r="K150">
            <v>7.8</v>
          </cell>
          <cell r="L150">
            <v>7.8</v>
          </cell>
          <cell r="M150">
            <v>92</v>
          </cell>
          <cell r="N150">
            <v>717.6</v>
          </cell>
          <cell r="Q150">
            <v>0</v>
          </cell>
          <cell r="S150">
            <v>0</v>
          </cell>
          <cell r="U150">
            <v>0</v>
          </cell>
          <cell r="V150">
            <v>2407.4</v>
          </cell>
        </row>
        <row r="151">
          <cell r="B151">
            <v>15</v>
          </cell>
          <cell r="D151" t="str">
            <v>J1000</v>
          </cell>
          <cell r="F151" t="str">
            <v>Wika Press Gauge</v>
          </cell>
          <cell r="G151">
            <v>1</v>
          </cell>
          <cell r="H151" t="str">
            <v>EA</v>
          </cell>
          <cell r="I151">
            <v>368.1</v>
          </cell>
          <cell r="J151">
            <v>368.1</v>
          </cell>
          <cell r="K151">
            <v>5.2</v>
          </cell>
          <cell r="L151">
            <v>5.2</v>
          </cell>
          <cell r="M151">
            <v>92</v>
          </cell>
          <cell r="N151">
            <v>478.40000000000003</v>
          </cell>
          <cell r="Q151">
            <v>0</v>
          </cell>
          <cell r="S151">
            <v>0</v>
          </cell>
          <cell r="U151">
            <v>0</v>
          </cell>
          <cell r="V151">
            <v>846.5</v>
          </cell>
        </row>
        <row r="152">
          <cell r="F152" t="str">
            <v>Discharge changes</v>
          </cell>
          <cell r="J152">
            <v>0</v>
          </cell>
          <cell r="L152">
            <v>0</v>
          </cell>
          <cell r="M152">
            <v>0</v>
          </cell>
          <cell r="N152">
            <v>0</v>
          </cell>
          <cell r="Q152">
            <v>0</v>
          </cell>
          <cell r="S152">
            <v>0</v>
          </cell>
          <cell r="U152">
            <v>0</v>
          </cell>
          <cell r="V152">
            <v>0</v>
          </cell>
        </row>
        <row r="153">
          <cell r="B153">
            <v>15</v>
          </cell>
          <cell r="D153" t="str">
            <v>J1000</v>
          </cell>
          <cell r="F153" t="str">
            <v xml:space="preserve"> PCV   Press Control Valve                                              </v>
          </cell>
          <cell r="G153">
            <v>1</v>
          </cell>
          <cell r="H153" t="str">
            <v>EA</v>
          </cell>
          <cell r="I153">
            <v>250000</v>
          </cell>
          <cell r="J153">
            <v>250000</v>
          </cell>
          <cell r="K153">
            <v>13</v>
          </cell>
          <cell r="L153">
            <v>13</v>
          </cell>
          <cell r="M153">
            <v>92</v>
          </cell>
          <cell r="N153">
            <v>1196</v>
          </cell>
          <cell r="Q153">
            <v>0</v>
          </cell>
          <cell r="S153">
            <v>0</v>
          </cell>
          <cell r="U153">
            <v>0</v>
          </cell>
          <cell r="V153">
            <v>251196</v>
          </cell>
        </row>
        <row r="154">
          <cell r="J154">
            <v>0</v>
          </cell>
          <cell r="L154">
            <v>0</v>
          </cell>
          <cell r="M154">
            <v>0</v>
          </cell>
          <cell r="N154">
            <v>0</v>
          </cell>
          <cell r="Q154">
            <v>0</v>
          </cell>
          <cell r="S154">
            <v>0</v>
          </cell>
          <cell r="U154">
            <v>0</v>
          </cell>
          <cell r="V154">
            <v>0</v>
          </cell>
        </row>
        <row r="155">
          <cell r="F155" t="str">
            <v>Pump / Motor Changout Mods  3</v>
          </cell>
          <cell r="J155">
            <v>0</v>
          </cell>
          <cell r="L155">
            <v>0</v>
          </cell>
          <cell r="M155">
            <v>0</v>
          </cell>
          <cell r="N155">
            <v>0</v>
          </cell>
          <cell r="Q155">
            <v>0</v>
          </cell>
          <cell r="S155">
            <v>0</v>
          </cell>
          <cell r="U155">
            <v>0</v>
          </cell>
          <cell r="V155">
            <v>0</v>
          </cell>
        </row>
        <row r="156">
          <cell r="B156">
            <v>15</v>
          </cell>
          <cell r="D156" t="str">
            <v>J1000</v>
          </cell>
          <cell r="F156" t="str">
            <v>REMOVE AND REPLACE MONITORING SYSTEM</v>
          </cell>
          <cell r="G156">
            <v>3</v>
          </cell>
          <cell r="H156" t="str">
            <v>LOT</v>
          </cell>
          <cell r="J156">
            <v>0</v>
          </cell>
          <cell r="K156">
            <v>50</v>
          </cell>
          <cell r="L156">
            <v>150</v>
          </cell>
          <cell r="M156">
            <v>92</v>
          </cell>
          <cell r="N156">
            <v>13800</v>
          </cell>
          <cell r="Q156">
            <v>0</v>
          </cell>
          <cell r="S156">
            <v>0</v>
          </cell>
          <cell r="U156">
            <v>0</v>
          </cell>
          <cell r="V156">
            <v>13800</v>
          </cell>
        </row>
        <row r="157">
          <cell r="B157">
            <v>15</v>
          </cell>
          <cell r="D157" t="str">
            <v>J1000</v>
          </cell>
          <cell r="F157" t="str">
            <v>VIBRATION MONITOR</v>
          </cell>
          <cell r="G157">
            <v>6</v>
          </cell>
          <cell r="H157" t="str">
            <v>EA</v>
          </cell>
          <cell r="I157">
            <v>1000</v>
          </cell>
          <cell r="J157">
            <v>6000</v>
          </cell>
          <cell r="K157">
            <v>8</v>
          </cell>
          <cell r="L157">
            <v>48</v>
          </cell>
          <cell r="M157">
            <v>92</v>
          </cell>
          <cell r="N157">
            <v>4416</v>
          </cell>
          <cell r="Q157">
            <v>0</v>
          </cell>
          <cell r="S157">
            <v>0</v>
          </cell>
          <cell r="U157">
            <v>0</v>
          </cell>
          <cell r="V157">
            <v>10416</v>
          </cell>
        </row>
        <row r="158">
          <cell r="B158">
            <v>15</v>
          </cell>
          <cell r="D158" t="str">
            <v>J1000</v>
          </cell>
          <cell r="F158" t="str">
            <v>SEAL LEAK DETECTOR</v>
          </cell>
          <cell r="G158">
            <v>3</v>
          </cell>
          <cell r="H158" t="str">
            <v>EA</v>
          </cell>
          <cell r="I158">
            <v>1000</v>
          </cell>
          <cell r="J158">
            <v>3000</v>
          </cell>
          <cell r="K158">
            <v>4</v>
          </cell>
          <cell r="L158">
            <v>12</v>
          </cell>
          <cell r="M158">
            <v>92</v>
          </cell>
          <cell r="N158">
            <v>1104</v>
          </cell>
          <cell r="Q158">
            <v>0</v>
          </cell>
          <cell r="S158">
            <v>0</v>
          </cell>
          <cell r="U158">
            <v>0</v>
          </cell>
          <cell r="V158">
            <v>4104</v>
          </cell>
        </row>
        <row r="159">
          <cell r="B159">
            <v>15</v>
          </cell>
          <cell r="D159" t="str">
            <v>J1000</v>
          </cell>
          <cell r="F159" t="str">
            <v>PIT</v>
          </cell>
          <cell r="G159">
            <v>3</v>
          </cell>
          <cell r="H159" t="str">
            <v>EA</v>
          </cell>
          <cell r="I159">
            <v>3000</v>
          </cell>
          <cell r="J159">
            <v>9000</v>
          </cell>
          <cell r="K159">
            <v>8</v>
          </cell>
          <cell r="L159">
            <v>24</v>
          </cell>
          <cell r="M159">
            <v>92</v>
          </cell>
          <cell r="N159">
            <v>2208</v>
          </cell>
          <cell r="Q159">
            <v>0</v>
          </cell>
          <cell r="S159">
            <v>0</v>
          </cell>
          <cell r="U159">
            <v>0</v>
          </cell>
          <cell r="V159">
            <v>11208</v>
          </cell>
        </row>
        <row r="160">
          <cell r="B160">
            <v>15</v>
          </cell>
          <cell r="D160" t="str">
            <v>J1000</v>
          </cell>
          <cell r="F160" t="str">
            <v>TW</v>
          </cell>
          <cell r="G160">
            <v>6</v>
          </cell>
          <cell r="H160" t="str">
            <v>EA</v>
          </cell>
          <cell r="I160">
            <v>500</v>
          </cell>
          <cell r="J160">
            <v>3000</v>
          </cell>
          <cell r="K160">
            <v>2</v>
          </cell>
          <cell r="L160">
            <v>12</v>
          </cell>
          <cell r="M160">
            <v>92</v>
          </cell>
          <cell r="N160">
            <v>1104</v>
          </cell>
          <cell r="Q160">
            <v>0</v>
          </cell>
          <cell r="S160">
            <v>0</v>
          </cell>
          <cell r="U160">
            <v>0</v>
          </cell>
          <cell r="V160">
            <v>4104</v>
          </cell>
        </row>
        <row r="161">
          <cell r="B161">
            <v>15</v>
          </cell>
          <cell r="D161" t="str">
            <v>J9000</v>
          </cell>
          <cell r="F161" t="str">
            <v>LUBE OIL SKID interface</v>
          </cell>
          <cell r="G161">
            <v>3</v>
          </cell>
          <cell r="H161" t="str">
            <v>LOT</v>
          </cell>
          <cell r="J161">
            <v>0</v>
          </cell>
          <cell r="K161">
            <v>16</v>
          </cell>
          <cell r="L161">
            <v>48</v>
          </cell>
          <cell r="M161">
            <v>92</v>
          </cell>
          <cell r="N161">
            <v>4416</v>
          </cell>
          <cell r="Q161">
            <v>0</v>
          </cell>
          <cell r="S161">
            <v>0</v>
          </cell>
          <cell r="U161">
            <v>0</v>
          </cell>
          <cell r="V161">
            <v>4416</v>
          </cell>
        </row>
        <row r="162">
          <cell r="B162">
            <v>15</v>
          </cell>
          <cell r="D162" t="str">
            <v>J9000</v>
          </cell>
          <cell r="F162" t="str">
            <v>Case Press Tx. PN100</v>
          </cell>
          <cell r="G162">
            <v>5</v>
          </cell>
          <cell r="H162" t="str">
            <v>EA</v>
          </cell>
          <cell r="I162">
            <v>4000</v>
          </cell>
          <cell r="J162">
            <v>20000</v>
          </cell>
          <cell r="K162">
            <v>7.8</v>
          </cell>
          <cell r="L162">
            <v>39</v>
          </cell>
          <cell r="M162">
            <v>92</v>
          </cell>
          <cell r="N162">
            <v>3588</v>
          </cell>
          <cell r="Q162">
            <v>0</v>
          </cell>
          <cell r="S162">
            <v>0</v>
          </cell>
          <cell r="U162">
            <v>0</v>
          </cell>
          <cell r="V162">
            <v>23588</v>
          </cell>
        </row>
        <row r="163">
          <cell r="J163">
            <v>0</v>
          </cell>
          <cell r="L163">
            <v>0</v>
          </cell>
          <cell r="M163">
            <v>0</v>
          </cell>
          <cell r="N163">
            <v>0</v>
          </cell>
          <cell r="Q163">
            <v>0</v>
          </cell>
          <cell r="S163">
            <v>0</v>
          </cell>
          <cell r="U163">
            <v>0</v>
          </cell>
          <cell r="V163">
            <v>0</v>
          </cell>
        </row>
        <row r="164">
          <cell r="F164" t="str">
            <v>Pump New 1</v>
          </cell>
          <cell r="J164">
            <v>0</v>
          </cell>
          <cell r="L164">
            <v>0</v>
          </cell>
          <cell r="M164">
            <v>0</v>
          </cell>
          <cell r="N164">
            <v>0</v>
          </cell>
          <cell r="Q164">
            <v>0</v>
          </cell>
          <cell r="S164">
            <v>0</v>
          </cell>
          <cell r="U164">
            <v>0</v>
          </cell>
          <cell r="V164">
            <v>0</v>
          </cell>
        </row>
        <row r="165">
          <cell r="B165">
            <v>15</v>
          </cell>
          <cell r="D165" t="str">
            <v>J1000</v>
          </cell>
          <cell r="F165" t="str">
            <v>VIBRATION MONITOR</v>
          </cell>
          <cell r="G165">
            <v>2</v>
          </cell>
          <cell r="H165" t="str">
            <v>EA</v>
          </cell>
          <cell r="I165">
            <v>1000</v>
          </cell>
          <cell r="J165">
            <v>2000</v>
          </cell>
          <cell r="K165">
            <v>4</v>
          </cell>
          <cell r="L165">
            <v>8</v>
          </cell>
          <cell r="M165">
            <v>92</v>
          </cell>
          <cell r="N165">
            <v>736</v>
          </cell>
          <cell r="Q165">
            <v>0</v>
          </cell>
          <cell r="S165">
            <v>0</v>
          </cell>
          <cell r="U165">
            <v>0</v>
          </cell>
          <cell r="V165">
            <v>2736</v>
          </cell>
        </row>
        <row r="166">
          <cell r="B166">
            <v>15</v>
          </cell>
          <cell r="D166" t="str">
            <v>J1000</v>
          </cell>
          <cell r="F166" t="str">
            <v>SEAL LEAK DETECTOR</v>
          </cell>
          <cell r="G166">
            <v>1</v>
          </cell>
          <cell r="H166" t="str">
            <v>EA</v>
          </cell>
          <cell r="I166">
            <v>1000</v>
          </cell>
          <cell r="J166">
            <v>1000</v>
          </cell>
          <cell r="K166">
            <v>4</v>
          </cell>
          <cell r="L166">
            <v>4</v>
          </cell>
          <cell r="M166">
            <v>92</v>
          </cell>
          <cell r="N166">
            <v>368</v>
          </cell>
          <cell r="Q166">
            <v>0</v>
          </cell>
          <cell r="S166">
            <v>0</v>
          </cell>
          <cell r="U166">
            <v>0</v>
          </cell>
          <cell r="V166">
            <v>1368</v>
          </cell>
        </row>
        <row r="167">
          <cell r="B167">
            <v>15</v>
          </cell>
          <cell r="D167" t="str">
            <v>J1000</v>
          </cell>
          <cell r="F167" t="str">
            <v>PIT</v>
          </cell>
          <cell r="G167">
            <v>1</v>
          </cell>
          <cell r="H167" t="str">
            <v>EA</v>
          </cell>
          <cell r="I167">
            <v>3000</v>
          </cell>
          <cell r="J167">
            <v>3000</v>
          </cell>
          <cell r="K167">
            <v>3</v>
          </cell>
          <cell r="L167">
            <v>3</v>
          </cell>
          <cell r="M167">
            <v>92</v>
          </cell>
          <cell r="N167">
            <v>276</v>
          </cell>
          <cell r="Q167">
            <v>0</v>
          </cell>
          <cell r="S167">
            <v>0</v>
          </cell>
          <cell r="U167">
            <v>0</v>
          </cell>
          <cell r="V167">
            <v>3276</v>
          </cell>
        </row>
        <row r="168">
          <cell r="B168">
            <v>15</v>
          </cell>
          <cell r="D168" t="str">
            <v>J1000</v>
          </cell>
          <cell r="F168" t="str">
            <v>TW</v>
          </cell>
          <cell r="G168">
            <v>2</v>
          </cell>
          <cell r="H168" t="str">
            <v>EA</v>
          </cell>
          <cell r="I168">
            <v>500</v>
          </cell>
          <cell r="J168">
            <v>1000</v>
          </cell>
          <cell r="K168">
            <v>2</v>
          </cell>
          <cell r="L168">
            <v>4</v>
          </cell>
          <cell r="M168">
            <v>92</v>
          </cell>
          <cell r="N168">
            <v>368</v>
          </cell>
          <cell r="Q168">
            <v>0</v>
          </cell>
          <cell r="S168">
            <v>0</v>
          </cell>
          <cell r="U168">
            <v>0</v>
          </cell>
          <cell r="V168">
            <v>1368</v>
          </cell>
        </row>
        <row r="169">
          <cell r="B169">
            <v>15</v>
          </cell>
          <cell r="D169" t="str">
            <v>J1000</v>
          </cell>
          <cell r="F169" t="str">
            <v>UV/IR Flame Detector (Fire Detector)</v>
          </cell>
          <cell r="G169">
            <v>1</v>
          </cell>
          <cell r="H169" t="str">
            <v>EA</v>
          </cell>
          <cell r="I169">
            <v>2500</v>
          </cell>
          <cell r="J169">
            <v>2500</v>
          </cell>
          <cell r="K169">
            <v>5</v>
          </cell>
          <cell r="L169">
            <v>5</v>
          </cell>
          <cell r="M169">
            <v>92</v>
          </cell>
          <cell r="N169">
            <v>460</v>
          </cell>
          <cell r="Q169">
            <v>0</v>
          </cell>
          <cell r="S169">
            <v>0</v>
          </cell>
          <cell r="U169">
            <v>0</v>
          </cell>
          <cell r="V169">
            <v>2960</v>
          </cell>
        </row>
        <row r="170"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Q170">
            <v>0</v>
          </cell>
          <cell r="S170">
            <v>0</v>
          </cell>
          <cell r="U170">
            <v>0</v>
          </cell>
          <cell r="V170">
            <v>0</v>
          </cell>
        </row>
        <row r="171">
          <cell r="F171" t="str">
            <v>ESB</v>
          </cell>
          <cell r="J171">
            <v>0</v>
          </cell>
          <cell r="L171">
            <v>0</v>
          </cell>
          <cell r="M171">
            <v>0</v>
          </cell>
          <cell r="N171">
            <v>0</v>
          </cell>
          <cell r="Q171">
            <v>0</v>
          </cell>
          <cell r="S171">
            <v>0</v>
          </cell>
          <cell r="U171">
            <v>0</v>
          </cell>
          <cell r="V171">
            <v>0</v>
          </cell>
        </row>
        <row r="172">
          <cell r="B172">
            <v>15</v>
          </cell>
          <cell r="D172" t="str">
            <v>J1000</v>
          </cell>
          <cell r="F172" t="str">
            <v>Fire Detection (Heat Detector)</v>
          </cell>
          <cell r="G172">
            <v>4</v>
          </cell>
          <cell r="H172" t="str">
            <v>EA</v>
          </cell>
          <cell r="I172">
            <v>233.75</v>
          </cell>
          <cell r="J172">
            <v>935</v>
          </cell>
          <cell r="K172">
            <v>5.2</v>
          </cell>
          <cell r="L172">
            <v>20.8</v>
          </cell>
          <cell r="M172">
            <v>92</v>
          </cell>
          <cell r="N172">
            <v>1913.6000000000001</v>
          </cell>
          <cell r="Q172">
            <v>0</v>
          </cell>
          <cell r="S172">
            <v>0</v>
          </cell>
          <cell r="U172">
            <v>0</v>
          </cell>
          <cell r="V172">
            <v>2848.6000000000004</v>
          </cell>
        </row>
        <row r="173">
          <cell r="B173">
            <v>15</v>
          </cell>
          <cell r="D173" t="str">
            <v>J9000</v>
          </cell>
          <cell r="F173" t="str">
            <v xml:space="preserve">   - Bulks</v>
          </cell>
          <cell r="G173">
            <v>4</v>
          </cell>
          <cell r="H173" t="str">
            <v>LOT</v>
          </cell>
          <cell r="I173">
            <v>50</v>
          </cell>
          <cell r="J173">
            <v>200</v>
          </cell>
          <cell r="K173">
            <v>2.6</v>
          </cell>
          <cell r="L173">
            <v>10.4</v>
          </cell>
          <cell r="M173">
            <v>92</v>
          </cell>
          <cell r="N173">
            <v>956.80000000000007</v>
          </cell>
          <cell r="Q173">
            <v>0</v>
          </cell>
          <cell r="S173">
            <v>0</v>
          </cell>
          <cell r="U173">
            <v>0</v>
          </cell>
          <cell r="V173">
            <v>1156.8000000000002</v>
          </cell>
        </row>
        <row r="174">
          <cell r="B174">
            <v>15</v>
          </cell>
          <cell r="D174" t="str">
            <v>J1000</v>
          </cell>
          <cell r="F174" t="str">
            <v>Smoke Detector</v>
          </cell>
          <cell r="G174">
            <v>2</v>
          </cell>
          <cell r="H174" t="str">
            <v>EA</v>
          </cell>
          <cell r="I174">
            <v>233.75</v>
          </cell>
          <cell r="J174">
            <v>467.5</v>
          </cell>
          <cell r="K174">
            <v>5.2</v>
          </cell>
          <cell r="L174">
            <v>10.4</v>
          </cell>
          <cell r="M174">
            <v>92</v>
          </cell>
          <cell r="N174">
            <v>956.80000000000007</v>
          </cell>
          <cell r="Q174">
            <v>0</v>
          </cell>
          <cell r="S174">
            <v>0</v>
          </cell>
          <cell r="U174">
            <v>0</v>
          </cell>
          <cell r="V174">
            <v>1424.3000000000002</v>
          </cell>
        </row>
        <row r="175">
          <cell r="B175">
            <v>15</v>
          </cell>
          <cell r="D175" t="str">
            <v>J1000</v>
          </cell>
          <cell r="F175" t="str">
            <v>Gas Detection (H2S Detection)</v>
          </cell>
          <cell r="G175">
            <v>2</v>
          </cell>
          <cell r="H175" t="str">
            <v>EA</v>
          </cell>
          <cell r="I175">
            <v>1885</v>
          </cell>
          <cell r="J175">
            <v>3770</v>
          </cell>
          <cell r="K175">
            <v>5.2</v>
          </cell>
          <cell r="L175">
            <v>10.4</v>
          </cell>
          <cell r="M175">
            <v>92</v>
          </cell>
          <cell r="N175">
            <v>956.80000000000007</v>
          </cell>
          <cell r="Q175">
            <v>0</v>
          </cell>
          <cell r="S175">
            <v>0</v>
          </cell>
          <cell r="U175">
            <v>0</v>
          </cell>
          <cell r="V175">
            <v>4726.8</v>
          </cell>
        </row>
        <row r="176">
          <cell r="B176">
            <v>15</v>
          </cell>
          <cell r="D176" t="str">
            <v>J6000</v>
          </cell>
          <cell r="F176" t="str">
            <v>PLC Cabinets and hardware</v>
          </cell>
          <cell r="G176">
            <v>1</v>
          </cell>
          <cell r="H176" t="str">
            <v>LOT</v>
          </cell>
          <cell r="I176">
            <v>65000</v>
          </cell>
          <cell r="J176">
            <v>65000</v>
          </cell>
          <cell r="K176">
            <v>75</v>
          </cell>
          <cell r="L176">
            <v>75</v>
          </cell>
          <cell r="M176">
            <v>92</v>
          </cell>
          <cell r="N176">
            <v>6900</v>
          </cell>
          <cell r="Q176">
            <v>0</v>
          </cell>
          <cell r="S176">
            <v>0</v>
          </cell>
          <cell r="U176">
            <v>0</v>
          </cell>
          <cell r="V176">
            <v>71900</v>
          </cell>
        </row>
        <row r="177">
          <cell r="B177">
            <v>15</v>
          </cell>
          <cell r="D177" t="str">
            <v>J6000</v>
          </cell>
          <cell r="F177" t="str">
            <v>Communications and HMI Cabinet and equipment</v>
          </cell>
          <cell r="G177">
            <v>1</v>
          </cell>
          <cell r="H177" t="str">
            <v>LOT</v>
          </cell>
          <cell r="I177">
            <v>25000</v>
          </cell>
          <cell r="J177">
            <v>25000</v>
          </cell>
          <cell r="K177">
            <v>40</v>
          </cell>
          <cell r="L177">
            <v>40</v>
          </cell>
          <cell r="M177">
            <v>92</v>
          </cell>
          <cell r="N177">
            <v>3680</v>
          </cell>
          <cell r="Q177">
            <v>0</v>
          </cell>
          <cell r="S177">
            <v>0</v>
          </cell>
          <cell r="U177">
            <v>0</v>
          </cell>
          <cell r="V177">
            <v>28680</v>
          </cell>
        </row>
        <row r="178">
          <cell r="B178">
            <v>15</v>
          </cell>
          <cell r="D178" t="str">
            <v>J6000</v>
          </cell>
          <cell r="F178" t="str">
            <v>Communications Interface</v>
          </cell>
          <cell r="G178">
            <v>1</v>
          </cell>
          <cell r="H178" t="str">
            <v>LOT</v>
          </cell>
          <cell r="I178">
            <v>5000</v>
          </cell>
          <cell r="J178">
            <v>5000</v>
          </cell>
          <cell r="K178">
            <v>20</v>
          </cell>
          <cell r="L178">
            <v>20</v>
          </cell>
          <cell r="M178">
            <v>92</v>
          </cell>
          <cell r="N178">
            <v>1840</v>
          </cell>
          <cell r="Q178">
            <v>0</v>
          </cell>
          <cell r="S178">
            <v>0</v>
          </cell>
          <cell r="U178">
            <v>0</v>
          </cell>
          <cell r="V178">
            <v>6840</v>
          </cell>
        </row>
        <row r="179">
          <cell r="J179">
            <v>0</v>
          </cell>
          <cell r="L179">
            <v>0</v>
          </cell>
          <cell r="M179">
            <v>0</v>
          </cell>
          <cell r="N179">
            <v>0</v>
          </cell>
          <cell r="Q179">
            <v>0</v>
          </cell>
          <cell r="S179">
            <v>0</v>
          </cell>
          <cell r="U179">
            <v>0</v>
          </cell>
          <cell r="V179">
            <v>0</v>
          </cell>
        </row>
        <row r="180">
          <cell r="F180" t="str">
            <v>ALLOWANCES</v>
          </cell>
          <cell r="J180">
            <v>0</v>
          </cell>
          <cell r="L180">
            <v>0</v>
          </cell>
          <cell r="M180">
            <v>0</v>
          </cell>
          <cell r="N180">
            <v>0</v>
          </cell>
          <cell r="Q180">
            <v>0</v>
          </cell>
          <cell r="S180">
            <v>0</v>
          </cell>
          <cell r="U180">
            <v>0</v>
          </cell>
          <cell r="V180">
            <v>0</v>
          </cell>
        </row>
        <row r="181">
          <cell r="B181">
            <v>15</v>
          </cell>
          <cell r="D181" t="str">
            <v>J1000</v>
          </cell>
          <cell r="F181" t="str">
            <v>MTO Allowance - 10%</v>
          </cell>
          <cell r="G181">
            <v>1</v>
          </cell>
          <cell r="H181" t="str">
            <v>LOT</v>
          </cell>
          <cell r="I181">
            <v>28773.040000000005</v>
          </cell>
          <cell r="J181">
            <v>28773.040000000005</v>
          </cell>
          <cell r="K181">
            <v>33.76</v>
          </cell>
          <cell r="L181">
            <v>33.76</v>
          </cell>
          <cell r="M181">
            <v>92</v>
          </cell>
          <cell r="N181">
            <v>3105.9199999999996</v>
          </cell>
          <cell r="Q181">
            <v>0</v>
          </cell>
          <cell r="S181">
            <v>0</v>
          </cell>
          <cell r="U181">
            <v>0</v>
          </cell>
          <cell r="V181">
            <v>31878.960000000003</v>
          </cell>
        </row>
        <row r="182">
          <cell r="B182">
            <v>15</v>
          </cell>
          <cell r="D182" t="str">
            <v>J1000</v>
          </cell>
          <cell r="F182" t="str">
            <v>Productivity Loss - 30% of DFL</v>
          </cell>
          <cell r="G182">
            <v>1</v>
          </cell>
          <cell r="H182" t="str">
            <v>LOT</v>
          </cell>
          <cell r="J182">
            <v>0</v>
          </cell>
          <cell r="K182">
            <v>101.27999999999999</v>
          </cell>
          <cell r="L182">
            <v>101.27999999999999</v>
          </cell>
          <cell r="M182">
            <v>92</v>
          </cell>
          <cell r="N182">
            <v>9317.7599999999984</v>
          </cell>
          <cell r="Q182">
            <v>0</v>
          </cell>
          <cell r="S182">
            <v>0</v>
          </cell>
          <cell r="U182">
            <v>0</v>
          </cell>
          <cell r="V182">
            <v>9317.7599999999984</v>
          </cell>
        </row>
        <row r="183">
          <cell r="B183">
            <v>15</v>
          </cell>
          <cell r="D183" t="str">
            <v>J1000</v>
          </cell>
          <cell r="F183" t="str">
            <v>Winter Allowance - 15% of DFL</v>
          </cell>
          <cell r="G183">
            <v>1</v>
          </cell>
          <cell r="H183" t="str">
            <v>LOT</v>
          </cell>
          <cell r="J183">
            <v>0</v>
          </cell>
          <cell r="L183">
            <v>0</v>
          </cell>
          <cell r="M183">
            <v>0</v>
          </cell>
          <cell r="N183">
            <v>0</v>
          </cell>
          <cell r="Q183">
            <v>0</v>
          </cell>
          <cell r="S183">
            <v>0</v>
          </cell>
          <cell r="U183">
            <v>0</v>
          </cell>
          <cell r="V183">
            <v>0</v>
          </cell>
        </row>
        <row r="184">
          <cell r="B184">
            <v>15</v>
          </cell>
          <cell r="D184" t="str">
            <v>J6000</v>
          </cell>
          <cell r="F184" t="str">
            <v>MTO Allowance - 10%</v>
          </cell>
          <cell r="G184">
            <v>1</v>
          </cell>
          <cell r="H184" t="str">
            <v>LOT</v>
          </cell>
          <cell r="I184">
            <v>9500</v>
          </cell>
          <cell r="J184">
            <v>9500</v>
          </cell>
          <cell r="K184">
            <v>13.5</v>
          </cell>
          <cell r="L184">
            <v>13.5</v>
          </cell>
          <cell r="M184">
            <v>92</v>
          </cell>
          <cell r="N184">
            <v>1242</v>
          </cell>
          <cell r="Q184">
            <v>0</v>
          </cell>
          <cell r="S184">
            <v>0</v>
          </cell>
          <cell r="U184">
            <v>0</v>
          </cell>
          <cell r="V184">
            <v>10742</v>
          </cell>
        </row>
        <row r="185">
          <cell r="B185">
            <v>15</v>
          </cell>
          <cell r="D185" t="str">
            <v>J6000</v>
          </cell>
          <cell r="F185" t="str">
            <v>Productivity Loss - 30% of DFL</v>
          </cell>
          <cell r="G185">
            <v>1</v>
          </cell>
          <cell r="H185" t="str">
            <v>LOT</v>
          </cell>
          <cell r="J185">
            <v>0</v>
          </cell>
          <cell r="K185">
            <v>40.5</v>
          </cell>
          <cell r="L185">
            <v>40.5</v>
          </cell>
          <cell r="M185">
            <v>92</v>
          </cell>
          <cell r="N185">
            <v>3726</v>
          </cell>
          <cell r="Q185">
            <v>0</v>
          </cell>
          <cell r="S185">
            <v>0</v>
          </cell>
          <cell r="U185">
            <v>0</v>
          </cell>
          <cell r="V185">
            <v>3726</v>
          </cell>
        </row>
        <row r="186">
          <cell r="B186">
            <v>15</v>
          </cell>
          <cell r="D186" t="str">
            <v>J6000</v>
          </cell>
          <cell r="F186" t="str">
            <v>Winter Allowance - 15% of DFL</v>
          </cell>
          <cell r="G186">
            <v>1</v>
          </cell>
          <cell r="H186" t="str">
            <v>LOT</v>
          </cell>
          <cell r="J186">
            <v>0</v>
          </cell>
          <cell r="L186">
            <v>0</v>
          </cell>
          <cell r="M186">
            <v>0</v>
          </cell>
          <cell r="N186">
            <v>0</v>
          </cell>
          <cell r="Q186">
            <v>0</v>
          </cell>
          <cell r="S186">
            <v>0</v>
          </cell>
          <cell r="U186">
            <v>0</v>
          </cell>
          <cell r="V186">
            <v>0</v>
          </cell>
        </row>
        <row r="187">
          <cell r="B187">
            <v>15</v>
          </cell>
          <cell r="D187" t="str">
            <v>J9000</v>
          </cell>
          <cell r="F187" t="str">
            <v>MTO Allowance - 10%</v>
          </cell>
          <cell r="G187">
            <v>1</v>
          </cell>
          <cell r="H187" t="str">
            <v>LOT</v>
          </cell>
          <cell r="I187">
            <v>2020</v>
          </cell>
          <cell r="J187">
            <v>2020</v>
          </cell>
          <cell r="K187">
            <v>9.740000000000002</v>
          </cell>
          <cell r="L187">
            <v>9.740000000000002</v>
          </cell>
          <cell r="M187">
            <v>92</v>
          </cell>
          <cell r="N187">
            <v>896.08000000000015</v>
          </cell>
          <cell r="Q187">
            <v>0</v>
          </cell>
          <cell r="S187">
            <v>0</v>
          </cell>
          <cell r="U187">
            <v>0</v>
          </cell>
          <cell r="V187">
            <v>2916.08</v>
          </cell>
        </row>
        <row r="188">
          <cell r="B188">
            <v>15</v>
          </cell>
          <cell r="D188" t="str">
            <v>J9000</v>
          </cell>
          <cell r="F188" t="str">
            <v>Productivity Loss - 30% of DFL</v>
          </cell>
          <cell r="G188">
            <v>1</v>
          </cell>
          <cell r="H188" t="str">
            <v>LOT</v>
          </cell>
          <cell r="J188">
            <v>0</v>
          </cell>
          <cell r="K188">
            <v>29.22</v>
          </cell>
          <cell r="L188">
            <v>29.22</v>
          </cell>
          <cell r="M188">
            <v>92</v>
          </cell>
          <cell r="N188">
            <v>2688.24</v>
          </cell>
          <cell r="Q188">
            <v>0</v>
          </cell>
          <cell r="S188">
            <v>0</v>
          </cell>
          <cell r="U188">
            <v>0</v>
          </cell>
          <cell r="V188">
            <v>2688.24</v>
          </cell>
        </row>
        <row r="189">
          <cell r="B189">
            <v>15</v>
          </cell>
          <cell r="D189" t="str">
            <v>J9000</v>
          </cell>
          <cell r="F189" t="str">
            <v>Winter Allowance - 15% of DFL</v>
          </cell>
          <cell r="G189">
            <v>1</v>
          </cell>
          <cell r="H189" t="str">
            <v>LOT</v>
          </cell>
          <cell r="J189">
            <v>0</v>
          </cell>
          <cell r="L189">
            <v>0</v>
          </cell>
          <cell r="M189">
            <v>0</v>
          </cell>
          <cell r="N189">
            <v>0</v>
          </cell>
          <cell r="Q189">
            <v>0</v>
          </cell>
          <cell r="S189">
            <v>0</v>
          </cell>
          <cell r="U189">
            <v>0</v>
          </cell>
          <cell r="V189">
            <v>0</v>
          </cell>
        </row>
        <row r="190">
          <cell r="J190">
            <v>0</v>
          </cell>
          <cell r="L190">
            <v>0</v>
          </cell>
          <cell r="M190">
            <v>0</v>
          </cell>
          <cell r="N190">
            <v>0</v>
          </cell>
          <cell r="Q190">
            <v>0</v>
          </cell>
          <cell r="S190">
            <v>0</v>
          </cell>
          <cell r="U190">
            <v>0</v>
          </cell>
          <cell r="V190">
            <v>0</v>
          </cell>
        </row>
        <row r="191">
          <cell r="F191" t="str">
            <v>SCAFFOLDING</v>
          </cell>
          <cell r="J191">
            <v>0</v>
          </cell>
          <cell r="L191">
            <v>0</v>
          </cell>
          <cell r="M191">
            <v>0</v>
          </cell>
          <cell r="N191">
            <v>0</v>
          </cell>
          <cell r="Q191">
            <v>0</v>
          </cell>
          <cell r="S191">
            <v>0</v>
          </cell>
          <cell r="U191">
            <v>0</v>
          </cell>
          <cell r="V191">
            <v>0</v>
          </cell>
        </row>
        <row r="192">
          <cell r="B192">
            <v>15</v>
          </cell>
          <cell r="D192" t="str">
            <v>J1000</v>
          </cell>
          <cell r="F192" t="str">
            <v xml:space="preserve">Scaffolding - 3% of DFL </v>
          </cell>
          <cell r="G192">
            <v>1</v>
          </cell>
          <cell r="H192" t="str">
            <v>LOT</v>
          </cell>
          <cell r="J192">
            <v>0</v>
          </cell>
          <cell r="K192">
            <v>14.179199999999998</v>
          </cell>
          <cell r="L192">
            <v>14.179199999999998</v>
          </cell>
          <cell r="M192">
            <v>92</v>
          </cell>
          <cell r="N192">
            <v>1304.4863999999998</v>
          </cell>
          <cell r="Q192">
            <v>0</v>
          </cell>
          <cell r="S192">
            <v>0</v>
          </cell>
          <cell r="U192">
            <v>0</v>
          </cell>
          <cell r="V192">
            <v>1304.4863999999998</v>
          </cell>
        </row>
        <row r="193">
          <cell r="B193">
            <v>15</v>
          </cell>
          <cell r="D193" t="str">
            <v>J6000</v>
          </cell>
          <cell r="F193" t="str">
            <v xml:space="preserve">Scaffolding - 3% of DFL </v>
          </cell>
          <cell r="G193">
            <v>1</v>
          </cell>
          <cell r="H193" t="str">
            <v>LOT</v>
          </cell>
          <cell r="J193">
            <v>0</v>
          </cell>
          <cell r="K193">
            <v>5.67</v>
          </cell>
          <cell r="L193">
            <v>5.67</v>
          </cell>
          <cell r="M193">
            <v>92</v>
          </cell>
          <cell r="N193">
            <v>521.64</v>
          </cell>
          <cell r="Q193">
            <v>0</v>
          </cell>
          <cell r="S193">
            <v>0</v>
          </cell>
          <cell r="U193">
            <v>0</v>
          </cell>
          <cell r="V193">
            <v>521.64</v>
          </cell>
        </row>
        <row r="194">
          <cell r="B194">
            <v>15</v>
          </cell>
          <cell r="D194" t="str">
            <v>J9000</v>
          </cell>
          <cell r="F194" t="str">
            <v xml:space="preserve">Scaffolding - 3% of DFL </v>
          </cell>
          <cell r="G194">
            <v>1</v>
          </cell>
          <cell r="H194" t="str">
            <v>LOT</v>
          </cell>
          <cell r="J194">
            <v>0</v>
          </cell>
          <cell r="K194">
            <v>4.0908000000000007</v>
          </cell>
          <cell r="L194">
            <v>4.0908000000000007</v>
          </cell>
          <cell r="M194">
            <v>92</v>
          </cell>
          <cell r="N194">
            <v>376.35360000000009</v>
          </cell>
          <cell r="Q194">
            <v>0</v>
          </cell>
          <cell r="S194">
            <v>0</v>
          </cell>
          <cell r="U194">
            <v>0</v>
          </cell>
          <cell r="V194">
            <v>376.35360000000009</v>
          </cell>
        </row>
        <row r="195">
          <cell r="J195">
            <v>0</v>
          </cell>
          <cell r="L195">
            <v>0</v>
          </cell>
          <cell r="M195">
            <v>0</v>
          </cell>
          <cell r="N195">
            <v>0</v>
          </cell>
          <cell r="Q195">
            <v>0</v>
          </cell>
          <cell r="S195">
            <v>0</v>
          </cell>
          <cell r="U195">
            <v>0</v>
          </cell>
          <cell r="V195">
            <v>0</v>
          </cell>
        </row>
        <row r="196">
          <cell r="F196" t="str">
            <v>SUBTOTAL HRS - FOR CAMP AND INDIRECT CALC</v>
          </cell>
          <cell r="J196">
            <v>0</v>
          </cell>
          <cell r="L196">
            <v>821.93999999999994</v>
          </cell>
          <cell r="M196">
            <v>0</v>
          </cell>
          <cell r="N196">
            <v>0</v>
          </cell>
          <cell r="P196">
            <v>0</v>
          </cell>
          <cell r="Q196">
            <v>0</v>
          </cell>
          <cell r="S196">
            <v>0</v>
          </cell>
          <cell r="U196">
            <v>0</v>
          </cell>
          <cell r="V196">
            <v>0</v>
          </cell>
        </row>
        <row r="197">
          <cell r="J197">
            <v>0</v>
          </cell>
          <cell r="L197">
            <v>0</v>
          </cell>
          <cell r="M197">
            <v>0</v>
          </cell>
          <cell r="N197">
            <v>0</v>
          </cell>
          <cell r="Q197">
            <v>0</v>
          </cell>
          <cell r="S197">
            <v>0</v>
          </cell>
          <cell r="U197">
            <v>0</v>
          </cell>
          <cell r="V197">
            <v>0</v>
          </cell>
        </row>
        <row r="198">
          <cell r="J198">
            <v>0</v>
          </cell>
          <cell r="L198">
            <v>0</v>
          </cell>
          <cell r="M198">
            <v>0</v>
          </cell>
          <cell r="N198">
            <v>0</v>
          </cell>
          <cell r="Q198">
            <v>0</v>
          </cell>
          <cell r="S198">
            <v>0</v>
          </cell>
          <cell r="U198">
            <v>0</v>
          </cell>
          <cell r="V198">
            <v>0</v>
          </cell>
        </row>
        <row r="199">
          <cell r="J199">
            <v>0</v>
          </cell>
          <cell r="L199">
            <v>0</v>
          </cell>
          <cell r="M199">
            <v>0</v>
          </cell>
          <cell r="N199">
            <v>0</v>
          </cell>
          <cell r="Q199">
            <v>0</v>
          </cell>
          <cell r="S199">
            <v>0</v>
          </cell>
          <cell r="U199">
            <v>0</v>
          </cell>
          <cell r="V199">
            <v>0</v>
          </cell>
        </row>
        <row r="200">
          <cell r="J200">
            <v>0</v>
          </cell>
          <cell r="L200">
            <v>0</v>
          </cell>
          <cell r="M200">
            <v>0</v>
          </cell>
          <cell r="N200">
            <v>0</v>
          </cell>
          <cell r="Q200">
            <v>0</v>
          </cell>
          <cell r="S200">
            <v>0</v>
          </cell>
          <cell r="U200">
            <v>0</v>
          </cell>
          <cell r="V200">
            <v>0</v>
          </cell>
        </row>
        <row r="201">
          <cell r="J201">
            <v>0</v>
          </cell>
          <cell r="L201">
            <v>0</v>
          </cell>
          <cell r="M201">
            <v>0</v>
          </cell>
          <cell r="N201">
            <v>0</v>
          </cell>
          <cell r="Q201">
            <v>0</v>
          </cell>
          <cell r="S201">
            <v>0</v>
          </cell>
          <cell r="U201">
            <v>0</v>
          </cell>
          <cell r="V201">
            <v>0</v>
          </cell>
        </row>
        <row r="202">
          <cell r="F202" t="str">
            <v>SUB TOTAL COSTS:</v>
          </cell>
          <cell r="J202">
            <v>1405790.3200000003</v>
          </cell>
          <cell r="L202">
            <v>2452.2652000000007</v>
          </cell>
          <cell r="N202">
            <v>225608.39840000003</v>
          </cell>
          <cell r="Q202">
            <v>0</v>
          </cell>
          <cell r="S202">
            <v>0</v>
          </cell>
          <cell r="T202" t="str">
            <v/>
          </cell>
          <cell r="U202">
            <v>0</v>
          </cell>
          <cell r="V202">
            <v>1631398.7184000004</v>
          </cell>
        </row>
        <row r="203">
          <cell r="V203">
            <v>0</v>
          </cell>
        </row>
        <row r="204">
          <cell r="J204">
            <v>0</v>
          </cell>
          <cell r="L204">
            <v>0</v>
          </cell>
          <cell r="M204">
            <v>0</v>
          </cell>
          <cell r="N204">
            <v>0</v>
          </cell>
          <cell r="V204">
            <v>0</v>
          </cell>
        </row>
        <row r="205">
          <cell r="J205">
            <v>0</v>
          </cell>
          <cell r="L205">
            <v>0</v>
          </cell>
          <cell r="M205">
            <v>0</v>
          </cell>
          <cell r="N205">
            <v>0</v>
          </cell>
          <cell r="V205">
            <v>0</v>
          </cell>
        </row>
        <row r="206">
          <cell r="V206">
            <v>0</v>
          </cell>
        </row>
        <row r="207">
          <cell r="F207" t="str">
            <v>TOTAL INSTRUMENTATION COSTS:</v>
          </cell>
          <cell r="J207">
            <v>1405790.3200000003</v>
          </cell>
          <cell r="L207">
            <v>2452.2652000000007</v>
          </cell>
          <cell r="N207">
            <v>225608.39840000003</v>
          </cell>
          <cell r="P207">
            <v>0</v>
          </cell>
          <cell r="Q207">
            <v>0</v>
          </cell>
          <cell r="S207">
            <v>0</v>
          </cell>
          <cell r="T207" t="str">
            <v/>
          </cell>
          <cell r="U207">
            <v>0</v>
          </cell>
          <cell r="V207">
            <v>1631398.7184000004</v>
          </cell>
        </row>
        <row r="208">
          <cell r="U208" t="str">
            <v>Math Check:</v>
          </cell>
          <cell r="V208">
            <v>1631398.7184000004</v>
          </cell>
        </row>
      </sheetData>
      <sheetData sheetId="27">
        <row r="14">
          <cell r="A14" t="str">
            <v>WORK ITEM</v>
          </cell>
          <cell r="B14" t="str">
            <v>TASK #</v>
          </cell>
          <cell r="C14" t="str">
            <v>FUND TYPE</v>
          </cell>
          <cell r="D14" t="str">
            <v>COLT
CofA</v>
          </cell>
          <cell r="E14" t="str">
            <v>IPM
CofA</v>
          </cell>
          <cell r="F14" t="str">
            <v xml:space="preserve">DESCRIPTION </v>
          </cell>
          <cell r="G14" t="str">
            <v>QTY</v>
          </cell>
          <cell r="H14" t="str">
            <v>UNIT of MEAS.</v>
          </cell>
          <cell r="I14" t="str">
            <v>UNIT PRICE</v>
          </cell>
          <cell r="J14" t="str">
            <v>TOTAL AMOUNT</v>
          </cell>
          <cell r="K14" t="str">
            <v>UNIT HOURS</v>
          </cell>
          <cell r="L14" t="str">
            <v>TOTAL HOURS</v>
          </cell>
          <cell r="M14" t="str">
            <v>HOURLY RATE</v>
          </cell>
          <cell r="N14" t="str">
            <v>TOTAL LABOUR</v>
          </cell>
          <cell r="O14" t="str">
            <v>UNIT PRICE</v>
          </cell>
          <cell r="P14" t="str">
            <v>HOURS</v>
          </cell>
          <cell r="Q14" t="str">
            <v>TOTAL SUBCONTRACT</v>
          </cell>
          <cell r="R14" t="str">
            <v>UNIT HOURS (E)</v>
          </cell>
          <cell r="S14" t="str">
            <v>TOTAL HOURS (E)</v>
          </cell>
          <cell r="T14" t="str">
            <v>HOURLY RATE (E)</v>
          </cell>
          <cell r="U14" t="str">
            <v>TOTAL EQUIPMENT</v>
          </cell>
          <cell r="V14" t="str">
            <v>TOTAL COSTS</v>
          </cell>
        </row>
        <row r="15">
          <cell r="J15">
            <v>0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S15">
            <v>0</v>
          </cell>
          <cell r="U15">
            <v>0</v>
          </cell>
          <cell r="V15">
            <v>0</v>
          </cell>
        </row>
        <row r="16">
          <cell r="F16" t="str">
            <v>EDMONTON PUMP STATION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</row>
        <row r="17">
          <cell r="J17">
            <v>0</v>
          </cell>
          <cell r="L17">
            <v>0</v>
          </cell>
          <cell r="M17">
            <v>0</v>
          </cell>
          <cell r="N17">
            <v>0</v>
          </cell>
          <cell r="Q17">
            <v>0</v>
          </cell>
          <cell r="S17">
            <v>0</v>
          </cell>
          <cell r="U17">
            <v>0</v>
          </cell>
          <cell r="V17">
            <v>0</v>
          </cell>
        </row>
        <row r="18">
          <cell r="B18">
            <v>11</v>
          </cell>
          <cell r="D18" t="str">
            <v>K2000</v>
          </cell>
          <cell r="F18" t="str">
            <v>Yellow Jacket - 30¨ Piping</v>
          </cell>
          <cell r="G18">
            <v>89.5</v>
          </cell>
          <cell r="H18" t="str">
            <v>SM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25</v>
          </cell>
          <cell r="Q18">
            <v>2237.5</v>
          </cell>
          <cell r="S18">
            <v>0</v>
          </cell>
          <cell r="U18">
            <v>0</v>
          </cell>
          <cell r="V18">
            <v>2237.5</v>
          </cell>
        </row>
        <row r="19">
          <cell r="B19">
            <v>11</v>
          </cell>
          <cell r="D19" t="str">
            <v>K2000</v>
          </cell>
          <cell r="F19" t="str">
            <v>Yellow Jacket - 20¨ Piping</v>
          </cell>
          <cell r="G19">
            <v>15</v>
          </cell>
          <cell r="H19" t="str">
            <v>SM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25</v>
          </cell>
          <cell r="Q19">
            <v>375</v>
          </cell>
          <cell r="S19">
            <v>0</v>
          </cell>
          <cell r="U19">
            <v>0</v>
          </cell>
          <cell r="V19">
            <v>375</v>
          </cell>
        </row>
        <row r="20">
          <cell r="J20">
            <v>0</v>
          </cell>
          <cell r="L20">
            <v>0</v>
          </cell>
          <cell r="M20">
            <v>0</v>
          </cell>
          <cell r="N20">
            <v>0</v>
          </cell>
          <cell r="Q20">
            <v>0</v>
          </cell>
          <cell r="S20">
            <v>0</v>
          </cell>
          <cell r="U20">
            <v>0</v>
          </cell>
          <cell r="V20">
            <v>0</v>
          </cell>
        </row>
        <row r="21">
          <cell r="F21" t="str">
            <v>ALLOWANCES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Q21">
            <v>0</v>
          </cell>
          <cell r="S21">
            <v>0</v>
          </cell>
          <cell r="U21">
            <v>0</v>
          </cell>
          <cell r="V21">
            <v>0</v>
          </cell>
        </row>
        <row r="22">
          <cell r="B22">
            <v>11</v>
          </cell>
          <cell r="D22" t="str">
            <v>K2000</v>
          </cell>
          <cell r="F22" t="str">
            <v>MTO Allowance - 10%</v>
          </cell>
          <cell r="G22">
            <v>1</v>
          </cell>
          <cell r="H22" t="str">
            <v>LOT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261.25</v>
          </cell>
          <cell r="Q22">
            <v>261.25</v>
          </cell>
          <cell r="S22">
            <v>0</v>
          </cell>
          <cell r="U22">
            <v>0</v>
          </cell>
          <cell r="V22">
            <v>261.25</v>
          </cell>
        </row>
        <row r="23">
          <cell r="B23">
            <v>11</v>
          </cell>
          <cell r="D23" t="str">
            <v>K2000</v>
          </cell>
          <cell r="F23" t="str">
            <v>Productivity Loss - 30% of DFL</v>
          </cell>
          <cell r="G23">
            <v>1</v>
          </cell>
          <cell r="H23" t="str">
            <v>LOT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S23">
            <v>0</v>
          </cell>
          <cell r="U23">
            <v>0</v>
          </cell>
          <cell r="V23">
            <v>0</v>
          </cell>
        </row>
        <row r="24">
          <cell r="B24">
            <v>11</v>
          </cell>
          <cell r="D24" t="str">
            <v>K2000</v>
          </cell>
          <cell r="F24" t="str">
            <v>Winter Allowance - 15% of DFL</v>
          </cell>
          <cell r="G24">
            <v>1</v>
          </cell>
          <cell r="H24" t="str">
            <v>LOT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Q24">
            <v>0</v>
          </cell>
          <cell r="S24">
            <v>0</v>
          </cell>
          <cell r="U24">
            <v>0</v>
          </cell>
          <cell r="V24">
            <v>0</v>
          </cell>
        </row>
        <row r="25">
          <cell r="J25">
            <v>0</v>
          </cell>
          <cell r="L25">
            <v>0</v>
          </cell>
          <cell r="M25">
            <v>0</v>
          </cell>
          <cell r="N25">
            <v>0</v>
          </cell>
          <cell r="Q25">
            <v>0</v>
          </cell>
          <cell r="S25">
            <v>0</v>
          </cell>
          <cell r="U25">
            <v>0</v>
          </cell>
          <cell r="V25">
            <v>0</v>
          </cell>
        </row>
        <row r="26">
          <cell r="F26" t="str">
            <v>SCAFFOLDING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Q26">
            <v>0</v>
          </cell>
          <cell r="S26">
            <v>0</v>
          </cell>
          <cell r="U26">
            <v>0</v>
          </cell>
          <cell r="V26">
            <v>0</v>
          </cell>
        </row>
        <row r="27">
          <cell r="B27">
            <v>11</v>
          </cell>
          <cell r="D27" t="str">
            <v>K2000</v>
          </cell>
          <cell r="F27" t="str">
            <v xml:space="preserve">Scaffolding - 3% of DFL </v>
          </cell>
          <cell r="G27">
            <v>1</v>
          </cell>
          <cell r="H27" t="str">
            <v>LOT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Q27">
            <v>0</v>
          </cell>
          <cell r="S27">
            <v>0</v>
          </cell>
          <cell r="U27">
            <v>0</v>
          </cell>
          <cell r="V27">
            <v>0</v>
          </cell>
        </row>
        <row r="28">
          <cell r="J28">
            <v>0</v>
          </cell>
          <cell r="L28">
            <v>0</v>
          </cell>
          <cell r="M28">
            <v>0</v>
          </cell>
          <cell r="N28">
            <v>0</v>
          </cell>
          <cell r="Q28">
            <v>0</v>
          </cell>
          <cell r="S28">
            <v>0</v>
          </cell>
          <cell r="U28">
            <v>0</v>
          </cell>
          <cell r="V28">
            <v>0</v>
          </cell>
        </row>
        <row r="29">
          <cell r="F29" t="str">
            <v>SUBTOTAL HRS - FOR CAMP AND INDIRECT CALC</v>
          </cell>
          <cell r="J29">
            <v>0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S29">
            <v>0</v>
          </cell>
          <cell r="U29">
            <v>0</v>
          </cell>
          <cell r="V29">
            <v>0</v>
          </cell>
        </row>
        <row r="30">
          <cell r="J30">
            <v>0</v>
          </cell>
          <cell r="L30">
            <v>0</v>
          </cell>
          <cell r="M30">
            <v>0</v>
          </cell>
          <cell r="N30">
            <v>0</v>
          </cell>
          <cell r="Q30">
            <v>0</v>
          </cell>
          <cell r="S30">
            <v>0</v>
          </cell>
          <cell r="U30">
            <v>0</v>
          </cell>
          <cell r="V30">
            <v>0</v>
          </cell>
        </row>
        <row r="31">
          <cell r="F31" t="str">
            <v>KINGMAN PUMP STATION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Q31">
            <v>0</v>
          </cell>
          <cell r="S31">
            <v>0</v>
          </cell>
          <cell r="U31">
            <v>0</v>
          </cell>
          <cell r="V31">
            <v>0</v>
          </cell>
        </row>
        <row r="32">
          <cell r="J32">
            <v>0</v>
          </cell>
          <cell r="L32">
            <v>0</v>
          </cell>
          <cell r="M32">
            <v>0</v>
          </cell>
          <cell r="N32">
            <v>0</v>
          </cell>
          <cell r="Q32">
            <v>0</v>
          </cell>
          <cell r="S32">
            <v>0</v>
          </cell>
          <cell r="U32">
            <v>0</v>
          </cell>
          <cell r="V32">
            <v>0</v>
          </cell>
        </row>
        <row r="33">
          <cell r="B33">
            <v>12</v>
          </cell>
          <cell r="D33" t="str">
            <v>K2000</v>
          </cell>
          <cell r="F33" t="str">
            <v>Yellow Jacket - 36¨ Piping</v>
          </cell>
          <cell r="G33">
            <v>240</v>
          </cell>
          <cell r="H33" t="str">
            <v>SM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25</v>
          </cell>
          <cell r="Q33">
            <v>6000</v>
          </cell>
          <cell r="S33">
            <v>0</v>
          </cell>
          <cell r="U33">
            <v>0</v>
          </cell>
          <cell r="V33">
            <v>6000</v>
          </cell>
        </row>
        <row r="34">
          <cell r="B34">
            <v>12</v>
          </cell>
          <cell r="D34" t="str">
            <v>K2000</v>
          </cell>
          <cell r="F34" t="str">
            <v>Yellow Jacket - 30¨ Piping</v>
          </cell>
          <cell r="G34">
            <v>136</v>
          </cell>
          <cell r="H34" t="str">
            <v>SM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25</v>
          </cell>
          <cell r="Q34">
            <v>3400</v>
          </cell>
          <cell r="S34">
            <v>0</v>
          </cell>
          <cell r="U34">
            <v>0</v>
          </cell>
          <cell r="V34">
            <v>3400</v>
          </cell>
        </row>
        <row r="35">
          <cell r="B35">
            <v>12</v>
          </cell>
          <cell r="D35" t="str">
            <v>K2000</v>
          </cell>
          <cell r="F35" t="str">
            <v>Yellow Jacket - 24¨ Piping</v>
          </cell>
          <cell r="G35">
            <v>34</v>
          </cell>
          <cell r="H35" t="str">
            <v>SM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25</v>
          </cell>
          <cell r="Q35">
            <v>850</v>
          </cell>
          <cell r="S35">
            <v>0</v>
          </cell>
          <cell r="U35">
            <v>0</v>
          </cell>
          <cell r="V35">
            <v>850</v>
          </cell>
        </row>
        <row r="36">
          <cell r="J36">
            <v>0</v>
          </cell>
          <cell r="L36">
            <v>0</v>
          </cell>
          <cell r="M36">
            <v>0</v>
          </cell>
          <cell r="N36">
            <v>0</v>
          </cell>
          <cell r="Q36">
            <v>0</v>
          </cell>
          <cell r="S36">
            <v>0</v>
          </cell>
          <cell r="U36">
            <v>0</v>
          </cell>
          <cell r="V36">
            <v>0</v>
          </cell>
        </row>
        <row r="37">
          <cell r="F37" t="str">
            <v>ALLOWANCES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Q37">
            <v>0</v>
          </cell>
          <cell r="S37">
            <v>0</v>
          </cell>
          <cell r="U37">
            <v>0</v>
          </cell>
          <cell r="V37">
            <v>0</v>
          </cell>
        </row>
        <row r="38">
          <cell r="B38">
            <v>12</v>
          </cell>
          <cell r="D38" t="str">
            <v>K2000</v>
          </cell>
          <cell r="F38" t="str">
            <v>MTO Allowance - 10%</v>
          </cell>
          <cell r="G38">
            <v>1</v>
          </cell>
          <cell r="H38" t="str">
            <v>LOT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1025</v>
          </cell>
          <cell r="Q38">
            <v>1025</v>
          </cell>
          <cell r="S38">
            <v>0</v>
          </cell>
          <cell r="U38">
            <v>0</v>
          </cell>
          <cell r="V38">
            <v>1025</v>
          </cell>
        </row>
        <row r="39">
          <cell r="B39">
            <v>12</v>
          </cell>
          <cell r="D39" t="str">
            <v>K2000</v>
          </cell>
          <cell r="F39" t="str">
            <v>Productivity Loss - 30% of DFL</v>
          </cell>
          <cell r="G39">
            <v>1</v>
          </cell>
          <cell r="H39" t="str">
            <v>LOT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Q39">
            <v>0</v>
          </cell>
          <cell r="S39">
            <v>0</v>
          </cell>
          <cell r="U39">
            <v>0</v>
          </cell>
          <cell r="V39">
            <v>0</v>
          </cell>
        </row>
        <row r="40">
          <cell r="B40">
            <v>12</v>
          </cell>
          <cell r="D40" t="str">
            <v>K2000</v>
          </cell>
          <cell r="F40" t="str">
            <v>Winter Allowance - 15% of DFL</v>
          </cell>
          <cell r="G40">
            <v>1</v>
          </cell>
          <cell r="H40" t="str">
            <v>LOT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Q40">
            <v>0</v>
          </cell>
          <cell r="S40">
            <v>0</v>
          </cell>
          <cell r="U40">
            <v>0</v>
          </cell>
          <cell r="V40">
            <v>0</v>
          </cell>
        </row>
        <row r="41">
          <cell r="J41">
            <v>0</v>
          </cell>
          <cell r="L41">
            <v>0</v>
          </cell>
          <cell r="M41">
            <v>0</v>
          </cell>
          <cell r="N41">
            <v>0</v>
          </cell>
          <cell r="Q41">
            <v>0</v>
          </cell>
          <cell r="S41">
            <v>0</v>
          </cell>
          <cell r="U41">
            <v>0</v>
          </cell>
          <cell r="V41">
            <v>0</v>
          </cell>
        </row>
        <row r="42">
          <cell r="F42" t="str">
            <v>SCAFFOLDING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Q42">
            <v>0</v>
          </cell>
          <cell r="S42">
            <v>0</v>
          </cell>
          <cell r="U42">
            <v>0</v>
          </cell>
          <cell r="V42">
            <v>0</v>
          </cell>
        </row>
        <row r="43">
          <cell r="B43">
            <v>12</v>
          </cell>
          <cell r="D43" t="str">
            <v>K2000</v>
          </cell>
          <cell r="F43" t="str">
            <v xml:space="preserve">Scaffolding - 3% of DFL </v>
          </cell>
          <cell r="G43">
            <v>1</v>
          </cell>
          <cell r="H43" t="str">
            <v>LOT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Q43">
            <v>0</v>
          </cell>
          <cell r="S43">
            <v>0</v>
          </cell>
          <cell r="U43">
            <v>0</v>
          </cell>
          <cell r="V43">
            <v>0</v>
          </cell>
        </row>
        <row r="44">
          <cell r="J44">
            <v>0</v>
          </cell>
          <cell r="L44">
            <v>0</v>
          </cell>
          <cell r="M44">
            <v>0</v>
          </cell>
          <cell r="N44">
            <v>0</v>
          </cell>
          <cell r="Q44">
            <v>0</v>
          </cell>
          <cell r="S44">
            <v>0</v>
          </cell>
          <cell r="U44">
            <v>0</v>
          </cell>
          <cell r="V44">
            <v>0</v>
          </cell>
        </row>
        <row r="45">
          <cell r="F45" t="str">
            <v>SUBTOTAL HRS - FOR CAMP AND INDIRECT CALC</v>
          </cell>
          <cell r="J45">
            <v>0</v>
          </cell>
          <cell r="L45">
            <v>0</v>
          </cell>
          <cell r="M45">
            <v>0</v>
          </cell>
          <cell r="P45">
            <v>0</v>
          </cell>
          <cell r="Q45">
            <v>0</v>
          </cell>
          <cell r="S45">
            <v>0</v>
          </cell>
          <cell r="U45">
            <v>0</v>
          </cell>
          <cell r="V45">
            <v>0</v>
          </cell>
        </row>
        <row r="46">
          <cell r="J46">
            <v>0</v>
          </cell>
          <cell r="L46">
            <v>0</v>
          </cell>
          <cell r="M46">
            <v>0</v>
          </cell>
          <cell r="N46">
            <v>0</v>
          </cell>
          <cell r="Q46">
            <v>0</v>
          </cell>
          <cell r="S46">
            <v>0</v>
          </cell>
          <cell r="U46">
            <v>0</v>
          </cell>
          <cell r="V46">
            <v>0</v>
          </cell>
        </row>
        <row r="47">
          <cell r="F47" t="str">
            <v>STROME PUMP STATION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  <cell r="Q47">
            <v>0</v>
          </cell>
          <cell r="S47">
            <v>0</v>
          </cell>
          <cell r="U47">
            <v>0</v>
          </cell>
          <cell r="V47">
            <v>0</v>
          </cell>
        </row>
        <row r="48">
          <cell r="J48">
            <v>0</v>
          </cell>
          <cell r="L48">
            <v>0</v>
          </cell>
          <cell r="M48">
            <v>0</v>
          </cell>
          <cell r="N48">
            <v>0</v>
          </cell>
          <cell r="Q48">
            <v>0</v>
          </cell>
          <cell r="S48">
            <v>0</v>
          </cell>
          <cell r="U48">
            <v>0</v>
          </cell>
          <cell r="V48">
            <v>0</v>
          </cell>
        </row>
        <row r="49">
          <cell r="B49">
            <v>15</v>
          </cell>
          <cell r="D49" t="str">
            <v>K2000</v>
          </cell>
          <cell r="F49" t="str">
            <v>Yellow Jacket - 30¨ Piping</v>
          </cell>
          <cell r="G49">
            <v>88</v>
          </cell>
          <cell r="H49" t="str">
            <v>SM</v>
          </cell>
          <cell r="J49">
            <v>0</v>
          </cell>
          <cell r="L49">
            <v>0</v>
          </cell>
          <cell r="M49">
            <v>0</v>
          </cell>
          <cell r="N49">
            <v>0</v>
          </cell>
          <cell r="O49">
            <v>25</v>
          </cell>
          <cell r="Q49">
            <v>2200</v>
          </cell>
          <cell r="S49">
            <v>0</v>
          </cell>
          <cell r="U49">
            <v>0</v>
          </cell>
          <cell r="V49">
            <v>2200</v>
          </cell>
        </row>
        <row r="50">
          <cell r="B50">
            <v>15</v>
          </cell>
          <cell r="D50" t="str">
            <v>K2000</v>
          </cell>
          <cell r="F50" t="str">
            <v>Yellow Jacket - 24¨ Piping</v>
          </cell>
          <cell r="G50">
            <v>59</v>
          </cell>
          <cell r="H50" t="str">
            <v>SM</v>
          </cell>
          <cell r="J50">
            <v>0</v>
          </cell>
          <cell r="L50">
            <v>0</v>
          </cell>
          <cell r="M50">
            <v>0</v>
          </cell>
          <cell r="N50">
            <v>0</v>
          </cell>
          <cell r="O50">
            <v>25</v>
          </cell>
          <cell r="Q50">
            <v>1475</v>
          </cell>
          <cell r="S50">
            <v>0</v>
          </cell>
          <cell r="U50">
            <v>0</v>
          </cell>
          <cell r="V50">
            <v>1475</v>
          </cell>
        </row>
        <row r="51">
          <cell r="J51">
            <v>0</v>
          </cell>
          <cell r="L51">
            <v>0</v>
          </cell>
          <cell r="M51">
            <v>0</v>
          </cell>
          <cell r="N51">
            <v>0</v>
          </cell>
          <cell r="Q51">
            <v>0</v>
          </cell>
          <cell r="S51">
            <v>0</v>
          </cell>
          <cell r="U51">
            <v>0</v>
          </cell>
          <cell r="V51">
            <v>0</v>
          </cell>
        </row>
        <row r="52">
          <cell r="F52" t="str">
            <v>ALLOWANCES</v>
          </cell>
          <cell r="J52">
            <v>0</v>
          </cell>
          <cell r="L52">
            <v>0</v>
          </cell>
          <cell r="M52">
            <v>0</v>
          </cell>
          <cell r="N52">
            <v>0</v>
          </cell>
          <cell r="Q52">
            <v>0</v>
          </cell>
          <cell r="S52">
            <v>0</v>
          </cell>
          <cell r="U52">
            <v>0</v>
          </cell>
          <cell r="V52">
            <v>0</v>
          </cell>
        </row>
        <row r="53">
          <cell r="B53">
            <v>15</v>
          </cell>
          <cell r="D53" t="str">
            <v>K2000</v>
          </cell>
          <cell r="F53" t="str">
            <v>MTO Allowance - 10%</v>
          </cell>
          <cell r="G53">
            <v>1</v>
          </cell>
          <cell r="H53" t="str">
            <v>LOT</v>
          </cell>
          <cell r="J53">
            <v>0</v>
          </cell>
          <cell r="L53">
            <v>0</v>
          </cell>
          <cell r="M53">
            <v>0</v>
          </cell>
          <cell r="N53">
            <v>0</v>
          </cell>
          <cell r="O53">
            <v>367.5</v>
          </cell>
          <cell r="Q53">
            <v>367.5</v>
          </cell>
          <cell r="S53">
            <v>0</v>
          </cell>
          <cell r="U53">
            <v>0</v>
          </cell>
          <cell r="V53">
            <v>367.5</v>
          </cell>
        </row>
        <row r="54">
          <cell r="B54">
            <v>15</v>
          </cell>
          <cell r="D54" t="str">
            <v>K2000</v>
          </cell>
          <cell r="F54" t="str">
            <v>Productivity Loss - 30% of DFL</v>
          </cell>
          <cell r="G54">
            <v>1</v>
          </cell>
          <cell r="H54" t="str">
            <v>LOT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Q54">
            <v>0</v>
          </cell>
          <cell r="S54">
            <v>0</v>
          </cell>
          <cell r="U54">
            <v>0</v>
          </cell>
          <cell r="V54">
            <v>0</v>
          </cell>
        </row>
        <row r="55">
          <cell r="B55">
            <v>15</v>
          </cell>
          <cell r="D55" t="str">
            <v>K2000</v>
          </cell>
          <cell r="F55" t="str">
            <v>Winter Allowance - 15% of DFL</v>
          </cell>
          <cell r="G55">
            <v>1</v>
          </cell>
          <cell r="H55" t="str">
            <v>LOT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Q55">
            <v>0</v>
          </cell>
          <cell r="S55">
            <v>0</v>
          </cell>
          <cell r="U55">
            <v>0</v>
          </cell>
          <cell r="V55">
            <v>0</v>
          </cell>
        </row>
        <row r="56">
          <cell r="J56">
            <v>0</v>
          </cell>
          <cell r="L56">
            <v>0</v>
          </cell>
          <cell r="M56">
            <v>0</v>
          </cell>
          <cell r="N56">
            <v>0</v>
          </cell>
          <cell r="Q56">
            <v>0</v>
          </cell>
          <cell r="S56">
            <v>0</v>
          </cell>
          <cell r="U56">
            <v>0</v>
          </cell>
          <cell r="V56">
            <v>0</v>
          </cell>
        </row>
        <row r="57">
          <cell r="F57" t="str">
            <v>SCAFFOLDING</v>
          </cell>
          <cell r="J57">
            <v>0</v>
          </cell>
          <cell r="L57">
            <v>0</v>
          </cell>
          <cell r="M57">
            <v>0</v>
          </cell>
          <cell r="N57">
            <v>0</v>
          </cell>
          <cell r="Q57">
            <v>0</v>
          </cell>
          <cell r="S57">
            <v>0</v>
          </cell>
          <cell r="U57">
            <v>0</v>
          </cell>
          <cell r="V57">
            <v>0</v>
          </cell>
        </row>
        <row r="58">
          <cell r="B58">
            <v>15</v>
          </cell>
          <cell r="D58" t="str">
            <v>K2000</v>
          </cell>
          <cell r="F58" t="str">
            <v xml:space="preserve">Scaffolding - 3% of DFL </v>
          </cell>
          <cell r="G58">
            <v>1</v>
          </cell>
          <cell r="H58" t="str">
            <v>LOT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Q58">
            <v>0</v>
          </cell>
          <cell r="S58">
            <v>0</v>
          </cell>
          <cell r="U58">
            <v>0</v>
          </cell>
          <cell r="V58">
            <v>0</v>
          </cell>
        </row>
        <row r="59">
          <cell r="J59">
            <v>0</v>
          </cell>
          <cell r="L59">
            <v>0</v>
          </cell>
          <cell r="M59">
            <v>0</v>
          </cell>
          <cell r="N59">
            <v>0</v>
          </cell>
          <cell r="Q59">
            <v>0</v>
          </cell>
          <cell r="S59">
            <v>0</v>
          </cell>
          <cell r="U59">
            <v>0</v>
          </cell>
          <cell r="V59">
            <v>0</v>
          </cell>
        </row>
        <row r="60">
          <cell r="F60" t="str">
            <v>SUBTOTAL HRS - FOR CAMP AND INDIRECT CALC</v>
          </cell>
          <cell r="J60">
            <v>0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S60">
            <v>0</v>
          </cell>
          <cell r="U60">
            <v>0</v>
          </cell>
          <cell r="V60">
            <v>0</v>
          </cell>
        </row>
        <row r="61">
          <cell r="J61">
            <v>0</v>
          </cell>
          <cell r="L61">
            <v>0</v>
          </cell>
          <cell r="M61">
            <v>0</v>
          </cell>
          <cell r="N61">
            <v>0</v>
          </cell>
          <cell r="Q61">
            <v>0</v>
          </cell>
          <cell r="S61">
            <v>0</v>
          </cell>
          <cell r="U61">
            <v>0</v>
          </cell>
          <cell r="V61">
            <v>0</v>
          </cell>
        </row>
        <row r="62">
          <cell r="J62">
            <v>0</v>
          </cell>
          <cell r="L62">
            <v>0</v>
          </cell>
          <cell r="M62">
            <v>0</v>
          </cell>
          <cell r="N62">
            <v>0</v>
          </cell>
          <cell r="Q62">
            <v>0</v>
          </cell>
          <cell r="S62">
            <v>0</v>
          </cell>
          <cell r="U62">
            <v>0</v>
          </cell>
          <cell r="V62">
            <v>0</v>
          </cell>
        </row>
        <row r="63">
          <cell r="J63">
            <v>0</v>
          </cell>
          <cell r="L63">
            <v>0</v>
          </cell>
          <cell r="M63">
            <v>0</v>
          </cell>
          <cell r="N63">
            <v>0</v>
          </cell>
          <cell r="Q63">
            <v>0</v>
          </cell>
          <cell r="S63">
            <v>0</v>
          </cell>
          <cell r="U63">
            <v>0</v>
          </cell>
          <cell r="V63">
            <v>0</v>
          </cell>
        </row>
        <row r="64">
          <cell r="J64">
            <v>0</v>
          </cell>
          <cell r="L64">
            <v>0</v>
          </cell>
          <cell r="M64">
            <v>0</v>
          </cell>
          <cell r="N64">
            <v>0</v>
          </cell>
          <cell r="Q64">
            <v>0</v>
          </cell>
          <cell r="S64">
            <v>0</v>
          </cell>
          <cell r="U64">
            <v>0</v>
          </cell>
          <cell r="V64">
            <v>0</v>
          </cell>
        </row>
        <row r="65">
          <cell r="J65">
            <v>0</v>
          </cell>
          <cell r="L65">
            <v>0</v>
          </cell>
          <cell r="M65">
            <v>0</v>
          </cell>
          <cell r="N65">
            <v>0</v>
          </cell>
          <cell r="Q65">
            <v>0</v>
          </cell>
          <cell r="S65">
            <v>0</v>
          </cell>
          <cell r="U65">
            <v>0</v>
          </cell>
          <cell r="V65">
            <v>0</v>
          </cell>
        </row>
        <row r="66">
          <cell r="F66" t="str">
            <v>SUB TOTAL COSTS:</v>
          </cell>
          <cell r="J66">
            <v>0</v>
          </cell>
          <cell r="N66">
            <v>0</v>
          </cell>
          <cell r="P66">
            <v>0</v>
          </cell>
          <cell r="Q66">
            <v>18191.25</v>
          </cell>
          <cell r="S66">
            <v>0</v>
          </cell>
          <cell r="T66" t="str">
            <v/>
          </cell>
          <cell r="U66">
            <v>0</v>
          </cell>
          <cell r="V66">
            <v>18191.25</v>
          </cell>
        </row>
        <row r="67">
          <cell r="V67">
            <v>0</v>
          </cell>
        </row>
        <row r="68">
          <cell r="V68">
            <v>0</v>
          </cell>
        </row>
        <row r="69">
          <cell r="F69" t="str">
            <v>TOTAL NON-PROTECTIVE COATING COSTS:</v>
          </cell>
          <cell r="J69">
            <v>0</v>
          </cell>
          <cell r="L69">
            <v>0</v>
          </cell>
          <cell r="N69">
            <v>0</v>
          </cell>
          <cell r="P69">
            <v>0</v>
          </cell>
          <cell r="Q69">
            <v>18191.25</v>
          </cell>
          <cell r="S69">
            <v>0</v>
          </cell>
          <cell r="T69" t="str">
            <v/>
          </cell>
          <cell r="U69">
            <v>0</v>
          </cell>
          <cell r="V69">
            <v>18191.25</v>
          </cell>
        </row>
        <row r="70">
          <cell r="U70" t="str">
            <v>Math Check:</v>
          </cell>
          <cell r="V70">
            <v>18191.25</v>
          </cell>
        </row>
      </sheetData>
      <sheetData sheetId="28"/>
      <sheetData sheetId="29">
        <row r="14">
          <cell r="A14" t="str">
            <v>WORK ITEM</v>
          </cell>
          <cell r="B14" t="str">
            <v>TASK #</v>
          </cell>
          <cell r="C14" t="str">
            <v>FUND TYPE</v>
          </cell>
          <cell r="D14" t="str">
            <v>COLT
CofA</v>
          </cell>
          <cell r="E14" t="str">
            <v>IPM
CofA</v>
          </cell>
          <cell r="F14" t="str">
            <v xml:space="preserve">DESCRIPTION </v>
          </cell>
          <cell r="G14" t="str">
            <v>QTY</v>
          </cell>
          <cell r="H14" t="str">
            <v>UNIT of MEAS.</v>
          </cell>
          <cell r="I14" t="str">
            <v>UNIT PRICE</v>
          </cell>
          <cell r="J14" t="str">
            <v>TOTAL AMOUNT</v>
          </cell>
          <cell r="K14" t="str">
            <v>UNIT HOURS</v>
          </cell>
          <cell r="L14" t="str">
            <v>TOTAL HOURS</v>
          </cell>
          <cell r="M14" t="str">
            <v>HOURLY RATE</v>
          </cell>
          <cell r="N14" t="str">
            <v>TOTAL LABOUR</v>
          </cell>
          <cell r="O14" t="str">
            <v>UNIT PRICE</v>
          </cell>
          <cell r="P14" t="str">
            <v>HOURS</v>
          </cell>
          <cell r="Q14" t="str">
            <v>TOTAL SUBCONTRACT</v>
          </cell>
          <cell r="R14" t="str">
            <v>UNIT HOURS (E)</v>
          </cell>
          <cell r="S14" t="str">
            <v>TOTAL HOURS (E)</v>
          </cell>
          <cell r="T14" t="str">
            <v>HOURLY RATE (E)</v>
          </cell>
          <cell r="U14" t="str">
            <v>TOTAL EQUIPMENT</v>
          </cell>
          <cell r="V14" t="str">
            <v>TOTAL COSTS</v>
          </cell>
        </row>
        <row r="15">
          <cell r="J15">
            <v>0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S15">
            <v>0</v>
          </cell>
          <cell r="U15">
            <v>0</v>
          </cell>
          <cell r="V15">
            <v>0</v>
          </cell>
        </row>
        <row r="16">
          <cell r="F16" t="str">
            <v>EDMONTON TERMINAL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</row>
        <row r="17">
          <cell r="B17">
            <v>10</v>
          </cell>
          <cell r="D17" t="str">
            <v>L1000</v>
          </cell>
          <cell r="F17" t="str">
            <v>PIPING FOR BOOSTER PUMPS &amp; MANIFOLD ( See piping detail)</v>
          </cell>
          <cell r="G17">
            <v>1</v>
          </cell>
          <cell r="H17" t="str">
            <v>LOT</v>
          </cell>
          <cell r="I17">
            <v>411648.40308670257</v>
          </cell>
          <cell r="J17">
            <v>411648.40308670257</v>
          </cell>
          <cell r="K17">
            <v>2608.5412992933498</v>
          </cell>
          <cell r="L17">
            <v>2608.5412992933498</v>
          </cell>
          <cell r="M17">
            <v>92</v>
          </cell>
          <cell r="N17">
            <v>239985.79953498818</v>
          </cell>
          <cell r="Q17">
            <v>0</v>
          </cell>
          <cell r="S17">
            <v>0</v>
          </cell>
          <cell r="U17">
            <v>0</v>
          </cell>
          <cell r="V17">
            <v>651634.2026216907</v>
          </cell>
        </row>
        <row r="18">
          <cell r="B18">
            <v>10</v>
          </cell>
          <cell r="D18" t="str">
            <v>L1000</v>
          </cell>
          <cell r="F18" t="str">
            <v>DEMO OF TIE-IN ( 8 TIE-INS )</v>
          </cell>
          <cell r="G18">
            <v>1</v>
          </cell>
          <cell r="H18" t="str">
            <v>LOT</v>
          </cell>
          <cell r="J18">
            <v>0</v>
          </cell>
          <cell r="K18">
            <v>160</v>
          </cell>
          <cell r="L18">
            <v>160</v>
          </cell>
          <cell r="M18">
            <v>92</v>
          </cell>
          <cell r="N18">
            <v>14720</v>
          </cell>
          <cell r="Q18">
            <v>0</v>
          </cell>
          <cell r="S18">
            <v>0</v>
          </cell>
          <cell r="U18">
            <v>0</v>
          </cell>
          <cell r="V18">
            <v>14720</v>
          </cell>
        </row>
        <row r="19">
          <cell r="B19">
            <v>10</v>
          </cell>
          <cell r="D19" t="str">
            <v>L1000</v>
          </cell>
          <cell r="F19" t="str">
            <v>MAINLINE TIE-IN</v>
          </cell>
          <cell r="G19">
            <v>1</v>
          </cell>
          <cell r="H19" t="str">
            <v>LOT</v>
          </cell>
          <cell r="J19">
            <v>0</v>
          </cell>
          <cell r="K19">
            <v>400</v>
          </cell>
          <cell r="L19">
            <v>400</v>
          </cell>
          <cell r="M19">
            <v>92</v>
          </cell>
          <cell r="N19">
            <v>36800</v>
          </cell>
          <cell r="Q19">
            <v>0</v>
          </cell>
          <cell r="S19">
            <v>0</v>
          </cell>
          <cell r="U19">
            <v>0</v>
          </cell>
          <cell r="V19">
            <v>36800</v>
          </cell>
        </row>
        <row r="20">
          <cell r="B20">
            <v>10</v>
          </cell>
          <cell r="D20" t="str">
            <v>L1000</v>
          </cell>
          <cell r="F20" t="str">
            <v>GATE VALVE, NPS 36, PN 20, FXF, WEDGE</v>
          </cell>
          <cell r="G20">
            <v>7</v>
          </cell>
          <cell r="H20" t="str">
            <v>EA</v>
          </cell>
          <cell r="I20">
            <v>73080</v>
          </cell>
          <cell r="J20">
            <v>511560</v>
          </cell>
          <cell r="K20">
            <v>40</v>
          </cell>
          <cell r="L20">
            <v>280</v>
          </cell>
          <cell r="M20">
            <v>92</v>
          </cell>
          <cell r="N20">
            <v>25760</v>
          </cell>
          <cell r="Q20">
            <v>0</v>
          </cell>
          <cell r="S20">
            <v>0</v>
          </cell>
          <cell r="U20">
            <v>0</v>
          </cell>
          <cell r="V20">
            <v>537320</v>
          </cell>
        </row>
        <row r="21">
          <cell r="B21">
            <v>10</v>
          </cell>
          <cell r="D21" t="str">
            <v>L1000</v>
          </cell>
          <cell r="F21" t="str">
            <v>GATE VALVE, NPS 30, PN 20, FXF, WEDGE</v>
          </cell>
          <cell r="G21">
            <v>1</v>
          </cell>
          <cell r="H21" t="str">
            <v>EA</v>
          </cell>
          <cell r="I21">
            <v>53359.999999999993</v>
          </cell>
          <cell r="J21">
            <v>53359.999999999993</v>
          </cell>
          <cell r="K21">
            <v>38</v>
          </cell>
          <cell r="L21">
            <v>38</v>
          </cell>
          <cell r="M21">
            <v>92</v>
          </cell>
          <cell r="N21">
            <v>3496</v>
          </cell>
          <cell r="Q21">
            <v>0</v>
          </cell>
          <cell r="S21">
            <v>0</v>
          </cell>
          <cell r="U21">
            <v>0</v>
          </cell>
          <cell r="V21">
            <v>56855.999999999993</v>
          </cell>
        </row>
        <row r="22">
          <cell r="B22">
            <v>10</v>
          </cell>
          <cell r="D22" t="str">
            <v>L1000</v>
          </cell>
          <cell r="F22" t="str">
            <v>GATE VALVE, NPS 48, PN 20, FXF, WEDGE</v>
          </cell>
          <cell r="G22">
            <v>4</v>
          </cell>
          <cell r="H22" t="str">
            <v>EA</v>
          </cell>
          <cell r="I22">
            <v>96280</v>
          </cell>
          <cell r="J22">
            <v>385120</v>
          </cell>
          <cell r="K22">
            <v>48</v>
          </cell>
          <cell r="L22">
            <v>192</v>
          </cell>
          <cell r="M22">
            <v>92</v>
          </cell>
          <cell r="N22">
            <v>17664</v>
          </cell>
          <cell r="Q22">
            <v>0</v>
          </cell>
          <cell r="S22">
            <v>0</v>
          </cell>
          <cell r="U22">
            <v>0</v>
          </cell>
          <cell r="V22">
            <v>402784</v>
          </cell>
        </row>
        <row r="23">
          <cell r="J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S23">
            <v>0</v>
          </cell>
          <cell r="U23">
            <v>0</v>
          </cell>
          <cell r="V23">
            <v>0</v>
          </cell>
        </row>
        <row r="24">
          <cell r="F24" t="str">
            <v>ALLOWANCES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Q24">
            <v>0</v>
          </cell>
          <cell r="S24">
            <v>0</v>
          </cell>
          <cell r="U24">
            <v>0</v>
          </cell>
          <cell r="V24">
            <v>0</v>
          </cell>
        </row>
        <row r="25">
          <cell r="B25">
            <v>10</v>
          </cell>
          <cell r="D25" t="str">
            <v>L1000</v>
          </cell>
          <cell r="F25" t="str">
            <v>MTO Allowance - 10%</v>
          </cell>
          <cell r="G25">
            <v>1</v>
          </cell>
          <cell r="H25" t="str">
            <v>LOT</v>
          </cell>
          <cell r="I25">
            <v>41164.84030867026</v>
          </cell>
          <cell r="J25">
            <v>41164.84030867026</v>
          </cell>
          <cell r="K25">
            <v>260.85412992933499</v>
          </cell>
          <cell r="L25">
            <v>260.85412992933499</v>
          </cell>
          <cell r="M25">
            <v>92</v>
          </cell>
          <cell r="N25">
            <v>23998.579953498818</v>
          </cell>
          <cell r="Q25">
            <v>0</v>
          </cell>
          <cell r="S25">
            <v>0</v>
          </cell>
          <cell r="U25">
            <v>0</v>
          </cell>
          <cell r="V25">
            <v>65163.420262169078</v>
          </cell>
        </row>
        <row r="26">
          <cell r="B26">
            <v>10</v>
          </cell>
          <cell r="D26" t="str">
            <v>L1000</v>
          </cell>
          <cell r="F26" t="str">
            <v>Productivity Loss - 30% of Neat DFL</v>
          </cell>
          <cell r="G26">
            <v>1</v>
          </cell>
          <cell r="H26" t="str">
            <v>LOT</v>
          </cell>
          <cell r="J26">
            <v>0</v>
          </cell>
          <cell r="K26">
            <v>1103.5623897880048</v>
          </cell>
          <cell r="L26">
            <v>1103.5623897880048</v>
          </cell>
          <cell r="M26">
            <v>92</v>
          </cell>
          <cell r="N26">
            <v>101527.73986049644</v>
          </cell>
          <cell r="Q26">
            <v>0</v>
          </cell>
          <cell r="S26">
            <v>0</v>
          </cell>
          <cell r="U26">
            <v>0</v>
          </cell>
          <cell r="V26">
            <v>101527.73986049644</v>
          </cell>
        </row>
        <row r="27">
          <cell r="B27">
            <v>10</v>
          </cell>
          <cell r="D27" t="str">
            <v>L1000</v>
          </cell>
          <cell r="F27" t="str">
            <v>Firewatch - 5% of DFL</v>
          </cell>
          <cell r="G27">
            <v>1</v>
          </cell>
          <cell r="H27" t="str">
            <v>LOT</v>
          </cell>
          <cell r="J27">
            <v>0</v>
          </cell>
          <cell r="K27">
            <v>252.14789095053447</v>
          </cell>
          <cell r="L27">
            <v>252.14789095053447</v>
          </cell>
          <cell r="M27">
            <v>92</v>
          </cell>
          <cell r="N27">
            <v>23197.60596744917</v>
          </cell>
          <cell r="Q27">
            <v>0</v>
          </cell>
          <cell r="S27">
            <v>0</v>
          </cell>
          <cell r="U27">
            <v>0</v>
          </cell>
          <cell r="V27">
            <v>23197.60596744917</v>
          </cell>
        </row>
        <row r="28">
          <cell r="B28">
            <v>10</v>
          </cell>
          <cell r="D28" t="str">
            <v>L1000</v>
          </cell>
          <cell r="F28" t="str">
            <v>Winter Allowance - 15% of DFL</v>
          </cell>
          <cell r="G28">
            <v>1</v>
          </cell>
          <cell r="H28" t="str">
            <v>LOT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Q28">
            <v>0</v>
          </cell>
          <cell r="S28">
            <v>0</v>
          </cell>
          <cell r="U28">
            <v>0</v>
          </cell>
          <cell r="V28">
            <v>0</v>
          </cell>
        </row>
        <row r="29">
          <cell r="F29" t="str">
            <v>SCAFFOLDING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Q29">
            <v>0</v>
          </cell>
          <cell r="S29">
            <v>0</v>
          </cell>
          <cell r="U29">
            <v>0</v>
          </cell>
          <cell r="V29">
            <v>0</v>
          </cell>
        </row>
        <row r="30">
          <cell r="B30">
            <v>10</v>
          </cell>
          <cell r="D30" t="str">
            <v>L1000</v>
          </cell>
          <cell r="F30" t="str">
            <v xml:space="preserve">Scaffolding - 3% of DFL </v>
          </cell>
          <cell r="G30">
            <v>1</v>
          </cell>
          <cell r="H30" t="str">
            <v>LOT</v>
          </cell>
          <cell r="J30">
            <v>0</v>
          </cell>
          <cell r="K30">
            <v>151.28873457032068</v>
          </cell>
          <cell r="L30">
            <v>151.28873457032068</v>
          </cell>
          <cell r="M30">
            <v>92</v>
          </cell>
          <cell r="N30">
            <v>13918.563580469503</v>
          </cell>
          <cell r="Q30">
            <v>0</v>
          </cell>
          <cell r="S30">
            <v>0</v>
          </cell>
          <cell r="U30">
            <v>0</v>
          </cell>
          <cell r="V30">
            <v>13918.563580469503</v>
          </cell>
        </row>
        <row r="31">
          <cell r="J31">
            <v>0</v>
          </cell>
          <cell r="L31">
            <v>0</v>
          </cell>
          <cell r="M31">
            <v>0</v>
          </cell>
          <cell r="N31">
            <v>0</v>
          </cell>
          <cell r="Q31">
            <v>0</v>
          </cell>
          <cell r="S31">
            <v>0</v>
          </cell>
          <cell r="U31">
            <v>0</v>
          </cell>
          <cell r="V31">
            <v>0</v>
          </cell>
        </row>
        <row r="32">
          <cell r="F32" t="str">
            <v>SUBTOTAL HRS - FOR CAMP AND INDIRECT CALC</v>
          </cell>
          <cell r="J32">
            <v>0</v>
          </cell>
          <cell r="L32">
            <v>5446.3944445315447</v>
          </cell>
          <cell r="M32">
            <v>0</v>
          </cell>
          <cell r="P32">
            <v>0</v>
          </cell>
          <cell r="Q32">
            <v>0</v>
          </cell>
          <cell r="S32">
            <v>0</v>
          </cell>
          <cell r="U32">
            <v>0</v>
          </cell>
          <cell r="V32">
            <v>0</v>
          </cell>
        </row>
        <row r="33">
          <cell r="J33">
            <v>0</v>
          </cell>
          <cell r="L33">
            <v>0</v>
          </cell>
          <cell r="M33">
            <v>0</v>
          </cell>
          <cell r="N33">
            <v>0</v>
          </cell>
          <cell r="Q33">
            <v>0</v>
          </cell>
          <cell r="S33">
            <v>0</v>
          </cell>
          <cell r="U33">
            <v>0</v>
          </cell>
          <cell r="V33">
            <v>0</v>
          </cell>
        </row>
        <row r="34">
          <cell r="F34" t="str">
            <v>EDMONTON PUMP STATION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Q34">
            <v>0</v>
          </cell>
          <cell r="S34">
            <v>0</v>
          </cell>
          <cell r="U34">
            <v>0</v>
          </cell>
          <cell r="V34">
            <v>0</v>
          </cell>
        </row>
        <row r="35">
          <cell r="B35">
            <v>11</v>
          </cell>
          <cell r="D35" t="str">
            <v>L1000</v>
          </cell>
          <cell r="F35" t="str">
            <v>PIPING FOR MAINLINE PUMPS ( See piping detail)</v>
          </cell>
          <cell r="G35">
            <v>1</v>
          </cell>
          <cell r="H35" t="str">
            <v>LOT</v>
          </cell>
          <cell r="I35">
            <v>303144.55862000008</v>
          </cell>
          <cell r="J35">
            <v>303144.55862000008</v>
          </cell>
          <cell r="K35">
            <v>1500.5339999999999</v>
          </cell>
          <cell r="L35">
            <v>1500.5339999999999</v>
          </cell>
          <cell r="M35">
            <v>92</v>
          </cell>
          <cell r="N35">
            <v>138049.128</v>
          </cell>
          <cell r="Q35">
            <v>0</v>
          </cell>
          <cell r="S35">
            <v>0</v>
          </cell>
          <cell r="U35">
            <v>0</v>
          </cell>
          <cell r="V35">
            <v>441193.68662000005</v>
          </cell>
        </row>
        <row r="36">
          <cell r="B36">
            <v>11</v>
          </cell>
          <cell r="D36" t="str">
            <v>L1000</v>
          </cell>
          <cell r="F36" t="str">
            <v>DEMO OF EXISTING PIPING</v>
          </cell>
          <cell r="G36">
            <v>1</v>
          </cell>
          <cell r="H36" t="str">
            <v>LOT</v>
          </cell>
          <cell r="J36">
            <v>0</v>
          </cell>
          <cell r="K36">
            <v>180</v>
          </cell>
          <cell r="L36">
            <v>180</v>
          </cell>
          <cell r="M36">
            <v>92</v>
          </cell>
          <cell r="N36">
            <v>16560</v>
          </cell>
          <cell r="Q36">
            <v>0</v>
          </cell>
          <cell r="S36">
            <v>0</v>
          </cell>
          <cell r="U36">
            <v>0</v>
          </cell>
          <cell r="V36">
            <v>16560</v>
          </cell>
        </row>
        <row r="37">
          <cell r="B37">
            <v>11</v>
          </cell>
          <cell r="D37" t="str">
            <v>L1000</v>
          </cell>
          <cell r="F37" t="str">
            <v>MAINLINE TIE-IN</v>
          </cell>
          <cell r="G37">
            <v>1</v>
          </cell>
          <cell r="H37" t="str">
            <v>LOT</v>
          </cell>
          <cell r="J37">
            <v>0</v>
          </cell>
          <cell r="K37">
            <v>400</v>
          </cell>
          <cell r="L37">
            <v>400</v>
          </cell>
          <cell r="M37">
            <v>92</v>
          </cell>
          <cell r="N37">
            <v>36800</v>
          </cell>
          <cell r="Q37">
            <v>0</v>
          </cell>
          <cell r="S37">
            <v>0</v>
          </cell>
          <cell r="U37">
            <v>0</v>
          </cell>
          <cell r="V37">
            <v>36800</v>
          </cell>
        </row>
        <row r="38">
          <cell r="B38">
            <v>11</v>
          </cell>
          <cell r="D38" t="str">
            <v>L1000</v>
          </cell>
          <cell r="F38" t="str">
            <v>GATE VALVE, NPS 30, PN 100, FXF, SLAB GATE</v>
          </cell>
          <cell r="G38">
            <v>1</v>
          </cell>
          <cell r="H38" t="str">
            <v>EA</v>
          </cell>
          <cell r="I38">
            <v>117159.99999999999</v>
          </cell>
          <cell r="J38">
            <v>117159.99999999999</v>
          </cell>
          <cell r="K38">
            <v>38</v>
          </cell>
          <cell r="L38">
            <v>38</v>
          </cell>
          <cell r="M38">
            <v>92</v>
          </cell>
          <cell r="N38">
            <v>3496</v>
          </cell>
          <cell r="Q38">
            <v>0</v>
          </cell>
          <cell r="S38">
            <v>0</v>
          </cell>
          <cell r="U38">
            <v>0</v>
          </cell>
          <cell r="V38">
            <v>120655.99999999999</v>
          </cell>
        </row>
        <row r="39">
          <cell r="J39">
            <v>0</v>
          </cell>
          <cell r="L39">
            <v>0</v>
          </cell>
          <cell r="M39">
            <v>0</v>
          </cell>
          <cell r="N39">
            <v>0</v>
          </cell>
          <cell r="Q39">
            <v>0</v>
          </cell>
          <cell r="S39">
            <v>0</v>
          </cell>
          <cell r="U39">
            <v>0</v>
          </cell>
          <cell r="V39">
            <v>0</v>
          </cell>
        </row>
        <row r="40">
          <cell r="F40" t="str">
            <v>ALLOWANCES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Q40">
            <v>0</v>
          </cell>
          <cell r="S40">
            <v>0</v>
          </cell>
          <cell r="U40">
            <v>0</v>
          </cell>
          <cell r="V40">
            <v>0</v>
          </cell>
        </row>
        <row r="41">
          <cell r="B41">
            <v>11</v>
          </cell>
          <cell r="D41" t="str">
            <v>L1000</v>
          </cell>
          <cell r="F41" t="str">
            <v>MTO Allowance - 10%</v>
          </cell>
          <cell r="G41">
            <v>1</v>
          </cell>
          <cell r="H41" t="str">
            <v>LOT</v>
          </cell>
          <cell r="I41">
            <v>30314.45586200001</v>
          </cell>
          <cell r="J41">
            <v>30314.45586200001</v>
          </cell>
          <cell r="K41">
            <v>150.05339999999998</v>
          </cell>
          <cell r="L41">
            <v>150.05339999999998</v>
          </cell>
          <cell r="M41">
            <v>92</v>
          </cell>
          <cell r="N41">
            <v>13804.912799999998</v>
          </cell>
          <cell r="Q41">
            <v>0</v>
          </cell>
          <cell r="S41">
            <v>0</v>
          </cell>
          <cell r="U41">
            <v>0</v>
          </cell>
          <cell r="V41">
            <v>44119.368662000008</v>
          </cell>
        </row>
        <row r="42">
          <cell r="B42">
            <v>11</v>
          </cell>
          <cell r="D42" t="str">
            <v>L1000</v>
          </cell>
          <cell r="F42" t="str">
            <v>Productivity Loss - 30% of Neat DFL</v>
          </cell>
          <cell r="G42">
            <v>1</v>
          </cell>
          <cell r="H42" t="str">
            <v>LOT</v>
          </cell>
          <cell r="J42">
            <v>0</v>
          </cell>
          <cell r="K42">
            <v>635.5601999999999</v>
          </cell>
          <cell r="L42">
            <v>635.5601999999999</v>
          </cell>
          <cell r="M42">
            <v>92</v>
          </cell>
          <cell r="N42">
            <v>58471.53839999999</v>
          </cell>
          <cell r="Q42">
            <v>0</v>
          </cell>
          <cell r="S42">
            <v>0</v>
          </cell>
          <cell r="U42">
            <v>0</v>
          </cell>
          <cell r="V42">
            <v>58471.53839999999</v>
          </cell>
        </row>
        <row r="43">
          <cell r="B43">
            <v>11</v>
          </cell>
          <cell r="D43" t="str">
            <v>L1000</v>
          </cell>
          <cell r="F43" t="str">
            <v>Firewatch - 5% of DFL</v>
          </cell>
          <cell r="G43">
            <v>1</v>
          </cell>
          <cell r="H43" t="str">
            <v>LOT</v>
          </cell>
          <cell r="J43">
            <v>0</v>
          </cell>
          <cell r="K43">
            <v>145.20737999999997</v>
          </cell>
          <cell r="L43">
            <v>145.20737999999997</v>
          </cell>
          <cell r="M43">
            <v>92</v>
          </cell>
          <cell r="N43">
            <v>13359.078959999997</v>
          </cell>
          <cell r="Q43">
            <v>0</v>
          </cell>
          <cell r="S43">
            <v>0</v>
          </cell>
          <cell r="U43">
            <v>0</v>
          </cell>
          <cell r="V43">
            <v>13359.078959999997</v>
          </cell>
        </row>
        <row r="44">
          <cell r="B44">
            <v>11</v>
          </cell>
          <cell r="D44" t="str">
            <v>L1000</v>
          </cell>
          <cell r="F44" t="str">
            <v>Winter Allowance - 15% of DFL</v>
          </cell>
          <cell r="G44">
            <v>1</v>
          </cell>
          <cell r="H44" t="str">
            <v>LOT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Q44">
            <v>0</v>
          </cell>
          <cell r="S44">
            <v>0</v>
          </cell>
          <cell r="U44">
            <v>0</v>
          </cell>
          <cell r="V44">
            <v>0</v>
          </cell>
        </row>
        <row r="45">
          <cell r="F45" t="str">
            <v>SCAFFOLDING</v>
          </cell>
          <cell r="J45">
            <v>0</v>
          </cell>
          <cell r="L45">
            <v>0</v>
          </cell>
          <cell r="M45">
            <v>0</v>
          </cell>
          <cell r="N45">
            <v>0</v>
          </cell>
          <cell r="Q45">
            <v>0</v>
          </cell>
          <cell r="S45">
            <v>0</v>
          </cell>
          <cell r="U45">
            <v>0</v>
          </cell>
          <cell r="V45">
            <v>0</v>
          </cell>
        </row>
        <row r="46">
          <cell r="B46">
            <v>11</v>
          </cell>
          <cell r="D46" t="str">
            <v>L1000</v>
          </cell>
          <cell r="F46" t="str">
            <v xml:space="preserve">Scaffolding - 3% of DFL </v>
          </cell>
          <cell r="G46">
            <v>1</v>
          </cell>
          <cell r="H46" t="str">
            <v>LOT</v>
          </cell>
          <cell r="J46">
            <v>0</v>
          </cell>
          <cell r="K46">
            <v>87.12442799999998</v>
          </cell>
          <cell r="L46">
            <v>87.12442799999998</v>
          </cell>
          <cell r="M46">
            <v>92</v>
          </cell>
          <cell r="N46">
            <v>8015.4473759999983</v>
          </cell>
          <cell r="Q46">
            <v>0</v>
          </cell>
          <cell r="S46">
            <v>0</v>
          </cell>
          <cell r="U46">
            <v>0</v>
          </cell>
          <cell r="V46">
            <v>8015.4473759999983</v>
          </cell>
        </row>
        <row r="47">
          <cell r="J47">
            <v>0</v>
          </cell>
          <cell r="L47">
            <v>0</v>
          </cell>
          <cell r="M47">
            <v>0</v>
          </cell>
          <cell r="N47">
            <v>0</v>
          </cell>
          <cell r="Q47">
            <v>0</v>
          </cell>
          <cell r="S47">
            <v>0</v>
          </cell>
          <cell r="U47">
            <v>0</v>
          </cell>
          <cell r="V47">
            <v>0</v>
          </cell>
        </row>
        <row r="48">
          <cell r="F48" t="str">
            <v>SUBTOTAL HRS - FOR CAMP AND INDIRECT CALC</v>
          </cell>
          <cell r="J48">
            <v>0</v>
          </cell>
          <cell r="L48">
            <v>3136.4794079999992</v>
          </cell>
          <cell r="M48">
            <v>0</v>
          </cell>
          <cell r="P48">
            <v>0</v>
          </cell>
          <cell r="Q48">
            <v>0</v>
          </cell>
          <cell r="S48">
            <v>0</v>
          </cell>
          <cell r="U48">
            <v>0</v>
          </cell>
          <cell r="V48">
            <v>0</v>
          </cell>
        </row>
        <row r="49">
          <cell r="J49">
            <v>0</v>
          </cell>
          <cell r="L49">
            <v>0</v>
          </cell>
          <cell r="M49">
            <v>0</v>
          </cell>
          <cell r="N49">
            <v>0</v>
          </cell>
          <cell r="Q49">
            <v>0</v>
          </cell>
          <cell r="S49">
            <v>0</v>
          </cell>
          <cell r="U49">
            <v>0</v>
          </cell>
          <cell r="V49">
            <v>0</v>
          </cell>
        </row>
        <row r="50">
          <cell r="F50" t="str">
            <v>KINGMAN PUMP STATION</v>
          </cell>
          <cell r="J50">
            <v>0</v>
          </cell>
          <cell r="L50">
            <v>0</v>
          </cell>
          <cell r="M50">
            <v>0</v>
          </cell>
          <cell r="N50">
            <v>0</v>
          </cell>
          <cell r="Q50">
            <v>0</v>
          </cell>
          <cell r="S50">
            <v>0</v>
          </cell>
          <cell r="U50">
            <v>0</v>
          </cell>
          <cell r="V50">
            <v>0</v>
          </cell>
        </row>
        <row r="51">
          <cell r="B51">
            <v>12</v>
          </cell>
          <cell r="D51" t="str">
            <v>L1000</v>
          </cell>
          <cell r="F51" t="str">
            <v>PIPING FOR MAINLINE PUMPS ( See piping detail)</v>
          </cell>
          <cell r="G51">
            <v>1</v>
          </cell>
          <cell r="H51" t="str">
            <v>LOT</v>
          </cell>
          <cell r="I51">
            <v>568238.84855999995</v>
          </cell>
          <cell r="J51">
            <v>568238.84855999995</v>
          </cell>
          <cell r="K51">
            <v>3013.8360000000007</v>
          </cell>
          <cell r="L51">
            <v>3013.8360000000007</v>
          </cell>
          <cell r="M51">
            <v>92</v>
          </cell>
          <cell r="N51">
            <v>277272.91200000007</v>
          </cell>
          <cell r="Q51">
            <v>0</v>
          </cell>
          <cell r="S51">
            <v>0</v>
          </cell>
          <cell r="U51">
            <v>0</v>
          </cell>
          <cell r="V51">
            <v>845511.76056000008</v>
          </cell>
        </row>
        <row r="52">
          <cell r="B52">
            <v>12</v>
          </cell>
          <cell r="D52" t="str">
            <v>L1000</v>
          </cell>
          <cell r="F52" t="str">
            <v>MAINLINE TIE-IN</v>
          </cell>
          <cell r="G52">
            <v>1</v>
          </cell>
          <cell r="H52" t="str">
            <v>LOT</v>
          </cell>
          <cell r="J52">
            <v>0</v>
          </cell>
          <cell r="K52">
            <v>400</v>
          </cell>
          <cell r="L52">
            <v>400</v>
          </cell>
          <cell r="M52">
            <v>92</v>
          </cell>
          <cell r="N52">
            <v>36800</v>
          </cell>
          <cell r="Q52">
            <v>0</v>
          </cell>
          <cell r="S52">
            <v>0</v>
          </cell>
          <cell r="U52">
            <v>0</v>
          </cell>
          <cell r="V52">
            <v>36800</v>
          </cell>
        </row>
        <row r="53">
          <cell r="B53">
            <v>12</v>
          </cell>
          <cell r="D53" t="str">
            <v>L1000</v>
          </cell>
          <cell r="F53" t="str">
            <v>DEMO OF EXISTING PIPING &amp; TIE-IN</v>
          </cell>
          <cell r="G53">
            <v>1</v>
          </cell>
          <cell r="H53" t="str">
            <v>LOT</v>
          </cell>
          <cell r="J53">
            <v>0</v>
          </cell>
          <cell r="K53">
            <v>120</v>
          </cell>
          <cell r="L53">
            <v>120</v>
          </cell>
          <cell r="M53">
            <v>92</v>
          </cell>
          <cell r="N53">
            <v>11040</v>
          </cell>
          <cell r="Q53">
            <v>0</v>
          </cell>
          <cell r="S53">
            <v>0</v>
          </cell>
          <cell r="U53">
            <v>0</v>
          </cell>
          <cell r="V53">
            <v>11040</v>
          </cell>
        </row>
        <row r="54">
          <cell r="B54">
            <v>12</v>
          </cell>
          <cell r="D54" t="str">
            <v>L1000</v>
          </cell>
          <cell r="F54" t="str">
            <v>GATE VALVE, NPS 36, PN 100, WXW, SLAB GATE</v>
          </cell>
          <cell r="G54">
            <v>4</v>
          </cell>
          <cell r="H54" t="str">
            <v>EA</v>
          </cell>
          <cell r="I54">
            <v>169360</v>
          </cell>
          <cell r="J54">
            <v>677440</v>
          </cell>
          <cell r="K54">
            <v>40</v>
          </cell>
          <cell r="L54">
            <v>160</v>
          </cell>
          <cell r="M54">
            <v>92</v>
          </cell>
          <cell r="N54">
            <v>14720</v>
          </cell>
          <cell r="Q54">
            <v>0</v>
          </cell>
          <cell r="S54">
            <v>0</v>
          </cell>
          <cell r="U54">
            <v>0</v>
          </cell>
          <cell r="V54">
            <v>692160</v>
          </cell>
        </row>
        <row r="55">
          <cell r="B55">
            <v>12</v>
          </cell>
          <cell r="D55" t="str">
            <v>L1000</v>
          </cell>
          <cell r="F55" t="str">
            <v>GATE VALVE, NPS 36, PN 100, FXF, SLAB GATE</v>
          </cell>
          <cell r="G55">
            <v>2</v>
          </cell>
          <cell r="H55" t="str">
            <v>EA</v>
          </cell>
          <cell r="I55">
            <v>169360</v>
          </cell>
          <cell r="J55">
            <v>338720</v>
          </cell>
          <cell r="K55">
            <v>40</v>
          </cell>
          <cell r="L55">
            <v>80</v>
          </cell>
          <cell r="M55">
            <v>92</v>
          </cell>
          <cell r="N55">
            <v>7360</v>
          </cell>
          <cell r="Q55">
            <v>0</v>
          </cell>
          <cell r="S55">
            <v>0</v>
          </cell>
          <cell r="U55">
            <v>0</v>
          </cell>
          <cell r="V55">
            <v>346080</v>
          </cell>
        </row>
        <row r="56">
          <cell r="B56">
            <v>12</v>
          </cell>
          <cell r="D56" t="str">
            <v>L1000</v>
          </cell>
          <cell r="F56" t="str">
            <v>CHECK VALVE, NPS 36, PN 100, WXW, SWING</v>
          </cell>
          <cell r="G56">
            <v>3</v>
          </cell>
          <cell r="H56" t="str">
            <v>EA</v>
          </cell>
          <cell r="I56">
            <v>147320</v>
          </cell>
          <cell r="J56">
            <v>441960</v>
          </cell>
          <cell r="K56">
            <v>40</v>
          </cell>
          <cell r="L56">
            <v>120</v>
          </cell>
          <cell r="M56">
            <v>92</v>
          </cell>
          <cell r="N56">
            <v>11040</v>
          </cell>
          <cell r="Q56">
            <v>0</v>
          </cell>
          <cell r="S56">
            <v>0</v>
          </cell>
          <cell r="U56">
            <v>0</v>
          </cell>
          <cell r="V56">
            <v>453000</v>
          </cell>
        </row>
        <row r="57">
          <cell r="J57">
            <v>0</v>
          </cell>
          <cell r="L57">
            <v>0</v>
          </cell>
          <cell r="M57">
            <v>0</v>
          </cell>
          <cell r="N57">
            <v>0</v>
          </cell>
          <cell r="Q57">
            <v>0</v>
          </cell>
          <cell r="S57">
            <v>0</v>
          </cell>
          <cell r="U57">
            <v>0</v>
          </cell>
          <cell r="V57">
            <v>0</v>
          </cell>
        </row>
        <row r="58">
          <cell r="F58" t="str">
            <v>ALLOWANCES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Q58">
            <v>0</v>
          </cell>
          <cell r="S58">
            <v>0</v>
          </cell>
          <cell r="U58">
            <v>0</v>
          </cell>
          <cell r="V58">
            <v>0</v>
          </cell>
        </row>
        <row r="59">
          <cell r="B59">
            <v>12</v>
          </cell>
          <cell r="D59" t="str">
            <v>L1000</v>
          </cell>
          <cell r="F59" t="str">
            <v>MTO Allowance - 10%</v>
          </cell>
          <cell r="G59">
            <v>1</v>
          </cell>
          <cell r="H59" t="str">
            <v>LOT</v>
          </cell>
          <cell r="I59">
            <v>56823.884855999997</v>
          </cell>
          <cell r="J59">
            <v>56823.884855999997</v>
          </cell>
          <cell r="K59">
            <v>301.38360000000006</v>
          </cell>
          <cell r="L59">
            <v>301.38360000000006</v>
          </cell>
          <cell r="M59">
            <v>92</v>
          </cell>
          <cell r="N59">
            <v>27727.291200000007</v>
          </cell>
          <cell r="Q59">
            <v>0</v>
          </cell>
          <cell r="S59">
            <v>0</v>
          </cell>
          <cell r="U59">
            <v>0</v>
          </cell>
          <cell r="V59">
            <v>84551.176055999997</v>
          </cell>
        </row>
        <row r="60">
          <cell r="B60">
            <v>12</v>
          </cell>
          <cell r="D60" t="str">
            <v>L1000</v>
          </cell>
          <cell r="F60" t="str">
            <v>Productivity Loss - 30% of Neat DFL</v>
          </cell>
          <cell r="G60">
            <v>1</v>
          </cell>
          <cell r="H60" t="str">
            <v>LOT</v>
          </cell>
          <cell r="J60">
            <v>0</v>
          </cell>
          <cell r="K60">
            <v>1168.1508000000001</v>
          </cell>
          <cell r="L60">
            <v>1168.1508000000001</v>
          </cell>
          <cell r="M60">
            <v>92</v>
          </cell>
          <cell r="N60">
            <v>107469.87360000001</v>
          </cell>
          <cell r="Q60">
            <v>0</v>
          </cell>
          <cell r="S60">
            <v>0</v>
          </cell>
          <cell r="U60">
            <v>0</v>
          </cell>
          <cell r="V60">
            <v>107469.87360000001</v>
          </cell>
        </row>
        <row r="61">
          <cell r="B61">
            <v>12</v>
          </cell>
          <cell r="D61" t="str">
            <v>L1000</v>
          </cell>
          <cell r="F61" t="str">
            <v>Firewatch - 5% of DFL</v>
          </cell>
          <cell r="G61">
            <v>1</v>
          </cell>
          <cell r="H61" t="str">
            <v>LOT</v>
          </cell>
          <cell r="J61">
            <v>0</v>
          </cell>
          <cell r="K61">
            <v>268.16852000000006</v>
          </cell>
          <cell r="L61">
            <v>268.16852000000006</v>
          </cell>
          <cell r="M61">
            <v>92</v>
          </cell>
          <cell r="N61">
            <v>24671.503840000005</v>
          </cell>
          <cell r="Q61">
            <v>0</v>
          </cell>
          <cell r="S61">
            <v>0</v>
          </cell>
          <cell r="U61">
            <v>0</v>
          </cell>
          <cell r="V61">
            <v>24671.503840000005</v>
          </cell>
        </row>
        <row r="62">
          <cell r="B62">
            <v>12</v>
          </cell>
          <cell r="D62" t="str">
            <v>L1000</v>
          </cell>
          <cell r="F62" t="str">
            <v>Winter Allowance - 15% of DFL</v>
          </cell>
          <cell r="G62">
            <v>1</v>
          </cell>
          <cell r="H62" t="str">
            <v>LOT</v>
          </cell>
          <cell r="J62">
            <v>0</v>
          </cell>
          <cell r="L62">
            <v>0</v>
          </cell>
          <cell r="M62">
            <v>0</v>
          </cell>
          <cell r="N62">
            <v>0</v>
          </cell>
          <cell r="Q62">
            <v>0</v>
          </cell>
          <cell r="S62">
            <v>0</v>
          </cell>
          <cell r="U62">
            <v>0</v>
          </cell>
          <cell r="V62">
            <v>0</v>
          </cell>
        </row>
        <row r="63">
          <cell r="F63" t="str">
            <v>SCAFFOLDING</v>
          </cell>
          <cell r="J63">
            <v>0</v>
          </cell>
          <cell r="L63">
            <v>0</v>
          </cell>
          <cell r="M63">
            <v>0</v>
          </cell>
          <cell r="N63">
            <v>0</v>
          </cell>
          <cell r="Q63">
            <v>0</v>
          </cell>
          <cell r="S63">
            <v>0</v>
          </cell>
          <cell r="U63">
            <v>0</v>
          </cell>
          <cell r="V63">
            <v>0</v>
          </cell>
        </row>
        <row r="64">
          <cell r="B64">
            <v>12</v>
          </cell>
          <cell r="D64" t="str">
            <v>L1000</v>
          </cell>
          <cell r="F64" t="str">
            <v xml:space="preserve">Scaffolding - 3% of DFL </v>
          </cell>
          <cell r="G64">
            <v>1</v>
          </cell>
          <cell r="H64" t="str">
            <v>LOT</v>
          </cell>
          <cell r="J64">
            <v>0</v>
          </cell>
          <cell r="K64">
            <v>160.90111200000001</v>
          </cell>
          <cell r="L64">
            <v>160.90111200000001</v>
          </cell>
          <cell r="M64">
            <v>92</v>
          </cell>
          <cell r="N64">
            <v>14802.902304000001</v>
          </cell>
          <cell r="Q64">
            <v>0</v>
          </cell>
          <cell r="S64">
            <v>0</v>
          </cell>
          <cell r="U64">
            <v>0</v>
          </cell>
          <cell r="V64">
            <v>14802.902304000001</v>
          </cell>
        </row>
        <row r="65">
          <cell r="J65">
            <v>0</v>
          </cell>
          <cell r="L65">
            <v>0</v>
          </cell>
          <cell r="M65">
            <v>0</v>
          </cell>
          <cell r="N65">
            <v>0</v>
          </cell>
          <cell r="Q65">
            <v>0</v>
          </cell>
          <cell r="S65">
            <v>0</v>
          </cell>
          <cell r="U65">
            <v>0</v>
          </cell>
          <cell r="V65">
            <v>0</v>
          </cell>
        </row>
        <row r="66">
          <cell r="F66" t="str">
            <v>SUBTOTAL HRS - FOR CAMP AND INDIRECT CALC</v>
          </cell>
          <cell r="J66">
            <v>0</v>
          </cell>
          <cell r="L66">
            <v>5792.4400320000004</v>
          </cell>
          <cell r="M66">
            <v>0</v>
          </cell>
          <cell r="P66">
            <v>0</v>
          </cell>
          <cell r="Q66">
            <v>0</v>
          </cell>
          <cell r="S66">
            <v>0</v>
          </cell>
          <cell r="U66">
            <v>0</v>
          </cell>
          <cell r="V66">
            <v>0</v>
          </cell>
        </row>
        <row r="67">
          <cell r="J67">
            <v>0</v>
          </cell>
          <cell r="L67">
            <v>0</v>
          </cell>
          <cell r="M67">
            <v>0</v>
          </cell>
          <cell r="N67">
            <v>0</v>
          </cell>
          <cell r="Q67">
            <v>0</v>
          </cell>
          <cell r="S67">
            <v>0</v>
          </cell>
          <cell r="U67">
            <v>0</v>
          </cell>
          <cell r="V67">
            <v>0</v>
          </cell>
        </row>
        <row r="68">
          <cell r="F68" t="str">
            <v>STROME PUMP STATION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Q68">
            <v>0</v>
          </cell>
          <cell r="S68">
            <v>0</v>
          </cell>
          <cell r="U68">
            <v>0</v>
          </cell>
          <cell r="V68">
            <v>0</v>
          </cell>
        </row>
        <row r="69">
          <cell r="B69">
            <v>15</v>
          </cell>
          <cell r="D69" t="str">
            <v>L1000</v>
          </cell>
          <cell r="F69" t="str">
            <v>PIPING FOR MAINLINE PUMPS ( See piping detail)</v>
          </cell>
          <cell r="G69">
            <v>1</v>
          </cell>
          <cell r="H69" t="str">
            <v>LOT</v>
          </cell>
          <cell r="I69">
            <v>214091.42</v>
          </cell>
          <cell r="J69">
            <v>214091.42</v>
          </cell>
          <cell r="K69">
            <v>1013.376</v>
          </cell>
          <cell r="L69">
            <v>1013.376</v>
          </cell>
          <cell r="M69">
            <v>92</v>
          </cell>
          <cell r="N69">
            <v>93230.592000000004</v>
          </cell>
          <cell r="Q69">
            <v>0</v>
          </cell>
          <cell r="S69">
            <v>0</v>
          </cell>
          <cell r="U69">
            <v>0</v>
          </cell>
          <cell r="V69">
            <v>307322.01199999999</v>
          </cell>
        </row>
        <row r="70">
          <cell r="B70">
            <v>15</v>
          </cell>
          <cell r="D70" t="str">
            <v>L1000</v>
          </cell>
          <cell r="F70" t="str">
            <v>MAINLINE TIE-IN</v>
          </cell>
          <cell r="G70">
            <v>1</v>
          </cell>
          <cell r="H70" t="str">
            <v>LOT</v>
          </cell>
          <cell r="J70">
            <v>0</v>
          </cell>
          <cell r="K70">
            <v>400</v>
          </cell>
          <cell r="L70">
            <v>400</v>
          </cell>
          <cell r="M70">
            <v>92</v>
          </cell>
          <cell r="N70">
            <v>36800</v>
          </cell>
          <cell r="Q70">
            <v>0</v>
          </cell>
          <cell r="S70">
            <v>0</v>
          </cell>
          <cell r="U70">
            <v>0</v>
          </cell>
          <cell r="V70">
            <v>36800</v>
          </cell>
        </row>
        <row r="71">
          <cell r="B71">
            <v>15</v>
          </cell>
          <cell r="D71" t="str">
            <v>L1000</v>
          </cell>
          <cell r="F71" t="str">
            <v>DEMO OF EXISTING PIPING &amp; TIE-IN</v>
          </cell>
          <cell r="G71">
            <v>1</v>
          </cell>
          <cell r="H71" t="str">
            <v>LOT</v>
          </cell>
          <cell r="J71">
            <v>0</v>
          </cell>
          <cell r="K71">
            <v>120</v>
          </cell>
          <cell r="L71">
            <v>120</v>
          </cell>
          <cell r="M71">
            <v>92</v>
          </cell>
          <cell r="N71">
            <v>11040</v>
          </cell>
          <cell r="Q71">
            <v>0</v>
          </cell>
          <cell r="S71">
            <v>0</v>
          </cell>
          <cell r="U71">
            <v>0</v>
          </cell>
          <cell r="V71">
            <v>11040</v>
          </cell>
        </row>
        <row r="72">
          <cell r="B72">
            <v>15</v>
          </cell>
          <cell r="D72" t="str">
            <v>L1000</v>
          </cell>
          <cell r="F72" t="str">
            <v>GATE VALVE, NPS 30, PN 100, FXF, SLAB GATE</v>
          </cell>
          <cell r="G72">
            <v>1</v>
          </cell>
          <cell r="H72" t="str">
            <v>EA</v>
          </cell>
          <cell r="I72">
            <v>117159.99999999999</v>
          </cell>
          <cell r="J72">
            <v>117159.99999999999</v>
          </cell>
          <cell r="K72">
            <v>38</v>
          </cell>
          <cell r="L72">
            <v>38</v>
          </cell>
          <cell r="M72">
            <v>92</v>
          </cell>
          <cell r="N72">
            <v>3496</v>
          </cell>
          <cell r="Q72">
            <v>0</v>
          </cell>
          <cell r="S72">
            <v>0</v>
          </cell>
          <cell r="U72">
            <v>0</v>
          </cell>
          <cell r="V72">
            <v>120655.99999999999</v>
          </cell>
        </row>
        <row r="73">
          <cell r="J73">
            <v>0</v>
          </cell>
          <cell r="L73">
            <v>0</v>
          </cell>
          <cell r="M73">
            <v>0</v>
          </cell>
          <cell r="N73">
            <v>0</v>
          </cell>
          <cell r="Q73">
            <v>0</v>
          </cell>
          <cell r="S73">
            <v>0</v>
          </cell>
          <cell r="U73">
            <v>0</v>
          </cell>
          <cell r="V73">
            <v>0</v>
          </cell>
        </row>
        <row r="74">
          <cell r="F74" t="str">
            <v>ALLOWANCES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Q74">
            <v>0</v>
          </cell>
          <cell r="S74">
            <v>0</v>
          </cell>
          <cell r="U74">
            <v>0</v>
          </cell>
          <cell r="V74">
            <v>0</v>
          </cell>
        </row>
        <row r="75">
          <cell r="B75">
            <v>15</v>
          </cell>
          <cell r="D75" t="str">
            <v>L1000</v>
          </cell>
          <cell r="F75" t="str">
            <v>MTO Allowance - 10%</v>
          </cell>
          <cell r="G75">
            <v>1</v>
          </cell>
          <cell r="H75" t="str">
            <v>LOT</v>
          </cell>
          <cell r="I75">
            <v>21409.142000000003</v>
          </cell>
          <cell r="J75">
            <v>21409.142000000003</v>
          </cell>
          <cell r="K75">
            <v>101.33760000000001</v>
          </cell>
          <cell r="L75">
            <v>101.33760000000001</v>
          </cell>
          <cell r="M75">
            <v>92</v>
          </cell>
          <cell r="N75">
            <v>9323.0592000000015</v>
          </cell>
          <cell r="Q75">
            <v>0</v>
          </cell>
          <cell r="S75">
            <v>0</v>
          </cell>
          <cell r="U75">
            <v>0</v>
          </cell>
          <cell r="V75">
            <v>30732.201200000003</v>
          </cell>
        </row>
        <row r="76">
          <cell r="B76">
            <v>15</v>
          </cell>
          <cell r="D76" t="str">
            <v>L1000</v>
          </cell>
          <cell r="F76" t="str">
            <v>Productivity Loss - 30% of Neat DFL</v>
          </cell>
          <cell r="G76">
            <v>1</v>
          </cell>
          <cell r="H76" t="str">
            <v>LOT</v>
          </cell>
          <cell r="J76">
            <v>0</v>
          </cell>
          <cell r="K76">
            <v>471.41279999999995</v>
          </cell>
          <cell r="L76">
            <v>471.41279999999995</v>
          </cell>
          <cell r="M76">
            <v>92</v>
          </cell>
          <cell r="N76">
            <v>43369.977599999998</v>
          </cell>
          <cell r="Q76">
            <v>0</v>
          </cell>
          <cell r="S76">
            <v>0</v>
          </cell>
          <cell r="U76">
            <v>0</v>
          </cell>
          <cell r="V76">
            <v>43369.977599999998</v>
          </cell>
        </row>
        <row r="77">
          <cell r="B77">
            <v>15</v>
          </cell>
          <cell r="D77" t="str">
            <v>L1000</v>
          </cell>
          <cell r="F77" t="str">
            <v>Firewatch - 5% of DFL</v>
          </cell>
          <cell r="G77">
            <v>1</v>
          </cell>
          <cell r="H77" t="str">
            <v>LOT</v>
          </cell>
          <cell r="J77">
            <v>0</v>
          </cell>
          <cell r="K77">
            <v>107.20632000000001</v>
          </cell>
          <cell r="L77">
            <v>107.20632000000001</v>
          </cell>
          <cell r="M77">
            <v>92</v>
          </cell>
          <cell r="N77">
            <v>9862.9814399999996</v>
          </cell>
          <cell r="Q77">
            <v>0</v>
          </cell>
          <cell r="S77">
            <v>0</v>
          </cell>
          <cell r="U77">
            <v>0</v>
          </cell>
          <cell r="V77">
            <v>9862.9814399999996</v>
          </cell>
        </row>
        <row r="78">
          <cell r="B78">
            <v>15</v>
          </cell>
          <cell r="D78" t="str">
            <v>L1000</v>
          </cell>
          <cell r="F78" t="str">
            <v>Winter Allowance - 15% of DFL</v>
          </cell>
          <cell r="G78">
            <v>1</v>
          </cell>
          <cell r="H78" t="str">
            <v>LOT</v>
          </cell>
          <cell r="J78">
            <v>0</v>
          </cell>
          <cell r="L78">
            <v>0</v>
          </cell>
          <cell r="M78">
            <v>0</v>
          </cell>
          <cell r="N78">
            <v>0</v>
          </cell>
          <cell r="Q78">
            <v>0</v>
          </cell>
          <cell r="S78">
            <v>0</v>
          </cell>
          <cell r="U78">
            <v>0</v>
          </cell>
          <cell r="V78">
            <v>0</v>
          </cell>
        </row>
        <row r="79">
          <cell r="F79" t="str">
            <v>SCAFFOLDING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Q79">
            <v>0</v>
          </cell>
          <cell r="S79">
            <v>0</v>
          </cell>
          <cell r="U79">
            <v>0</v>
          </cell>
          <cell r="V79">
            <v>0</v>
          </cell>
        </row>
        <row r="80">
          <cell r="B80">
            <v>15</v>
          </cell>
          <cell r="D80" t="str">
            <v>L1000</v>
          </cell>
          <cell r="F80" t="str">
            <v xml:space="preserve">Scaffolding - 3% of DFL </v>
          </cell>
          <cell r="G80">
            <v>1</v>
          </cell>
          <cell r="H80" t="str">
            <v>LOT</v>
          </cell>
          <cell r="J80">
            <v>0</v>
          </cell>
          <cell r="K80">
            <v>64.323791999999997</v>
          </cell>
          <cell r="L80">
            <v>64.323791999999997</v>
          </cell>
          <cell r="M80">
            <v>92</v>
          </cell>
          <cell r="N80">
            <v>5917.7888640000001</v>
          </cell>
          <cell r="Q80">
            <v>0</v>
          </cell>
          <cell r="S80">
            <v>0</v>
          </cell>
          <cell r="U80">
            <v>0</v>
          </cell>
          <cell r="V80">
            <v>5917.7888640000001</v>
          </cell>
        </row>
        <row r="81">
          <cell r="J81">
            <v>0</v>
          </cell>
          <cell r="L81">
            <v>0</v>
          </cell>
          <cell r="M81">
            <v>0</v>
          </cell>
          <cell r="N81">
            <v>0</v>
          </cell>
          <cell r="Q81">
            <v>0</v>
          </cell>
          <cell r="S81">
            <v>0</v>
          </cell>
          <cell r="U81">
            <v>0</v>
          </cell>
          <cell r="V81">
            <v>0</v>
          </cell>
        </row>
        <row r="82">
          <cell r="F82" t="str">
            <v>SUBTOTAL HRS - FOR CAMP AND INDIRECT CALC</v>
          </cell>
          <cell r="J82">
            <v>0</v>
          </cell>
          <cell r="L82">
            <v>2315.6565120000005</v>
          </cell>
          <cell r="M82">
            <v>0</v>
          </cell>
          <cell r="P82">
            <v>0</v>
          </cell>
          <cell r="Q82">
            <v>0</v>
          </cell>
          <cell r="S82">
            <v>0</v>
          </cell>
          <cell r="U82">
            <v>0</v>
          </cell>
          <cell r="V82">
            <v>0</v>
          </cell>
        </row>
        <row r="83">
          <cell r="J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S83">
            <v>0</v>
          </cell>
          <cell r="U83">
            <v>0</v>
          </cell>
          <cell r="V83">
            <v>0</v>
          </cell>
        </row>
        <row r="84">
          <cell r="J84">
            <v>0</v>
          </cell>
          <cell r="L84">
            <v>0</v>
          </cell>
          <cell r="M84">
            <v>0</v>
          </cell>
          <cell r="N84">
            <v>0</v>
          </cell>
          <cell r="Q84">
            <v>0</v>
          </cell>
          <cell r="S84">
            <v>0</v>
          </cell>
          <cell r="U84">
            <v>0</v>
          </cell>
          <cell r="V84">
            <v>0</v>
          </cell>
        </row>
        <row r="85">
          <cell r="J85">
            <v>0</v>
          </cell>
          <cell r="L85">
            <v>0</v>
          </cell>
          <cell r="M85">
            <v>0</v>
          </cell>
          <cell r="N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</row>
        <row r="86">
          <cell r="J86">
            <v>0</v>
          </cell>
          <cell r="L86">
            <v>0</v>
          </cell>
          <cell r="M86">
            <v>0</v>
          </cell>
          <cell r="N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</row>
        <row r="87">
          <cell r="J87">
            <v>0</v>
          </cell>
          <cell r="L87">
            <v>0</v>
          </cell>
          <cell r="M87">
            <v>0</v>
          </cell>
          <cell r="N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</row>
        <row r="88">
          <cell r="J88">
            <v>0</v>
          </cell>
          <cell r="L88">
            <v>0</v>
          </cell>
          <cell r="M88">
            <v>0</v>
          </cell>
          <cell r="N88">
            <v>0</v>
          </cell>
          <cell r="Q88">
            <v>0</v>
          </cell>
          <cell r="S88">
            <v>0</v>
          </cell>
          <cell r="U88">
            <v>0</v>
          </cell>
          <cell r="V88">
            <v>0</v>
          </cell>
        </row>
        <row r="89">
          <cell r="J89">
            <v>0</v>
          </cell>
          <cell r="L89">
            <v>0</v>
          </cell>
          <cell r="M89">
            <v>0</v>
          </cell>
          <cell r="N89">
            <v>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</row>
        <row r="90">
          <cell r="J90">
            <v>0</v>
          </cell>
          <cell r="L90">
            <v>0</v>
          </cell>
          <cell r="M90">
            <v>0</v>
          </cell>
          <cell r="N90">
            <v>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</row>
        <row r="91">
          <cell r="J91">
            <v>0</v>
          </cell>
          <cell r="L91">
            <v>0</v>
          </cell>
          <cell r="M91">
            <v>0</v>
          </cell>
          <cell r="N91">
            <v>0</v>
          </cell>
          <cell r="Q91">
            <v>0</v>
          </cell>
          <cell r="S91">
            <v>0</v>
          </cell>
          <cell r="U91">
            <v>0</v>
          </cell>
          <cell r="V91">
            <v>0</v>
          </cell>
        </row>
        <row r="92">
          <cell r="J92">
            <v>0</v>
          </cell>
          <cell r="L92">
            <v>0</v>
          </cell>
          <cell r="M92">
            <v>0</v>
          </cell>
          <cell r="N92">
            <v>0</v>
          </cell>
          <cell r="Q92">
            <v>0</v>
          </cell>
          <cell r="S92">
            <v>0</v>
          </cell>
          <cell r="U92">
            <v>0</v>
          </cell>
          <cell r="V92">
            <v>0</v>
          </cell>
        </row>
        <row r="93">
          <cell r="J93">
            <v>0</v>
          </cell>
          <cell r="L93">
            <v>0</v>
          </cell>
          <cell r="M93">
            <v>0</v>
          </cell>
          <cell r="N93">
            <v>0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</row>
        <row r="94">
          <cell r="F94" t="str">
            <v>SUB TOTAL COSTS:</v>
          </cell>
          <cell r="J94">
            <v>4289315.5532933725</v>
          </cell>
          <cell r="L94">
            <v>16690.970396531542</v>
          </cell>
          <cell r="N94">
            <v>1535569.2764809022</v>
          </cell>
          <cell r="P94">
            <v>0</v>
          </cell>
          <cell r="Q94">
            <v>0</v>
          </cell>
          <cell r="S94">
            <v>0</v>
          </cell>
          <cell r="T94" t="str">
            <v/>
          </cell>
          <cell r="U94">
            <v>0</v>
          </cell>
          <cell r="V94">
            <v>5824884.8297742745</v>
          </cell>
        </row>
        <row r="95">
          <cell r="V95">
            <v>0</v>
          </cell>
        </row>
        <row r="96">
          <cell r="V96">
            <v>0</v>
          </cell>
        </row>
        <row r="97">
          <cell r="F97" t="str">
            <v>TOTAL PIPING COSTS:</v>
          </cell>
          <cell r="J97">
            <v>4289315.5532933725</v>
          </cell>
          <cell r="L97">
            <v>16690.970396531542</v>
          </cell>
          <cell r="N97">
            <v>1535569.2764809022</v>
          </cell>
          <cell r="P97">
            <v>0</v>
          </cell>
          <cell r="Q97">
            <v>0</v>
          </cell>
          <cell r="S97">
            <v>0</v>
          </cell>
          <cell r="T97" t="str">
            <v/>
          </cell>
          <cell r="U97">
            <v>0</v>
          </cell>
          <cell r="V97">
            <v>5824884.8297742745</v>
          </cell>
        </row>
        <row r="98">
          <cell r="U98" t="str">
            <v>Math Check:</v>
          </cell>
          <cell r="V98">
            <v>5824884.8297742745</v>
          </cell>
        </row>
      </sheetData>
      <sheetData sheetId="30"/>
      <sheetData sheetId="31"/>
      <sheetData sheetId="32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44">
          <cell r="B44">
            <v>70</v>
          </cell>
          <cell r="C44">
            <v>119.26</v>
          </cell>
          <cell r="D44">
            <v>160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us Data Input"/>
      <sheetName val="Indiv Calc"/>
      <sheetName val="ProjectAllExecs"/>
      <sheetName val="IndivPrint 1"/>
      <sheetName val="IndivPrint 2"/>
      <sheetName val="SummAllInput"/>
      <sheetName val="SummbyExec"/>
      <sheetName val="Business Unit"/>
      <sheetName val="ExecbyBusUnit"/>
      <sheetName val="Table"/>
      <sheetName val="Sheet6"/>
      <sheetName val="Module1"/>
      <sheetName val="Trans.Prod.Dat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er List"/>
      <sheetName val="CC Last Udated date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al Template"/>
      <sheetName val="Core Team Labour"/>
      <sheetName val="PMO - Summary"/>
      <sheetName val="PMO - Costs"/>
      <sheetName val="FI - Summary"/>
      <sheetName val="FI - IBM - Vendor"/>
      <sheetName val="FI - Tools"/>
      <sheetName val="DMR - Accrual Summary"/>
      <sheetName val="DMR - Tools"/>
      <sheetName val="CE - Accrual Summary"/>
      <sheetName val=" CE - CGI - Vendor"/>
      <sheetName val="CE - CGI - Scope Change"/>
      <sheetName val="CO - Accrual Summary"/>
      <sheetName val="CO -Infosys - Vendor"/>
      <sheetName val="PS - Accrual Summary"/>
      <sheetName val="PS - IBM - Vendor"/>
      <sheetName val="SCT - Accrual Summary"/>
      <sheetName val="SCT - Infosys - Vendor"/>
      <sheetName val="Detail - Commitments-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7">
          <cell r="B37" t="str">
            <v>AB9500.P.03.01.01</v>
          </cell>
        </row>
        <row r="38">
          <cell r="B38" t="str">
            <v>Z.10.10.01</v>
          </cell>
        </row>
        <row r="41">
          <cell r="B41" t="str">
            <v>AB9500.N.01.01.01</v>
          </cell>
        </row>
        <row r="42">
          <cell r="B42" t="str">
            <v>AB9500.P.01.01.01</v>
          </cell>
        </row>
        <row r="43">
          <cell r="B43" t="str">
            <v>AB9500.P.04.01.01</v>
          </cell>
        </row>
      </sheetData>
      <sheetData sheetId="5" refreshError="1"/>
      <sheetData sheetId="6" refreshError="1"/>
      <sheetData sheetId="7" refreshError="1">
        <row r="35">
          <cell r="B35" t="str">
            <v>AB9500.P.03.01.05</v>
          </cell>
        </row>
        <row r="36">
          <cell r="B36" t="str">
            <v>Z.10.10.05</v>
          </cell>
        </row>
        <row r="39">
          <cell r="B39" t="str">
            <v>AB9500.P.01.01.05</v>
          </cell>
        </row>
        <row r="40">
          <cell r="B40" t="str">
            <v>AB9500.P.04.01.05</v>
          </cell>
        </row>
      </sheetData>
      <sheetData sheetId="8" refreshError="1"/>
      <sheetData sheetId="9" refreshError="1">
        <row r="37">
          <cell r="B37" t="str">
            <v>AB9500.P.03.01.02</v>
          </cell>
        </row>
        <row r="38">
          <cell r="B38" t="str">
            <v>Z.10.10.02</v>
          </cell>
        </row>
        <row r="41">
          <cell r="B41" t="str">
            <v>AB9500.N.01.01.02</v>
          </cell>
        </row>
        <row r="42">
          <cell r="B42" t="str">
            <v>AB9500.P.01.01.02</v>
          </cell>
        </row>
        <row r="43">
          <cell r="B43" t="str">
            <v>AB9500.P.04.01.02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>
        <row r="35">
          <cell r="B35" t="str">
            <v>AB9500.P.03.01.04</v>
          </cell>
        </row>
        <row r="36">
          <cell r="B36" t="str">
            <v>Z.10.10.04</v>
          </cell>
        </row>
        <row r="39">
          <cell r="B39" t="str">
            <v>AB9500.P.01.01.04</v>
          </cell>
        </row>
        <row r="40">
          <cell r="B40" t="str">
            <v>AB9500.P.04.01.04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SHEET"/>
      <sheetName val="Liab.Summary"/>
      <sheetName val="CF.Summary"/>
      <sheetName val="Pivot.Liab"/>
      <sheetName val="Pivot.CF"/>
      <sheetName val="DIV Summary"/>
      <sheetName val="Rollforward"/>
      <sheetName val="Rollforward Inc"/>
      <sheetName val="Rollforward Pipe"/>
      <sheetName val="Rollforward Athabasca"/>
      <sheetName val="Rollforward Tech"/>
      <sheetName val="Rollforward International"/>
      <sheetName val="Rollforward Sask"/>
      <sheetName val="Rollforward Operating"/>
      <sheetName val="Rollforward Tidal"/>
      <sheetName val="Rollback"/>
      <sheetName val="Summary"/>
      <sheetName val="CashFlow Summary"/>
      <sheetName val="Input.Liab"/>
      <sheetName val="Input.CF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e output (2)"/>
      <sheetName val="Book1"/>
    </sheetNames>
    <definedNames>
      <definedName name="Change" refersTo="#REF!"/>
      <definedName name="MRRef" refersTo="#REF!"/>
      <definedName name="SpecialDeals" refersTo="#REF!"/>
    </definedNames>
    <sheetDataSet>
      <sheetData sheetId="0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cord"/>
      <sheetName val="Supplement A"/>
      <sheetName val="Report"/>
      <sheetName val="Assumptions"/>
      <sheetName val="Summary &amp; Sensitivities"/>
      <sheetName val="Capital Cost"/>
      <sheetName val="Revenues"/>
      <sheetName val="Operating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summary 070117"/>
      <sheetName val="Lease 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B CostPool"/>
      <sheetName val="Payroll ent opadmin"/>
      <sheetName val="Alloctns 70959"/>
      <sheetName val="Recov 70971"/>
      <sheetName val="OpAdm"/>
      <sheetName val="Recov OHCap Env"/>
      <sheetName val="Opex Depr"/>
      <sheetName val="Excl CC OpExp summary"/>
      <sheetName val="Pension Cr"/>
      <sheetName val="Excl CC OpEx calc"/>
      <sheetName val="Opex Acct bal info"/>
      <sheetName val="CC Exclusions"/>
      <sheetName val="100317"/>
      <sheetName val="CF_SC_CC"/>
      <sheetName val="Alloctns"/>
      <sheetName val="Rec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C100258</v>
          </cell>
        </row>
        <row r="3">
          <cell r="B3" t="str">
            <v>C100005</v>
          </cell>
        </row>
        <row r="4">
          <cell r="B4" t="str">
            <v>C100500</v>
          </cell>
        </row>
        <row r="5">
          <cell r="B5" t="str">
            <v>C100502</v>
          </cell>
        </row>
        <row r="6">
          <cell r="B6" t="str">
            <v>C100504</v>
          </cell>
        </row>
        <row r="7">
          <cell r="B7" t="str">
            <v>C100505</v>
          </cell>
        </row>
        <row r="8">
          <cell r="B8" t="str">
            <v>C100506</v>
          </cell>
        </row>
        <row r="9">
          <cell r="B9" t="str">
            <v>C100909</v>
          </cell>
        </row>
        <row r="10">
          <cell r="B10" t="str">
            <v>C100006</v>
          </cell>
        </row>
        <row r="11">
          <cell r="B11" t="str">
            <v>C100007</v>
          </cell>
        </row>
        <row r="12">
          <cell r="B12" t="str">
            <v>C191000</v>
          </cell>
        </row>
        <row r="13">
          <cell r="B13" t="str">
            <v>B01800-</v>
          </cell>
        </row>
        <row r="14">
          <cell r="B14" t="str">
            <v>C100318</v>
          </cell>
        </row>
        <row r="15">
          <cell r="B15" t="str">
            <v>C100317</v>
          </cell>
        </row>
        <row r="18">
          <cell r="B18" t="str">
            <v>C100212</v>
          </cell>
        </row>
        <row r="19">
          <cell r="B19" t="str">
            <v>C100411</v>
          </cell>
        </row>
        <row r="20">
          <cell r="B20" t="str">
            <v>C100402</v>
          </cell>
        </row>
        <row r="21">
          <cell r="B21" t="str">
            <v>C100475</v>
          </cell>
        </row>
        <row r="22">
          <cell r="B22" t="str">
            <v>C100422</v>
          </cell>
        </row>
        <row r="23">
          <cell r="B23" t="str">
            <v>C100706</v>
          </cell>
        </row>
        <row r="24">
          <cell r="B24" t="str">
            <v>C100713</v>
          </cell>
        </row>
        <row r="25">
          <cell r="B25" t="str">
            <v>C100719</v>
          </cell>
        </row>
        <row r="26">
          <cell r="B26" t="str">
            <v>C100708</v>
          </cell>
        </row>
        <row r="27">
          <cell r="B27" t="str">
            <v>C100702</v>
          </cell>
        </row>
        <row r="28">
          <cell r="B28" t="str">
            <v>C100705</v>
          </cell>
        </row>
        <row r="29">
          <cell r="B29" t="str">
            <v>C100737</v>
          </cell>
        </row>
        <row r="30">
          <cell r="B30" t="str">
            <v>C100723</v>
          </cell>
        </row>
        <row r="31">
          <cell r="B31" t="str">
            <v>C100701</v>
          </cell>
        </row>
        <row r="32">
          <cell r="B32" t="str">
            <v>C100738</v>
          </cell>
        </row>
        <row r="33">
          <cell r="B33" t="str">
            <v>C100720</v>
          </cell>
        </row>
        <row r="34">
          <cell r="B34" t="str">
            <v>C100703</v>
          </cell>
        </row>
      </sheetData>
      <sheetData sheetId="12"/>
      <sheetData sheetId="13">
        <row r="9">
          <cell r="A9" t="str">
            <v>CF</v>
          </cell>
        </row>
      </sheetData>
      <sheetData sheetId="14"/>
      <sheetData sheetId="1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OF SERVICE"/>
      <sheetName val="detail cost breakdowns"/>
      <sheetName val="INCOME TAX"/>
      <sheetName val="rate base"/>
      <sheetName val="Budget 2006 Cost of Service"/>
      <sheetName val="Data Sheet"/>
      <sheetName val="SiloDetail"/>
      <sheetName val="CostCentreDetail"/>
      <sheetName val="AccountDetail"/>
      <sheetName val="Unused Acct Detail"/>
      <sheetName val="COST_OF_SERVICE"/>
      <sheetName val="detail_cost_breakdowns"/>
      <sheetName val="INCOME_TAX"/>
      <sheetName val="rate_base"/>
      <sheetName val="Budget_2006_Cost_of_Service"/>
      <sheetName val="Data_Sheet"/>
      <sheetName val="Unused_Acct_Detail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"/>
      <sheetName val="USA-6"/>
      <sheetName val="Khalix-Ops"/>
      <sheetName val="USA-6.1"/>
      <sheetName val="USA-6.2"/>
      <sheetName val="USA-6.3"/>
      <sheetName val="USA-6.4"/>
      <sheetName val="Khalix-Corp"/>
      <sheetName val="TPut &amp; Tolls"/>
      <sheetName val="100% Statements"/>
      <sheetName val="65% Statements"/>
      <sheetName val="Equity Pickup"/>
      <sheetName val="LOC - Int Inc"/>
      <sheetName val="Loan - Int Inc"/>
      <sheetName val="Cap Struct"/>
      <sheetName val="Tax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-Up"/>
      <sheetName val="G&amp;A"/>
      <sheetName val="Fixed Fee Allocations"/>
      <sheetName val="Fixed G&amp;A Recovery"/>
      <sheetName val="40002"/>
      <sheetName val="40005"/>
      <sheetName val="40099"/>
      <sheetName val="10001"/>
      <sheetName val="10002"/>
      <sheetName val="10098"/>
      <sheetName val="10099"/>
      <sheetName val="10122"/>
      <sheetName val="10132"/>
      <sheetName val="10141"/>
      <sheetName val="10151"/>
      <sheetName val="10152"/>
      <sheetName val="10162"/>
      <sheetName val="10163"/>
      <sheetName val="10172"/>
      <sheetName val="10173"/>
      <sheetName val="10182"/>
      <sheetName val="10192"/>
      <sheetName val="10202"/>
      <sheetName val="10212"/>
      <sheetName val="10215"/>
      <sheetName val="10392"/>
      <sheetName val="25002"/>
      <sheetName val="25003"/>
      <sheetName val="26222"/>
      <sheetName val="30002"/>
      <sheetName val="30301"/>
      <sheetName val="30312"/>
      <sheetName val="30331"/>
      <sheetName val="30342"/>
      <sheetName val="30352"/>
      <sheetName val="30362"/>
      <sheetName val="30372"/>
      <sheetName val="30402"/>
      <sheetName val="30404"/>
      <sheetName val="33351"/>
      <sheetName val="40112"/>
      <sheetName val="40122"/>
      <sheetName val="40132"/>
      <sheetName val="40202"/>
      <sheetName val="40209"/>
      <sheetName val="90002"/>
      <sheetName val="90006"/>
      <sheetName val="90402"/>
      <sheetName val="91002"/>
      <sheetName val="95312"/>
      <sheetName val="G&amp;A Recoveries - Feb 10"/>
      <sheetName val="Fixed_Fee_Allocations"/>
      <sheetName val="Fixed_G&amp;A_Recovery"/>
      <sheetName val="G&amp;A_Recoveries_-_Feb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SouthGas"/>
      <sheetName val="NorthGas"/>
      <sheetName val="Supplementals"/>
      <sheetName val="Riders"/>
      <sheetName val="Overrun"/>
      <sheetName val="U2"/>
      <sheetName val="Pivots"/>
      <sheetName val="RatesUpload"/>
      <sheetName val="Sheet1"/>
      <sheetName val="2015 Detail Model"/>
      <sheetName val="Sheet2"/>
    </sheetNames>
    <sheetDataSet>
      <sheetData sheetId="0">
        <row r="3">
          <cell r="B3">
            <v>2014</v>
          </cell>
        </row>
        <row r="6">
          <cell r="B6">
            <v>2015</v>
          </cell>
        </row>
      </sheetData>
      <sheetData sheetId="1">
        <row r="15">
          <cell r="I15" t="str">
            <v>Current</v>
          </cell>
        </row>
      </sheetData>
      <sheetData sheetId="2">
        <row r="15">
          <cell r="I15" t="str">
            <v>(c)</v>
          </cell>
        </row>
      </sheetData>
      <sheetData sheetId="3">
        <row r="15">
          <cell r="I15" t="str">
            <v>(c)</v>
          </cell>
        </row>
      </sheetData>
      <sheetData sheetId="4">
        <row r="19">
          <cell r="D19" t="str">
            <v>Delivery (cents / m³)</v>
          </cell>
        </row>
      </sheetData>
      <sheetData sheetId="5">
        <row r="5">
          <cell r="D5">
            <v>3.6981999999999999</v>
          </cell>
        </row>
      </sheetData>
      <sheetData sheetId="6">
        <row r="7">
          <cell r="I7">
            <v>4.6571999999999996</v>
          </cell>
        </row>
      </sheetData>
      <sheetData sheetId="7">
        <row r="3">
          <cell r="B3" t="str">
            <v>UNION GAS LIMITED</v>
          </cell>
        </row>
      </sheetData>
      <sheetData sheetId="8">
        <row r="6">
          <cell r="B6">
            <v>-481.16281250469387</v>
          </cell>
        </row>
      </sheetData>
      <sheetData sheetId="9"/>
      <sheetData sheetId="10"/>
      <sheetData sheetId="11" refreshError="1"/>
      <sheetData sheetId="1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Index&gt;"/>
      <sheetName val="Output&gt;&gt;"/>
      <sheetName val="Comparison"/>
      <sheetName val="Comprehensive"/>
      <sheetName val="Detailed"/>
      <sheetName val="Headcount"/>
      <sheetName val="ELT"/>
      <sheetName val="LOB&gt;CC"/>
      <sheetName val="Calculations&gt;&gt;"/>
      <sheetName val="ENB Labour - new"/>
      <sheetName val="MP Job Mapping"/>
      <sheetName val="GPP Job Mapping"/>
      <sheetName val="Savings"/>
      <sheetName val="HC calcs"/>
      <sheetName val="Costs"/>
      <sheetName val="Manual overrides"/>
      <sheetName val="Assumptions"/>
      <sheetName val="Re-baselining"/>
      <sheetName val="New design&gt;&gt;"/>
      <sheetName val="Oct 19 design -edited "/>
      <sheetName val="Oct 19 design"/>
      <sheetName val="Exit list"/>
      <sheetName val="Exclusions"/>
      <sheetName val="HR data&gt;&gt;"/>
      <sheetName val="Master"/>
      <sheetName val="Sept 21"/>
      <sheetName val="Sept 13"/>
      <sheetName val="July 1"/>
      <sheetName val="Jan 5"/>
      <sheetName val="Compensation&gt;&gt;"/>
      <sheetName val="Comp Sept 21 breakdown"/>
      <sheetName val="Comp Sept 21"/>
      <sheetName val="Comp July 1"/>
      <sheetName val="Avg info"/>
      <sheetName val="Other inputs&gt;&gt;"/>
      <sheetName val="Admin list"/>
      <sheetName val="RDO"/>
      <sheetName val="VP savings"/>
      <sheetName val="Working retirees"/>
      <sheetName val="LP CAN ESOSI"/>
      <sheetName val="ABC"/>
      <sheetName val="Backup&gt;&gt;"/>
      <sheetName val="Mobility"/>
      <sheetName val="ePerf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 refreshError="1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39097</v>
          </cell>
        </row>
        <row r="10">
          <cell r="B10" t="str">
            <v>INVOICE NUMBER:  GA07011501A</v>
          </cell>
        </row>
        <row r="11">
          <cell r="B11" t="str">
            <v>INVOICE NUMBER:  GA07011501B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December 2006</v>
          </cell>
          <cell r="F22">
            <v>100795.36</v>
          </cell>
        </row>
        <row r="23">
          <cell r="B23" t="str">
            <v xml:space="preserve">     Less December 2006 Allocation for Ad Valorem Taxes</v>
          </cell>
          <cell r="F23">
            <v>-109195</v>
          </cell>
        </row>
        <row r="24">
          <cell r="B24" t="str">
            <v>Adjusted billing - December 2006</v>
          </cell>
          <cell r="F24">
            <v>-8399.64</v>
          </cell>
        </row>
        <row r="26">
          <cell r="B26" t="str">
            <v>Ad Valorem Paid</v>
          </cell>
          <cell r="F26">
            <v>27113.170000000002</v>
          </cell>
        </row>
        <row r="28">
          <cell r="B28" t="str">
            <v>Projected Expenses for January 2007:</v>
          </cell>
        </row>
        <row r="29">
          <cell r="B29" t="str">
            <v xml:space="preserve">  Labor</v>
          </cell>
          <cell r="D29">
            <v>19445.73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19445.73</v>
          </cell>
        </row>
        <row r="32">
          <cell r="B32" t="str">
            <v xml:space="preserve">  Employee Expenses</v>
          </cell>
          <cell r="D32">
            <v>764.85</v>
          </cell>
        </row>
        <row r="33">
          <cell r="B33" t="str">
            <v xml:space="preserve">  Transportation</v>
          </cell>
          <cell r="D33">
            <v>3760.4399999999996</v>
          </cell>
        </row>
        <row r="34">
          <cell r="B34" t="str">
            <v xml:space="preserve">  Office Costs</v>
          </cell>
          <cell r="D34">
            <v>440.76</v>
          </cell>
        </row>
        <row r="35">
          <cell r="B35" t="str">
            <v xml:space="preserve">  Lease Rental</v>
          </cell>
          <cell r="D35">
            <v>2232.73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3545.05</v>
          </cell>
        </row>
        <row r="39">
          <cell r="B39" t="str">
            <v xml:space="preserve">  Outside Services</v>
          </cell>
          <cell r="D39">
            <v>1969.1399999999999</v>
          </cell>
        </row>
        <row r="40">
          <cell r="B40" t="str">
            <v xml:space="preserve">  Materials</v>
          </cell>
          <cell r="D40">
            <v>1939.55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8.31</v>
          </cell>
        </row>
        <row r="44">
          <cell r="B44" t="str">
            <v>Total January 2007 projected expenses</v>
          </cell>
          <cell r="F44">
            <v>61419.87000000001</v>
          </cell>
        </row>
        <row r="46">
          <cell r="B46" t="str">
            <v>Total Current O&amp;M Expense</v>
          </cell>
          <cell r="F46">
            <v>80133.400000000009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80133.400000000009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  <sheetName val="WFeaso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ojectNotes"/>
      <sheetName val="Logic"/>
      <sheetName val="Assumptions"/>
      <sheetName val="Allocate"/>
      <sheetName val="UGL Summary"/>
      <sheetName val="Reconcile"/>
      <sheetName val="Summary"/>
      <sheetName val="Streamline fcst -Jul 27-11"/>
      <sheetName val="Head CountTrends"/>
      <sheetName val="A311 Factors"/>
      <sheetName val="Union HR analysis"/>
      <sheetName val="Ceridian vs SAP"/>
      <sheetName val="Enterprise June 2011"/>
      <sheetName val="US Pipes June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I ROEs"/>
      <sheetName val="Gas ROEs"/>
      <sheetName val="NRA_20"/>
      <sheetName val="NRA_20.XLS"/>
    </sheetNames>
    <definedNames>
      <definedName name="Description"/>
      <definedName name="Export"/>
      <definedName name="Financial_Statements"/>
      <definedName name="Full_Model"/>
      <definedName name="Input_Sheets"/>
      <definedName name="print_specific_report"/>
      <definedName name="Save_Model"/>
      <definedName name="Standard_Report"/>
    </definedNames>
    <sheetDataSet>
      <sheetData sheetId="0"/>
      <sheetData sheetId="1"/>
      <sheetData sheetId="2" refreshError="1"/>
      <sheetData sheetId="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ummary DB Disc Exhibits"/>
      <sheetName val="Globe Disc"/>
      <sheetName val="All Summary DB Prj Exp Exhibits"/>
      <sheetName val="GLOBE Exp"/>
    </sheetNames>
    <sheetDataSet>
      <sheetData sheetId="0"/>
      <sheetData sheetId="1"/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C Cond Terminal (1)"/>
      <sheetName val="Initiating Station (2)"/>
      <sheetName val="Mainline Pump Stations (3)"/>
      <sheetName val="Alberta Cond Terminal (4)"/>
      <sheetName val="Marine Terminal (5)"/>
      <sheetName val="Criteria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L-Piping"/>
      <sheetName val="M-Equipment"/>
      <sheetName val="N-OtherDirectCosts"/>
      <sheetName val="Piping Details"/>
      <sheetName val="Insulation 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>
        <row r="14">
          <cell r="A14" t="str">
            <v>WORK ITEM</v>
          </cell>
          <cell r="B14" t="str">
            <v>TASK #</v>
          </cell>
          <cell r="C14" t="str">
            <v>FUND TYPE</v>
          </cell>
          <cell r="D14" t="str">
            <v>COLT
CofA</v>
          </cell>
          <cell r="E14" t="str">
            <v>IPM
CofA</v>
          </cell>
          <cell r="F14" t="str">
            <v xml:space="preserve">DESCRIPTION </v>
          </cell>
          <cell r="G14" t="str">
            <v>QTY</v>
          </cell>
          <cell r="H14" t="str">
            <v>UNIT of MEAS.</v>
          </cell>
          <cell r="I14" t="str">
            <v>UNIT PRICE</v>
          </cell>
          <cell r="J14" t="str">
            <v>TOTAL AMOUNT</v>
          </cell>
          <cell r="K14" t="str">
            <v>UNIT HOURS</v>
          </cell>
          <cell r="L14" t="str">
            <v>TOTAL HOURS</v>
          </cell>
          <cell r="M14" t="str">
            <v>HOURLY RATE</v>
          </cell>
          <cell r="N14" t="str">
            <v>TOTAL LABOUR</v>
          </cell>
          <cell r="O14" t="str">
            <v>UNIT PRICE</v>
          </cell>
          <cell r="P14" t="str">
            <v>HOURS</v>
          </cell>
          <cell r="Q14" t="str">
            <v>TOTAL SUBCONTRACT</v>
          </cell>
          <cell r="R14" t="str">
            <v>UNIT HOURS (E)</v>
          </cell>
          <cell r="S14" t="str">
            <v>TOTAL HOURS (E)</v>
          </cell>
          <cell r="T14" t="str">
            <v>HOURLY RATE (E)</v>
          </cell>
          <cell r="U14" t="str">
            <v>TOTAL EQUIPMENT</v>
          </cell>
          <cell r="V14" t="str">
            <v>TOTAL COSTS</v>
          </cell>
        </row>
        <row r="15">
          <cell r="J15">
            <v>0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S15">
            <v>0</v>
          </cell>
          <cell r="U15">
            <v>0</v>
          </cell>
          <cell r="V15">
            <v>0</v>
          </cell>
        </row>
        <row r="16">
          <cell r="F16" t="str">
            <v xml:space="preserve">EDMONTON TERMINAL 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</row>
        <row r="17">
          <cell r="F17" t="str">
            <v>MAINTENANCE BUILDING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Q17">
            <v>0</v>
          </cell>
          <cell r="S17">
            <v>0</v>
          </cell>
          <cell r="U17">
            <v>0</v>
          </cell>
          <cell r="V17">
            <v>0</v>
          </cell>
        </row>
        <row r="18">
          <cell r="B18">
            <v>4</v>
          </cell>
          <cell r="D18" t="str">
            <v>A1000</v>
          </cell>
          <cell r="F18" t="str">
            <v>Excavation</v>
          </cell>
          <cell r="G18">
            <v>320</v>
          </cell>
          <cell r="H18" t="str">
            <v>CM</v>
          </cell>
          <cell r="J18">
            <v>0</v>
          </cell>
          <cell r="L18">
            <v>0</v>
          </cell>
          <cell r="M18">
            <v>97</v>
          </cell>
          <cell r="N18">
            <v>0</v>
          </cell>
          <cell r="O18">
            <v>5.5</v>
          </cell>
          <cell r="Q18">
            <v>1760</v>
          </cell>
          <cell r="S18">
            <v>0</v>
          </cell>
          <cell r="U18">
            <v>0</v>
          </cell>
          <cell r="V18">
            <v>1760</v>
          </cell>
        </row>
        <row r="19">
          <cell r="B19">
            <v>4</v>
          </cell>
          <cell r="D19" t="str">
            <v>A1000</v>
          </cell>
          <cell r="F19" t="str">
            <v>Backfill (in-situ) and compaction</v>
          </cell>
          <cell r="G19">
            <v>131</v>
          </cell>
          <cell r="H19" t="str">
            <v>CM</v>
          </cell>
          <cell r="J19">
            <v>0</v>
          </cell>
          <cell r="L19">
            <v>0</v>
          </cell>
          <cell r="M19">
            <v>97</v>
          </cell>
          <cell r="N19">
            <v>0</v>
          </cell>
          <cell r="O19">
            <v>6.6</v>
          </cell>
          <cell r="Q19">
            <v>864.59999999999991</v>
          </cell>
          <cell r="S19">
            <v>0</v>
          </cell>
          <cell r="U19">
            <v>0</v>
          </cell>
          <cell r="V19">
            <v>864.59999999999991</v>
          </cell>
        </row>
        <row r="20">
          <cell r="B20">
            <v>4</v>
          </cell>
          <cell r="D20" t="str">
            <v>A1000</v>
          </cell>
          <cell r="F20" t="str">
            <v>Granular Backfill and compact</v>
          </cell>
          <cell r="G20">
            <v>44</v>
          </cell>
          <cell r="H20" t="str">
            <v>CM</v>
          </cell>
          <cell r="J20">
            <v>0</v>
          </cell>
          <cell r="L20">
            <v>0</v>
          </cell>
          <cell r="M20">
            <v>97</v>
          </cell>
          <cell r="N20">
            <v>0</v>
          </cell>
          <cell r="O20">
            <v>32</v>
          </cell>
          <cell r="Q20">
            <v>1408</v>
          </cell>
          <cell r="S20">
            <v>0</v>
          </cell>
          <cell r="U20">
            <v>0</v>
          </cell>
          <cell r="V20">
            <v>1408</v>
          </cell>
        </row>
        <row r="21">
          <cell r="F21" t="str">
            <v>CONTROL ROOM / UTILITY BUILDING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Q21">
            <v>0</v>
          </cell>
          <cell r="S21">
            <v>0</v>
          </cell>
          <cell r="U21">
            <v>0</v>
          </cell>
          <cell r="V21">
            <v>0</v>
          </cell>
        </row>
        <row r="22">
          <cell r="B22">
            <v>4</v>
          </cell>
          <cell r="D22" t="str">
            <v>A1000</v>
          </cell>
          <cell r="F22" t="str">
            <v>Excavation</v>
          </cell>
          <cell r="G22">
            <v>1000</v>
          </cell>
          <cell r="H22" t="str">
            <v>CM</v>
          </cell>
          <cell r="J22">
            <v>0</v>
          </cell>
          <cell r="L22">
            <v>0</v>
          </cell>
          <cell r="M22">
            <v>97</v>
          </cell>
          <cell r="N22">
            <v>0</v>
          </cell>
          <cell r="O22">
            <v>5.5</v>
          </cell>
          <cell r="Q22">
            <v>5500</v>
          </cell>
          <cell r="S22">
            <v>0</v>
          </cell>
          <cell r="U22">
            <v>0</v>
          </cell>
          <cell r="V22">
            <v>5500</v>
          </cell>
        </row>
        <row r="23">
          <cell r="B23">
            <v>4</v>
          </cell>
          <cell r="D23" t="str">
            <v>A1000</v>
          </cell>
          <cell r="F23" t="str">
            <v>Backfill (in-situ) and compaction</v>
          </cell>
          <cell r="G23">
            <v>431</v>
          </cell>
          <cell r="H23" t="str">
            <v>CM</v>
          </cell>
          <cell r="J23">
            <v>0</v>
          </cell>
          <cell r="L23">
            <v>0</v>
          </cell>
          <cell r="M23">
            <v>97</v>
          </cell>
          <cell r="N23">
            <v>0</v>
          </cell>
          <cell r="O23">
            <v>6.6</v>
          </cell>
          <cell r="Q23">
            <v>2844.6</v>
          </cell>
          <cell r="S23">
            <v>0</v>
          </cell>
          <cell r="U23">
            <v>0</v>
          </cell>
          <cell r="V23">
            <v>2844.6</v>
          </cell>
        </row>
        <row r="24">
          <cell r="B24">
            <v>4</v>
          </cell>
          <cell r="D24" t="str">
            <v>A1000</v>
          </cell>
          <cell r="F24" t="str">
            <v>Granular Backfill and compact</v>
          </cell>
          <cell r="G24">
            <v>144</v>
          </cell>
          <cell r="H24" t="str">
            <v>CM</v>
          </cell>
          <cell r="J24">
            <v>0</v>
          </cell>
          <cell r="L24">
            <v>0</v>
          </cell>
          <cell r="M24">
            <v>97</v>
          </cell>
          <cell r="N24">
            <v>0</v>
          </cell>
          <cell r="O24">
            <v>32</v>
          </cell>
          <cell r="Q24">
            <v>4608</v>
          </cell>
          <cell r="S24">
            <v>0</v>
          </cell>
          <cell r="U24">
            <v>0</v>
          </cell>
          <cell r="V24">
            <v>4608</v>
          </cell>
        </row>
        <row r="25">
          <cell r="F25" t="str">
            <v>ESB BUILDING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Q25">
            <v>0</v>
          </cell>
          <cell r="S25">
            <v>0</v>
          </cell>
          <cell r="U25">
            <v>0</v>
          </cell>
          <cell r="V25">
            <v>0</v>
          </cell>
        </row>
        <row r="26">
          <cell r="B26">
            <v>4</v>
          </cell>
          <cell r="D26" t="str">
            <v>A1000</v>
          </cell>
          <cell r="F26" t="str">
            <v>Excavation</v>
          </cell>
          <cell r="G26">
            <v>280</v>
          </cell>
          <cell r="H26" t="str">
            <v>CM</v>
          </cell>
          <cell r="J26">
            <v>0</v>
          </cell>
          <cell r="L26">
            <v>0</v>
          </cell>
          <cell r="M26">
            <v>97</v>
          </cell>
          <cell r="N26">
            <v>0</v>
          </cell>
          <cell r="O26">
            <v>5.5</v>
          </cell>
          <cell r="Q26">
            <v>1540</v>
          </cell>
          <cell r="S26">
            <v>0</v>
          </cell>
          <cell r="U26">
            <v>0</v>
          </cell>
          <cell r="V26">
            <v>1540</v>
          </cell>
        </row>
        <row r="27">
          <cell r="B27">
            <v>4</v>
          </cell>
          <cell r="D27" t="str">
            <v>A1000</v>
          </cell>
          <cell r="F27" t="str">
            <v>Backfill (in-situ) and compaction</v>
          </cell>
          <cell r="G27">
            <v>105</v>
          </cell>
          <cell r="H27" t="str">
            <v>CM</v>
          </cell>
          <cell r="J27">
            <v>0</v>
          </cell>
          <cell r="L27">
            <v>0</v>
          </cell>
          <cell r="M27">
            <v>97</v>
          </cell>
          <cell r="N27">
            <v>0</v>
          </cell>
          <cell r="O27">
            <v>6.6</v>
          </cell>
          <cell r="Q27">
            <v>693</v>
          </cell>
          <cell r="S27">
            <v>0</v>
          </cell>
          <cell r="U27">
            <v>0</v>
          </cell>
          <cell r="V27">
            <v>693</v>
          </cell>
        </row>
        <row r="28">
          <cell r="B28">
            <v>4</v>
          </cell>
          <cell r="D28" t="str">
            <v>A1000</v>
          </cell>
          <cell r="F28" t="str">
            <v>Granular Backfill and compact</v>
          </cell>
          <cell r="G28">
            <v>35</v>
          </cell>
          <cell r="H28" t="str">
            <v>CM</v>
          </cell>
          <cell r="J28">
            <v>0</v>
          </cell>
          <cell r="L28">
            <v>0</v>
          </cell>
          <cell r="M28">
            <v>97</v>
          </cell>
          <cell r="N28">
            <v>0</v>
          </cell>
          <cell r="O28">
            <v>32</v>
          </cell>
          <cell r="Q28">
            <v>1120</v>
          </cell>
          <cell r="S28">
            <v>0</v>
          </cell>
          <cell r="U28">
            <v>0</v>
          </cell>
          <cell r="V28">
            <v>1120</v>
          </cell>
        </row>
        <row r="29">
          <cell r="F29" t="str">
            <v>MISC SHELTERS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Q29">
            <v>0</v>
          </cell>
          <cell r="S29">
            <v>0</v>
          </cell>
          <cell r="U29">
            <v>0</v>
          </cell>
          <cell r="V29">
            <v>0</v>
          </cell>
        </row>
        <row r="30">
          <cell r="B30">
            <v>4</v>
          </cell>
          <cell r="D30" t="str">
            <v>A1000</v>
          </cell>
          <cell r="F30" t="str">
            <v>Excavation</v>
          </cell>
          <cell r="G30">
            <v>93</v>
          </cell>
          <cell r="H30" t="str">
            <v>CM</v>
          </cell>
          <cell r="J30">
            <v>0</v>
          </cell>
          <cell r="L30">
            <v>0</v>
          </cell>
          <cell r="M30">
            <v>97</v>
          </cell>
          <cell r="N30">
            <v>0</v>
          </cell>
          <cell r="O30">
            <v>5.5</v>
          </cell>
          <cell r="Q30">
            <v>511.5</v>
          </cell>
          <cell r="S30">
            <v>0</v>
          </cell>
          <cell r="U30">
            <v>0</v>
          </cell>
          <cell r="V30">
            <v>511.5</v>
          </cell>
        </row>
        <row r="31">
          <cell r="B31">
            <v>4</v>
          </cell>
          <cell r="D31" t="str">
            <v>A1000</v>
          </cell>
          <cell r="F31" t="str">
            <v>Backfill (in-situ) and compaction</v>
          </cell>
          <cell r="G31">
            <v>38</v>
          </cell>
          <cell r="H31" t="str">
            <v>CM</v>
          </cell>
          <cell r="J31">
            <v>0</v>
          </cell>
          <cell r="L31">
            <v>0</v>
          </cell>
          <cell r="M31">
            <v>97</v>
          </cell>
          <cell r="N31">
            <v>0</v>
          </cell>
          <cell r="O31">
            <v>6.6</v>
          </cell>
          <cell r="Q31">
            <v>250.79999999999998</v>
          </cell>
          <cell r="S31">
            <v>0</v>
          </cell>
          <cell r="U31">
            <v>0</v>
          </cell>
          <cell r="V31">
            <v>250.79999999999998</v>
          </cell>
        </row>
        <row r="32">
          <cell r="B32">
            <v>4</v>
          </cell>
          <cell r="D32" t="str">
            <v>A1000</v>
          </cell>
          <cell r="F32" t="str">
            <v>Granular Backfill and compact</v>
          </cell>
          <cell r="G32">
            <v>12.5</v>
          </cell>
          <cell r="H32" t="str">
            <v>CM</v>
          </cell>
          <cell r="J32">
            <v>0</v>
          </cell>
          <cell r="L32">
            <v>0</v>
          </cell>
          <cell r="M32">
            <v>97</v>
          </cell>
          <cell r="N32">
            <v>0</v>
          </cell>
          <cell r="O32">
            <v>32</v>
          </cell>
          <cell r="Q32">
            <v>400</v>
          </cell>
          <cell r="S32">
            <v>0</v>
          </cell>
          <cell r="U32">
            <v>0</v>
          </cell>
          <cell r="V32">
            <v>400</v>
          </cell>
        </row>
        <row r="33">
          <cell r="F33" t="str">
            <v>TRUCK LOADING OFFICE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Q33">
            <v>0</v>
          </cell>
          <cell r="S33">
            <v>0</v>
          </cell>
          <cell r="U33">
            <v>0</v>
          </cell>
          <cell r="V33">
            <v>0</v>
          </cell>
        </row>
        <row r="34">
          <cell r="B34">
            <v>4</v>
          </cell>
          <cell r="D34" t="str">
            <v>A1000</v>
          </cell>
          <cell r="F34" t="str">
            <v>Excavation</v>
          </cell>
          <cell r="G34">
            <v>195</v>
          </cell>
          <cell r="H34" t="str">
            <v>CM</v>
          </cell>
          <cell r="J34">
            <v>0</v>
          </cell>
          <cell r="L34">
            <v>0</v>
          </cell>
          <cell r="M34">
            <v>97</v>
          </cell>
          <cell r="N34">
            <v>0</v>
          </cell>
          <cell r="O34">
            <v>5.5</v>
          </cell>
          <cell r="Q34">
            <v>1072.5</v>
          </cell>
          <cell r="S34">
            <v>0</v>
          </cell>
          <cell r="U34">
            <v>0</v>
          </cell>
          <cell r="V34">
            <v>1072.5</v>
          </cell>
        </row>
        <row r="35">
          <cell r="B35">
            <v>4</v>
          </cell>
          <cell r="D35" t="str">
            <v>A1000</v>
          </cell>
          <cell r="F35" t="str">
            <v>Backfill (in-situ) and compaction</v>
          </cell>
          <cell r="G35">
            <v>48</v>
          </cell>
          <cell r="H35" t="str">
            <v>CM</v>
          </cell>
          <cell r="J35">
            <v>0</v>
          </cell>
          <cell r="L35">
            <v>0</v>
          </cell>
          <cell r="M35">
            <v>97</v>
          </cell>
          <cell r="N35">
            <v>0</v>
          </cell>
          <cell r="O35">
            <v>6.6</v>
          </cell>
          <cell r="Q35">
            <v>316.79999999999995</v>
          </cell>
          <cell r="S35">
            <v>0</v>
          </cell>
          <cell r="U35">
            <v>0</v>
          </cell>
          <cell r="V35">
            <v>316.79999999999995</v>
          </cell>
        </row>
        <row r="36">
          <cell r="B36">
            <v>4</v>
          </cell>
          <cell r="D36" t="str">
            <v>A1000</v>
          </cell>
          <cell r="F36" t="str">
            <v>Granular Backfill and compact</v>
          </cell>
          <cell r="G36">
            <v>16</v>
          </cell>
          <cell r="H36" t="str">
            <v>CM</v>
          </cell>
          <cell r="J36">
            <v>0</v>
          </cell>
          <cell r="L36">
            <v>0</v>
          </cell>
          <cell r="M36">
            <v>97</v>
          </cell>
          <cell r="N36">
            <v>0</v>
          </cell>
          <cell r="O36">
            <v>32</v>
          </cell>
          <cell r="Q36">
            <v>512</v>
          </cell>
          <cell r="S36">
            <v>0</v>
          </cell>
          <cell r="U36">
            <v>0</v>
          </cell>
          <cell r="V36">
            <v>512</v>
          </cell>
        </row>
        <row r="37">
          <cell r="F37" t="str">
            <v>FIRE WATER FOAM BUILDING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Q37">
            <v>0</v>
          </cell>
          <cell r="S37">
            <v>0</v>
          </cell>
          <cell r="U37">
            <v>0</v>
          </cell>
          <cell r="V37">
            <v>0</v>
          </cell>
        </row>
        <row r="38">
          <cell r="B38">
            <v>4</v>
          </cell>
          <cell r="D38" t="str">
            <v>A1000</v>
          </cell>
          <cell r="F38" t="str">
            <v>Excavation</v>
          </cell>
          <cell r="G38">
            <v>170</v>
          </cell>
          <cell r="H38" t="str">
            <v>CM</v>
          </cell>
          <cell r="J38">
            <v>0</v>
          </cell>
          <cell r="L38">
            <v>0</v>
          </cell>
          <cell r="M38">
            <v>97</v>
          </cell>
          <cell r="N38">
            <v>0</v>
          </cell>
          <cell r="O38">
            <v>5.5</v>
          </cell>
          <cell r="Q38">
            <v>935</v>
          </cell>
          <cell r="S38">
            <v>0</v>
          </cell>
          <cell r="U38">
            <v>0</v>
          </cell>
          <cell r="V38">
            <v>935</v>
          </cell>
        </row>
        <row r="39">
          <cell r="B39">
            <v>4</v>
          </cell>
          <cell r="D39" t="str">
            <v>A1000</v>
          </cell>
          <cell r="F39" t="str">
            <v>Backfill (in-situ) and compaction</v>
          </cell>
          <cell r="G39">
            <v>46</v>
          </cell>
          <cell r="H39" t="str">
            <v>CM</v>
          </cell>
          <cell r="J39">
            <v>0</v>
          </cell>
          <cell r="L39">
            <v>0</v>
          </cell>
          <cell r="M39">
            <v>97</v>
          </cell>
          <cell r="N39">
            <v>0</v>
          </cell>
          <cell r="O39">
            <v>6.6</v>
          </cell>
          <cell r="Q39">
            <v>303.59999999999997</v>
          </cell>
          <cell r="S39">
            <v>0</v>
          </cell>
          <cell r="U39">
            <v>0</v>
          </cell>
          <cell r="V39">
            <v>303.59999999999997</v>
          </cell>
        </row>
        <row r="40">
          <cell r="B40">
            <v>4</v>
          </cell>
          <cell r="D40" t="str">
            <v>A1000</v>
          </cell>
          <cell r="F40" t="str">
            <v>Granular Backfill and compact</v>
          </cell>
          <cell r="G40">
            <v>15</v>
          </cell>
          <cell r="H40" t="str">
            <v>CM</v>
          </cell>
          <cell r="J40">
            <v>0</v>
          </cell>
          <cell r="L40">
            <v>0</v>
          </cell>
          <cell r="M40">
            <v>97</v>
          </cell>
          <cell r="N40">
            <v>0</v>
          </cell>
          <cell r="O40">
            <v>32</v>
          </cell>
          <cell r="Q40">
            <v>480</v>
          </cell>
          <cell r="S40">
            <v>0</v>
          </cell>
          <cell r="U40">
            <v>0</v>
          </cell>
          <cell r="V40">
            <v>480</v>
          </cell>
        </row>
        <row r="41">
          <cell r="F41" t="str">
            <v>BOOSTER/TRANSFER PUMP BUILDING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Q41">
            <v>0</v>
          </cell>
          <cell r="S41">
            <v>0</v>
          </cell>
          <cell r="U41">
            <v>0</v>
          </cell>
          <cell r="V41">
            <v>0</v>
          </cell>
        </row>
        <row r="42">
          <cell r="B42">
            <v>4</v>
          </cell>
          <cell r="D42" t="str">
            <v>A1000</v>
          </cell>
          <cell r="F42" t="str">
            <v>Excavation</v>
          </cell>
          <cell r="G42">
            <v>620</v>
          </cell>
          <cell r="H42" t="str">
            <v>CM</v>
          </cell>
          <cell r="J42">
            <v>0</v>
          </cell>
          <cell r="L42">
            <v>0</v>
          </cell>
          <cell r="M42">
            <v>97</v>
          </cell>
          <cell r="N42">
            <v>0</v>
          </cell>
          <cell r="O42">
            <v>5.5</v>
          </cell>
          <cell r="Q42">
            <v>3410</v>
          </cell>
          <cell r="S42">
            <v>0</v>
          </cell>
          <cell r="U42">
            <v>0</v>
          </cell>
          <cell r="V42">
            <v>3410</v>
          </cell>
        </row>
        <row r="43">
          <cell r="B43">
            <v>4</v>
          </cell>
          <cell r="D43" t="str">
            <v>A1000</v>
          </cell>
          <cell r="F43" t="str">
            <v>Backfill (in-situ) and compaction</v>
          </cell>
          <cell r="G43">
            <v>220</v>
          </cell>
          <cell r="H43" t="str">
            <v>CM</v>
          </cell>
          <cell r="J43">
            <v>0</v>
          </cell>
          <cell r="L43">
            <v>0</v>
          </cell>
          <cell r="M43">
            <v>97</v>
          </cell>
          <cell r="N43">
            <v>0</v>
          </cell>
          <cell r="O43">
            <v>6.6</v>
          </cell>
          <cell r="Q43">
            <v>1452</v>
          </cell>
          <cell r="S43">
            <v>0</v>
          </cell>
          <cell r="U43">
            <v>0</v>
          </cell>
          <cell r="V43">
            <v>1452</v>
          </cell>
        </row>
        <row r="44">
          <cell r="B44">
            <v>4</v>
          </cell>
          <cell r="D44" t="str">
            <v>A1000</v>
          </cell>
          <cell r="F44" t="str">
            <v>Granular Backfill and compact</v>
          </cell>
          <cell r="G44">
            <v>28</v>
          </cell>
          <cell r="H44" t="str">
            <v>CM</v>
          </cell>
          <cell r="J44">
            <v>0</v>
          </cell>
          <cell r="L44">
            <v>0</v>
          </cell>
          <cell r="M44">
            <v>97</v>
          </cell>
          <cell r="N44">
            <v>0</v>
          </cell>
          <cell r="O44">
            <v>32</v>
          </cell>
          <cell r="Q44">
            <v>896</v>
          </cell>
          <cell r="S44">
            <v>0</v>
          </cell>
          <cell r="U44">
            <v>0</v>
          </cell>
          <cell r="V44">
            <v>896</v>
          </cell>
        </row>
        <row r="45">
          <cell r="J45">
            <v>0</v>
          </cell>
          <cell r="L45">
            <v>0</v>
          </cell>
          <cell r="M45">
            <v>0</v>
          </cell>
          <cell r="N45">
            <v>0</v>
          </cell>
          <cell r="Q45">
            <v>0</v>
          </cell>
          <cell r="S45">
            <v>0</v>
          </cell>
          <cell r="U45">
            <v>0</v>
          </cell>
          <cell r="V45">
            <v>0</v>
          </cell>
        </row>
        <row r="46">
          <cell r="F46" t="str">
            <v>EQPT / PIPE / MISC SUPPORT &amp; STRUCTURES</v>
          </cell>
          <cell r="J46">
            <v>0</v>
          </cell>
          <cell r="L46">
            <v>0</v>
          </cell>
          <cell r="M46">
            <v>0</v>
          </cell>
          <cell r="N46">
            <v>0</v>
          </cell>
          <cell r="Q46">
            <v>0</v>
          </cell>
          <cell r="S46">
            <v>0</v>
          </cell>
          <cell r="U46">
            <v>0</v>
          </cell>
          <cell r="V46">
            <v>0</v>
          </cell>
        </row>
        <row r="47">
          <cell r="F47" t="str">
            <v>METERING / DENSITOMER AREA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  <cell r="Q47">
            <v>0</v>
          </cell>
          <cell r="S47">
            <v>0</v>
          </cell>
          <cell r="U47">
            <v>0</v>
          </cell>
          <cell r="V47">
            <v>0</v>
          </cell>
        </row>
        <row r="48">
          <cell r="B48">
            <v>4</v>
          </cell>
          <cell r="D48" t="str">
            <v>A1000</v>
          </cell>
          <cell r="F48" t="str">
            <v>Excavation</v>
          </cell>
          <cell r="G48">
            <v>750</v>
          </cell>
          <cell r="H48" t="str">
            <v>CM</v>
          </cell>
          <cell r="J48">
            <v>0</v>
          </cell>
          <cell r="L48">
            <v>0</v>
          </cell>
          <cell r="M48">
            <v>97</v>
          </cell>
          <cell r="N48">
            <v>0</v>
          </cell>
          <cell r="O48">
            <v>5.5</v>
          </cell>
          <cell r="Q48">
            <v>4125</v>
          </cell>
          <cell r="S48">
            <v>0</v>
          </cell>
          <cell r="U48">
            <v>0</v>
          </cell>
          <cell r="V48">
            <v>4125</v>
          </cell>
        </row>
        <row r="49">
          <cell r="B49">
            <v>4</v>
          </cell>
          <cell r="D49" t="str">
            <v>A1000</v>
          </cell>
          <cell r="F49" t="str">
            <v>Backfill (in-situ) and compaction</v>
          </cell>
          <cell r="G49">
            <v>420</v>
          </cell>
          <cell r="H49" t="str">
            <v>CM</v>
          </cell>
          <cell r="J49">
            <v>0</v>
          </cell>
          <cell r="L49">
            <v>0</v>
          </cell>
          <cell r="M49">
            <v>97</v>
          </cell>
          <cell r="N49">
            <v>0</v>
          </cell>
          <cell r="O49">
            <v>6.6</v>
          </cell>
          <cell r="Q49">
            <v>2772</v>
          </cell>
          <cell r="S49">
            <v>0</v>
          </cell>
          <cell r="U49">
            <v>0</v>
          </cell>
          <cell r="V49">
            <v>2772</v>
          </cell>
        </row>
        <row r="50">
          <cell r="B50">
            <v>4</v>
          </cell>
          <cell r="D50" t="str">
            <v>A1000</v>
          </cell>
          <cell r="F50" t="str">
            <v>Granular Backfill and compact</v>
          </cell>
          <cell r="G50">
            <v>140</v>
          </cell>
          <cell r="H50" t="str">
            <v>CM</v>
          </cell>
          <cell r="J50">
            <v>0</v>
          </cell>
          <cell r="L50">
            <v>0</v>
          </cell>
          <cell r="M50">
            <v>97</v>
          </cell>
          <cell r="N50">
            <v>0</v>
          </cell>
          <cell r="O50">
            <v>32</v>
          </cell>
          <cell r="Q50">
            <v>4480</v>
          </cell>
          <cell r="S50">
            <v>0</v>
          </cell>
          <cell r="U50">
            <v>0</v>
          </cell>
          <cell r="V50">
            <v>4480</v>
          </cell>
        </row>
        <row r="51">
          <cell r="F51" t="str">
            <v>SENDING / RECEIVING TRAP AREA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Q51">
            <v>0</v>
          </cell>
          <cell r="S51">
            <v>0</v>
          </cell>
          <cell r="U51">
            <v>0</v>
          </cell>
          <cell r="V51">
            <v>0</v>
          </cell>
        </row>
        <row r="52">
          <cell r="B52">
            <v>4</v>
          </cell>
          <cell r="D52" t="str">
            <v>A1000</v>
          </cell>
          <cell r="F52" t="str">
            <v>Excavation</v>
          </cell>
          <cell r="G52">
            <v>90</v>
          </cell>
          <cell r="H52" t="str">
            <v>CM</v>
          </cell>
          <cell r="J52">
            <v>0</v>
          </cell>
          <cell r="L52">
            <v>0</v>
          </cell>
          <cell r="M52">
            <v>97</v>
          </cell>
          <cell r="N52">
            <v>0</v>
          </cell>
          <cell r="O52">
            <v>5.5</v>
          </cell>
          <cell r="Q52">
            <v>495</v>
          </cell>
          <cell r="S52">
            <v>0</v>
          </cell>
          <cell r="U52">
            <v>0</v>
          </cell>
          <cell r="V52">
            <v>495</v>
          </cell>
        </row>
        <row r="53">
          <cell r="B53">
            <v>4</v>
          </cell>
          <cell r="D53" t="str">
            <v>A1000</v>
          </cell>
          <cell r="F53" t="str">
            <v>Backfill (in-situ) and compaction</v>
          </cell>
          <cell r="G53">
            <v>48</v>
          </cell>
          <cell r="H53" t="str">
            <v>CM</v>
          </cell>
          <cell r="J53">
            <v>0</v>
          </cell>
          <cell r="L53">
            <v>0</v>
          </cell>
          <cell r="M53">
            <v>97</v>
          </cell>
          <cell r="N53">
            <v>0</v>
          </cell>
          <cell r="O53">
            <v>6.6</v>
          </cell>
          <cell r="Q53">
            <v>316.79999999999995</v>
          </cell>
          <cell r="S53">
            <v>0</v>
          </cell>
          <cell r="U53">
            <v>0</v>
          </cell>
          <cell r="V53">
            <v>316.79999999999995</v>
          </cell>
        </row>
        <row r="54">
          <cell r="B54">
            <v>4</v>
          </cell>
          <cell r="D54" t="str">
            <v>A1000</v>
          </cell>
          <cell r="F54" t="str">
            <v>Granular Backfill and compact</v>
          </cell>
          <cell r="G54">
            <v>16</v>
          </cell>
          <cell r="H54" t="str">
            <v>CM</v>
          </cell>
          <cell r="J54">
            <v>0</v>
          </cell>
          <cell r="L54">
            <v>0</v>
          </cell>
          <cell r="M54">
            <v>97</v>
          </cell>
          <cell r="N54">
            <v>0</v>
          </cell>
          <cell r="O54">
            <v>32</v>
          </cell>
          <cell r="Q54">
            <v>512</v>
          </cell>
          <cell r="S54">
            <v>0</v>
          </cell>
          <cell r="U54">
            <v>0</v>
          </cell>
          <cell r="V54">
            <v>512</v>
          </cell>
        </row>
        <row r="55">
          <cell r="F55" t="str">
            <v>PIPERACK / MODULES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Q55">
            <v>0</v>
          </cell>
          <cell r="S55">
            <v>0</v>
          </cell>
          <cell r="U55">
            <v>0</v>
          </cell>
          <cell r="V55">
            <v>0</v>
          </cell>
        </row>
        <row r="56">
          <cell r="B56">
            <v>4</v>
          </cell>
          <cell r="D56" t="str">
            <v>A1000</v>
          </cell>
          <cell r="F56" t="str">
            <v>Excavation</v>
          </cell>
          <cell r="G56">
            <v>4650</v>
          </cell>
          <cell r="H56" t="str">
            <v>CM</v>
          </cell>
          <cell r="J56">
            <v>0</v>
          </cell>
          <cell r="L56">
            <v>0</v>
          </cell>
          <cell r="M56">
            <v>97</v>
          </cell>
          <cell r="N56">
            <v>0</v>
          </cell>
          <cell r="O56">
            <v>5.5</v>
          </cell>
          <cell r="Q56">
            <v>25575</v>
          </cell>
          <cell r="S56">
            <v>0</v>
          </cell>
          <cell r="U56">
            <v>0</v>
          </cell>
          <cell r="V56">
            <v>25575</v>
          </cell>
        </row>
        <row r="57">
          <cell r="B57">
            <v>4</v>
          </cell>
          <cell r="D57" t="str">
            <v>A1000</v>
          </cell>
          <cell r="F57" t="str">
            <v>Backfill (in-situ) and compaction</v>
          </cell>
          <cell r="G57">
            <v>2505</v>
          </cell>
          <cell r="H57" t="str">
            <v>CM</v>
          </cell>
          <cell r="J57">
            <v>0</v>
          </cell>
          <cell r="L57">
            <v>0</v>
          </cell>
          <cell r="M57">
            <v>97</v>
          </cell>
          <cell r="N57">
            <v>0</v>
          </cell>
          <cell r="O57">
            <v>6.6</v>
          </cell>
          <cell r="Q57">
            <v>16533</v>
          </cell>
          <cell r="S57">
            <v>0</v>
          </cell>
          <cell r="U57">
            <v>0</v>
          </cell>
          <cell r="V57">
            <v>16533</v>
          </cell>
        </row>
        <row r="58">
          <cell r="B58">
            <v>4</v>
          </cell>
          <cell r="D58" t="str">
            <v>A1000</v>
          </cell>
          <cell r="F58" t="str">
            <v>Granular Backfill and compact</v>
          </cell>
          <cell r="G58">
            <v>835</v>
          </cell>
          <cell r="H58" t="str">
            <v>CM</v>
          </cell>
          <cell r="J58">
            <v>0</v>
          </cell>
          <cell r="L58">
            <v>0</v>
          </cell>
          <cell r="M58">
            <v>97</v>
          </cell>
          <cell r="N58">
            <v>0</v>
          </cell>
          <cell r="O58">
            <v>32</v>
          </cell>
          <cell r="Q58">
            <v>26720</v>
          </cell>
          <cell r="S58">
            <v>0</v>
          </cell>
          <cell r="U58">
            <v>0</v>
          </cell>
          <cell r="V58">
            <v>26720</v>
          </cell>
        </row>
        <row r="59">
          <cell r="F59" t="str">
            <v>CABLE TRAY SUPPORT</v>
          </cell>
          <cell r="J59">
            <v>0</v>
          </cell>
          <cell r="L59">
            <v>0</v>
          </cell>
          <cell r="M59">
            <v>0</v>
          </cell>
          <cell r="N59">
            <v>0</v>
          </cell>
          <cell r="Q59">
            <v>0</v>
          </cell>
          <cell r="S59">
            <v>0</v>
          </cell>
          <cell r="U59">
            <v>0</v>
          </cell>
          <cell r="V59">
            <v>0</v>
          </cell>
        </row>
        <row r="60">
          <cell r="B60">
            <v>4</v>
          </cell>
          <cell r="D60" t="str">
            <v>A1000</v>
          </cell>
          <cell r="F60" t="str">
            <v>Excavation</v>
          </cell>
          <cell r="G60">
            <v>140</v>
          </cell>
          <cell r="H60" t="str">
            <v>CM</v>
          </cell>
          <cell r="J60">
            <v>0</v>
          </cell>
          <cell r="L60">
            <v>0</v>
          </cell>
          <cell r="M60">
            <v>97</v>
          </cell>
          <cell r="N60">
            <v>0</v>
          </cell>
          <cell r="O60">
            <v>5.5</v>
          </cell>
          <cell r="Q60">
            <v>770</v>
          </cell>
          <cell r="S60">
            <v>0</v>
          </cell>
          <cell r="U60">
            <v>0</v>
          </cell>
          <cell r="V60">
            <v>770</v>
          </cell>
        </row>
        <row r="61">
          <cell r="B61">
            <v>4</v>
          </cell>
          <cell r="D61" t="str">
            <v>A1000</v>
          </cell>
          <cell r="F61" t="str">
            <v>Backfill (in-situ) and compaction</v>
          </cell>
          <cell r="G61">
            <v>68</v>
          </cell>
          <cell r="H61" t="str">
            <v>CM</v>
          </cell>
          <cell r="J61">
            <v>0</v>
          </cell>
          <cell r="L61">
            <v>0</v>
          </cell>
          <cell r="M61">
            <v>97</v>
          </cell>
          <cell r="N61">
            <v>0</v>
          </cell>
          <cell r="O61">
            <v>6.6</v>
          </cell>
          <cell r="Q61">
            <v>448.79999999999995</v>
          </cell>
          <cell r="S61">
            <v>0</v>
          </cell>
          <cell r="U61">
            <v>0</v>
          </cell>
          <cell r="V61">
            <v>448.79999999999995</v>
          </cell>
        </row>
        <row r="62">
          <cell r="B62">
            <v>4</v>
          </cell>
          <cell r="D62" t="str">
            <v>A1000</v>
          </cell>
          <cell r="F62" t="str">
            <v>Granular Backfill and compact</v>
          </cell>
          <cell r="G62">
            <v>23</v>
          </cell>
          <cell r="H62" t="str">
            <v>CM</v>
          </cell>
          <cell r="J62">
            <v>0</v>
          </cell>
          <cell r="L62">
            <v>0</v>
          </cell>
          <cell r="M62">
            <v>97</v>
          </cell>
          <cell r="N62">
            <v>0</v>
          </cell>
          <cell r="O62">
            <v>32</v>
          </cell>
          <cell r="Q62">
            <v>736</v>
          </cell>
          <cell r="S62">
            <v>0</v>
          </cell>
          <cell r="U62">
            <v>0</v>
          </cell>
          <cell r="V62">
            <v>736</v>
          </cell>
        </row>
        <row r="63">
          <cell r="F63" t="str">
            <v>ELECTRICAL YARD</v>
          </cell>
          <cell r="J63">
            <v>0</v>
          </cell>
          <cell r="L63">
            <v>0</v>
          </cell>
          <cell r="M63">
            <v>0</v>
          </cell>
          <cell r="N63">
            <v>0</v>
          </cell>
          <cell r="Q63">
            <v>0</v>
          </cell>
          <cell r="S63">
            <v>0</v>
          </cell>
          <cell r="U63">
            <v>0</v>
          </cell>
          <cell r="V63">
            <v>0</v>
          </cell>
        </row>
        <row r="64">
          <cell r="B64">
            <v>4</v>
          </cell>
          <cell r="D64" t="str">
            <v>A1000</v>
          </cell>
          <cell r="F64" t="str">
            <v>Excavation</v>
          </cell>
          <cell r="G64">
            <v>165</v>
          </cell>
          <cell r="H64" t="str">
            <v>CM</v>
          </cell>
          <cell r="J64">
            <v>0</v>
          </cell>
          <cell r="L64">
            <v>0</v>
          </cell>
          <cell r="M64">
            <v>97</v>
          </cell>
          <cell r="N64">
            <v>0</v>
          </cell>
          <cell r="O64">
            <v>5.5</v>
          </cell>
          <cell r="Q64">
            <v>907.5</v>
          </cell>
          <cell r="S64">
            <v>0</v>
          </cell>
          <cell r="U64">
            <v>0</v>
          </cell>
          <cell r="V64">
            <v>907.5</v>
          </cell>
        </row>
        <row r="65">
          <cell r="B65">
            <v>4</v>
          </cell>
          <cell r="D65" t="str">
            <v>A1000</v>
          </cell>
          <cell r="F65" t="str">
            <v>Backfill (in-situ) and compaction</v>
          </cell>
          <cell r="G65">
            <v>83</v>
          </cell>
          <cell r="H65" t="str">
            <v>CM</v>
          </cell>
          <cell r="J65">
            <v>0</v>
          </cell>
          <cell r="L65">
            <v>0</v>
          </cell>
          <cell r="M65">
            <v>97</v>
          </cell>
          <cell r="N65">
            <v>0</v>
          </cell>
          <cell r="O65">
            <v>6.6</v>
          </cell>
          <cell r="Q65">
            <v>547.79999999999995</v>
          </cell>
          <cell r="S65">
            <v>0</v>
          </cell>
          <cell r="U65">
            <v>0</v>
          </cell>
          <cell r="V65">
            <v>547.79999999999995</v>
          </cell>
        </row>
        <row r="66">
          <cell r="B66">
            <v>4</v>
          </cell>
          <cell r="D66" t="str">
            <v>A1000</v>
          </cell>
          <cell r="F66" t="str">
            <v>Granular Backfill and compact</v>
          </cell>
          <cell r="G66">
            <v>28</v>
          </cell>
          <cell r="H66" t="str">
            <v>CM</v>
          </cell>
          <cell r="J66">
            <v>0</v>
          </cell>
          <cell r="L66">
            <v>0</v>
          </cell>
          <cell r="M66">
            <v>97</v>
          </cell>
          <cell r="N66">
            <v>0</v>
          </cell>
          <cell r="O66">
            <v>32</v>
          </cell>
          <cell r="Q66">
            <v>896</v>
          </cell>
          <cell r="S66">
            <v>0</v>
          </cell>
          <cell r="U66">
            <v>0</v>
          </cell>
          <cell r="V66">
            <v>896</v>
          </cell>
        </row>
        <row r="67">
          <cell r="F67" t="str">
            <v>TRUCK LOADING METERING</v>
          </cell>
          <cell r="J67">
            <v>0</v>
          </cell>
          <cell r="L67">
            <v>0</v>
          </cell>
          <cell r="M67">
            <v>0</v>
          </cell>
          <cell r="N67">
            <v>0</v>
          </cell>
          <cell r="Q67">
            <v>0</v>
          </cell>
          <cell r="S67">
            <v>0</v>
          </cell>
          <cell r="U67">
            <v>0</v>
          </cell>
          <cell r="V67">
            <v>0</v>
          </cell>
        </row>
        <row r="68">
          <cell r="B68">
            <v>4</v>
          </cell>
          <cell r="D68" t="str">
            <v>A1000</v>
          </cell>
          <cell r="F68" t="str">
            <v>Excavation</v>
          </cell>
          <cell r="G68">
            <v>140</v>
          </cell>
          <cell r="H68" t="str">
            <v>CM</v>
          </cell>
          <cell r="J68">
            <v>0</v>
          </cell>
          <cell r="L68">
            <v>0</v>
          </cell>
          <cell r="M68">
            <v>97</v>
          </cell>
          <cell r="N68">
            <v>0</v>
          </cell>
          <cell r="O68">
            <v>5.5</v>
          </cell>
          <cell r="Q68">
            <v>770</v>
          </cell>
          <cell r="S68">
            <v>0</v>
          </cell>
          <cell r="U68">
            <v>0</v>
          </cell>
          <cell r="V68">
            <v>770</v>
          </cell>
        </row>
        <row r="69">
          <cell r="B69">
            <v>4</v>
          </cell>
          <cell r="D69" t="str">
            <v>A1000</v>
          </cell>
          <cell r="F69" t="str">
            <v>Backfill (in-situ) and compaction</v>
          </cell>
          <cell r="G69">
            <v>26</v>
          </cell>
          <cell r="H69" t="str">
            <v>CM</v>
          </cell>
          <cell r="J69">
            <v>0</v>
          </cell>
          <cell r="L69">
            <v>0</v>
          </cell>
          <cell r="M69">
            <v>97</v>
          </cell>
          <cell r="N69">
            <v>0</v>
          </cell>
          <cell r="O69">
            <v>6.6</v>
          </cell>
          <cell r="Q69">
            <v>171.6</v>
          </cell>
          <cell r="S69">
            <v>0</v>
          </cell>
          <cell r="U69">
            <v>0</v>
          </cell>
          <cell r="V69">
            <v>171.6</v>
          </cell>
        </row>
        <row r="70">
          <cell r="B70">
            <v>4</v>
          </cell>
          <cell r="D70" t="str">
            <v>A1000</v>
          </cell>
          <cell r="F70" t="str">
            <v>Granular Backfill and compact</v>
          </cell>
          <cell r="G70">
            <v>9</v>
          </cell>
          <cell r="H70" t="str">
            <v>CM</v>
          </cell>
          <cell r="J70">
            <v>0</v>
          </cell>
          <cell r="L70">
            <v>0</v>
          </cell>
          <cell r="M70">
            <v>97</v>
          </cell>
          <cell r="N70">
            <v>0</v>
          </cell>
          <cell r="O70">
            <v>32</v>
          </cell>
          <cell r="Q70">
            <v>288</v>
          </cell>
          <cell r="S70">
            <v>0</v>
          </cell>
          <cell r="U70">
            <v>0</v>
          </cell>
          <cell r="V70">
            <v>288</v>
          </cell>
        </row>
        <row r="71">
          <cell r="F71" t="str">
            <v>CONTAINMENT POND</v>
          </cell>
          <cell r="J71">
            <v>0</v>
          </cell>
          <cell r="L71">
            <v>0</v>
          </cell>
          <cell r="M71">
            <v>0</v>
          </cell>
          <cell r="N71">
            <v>0</v>
          </cell>
          <cell r="Q71">
            <v>0</v>
          </cell>
          <cell r="S71">
            <v>0</v>
          </cell>
          <cell r="U71">
            <v>0</v>
          </cell>
          <cell r="V71">
            <v>0</v>
          </cell>
        </row>
        <row r="72">
          <cell r="B72">
            <v>4</v>
          </cell>
          <cell r="D72" t="str">
            <v>A5000</v>
          </cell>
          <cell r="F72" t="str">
            <v>Excavation</v>
          </cell>
          <cell r="G72">
            <v>17700</v>
          </cell>
          <cell r="H72" t="str">
            <v>CM</v>
          </cell>
          <cell r="J72">
            <v>0</v>
          </cell>
          <cell r="L72">
            <v>0</v>
          </cell>
          <cell r="M72">
            <v>97</v>
          </cell>
          <cell r="N72">
            <v>0</v>
          </cell>
          <cell r="O72">
            <v>5.5</v>
          </cell>
          <cell r="Q72">
            <v>97350</v>
          </cell>
          <cell r="S72">
            <v>0</v>
          </cell>
          <cell r="U72">
            <v>0</v>
          </cell>
          <cell r="V72">
            <v>97350</v>
          </cell>
        </row>
        <row r="73">
          <cell r="B73">
            <v>4</v>
          </cell>
          <cell r="D73" t="str">
            <v>A5000</v>
          </cell>
          <cell r="F73" t="str">
            <v>Backfill (in-situ) and compaction</v>
          </cell>
          <cell r="G73">
            <v>4000</v>
          </cell>
          <cell r="H73" t="str">
            <v>CM</v>
          </cell>
          <cell r="J73">
            <v>0</v>
          </cell>
          <cell r="L73">
            <v>0</v>
          </cell>
          <cell r="M73">
            <v>97</v>
          </cell>
          <cell r="N73">
            <v>0</v>
          </cell>
          <cell r="O73">
            <v>6.6</v>
          </cell>
          <cell r="Q73">
            <v>26400</v>
          </cell>
          <cell r="S73">
            <v>0</v>
          </cell>
          <cell r="U73">
            <v>0</v>
          </cell>
          <cell r="V73">
            <v>26400</v>
          </cell>
        </row>
        <row r="74">
          <cell r="B74">
            <v>4</v>
          </cell>
          <cell r="D74" t="str">
            <v>A5000</v>
          </cell>
          <cell r="F74" t="str">
            <v>Granular Backfill and compact</v>
          </cell>
          <cell r="G74">
            <v>2800</v>
          </cell>
          <cell r="H74" t="str">
            <v>CM</v>
          </cell>
          <cell r="J74">
            <v>0</v>
          </cell>
          <cell r="L74">
            <v>0</v>
          </cell>
          <cell r="M74">
            <v>97</v>
          </cell>
          <cell r="N74">
            <v>0</v>
          </cell>
          <cell r="O74">
            <v>32</v>
          </cell>
          <cell r="Q74">
            <v>89600</v>
          </cell>
          <cell r="S74">
            <v>0</v>
          </cell>
          <cell r="U74">
            <v>0</v>
          </cell>
          <cell r="V74">
            <v>89600</v>
          </cell>
        </row>
        <row r="75">
          <cell r="B75">
            <v>4</v>
          </cell>
          <cell r="D75" t="str">
            <v>A5000</v>
          </cell>
          <cell r="F75" t="str">
            <v>Sluice Gate - 900 dia</v>
          </cell>
          <cell r="G75">
            <v>1</v>
          </cell>
          <cell r="H75" t="str">
            <v>EA</v>
          </cell>
          <cell r="J75">
            <v>0</v>
          </cell>
          <cell r="L75">
            <v>0</v>
          </cell>
          <cell r="M75">
            <v>97</v>
          </cell>
          <cell r="N75">
            <v>0</v>
          </cell>
          <cell r="O75">
            <v>7185</v>
          </cell>
          <cell r="Q75">
            <v>7185</v>
          </cell>
          <cell r="S75">
            <v>0</v>
          </cell>
          <cell r="U75">
            <v>0</v>
          </cell>
          <cell r="V75">
            <v>7185</v>
          </cell>
        </row>
        <row r="76">
          <cell r="B76">
            <v>4</v>
          </cell>
          <cell r="D76" t="str">
            <v>A5000</v>
          </cell>
          <cell r="F76" t="str">
            <v>Culvert - 900 dia x 15M long</v>
          </cell>
          <cell r="G76">
            <v>33</v>
          </cell>
          <cell r="H76" t="str">
            <v>EA</v>
          </cell>
          <cell r="J76">
            <v>0</v>
          </cell>
          <cell r="L76">
            <v>0</v>
          </cell>
          <cell r="M76">
            <v>97</v>
          </cell>
          <cell r="N76">
            <v>0</v>
          </cell>
          <cell r="O76">
            <v>1997</v>
          </cell>
          <cell r="Q76">
            <v>65901</v>
          </cell>
          <cell r="S76">
            <v>0</v>
          </cell>
          <cell r="U76">
            <v>0</v>
          </cell>
          <cell r="V76">
            <v>65901</v>
          </cell>
        </row>
        <row r="77">
          <cell r="B77">
            <v>4</v>
          </cell>
          <cell r="D77" t="str">
            <v>A5000</v>
          </cell>
          <cell r="F77" t="str">
            <v>Culvert - 900 dia Couplers</v>
          </cell>
          <cell r="G77">
            <v>33</v>
          </cell>
          <cell r="H77" t="str">
            <v>EA</v>
          </cell>
          <cell r="J77">
            <v>0</v>
          </cell>
          <cell r="L77">
            <v>0</v>
          </cell>
          <cell r="M77">
            <v>97</v>
          </cell>
          <cell r="N77">
            <v>0</v>
          </cell>
          <cell r="O77">
            <v>125</v>
          </cell>
          <cell r="Q77">
            <v>4125</v>
          </cell>
          <cell r="S77">
            <v>0</v>
          </cell>
          <cell r="U77">
            <v>0</v>
          </cell>
          <cell r="V77">
            <v>4125</v>
          </cell>
        </row>
        <row r="78">
          <cell r="B78">
            <v>4</v>
          </cell>
          <cell r="D78" t="str">
            <v>A5000</v>
          </cell>
          <cell r="F78" t="str">
            <v>Geomembrane Liner (Layfield)</v>
          </cell>
          <cell r="G78">
            <v>6000</v>
          </cell>
          <cell r="H78" t="str">
            <v>SM</v>
          </cell>
          <cell r="J78">
            <v>0</v>
          </cell>
          <cell r="L78">
            <v>0</v>
          </cell>
          <cell r="M78">
            <v>97</v>
          </cell>
          <cell r="N78">
            <v>0</v>
          </cell>
          <cell r="O78">
            <v>7.5</v>
          </cell>
          <cell r="Q78">
            <v>45000</v>
          </cell>
          <cell r="S78">
            <v>0</v>
          </cell>
          <cell r="U78">
            <v>0</v>
          </cell>
          <cell r="V78">
            <v>45000</v>
          </cell>
        </row>
        <row r="79">
          <cell r="B79">
            <v>4</v>
          </cell>
          <cell r="D79" t="str">
            <v>A5000</v>
          </cell>
          <cell r="F79" t="str">
            <v>Geotextile (Layfield) LP8</v>
          </cell>
          <cell r="G79">
            <v>18000</v>
          </cell>
          <cell r="H79" t="str">
            <v>SM</v>
          </cell>
          <cell r="J79">
            <v>0</v>
          </cell>
          <cell r="L79">
            <v>0</v>
          </cell>
          <cell r="M79">
            <v>97</v>
          </cell>
          <cell r="N79">
            <v>0</v>
          </cell>
          <cell r="O79">
            <v>2</v>
          </cell>
          <cell r="Q79">
            <v>36000</v>
          </cell>
          <cell r="S79">
            <v>0</v>
          </cell>
          <cell r="U79">
            <v>0</v>
          </cell>
          <cell r="V79">
            <v>36000</v>
          </cell>
        </row>
        <row r="80">
          <cell r="B80">
            <v>4</v>
          </cell>
          <cell r="D80" t="str">
            <v>A7000</v>
          </cell>
          <cell r="F80" t="str">
            <v>Chain Link Fence</v>
          </cell>
          <cell r="G80">
            <v>4500</v>
          </cell>
          <cell r="H80" t="str">
            <v>M</v>
          </cell>
          <cell r="J80">
            <v>0</v>
          </cell>
          <cell r="L80">
            <v>0</v>
          </cell>
          <cell r="M80">
            <v>97</v>
          </cell>
          <cell r="N80">
            <v>0</v>
          </cell>
          <cell r="O80">
            <v>42</v>
          </cell>
          <cell r="Q80">
            <v>189000</v>
          </cell>
          <cell r="S80">
            <v>0</v>
          </cell>
          <cell r="U80">
            <v>0</v>
          </cell>
          <cell r="V80">
            <v>189000</v>
          </cell>
        </row>
        <row r="81">
          <cell r="F81" t="str">
            <v>SUMP TANK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Q81">
            <v>0</v>
          </cell>
          <cell r="S81">
            <v>0</v>
          </cell>
          <cell r="U81">
            <v>0</v>
          </cell>
          <cell r="V81">
            <v>0</v>
          </cell>
        </row>
        <row r="82">
          <cell r="B82">
            <v>4</v>
          </cell>
          <cell r="D82" t="str">
            <v>A1000</v>
          </cell>
          <cell r="F82" t="str">
            <v>Excavation</v>
          </cell>
          <cell r="G82">
            <v>470</v>
          </cell>
          <cell r="H82" t="str">
            <v>CM</v>
          </cell>
          <cell r="J82">
            <v>0</v>
          </cell>
          <cell r="L82">
            <v>0</v>
          </cell>
          <cell r="M82">
            <v>97</v>
          </cell>
          <cell r="N82">
            <v>0</v>
          </cell>
          <cell r="O82">
            <v>5.5</v>
          </cell>
          <cell r="Q82">
            <v>2585</v>
          </cell>
          <cell r="S82">
            <v>0</v>
          </cell>
          <cell r="U82">
            <v>0</v>
          </cell>
          <cell r="V82">
            <v>2585</v>
          </cell>
        </row>
        <row r="83">
          <cell r="B83">
            <v>4</v>
          </cell>
          <cell r="D83" t="str">
            <v>A1000</v>
          </cell>
          <cell r="F83" t="str">
            <v>Backfill (in-situ) and compaction</v>
          </cell>
          <cell r="G83">
            <v>260</v>
          </cell>
          <cell r="H83" t="str">
            <v>CM</v>
          </cell>
          <cell r="J83">
            <v>0</v>
          </cell>
          <cell r="L83">
            <v>0</v>
          </cell>
          <cell r="M83">
            <v>97</v>
          </cell>
          <cell r="N83">
            <v>0</v>
          </cell>
          <cell r="O83">
            <v>6.6</v>
          </cell>
          <cell r="Q83">
            <v>1716</v>
          </cell>
          <cell r="S83">
            <v>0</v>
          </cell>
          <cell r="U83">
            <v>0</v>
          </cell>
          <cell r="V83">
            <v>1716</v>
          </cell>
        </row>
        <row r="84">
          <cell r="B84">
            <v>4</v>
          </cell>
          <cell r="D84" t="str">
            <v>A1000</v>
          </cell>
          <cell r="F84" t="str">
            <v>Granular Backfill and compact</v>
          </cell>
          <cell r="G84">
            <v>120</v>
          </cell>
          <cell r="H84" t="str">
            <v>CM</v>
          </cell>
          <cell r="J84">
            <v>0</v>
          </cell>
          <cell r="L84">
            <v>0</v>
          </cell>
          <cell r="M84">
            <v>97</v>
          </cell>
          <cell r="N84">
            <v>0</v>
          </cell>
          <cell r="O84">
            <v>32</v>
          </cell>
          <cell r="Q84">
            <v>3840</v>
          </cell>
          <cell r="S84">
            <v>0</v>
          </cell>
          <cell r="U84">
            <v>0</v>
          </cell>
          <cell r="V84">
            <v>3840</v>
          </cell>
        </row>
        <row r="85">
          <cell r="B85">
            <v>4</v>
          </cell>
          <cell r="D85" t="str">
            <v>A1000</v>
          </cell>
          <cell r="F85" t="str">
            <v>Geotextile (Layfield) LP8</v>
          </cell>
          <cell r="G85">
            <v>320</v>
          </cell>
          <cell r="H85" t="str">
            <v>SM</v>
          </cell>
          <cell r="J85">
            <v>0</v>
          </cell>
          <cell r="L85">
            <v>0</v>
          </cell>
          <cell r="M85">
            <v>97</v>
          </cell>
          <cell r="N85">
            <v>0</v>
          </cell>
          <cell r="O85">
            <v>2</v>
          </cell>
          <cell r="Q85">
            <v>640</v>
          </cell>
          <cell r="S85">
            <v>0</v>
          </cell>
          <cell r="U85">
            <v>0</v>
          </cell>
          <cell r="V85">
            <v>640</v>
          </cell>
        </row>
        <row r="86">
          <cell r="F86" t="str">
            <v>ROADS AND PARKING</v>
          </cell>
          <cell r="J86">
            <v>0</v>
          </cell>
          <cell r="L86">
            <v>0</v>
          </cell>
          <cell r="M86">
            <v>0</v>
          </cell>
          <cell r="N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</row>
        <row r="87">
          <cell r="F87" t="str">
            <v xml:space="preserve">ACCESS ROAD    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</row>
        <row r="88">
          <cell r="B88">
            <v>4</v>
          </cell>
          <cell r="D88" t="str">
            <v>A3000</v>
          </cell>
          <cell r="F88" t="str">
            <v>Ditch Excavation</v>
          </cell>
          <cell r="G88">
            <v>1550</v>
          </cell>
          <cell r="H88" t="str">
            <v>CM</v>
          </cell>
          <cell r="J88">
            <v>0</v>
          </cell>
          <cell r="L88">
            <v>0</v>
          </cell>
          <cell r="M88">
            <v>97</v>
          </cell>
          <cell r="N88">
            <v>0</v>
          </cell>
          <cell r="O88">
            <v>5.5</v>
          </cell>
          <cell r="Q88">
            <v>8525</v>
          </cell>
          <cell r="S88">
            <v>0</v>
          </cell>
          <cell r="U88">
            <v>0</v>
          </cell>
          <cell r="V88">
            <v>8525</v>
          </cell>
        </row>
        <row r="89">
          <cell r="B89">
            <v>4</v>
          </cell>
          <cell r="D89" t="str">
            <v>A3000</v>
          </cell>
          <cell r="F89" t="str">
            <v>Pit run gravel and compacted</v>
          </cell>
          <cell r="G89">
            <v>2070</v>
          </cell>
          <cell r="H89" t="str">
            <v>CM</v>
          </cell>
          <cell r="J89">
            <v>0</v>
          </cell>
          <cell r="L89">
            <v>0</v>
          </cell>
          <cell r="M89">
            <v>97</v>
          </cell>
          <cell r="N89">
            <v>0</v>
          </cell>
          <cell r="O89">
            <v>32</v>
          </cell>
          <cell r="Q89">
            <v>66240</v>
          </cell>
          <cell r="S89">
            <v>0</v>
          </cell>
          <cell r="U89">
            <v>0</v>
          </cell>
          <cell r="V89">
            <v>66240</v>
          </cell>
        </row>
        <row r="90">
          <cell r="B90">
            <v>4</v>
          </cell>
          <cell r="D90" t="str">
            <v>A3000</v>
          </cell>
          <cell r="F90" t="str">
            <v>Crushed gravel and compacted</v>
          </cell>
          <cell r="G90">
            <v>935</v>
          </cell>
          <cell r="H90" t="str">
            <v>CM</v>
          </cell>
          <cell r="J90">
            <v>0</v>
          </cell>
          <cell r="L90">
            <v>0</v>
          </cell>
          <cell r="M90">
            <v>97</v>
          </cell>
          <cell r="N90">
            <v>0</v>
          </cell>
          <cell r="O90">
            <v>32</v>
          </cell>
          <cell r="Q90">
            <v>29920</v>
          </cell>
          <cell r="S90">
            <v>0</v>
          </cell>
          <cell r="U90">
            <v>0</v>
          </cell>
          <cell r="V90">
            <v>29920</v>
          </cell>
        </row>
        <row r="91">
          <cell r="B91">
            <v>4</v>
          </cell>
          <cell r="D91" t="str">
            <v>A3000</v>
          </cell>
          <cell r="F91" t="str">
            <v>75mm thick Asphalt Pavement</v>
          </cell>
          <cell r="G91">
            <v>4500</v>
          </cell>
          <cell r="H91" t="str">
            <v>SM</v>
          </cell>
          <cell r="J91">
            <v>0</v>
          </cell>
          <cell r="L91">
            <v>0</v>
          </cell>
          <cell r="M91">
            <v>97</v>
          </cell>
          <cell r="N91">
            <v>0</v>
          </cell>
          <cell r="O91">
            <v>32</v>
          </cell>
          <cell r="Q91">
            <v>144000</v>
          </cell>
          <cell r="S91">
            <v>0</v>
          </cell>
          <cell r="U91">
            <v>0</v>
          </cell>
          <cell r="V91">
            <v>144000</v>
          </cell>
        </row>
        <row r="92">
          <cell r="F92" t="str">
            <v>PARKING AREA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Q92">
            <v>0</v>
          </cell>
          <cell r="S92">
            <v>0</v>
          </cell>
          <cell r="U92">
            <v>0</v>
          </cell>
          <cell r="V92">
            <v>0</v>
          </cell>
        </row>
        <row r="93">
          <cell r="B93">
            <v>4</v>
          </cell>
          <cell r="D93" t="str">
            <v>A3000</v>
          </cell>
          <cell r="F93" t="str">
            <v>Pit run gravel and compacted</v>
          </cell>
          <cell r="G93">
            <v>2100</v>
          </cell>
          <cell r="H93" t="str">
            <v>CM</v>
          </cell>
          <cell r="J93">
            <v>0</v>
          </cell>
          <cell r="L93">
            <v>0</v>
          </cell>
          <cell r="M93">
            <v>97</v>
          </cell>
          <cell r="N93">
            <v>0</v>
          </cell>
          <cell r="O93">
            <v>32</v>
          </cell>
          <cell r="Q93">
            <v>67200</v>
          </cell>
          <cell r="S93">
            <v>0</v>
          </cell>
          <cell r="U93">
            <v>0</v>
          </cell>
          <cell r="V93">
            <v>67200</v>
          </cell>
        </row>
        <row r="94">
          <cell r="B94">
            <v>4</v>
          </cell>
          <cell r="D94" t="str">
            <v>A3000</v>
          </cell>
          <cell r="F94" t="str">
            <v>Crushed gravel and compacted</v>
          </cell>
          <cell r="G94">
            <v>1025</v>
          </cell>
          <cell r="H94" t="str">
            <v>CM</v>
          </cell>
          <cell r="J94">
            <v>0</v>
          </cell>
          <cell r="L94">
            <v>0</v>
          </cell>
          <cell r="M94">
            <v>97</v>
          </cell>
          <cell r="N94">
            <v>0</v>
          </cell>
          <cell r="O94">
            <v>32</v>
          </cell>
          <cell r="Q94">
            <v>32800</v>
          </cell>
          <cell r="S94">
            <v>0</v>
          </cell>
          <cell r="U94">
            <v>0</v>
          </cell>
          <cell r="V94">
            <v>32800</v>
          </cell>
        </row>
        <row r="95">
          <cell r="B95">
            <v>4</v>
          </cell>
          <cell r="D95" t="str">
            <v>A3000</v>
          </cell>
          <cell r="F95" t="str">
            <v>75mm thick Asphalt Pavement</v>
          </cell>
          <cell r="G95">
            <v>5600</v>
          </cell>
          <cell r="H95" t="str">
            <v>SM</v>
          </cell>
          <cell r="J95">
            <v>0</v>
          </cell>
          <cell r="L95">
            <v>0</v>
          </cell>
          <cell r="M95">
            <v>97</v>
          </cell>
          <cell r="N95">
            <v>0</v>
          </cell>
          <cell r="O95">
            <v>32</v>
          </cell>
          <cell r="Q95">
            <v>179200</v>
          </cell>
          <cell r="S95">
            <v>0</v>
          </cell>
          <cell r="U95">
            <v>0</v>
          </cell>
          <cell r="V95">
            <v>179200</v>
          </cell>
        </row>
        <row r="96">
          <cell r="F96" t="str">
            <v>ROAD TO TRUCK LOADING</v>
          </cell>
          <cell r="J96">
            <v>0</v>
          </cell>
          <cell r="L96">
            <v>0</v>
          </cell>
          <cell r="M96">
            <v>0</v>
          </cell>
          <cell r="N96">
            <v>0</v>
          </cell>
          <cell r="Q96">
            <v>0</v>
          </cell>
          <cell r="S96">
            <v>0</v>
          </cell>
          <cell r="U96">
            <v>0</v>
          </cell>
          <cell r="V96">
            <v>0</v>
          </cell>
        </row>
        <row r="97">
          <cell r="B97">
            <v>4</v>
          </cell>
          <cell r="D97" t="str">
            <v>A3000</v>
          </cell>
          <cell r="F97" t="str">
            <v>Ditch Excavation</v>
          </cell>
          <cell r="G97">
            <v>1860</v>
          </cell>
          <cell r="H97" t="str">
            <v>CM</v>
          </cell>
          <cell r="J97">
            <v>0</v>
          </cell>
          <cell r="L97">
            <v>0</v>
          </cell>
          <cell r="M97">
            <v>97</v>
          </cell>
          <cell r="N97">
            <v>0</v>
          </cell>
          <cell r="O97">
            <v>5.5</v>
          </cell>
          <cell r="Q97">
            <v>10230</v>
          </cell>
          <cell r="S97">
            <v>0</v>
          </cell>
          <cell r="U97">
            <v>0</v>
          </cell>
          <cell r="V97">
            <v>10230</v>
          </cell>
        </row>
        <row r="98">
          <cell r="B98">
            <v>4</v>
          </cell>
          <cell r="D98" t="str">
            <v>A3000</v>
          </cell>
          <cell r="F98" t="str">
            <v>Pit run gravel and compacted</v>
          </cell>
          <cell r="G98">
            <v>3025</v>
          </cell>
          <cell r="H98" t="str">
            <v>CM</v>
          </cell>
          <cell r="J98">
            <v>0</v>
          </cell>
          <cell r="L98">
            <v>0</v>
          </cell>
          <cell r="M98">
            <v>97</v>
          </cell>
          <cell r="N98">
            <v>0</v>
          </cell>
          <cell r="O98">
            <v>32</v>
          </cell>
          <cell r="Q98">
            <v>96800</v>
          </cell>
          <cell r="S98">
            <v>0</v>
          </cell>
          <cell r="U98">
            <v>0</v>
          </cell>
          <cell r="V98">
            <v>96800</v>
          </cell>
        </row>
        <row r="99">
          <cell r="B99">
            <v>4</v>
          </cell>
          <cell r="D99" t="str">
            <v>A3000</v>
          </cell>
          <cell r="F99" t="str">
            <v>Crushed gravel and compacted</v>
          </cell>
          <cell r="G99">
            <v>1390</v>
          </cell>
          <cell r="H99" t="str">
            <v>CM</v>
          </cell>
          <cell r="J99">
            <v>0</v>
          </cell>
          <cell r="L99">
            <v>0</v>
          </cell>
          <cell r="M99">
            <v>97</v>
          </cell>
          <cell r="N99">
            <v>0</v>
          </cell>
          <cell r="O99">
            <v>32</v>
          </cell>
          <cell r="Q99">
            <v>44480</v>
          </cell>
          <cell r="S99">
            <v>0</v>
          </cell>
          <cell r="U99">
            <v>0</v>
          </cell>
          <cell r="V99">
            <v>44480</v>
          </cell>
        </row>
        <row r="100">
          <cell r="B100">
            <v>4</v>
          </cell>
          <cell r="D100" t="str">
            <v>A3000</v>
          </cell>
          <cell r="F100" t="str">
            <v>75mm thick Asphalt Pavement</v>
          </cell>
          <cell r="G100">
            <v>7200</v>
          </cell>
          <cell r="H100" t="str">
            <v>SM</v>
          </cell>
          <cell r="J100">
            <v>0</v>
          </cell>
          <cell r="L100">
            <v>0</v>
          </cell>
          <cell r="M100">
            <v>97</v>
          </cell>
          <cell r="N100">
            <v>0</v>
          </cell>
          <cell r="O100">
            <v>32</v>
          </cell>
          <cell r="Q100">
            <v>230400</v>
          </cell>
          <cell r="S100">
            <v>0</v>
          </cell>
          <cell r="U100">
            <v>0</v>
          </cell>
          <cell r="V100">
            <v>230400</v>
          </cell>
        </row>
        <row r="101">
          <cell r="F101" t="str">
            <v>TRUCK LOADING AREA ROAD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Q101">
            <v>0</v>
          </cell>
          <cell r="S101">
            <v>0</v>
          </cell>
          <cell r="U101">
            <v>0</v>
          </cell>
          <cell r="V101">
            <v>0</v>
          </cell>
        </row>
        <row r="102">
          <cell r="B102">
            <v>4</v>
          </cell>
          <cell r="D102" t="str">
            <v>A3000</v>
          </cell>
          <cell r="F102" t="str">
            <v>Pit run gravel and compacted</v>
          </cell>
          <cell r="G102">
            <v>2565</v>
          </cell>
          <cell r="H102" t="str">
            <v>CM</v>
          </cell>
          <cell r="J102">
            <v>0</v>
          </cell>
          <cell r="L102">
            <v>0</v>
          </cell>
          <cell r="M102">
            <v>97</v>
          </cell>
          <cell r="N102">
            <v>0</v>
          </cell>
          <cell r="O102">
            <v>32</v>
          </cell>
          <cell r="Q102">
            <v>82080</v>
          </cell>
          <cell r="S102">
            <v>0</v>
          </cell>
          <cell r="U102">
            <v>0</v>
          </cell>
          <cell r="V102">
            <v>82080</v>
          </cell>
        </row>
        <row r="103">
          <cell r="B103">
            <v>4</v>
          </cell>
          <cell r="D103" t="str">
            <v>A3000</v>
          </cell>
          <cell r="F103" t="str">
            <v>Crushed gravel and compacted</v>
          </cell>
          <cell r="G103">
            <v>1260</v>
          </cell>
          <cell r="H103" t="str">
            <v>CM</v>
          </cell>
          <cell r="J103">
            <v>0</v>
          </cell>
          <cell r="L103">
            <v>0</v>
          </cell>
          <cell r="M103">
            <v>97</v>
          </cell>
          <cell r="N103">
            <v>0</v>
          </cell>
          <cell r="O103">
            <v>32</v>
          </cell>
          <cell r="Q103">
            <v>40320</v>
          </cell>
          <cell r="S103">
            <v>0</v>
          </cell>
          <cell r="U103">
            <v>0</v>
          </cell>
          <cell r="V103">
            <v>40320</v>
          </cell>
        </row>
        <row r="104">
          <cell r="B104">
            <v>4</v>
          </cell>
          <cell r="D104" t="str">
            <v>A3000</v>
          </cell>
          <cell r="F104" t="str">
            <v>75mm thick Asphalt Pavement</v>
          </cell>
          <cell r="G104">
            <v>8000</v>
          </cell>
          <cell r="H104" t="str">
            <v>SM</v>
          </cell>
          <cell r="J104">
            <v>0</v>
          </cell>
          <cell r="L104">
            <v>0</v>
          </cell>
          <cell r="M104">
            <v>97</v>
          </cell>
          <cell r="N104">
            <v>0</v>
          </cell>
          <cell r="O104">
            <v>32</v>
          </cell>
          <cell r="Q104">
            <v>256000</v>
          </cell>
          <cell r="S104">
            <v>0</v>
          </cell>
          <cell r="U104">
            <v>0</v>
          </cell>
          <cell r="V104">
            <v>256000</v>
          </cell>
        </row>
        <row r="105">
          <cell r="F105" t="str">
            <v>CONDENSATE TANK ROAD</v>
          </cell>
          <cell r="J105">
            <v>0</v>
          </cell>
          <cell r="L105">
            <v>0</v>
          </cell>
          <cell r="M105">
            <v>0</v>
          </cell>
          <cell r="N105">
            <v>0</v>
          </cell>
          <cell r="Q105">
            <v>0</v>
          </cell>
          <cell r="S105">
            <v>0</v>
          </cell>
          <cell r="U105">
            <v>0</v>
          </cell>
          <cell r="V105">
            <v>0</v>
          </cell>
        </row>
        <row r="106">
          <cell r="B106">
            <v>4</v>
          </cell>
          <cell r="D106" t="str">
            <v>A3000</v>
          </cell>
          <cell r="F106" t="str">
            <v>Ditch Excavation</v>
          </cell>
          <cell r="G106">
            <v>4140</v>
          </cell>
          <cell r="H106" t="str">
            <v>CM</v>
          </cell>
          <cell r="J106">
            <v>0</v>
          </cell>
          <cell r="L106">
            <v>0</v>
          </cell>
          <cell r="M106">
            <v>97</v>
          </cell>
          <cell r="N106">
            <v>0</v>
          </cell>
          <cell r="O106">
            <v>5.5</v>
          </cell>
          <cell r="Q106">
            <v>22770</v>
          </cell>
          <cell r="S106">
            <v>0</v>
          </cell>
          <cell r="U106">
            <v>0</v>
          </cell>
          <cell r="V106">
            <v>22770</v>
          </cell>
        </row>
        <row r="107">
          <cell r="B107">
            <v>4</v>
          </cell>
          <cell r="D107" t="str">
            <v>A3000</v>
          </cell>
          <cell r="F107" t="str">
            <v>Pit run gravel and compacted</v>
          </cell>
          <cell r="G107">
            <v>6100</v>
          </cell>
          <cell r="H107" t="str">
            <v>CM</v>
          </cell>
          <cell r="J107">
            <v>0</v>
          </cell>
          <cell r="L107">
            <v>0</v>
          </cell>
          <cell r="M107">
            <v>97</v>
          </cell>
          <cell r="N107">
            <v>0</v>
          </cell>
          <cell r="O107">
            <v>32</v>
          </cell>
          <cell r="Q107">
            <v>195200</v>
          </cell>
          <cell r="S107">
            <v>0</v>
          </cell>
          <cell r="U107">
            <v>0</v>
          </cell>
          <cell r="V107">
            <v>195200</v>
          </cell>
        </row>
        <row r="108">
          <cell r="B108">
            <v>4</v>
          </cell>
          <cell r="D108" t="str">
            <v>A3000</v>
          </cell>
          <cell r="F108" t="str">
            <v>Crushed gravel and compacted</v>
          </cell>
          <cell r="G108">
            <v>2200</v>
          </cell>
          <cell r="H108" t="str">
            <v>CM</v>
          </cell>
          <cell r="J108">
            <v>0</v>
          </cell>
          <cell r="L108">
            <v>0</v>
          </cell>
          <cell r="M108">
            <v>97</v>
          </cell>
          <cell r="N108">
            <v>0</v>
          </cell>
          <cell r="O108">
            <v>32</v>
          </cell>
          <cell r="Q108">
            <v>70400</v>
          </cell>
          <cell r="S108">
            <v>0</v>
          </cell>
          <cell r="U108">
            <v>0</v>
          </cell>
          <cell r="V108">
            <v>70400</v>
          </cell>
        </row>
        <row r="109">
          <cell r="F109" t="str">
            <v>SITE FINISHING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Q109">
            <v>0</v>
          </cell>
          <cell r="S109">
            <v>0</v>
          </cell>
          <cell r="U109">
            <v>0</v>
          </cell>
          <cell r="V109">
            <v>0</v>
          </cell>
        </row>
        <row r="110">
          <cell r="B110">
            <v>4</v>
          </cell>
          <cell r="D110" t="str">
            <v>A3000</v>
          </cell>
          <cell r="F110" t="str">
            <v>Crushed gravel and compacted</v>
          </cell>
          <cell r="G110">
            <v>1125</v>
          </cell>
          <cell r="H110" t="str">
            <v>CM</v>
          </cell>
          <cell r="J110">
            <v>0</v>
          </cell>
          <cell r="L110">
            <v>0</v>
          </cell>
          <cell r="M110">
            <v>97</v>
          </cell>
          <cell r="N110">
            <v>0</v>
          </cell>
          <cell r="O110">
            <v>32</v>
          </cell>
          <cell r="Q110">
            <v>36000</v>
          </cell>
          <cell r="S110">
            <v>0</v>
          </cell>
          <cell r="U110">
            <v>0</v>
          </cell>
          <cell r="V110">
            <v>36000</v>
          </cell>
        </row>
        <row r="111">
          <cell r="F111" t="str">
            <v>UNDERGROUND PIPING EXCAVATION</v>
          </cell>
          <cell r="J111">
            <v>0</v>
          </cell>
          <cell r="L111">
            <v>0</v>
          </cell>
          <cell r="M111">
            <v>0</v>
          </cell>
          <cell r="N111">
            <v>0</v>
          </cell>
          <cell r="Q111">
            <v>0</v>
          </cell>
          <cell r="S111">
            <v>0</v>
          </cell>
          <cell r="U111">
            <v>0</v>
          </cell>
          <cell r="V111">
            <v>0</v>
          </cell>
        </row>
        <row r="112">
          <cell r="B112">
            <v>4</v>
          </cell>
          <cell r="D112" t="str">
            <v>A1000</v>
          </cell>
          <cell r="F112" t="str">
            <v>Excavation</v>
          </cell>
          <cell r="G112">
            <v>400</v>
          </cell>
          <cell r="H112" t="str">
            <v>CM</v>
          </cell>
          <cell r="J112">
            <v>0</v>
          </cell>
          <cell r="L112">
            <v>0</v>
          </cell>
          <cell r="M112">
            <v>97</v>
          </cell>
          <cell r="N112">
            <v>0</v>
          </cell>
          <cell r="O112">
            <v>5.5</v>
          </cell>
          <cell r="Q112">
            <v>2200</v>
          </cell>
          <cell r="S112">
            <v>0</v>
          </cell>
          <cell r="U112">
            <v>0</v>
          </cell>
          <cell r="V112">
            <v>2200</v>
          </cell>
        </row>
        <row r="113">
          <cell r="B113">
            <v>4</v>
          </cell>
          <cell r="D113" t="str">
            <v>A1000</v>
          </cell>
          <cell r="F113" t="str">
            <v>Sand Bedding</v>
          </cell>
          <cell r="G113">
            <v>44</v>
          </cell>
          <cell r="H113" t="str">
            <v>CM</v>
          </cell>
          <cell r="J113">
            <v>0</v>
          </cell>
          <cell r="L113">
            <v>0</v>
          </cell>
          <cell r="M113">
            <v>97</v>
          </cell>
          <cell r="N113">
            <v>0</v>
          </cell>
          <cell r="O113">
            <v>28</v>
          </cell>
          <cell r="Q113">
            <v>1232</v>
          </cell>
          <cell r="S113">
            <v>0</v>
          </cell>
          <cell r="U113">
            <v>0</v>
          </cell>
          <cell r="V113">
            <v>1232</v>
          </cell>
        </row>
        <row r="114">
          <cell r="B114">
            <v>4</v>
          </cell>
          <cell r="D114" t="str">
            <v>A1000</v>
          </cell>
          <cell r="F114" t="str">
            <v>Native backfill and compaction</v>
          </cell>
          <cell r="G114">
            <v>44</v>
          </cell>
          <cell r="H114" t="str">
            <v>CM</v>
          </cell>
          <cell r="J114">
            <v>0</v>
          </cell>
          <cell r="L114">
            <v>0</v>
          </cell>
          <cell r="M114">
            <v>97</v>
          </cell>
          <cell r="N114">
            <v>0</v>
          </cell>
          <cell r="O114">
            <v>6.5</v>
          </cell>
          <cell r="Q114">
            <v>286</v>
          </cell>
          <cell r="S114">
            <v>0</v>
          </cell>
          <cell r="U114">
            <v>0</v>
          </cell>
          <cell r="V114">
            <v>286</v>
          </cell>
        </row>
        <row r="115">
          <cell r="F115" t="str">
            <v>API SEPARATOR</v>
          </cell>
          <cell r="J115">
            <v>0</v>
          </cell>
          <cell r="L115">
            <v>0</v>
          </cell>
          <cell r="M115">
            <v>0</v>
          </cell>
          <cell r="N115">
            <v>0</v>
          </cell>
          <cell r="Q115">
            <v>0</v>
          </cell>
          <cell r="S115">
            <v>0</v>
          </cell>
          <cell r="U115">
            <v>0</v>
          </cell>
          <cell r="V115">
            <v>0</v>
          </cell>
        </row>
        <row r="116">
          <cell r="B116">
            <v>4</v>
          </cell>
          <cell r="D116" t="str">
            <v>A1000</v>
          </cell>
          <cell r="F116" t="str">
            <v>Excavation</v>
          </cell>
          <cell r="G116">
            <v>4700</v>
          </cell>
          <cell r="H116" t="str">
            <v>CM</v>
          </cell>
          <cell r="J116">
            <v>0</v>
          </cell>
          <cell r="L116">
            <v>0</v>
          </cell>
          <cell r="M116">
            <v>97</v>
          </cell>
          <cell r="N116">
            <v>0</v>
          </cell>
          <cell r="O116">
            <v>5.5</v>
          </cell>
          <cell r="Q116">
            <v>25850</v>
          </cell>
          <cell r="S116">
            <v>0</v>
          </cell>
          <cell r="U116">
            <v>0</v>
          </cell>
          <cell r="V116">
            <v>25850</v>
          </cell>
        </row>
        <row r="117">
          <cell r="B117">
            <v>4</v>
          </cell>
          <cell r="D117" t="str">
            <v>A1000</v>
          </cell>
          <cell r="F117" t="str">
            <v>Backfill (in-situ) and compaction</v>
          </cell>
          <cell r="G117">
            <v>955</v>
          </cell>
          <cell r="H117" t="str">
            <v>CM</v>
          </cell>
          <cell r="J117">
            <v>0</v>
          </cell>
          <cell r="L117">
            <v>0</v>
          </cell>
          <cell r="M117">
            <v>97</v>
          </cell>
          <cell r="N117">
            <v>0</v>
          </cell>
          <cell r="O117">
            <v>6.6</v>
          </cell>
          <cell r="Q117">
            <v>6303</v>
          </cell>
          <cell r="S117">
            <v>0</v>
          </cell>
          <cell r="U117">
            <v>0</v>
          </cell>
          <cell r="V117">
            <v>6303</v>
          </cell>
        </row>
        <row r="118">
          <cell r="F118" t="str">
            <v>TANK LOT ROUGH &amp; FINISH GRADING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Q118">
            <v>0</v>
          </cell>
          <cell r="S118">
            <v>0</v>
          </cell>
          <cell r="U118">
            <v>0</v>
          </cell>
          <cell r="V118">
            <v>0</v>
          </cell>
        </row>
        <row r="119">
          <cell r="B119">
            <v>4</v>
          </cell>
          <cell r="D119" t="str">
            <v>A1000</v>
          </cell>
          <cell r="F119" t="str">
            <v>Excavation &amp; Haul Topsoil</v>
          </cell>
          <cell r="G119">
            <v>172500</v>
          </cell>
          <cell r="H119" t="str">
            <v>CM</v>
          </cell>
          <cell r="J119">
            <v>0</v>
          </cell>
          <cell r="L119">
            <v>0</v>
          </cell>
          <cell r="M119">
            <v>97</v>
          </cell>
          <cell r="N119">
            <v>0</v>
          </cell>
          <cell r="O119">
            <v>5.5</v>
          </cell>
          <cell r="Q119">
            <v>948750</v>
          </cell>
          <cell r="S119">
            <v>0</v>
          </cell>
          <cell r="U119">
            <v>0</v>
          </cell>
          <cell r="V119">
            <v>948750</v>
          </cell>
        </row>
        <row r="120">
          <cell r="B120">
            <v>4</v>
          </cell>
          <cell r="D120" t="str">
            <v>A1000</v>
          </cell>
          <cell r="F120" t="str">
            <v>Excavation &amp; Haul Clay &amp; Clay Till</v>
          </cell>
          <cell r="G120">
            <v>158700</v>
          </cell>
          <cell r="H120" t="str">
            <v>CM</v>
          </cell>
          <cell r="J120">
            <v>0</v>
          </cell>
          <cell r="L120">
            <v>0</v>
          </cell>
          <cell r="M120">
            <v>97</v>
          </cell>
          <cell r="N120">
            <v>0</v>
          </cell>
          <cell r="O120">
            <v>5.5</v>
          </cell>
          <cell r="Q120">
            <v>872850</v>
          </cell>
          <cell r="S120">
            <v>0</v>
          </cell>
          <cell r="U120">
            <v>0</v>
          </cell>
          <cell r="V120">
            <v>872850</v>
          </cell>
        </row>
        <row r="121">
          <cell r="B121">
            <v>4</v>
          </cell>
          <cell r="D121" t="str">
            <v>A1000</v>
          </cell>
          <cell r="F121" t="str">
            <v>Excavation &amp; Haul Clay &amp; Clay Till - Tank base pad/sub base</v>
          </cell>
          <cell r="G121">
            <v>24000</v>
          </cell>
          <cell r="H121" t="str">
            <v>CM</v>
          </cell>
          <cell r="J121">
            <v>0</v>
          </cell>
          <cell r="L121">
            <v>0</v>
          </cell>
          <cell r="M121">
            <v>97</v>
          </cell>
          <cell r="N121">
            <v>0</v>
          </cell>
          <cell r="O121">
            <v>5.5</v>
          </cell>
          <cell r="Q121">
            <v>132000</v>
          </cell>
          <cell r="S121">
            <v>0</v>
          </cell>
          <cell r="U121">
            <v>0</v>
          </cell>
          <cell r="V121">
            <v>132000</v>
          </cell>
        </row>
        <row r="122">
          <cell r="B122">
            <v>4</v>
          </cell>
          <cell r="D122" t="str">
            <v>A1000</v>
          </cell>
          <cell r="F122" t="str">
            <v>In-situ Fill &amp; Compact</v>
          </cell>
          <cell r="G122">
            <v>72000</v>
          </cell>
          <cell r="H122" t="str">
            <v>CM</v>
          </cell>
          <cell r="J122">
            <v>0</v>
          </cell>
          <cell r="L122">
            <v>0</v>
          </cell>
          <cell r="M122">
            <v>97</v>
          </cell>
          <cell r="N122">
            <v>0</v>
          </cell>
          <cell r="O122">
            <v>6.5</v>
          </cell>
          <cell r="Q122">
            <v>468000</v>
          </cell>
          <cell r="S122">
            <v>0</v>
          </cell>
          <cell r="U122">
            <v>0</v>
          </cell>
          <cell r="V122">
            <v>468000</v>
          </cell>
        </row>
        <row r="123">
          <cell r="B123">
            <v>4</v>
          </cell>
          <cell r="D123" t="str">
            <v>A1000</v>
          </cell>
          <cell r="F123" t="str">
            <v>Granular Fill and Compact - Slough Remediation</v>
          </cell>
          <cell r="G123">
            <v>45000</v>
          </cell>
          <cell r="H123" t="str">
            <v>CM</v>
          </cell>
          <cell r="J123">
            <v>0</v>
          </cell>
          <cell r="L123">
            <v>0</v>
          </cell>
          <cell r="M123">
            <v>97</v>
          </cell>
          <cell r="N123">
            <v>0</v>
          </cell>
          <cell r="O123">
            <v>32</v>
          </cell>
          <cell r="Q123">
            <v>1440000</v>
          </cell>
          <cell r="S123">
            <v>0</v>
          </cell>
          <cell r="U123">
            <v>0</v>
          </cell>
          <cell r="V123">
            <v>1440000</v>
          </cell>
        </row>
        <row r="124">
          <cell r="B124">
            <v>4</v>
          </cell>
          <cell r="D124" t="str">
            <v>A1000</v>
          </cell>
          <cell r="F124" t="str">
            <v>Granular Fill and Compact -  Tank base pad/sub base</v>
          </cell>
          <cell r="G124">
            <v>21000</v>
          </cell>
          <cell r="H124" t="str">
            <v>CM</v>
          </cell>
          <cell r="J124">
            <v>0</v>
          </cell>
          <cell r="L124">
            <v>0</v>
          </cell>
          <cell r="M124">
            <v>97</v>
          </cell>
          <cell r="N124">
            <v>0</v>
          </cell>
          <cell r="O124">
            <v>32</v>
          </cell>
          <cell r="Q124">
            <v>672000</v>
          </cell>
          <cell r="S124">
            <v>0</v>
          </cell>
          <cell r="U124">
            <v>0</v>
          </cell>
          <cell r="V124">
            <v>672000</v>
          </cell>
        </row>
        <row r="125">
          <cell r="B125">
            <v>4</v>
          </cell>
          <cell r="D125" t="str">
            <v>A1000</v>
          </cell>
          <cell r="F125" t="str">
            <v>Granular Fill and Compact -  Tank Pad Construction</v>
          </cell>
          <cell r="G125">
            <v>37000</v>
          </cell>
          <cell r="H125" t="str">
            <v>CM</v>
          </cell>
          <cell r="J125">
            <v>0</v>
          </cell>
          <cell r="L125">
            <v>0</v>
          </cell>
          <cell r="M125">
            <v>97</v>
          </cell>
          <cell r="N125">
            <v>0</v>
          </cell>
          <cell r="O125">
            <v>32</v>
          </cell>
          <cell r="Q125">
            <v>1184000</v>
          </cell>
          <cell r="S125">
            <v>0</v>
          </cell>
          <cell r="U125">
            <v>0</v>
          </cell>
          <cell r="V125">
            <v>1184000</v>
          </cell>
        </row>
        <row r="126">
          <cell r="B126">
            <v>4</v>
          </cell>
          <cell r="D126" t="str">
            <v>A1000</v>
          </cell>
          <cell r="F126" t="str">
            <v>Granular Fill and Compact -  Berm Construction</v>
          </cell>
          <cell r="G126">
            <v>36000</v>
          </cell>
          <cell r="H126" t="str">
            <v>CM</v>
          </cell>
          <cell r="J126">
            <v>0</v>
          </cell>
          <cell r="L126">
            <v>0</v>
          </cell>
          <cell r="M126">
            <v>97</v>
          </cell>
          <cell r="N126">
            <v>0</v>
          </cell>
          <cell r="O126">
            <v>32</v>
          </cell>
          <cell r="Q126">
            <v>1152000</v>
          </cell>
          <cell r="S126">
            <v>0</v>
          </cell>
          <cell r="U126">
            <v>0</v>
          </cell>
          <cell r="V126">
            <v>1152000</v>
          </cell>
        </row>
        <row r="127">
          <cell r="B127">
            <v>4</v>
          </cell>
          <cell r="D127" t="str">
            <v>A1000</v>
          </cell>
          <cell r="F127" t="str">
            <v>Granular Fill and Compact -  Finish Grade - Berm &amp; Tank Lot</v>
          </cell>
          <cell r="G127">
            <v>21000</v>
          </cell>
          <cell r="H127" t="str">
            <v>CM</v>
          </cell>
          <cell r="J127">
            <v>0</v>
          </cell>
          <cell r="L127">
            <v>0</v>
          </cell>
          <cell r="M127">
            <v>97</v>
          </cell>
          <cell r="N127">
            <v>0</v>
          </cell>
          <cell r="O127">
            <v>32</v>
          </cell>
          <cell r="Q127">
            <v>672000</v>
          </cell>
          <cell r="S127">
            <v>0</v>
          </cell>
          <cell r="U127">
            <v>0</v>
          </cell>
          <cell r="V127">
            <v>672000</v>
          </cell>
        </row>
        <row r="128">
          <cell r="B128">
            <v>4</v>
          </cell>
          <cell r="D128" t="str">
            <v>A1000</v>
          </cell>
          <cell r="F128" t="str">
            <v>Excavation &amp; Stockfile</v>
          </cell>
          <cell r="G128">
            <v>82800</v>
          </cell>
          <cell r="H128" t="str">
            <v>CM</v>
          </cell>
          <cell r="J128">
            <v>0</v>
          </cell>
          <cell r="L128">
            <v>0</v>
          </cell>
          <cell r="M128">
            <v>97</v>
          </cell>
          <cell r="N128">
            <v>0</v>
          </cell>
          <cell r="O128">
            <v>5.5</v>
          </cell>
          <cell r="Q128">
            <v>455400</v>
          </cell>
          <cell r="S128">
            <v>0</v>
          </cell>
          <cell r="U128">
            <v>0</v>
          </cell>
          <cell r="V128">
            <v>455400</v>
          </cell>
        </row>
        <row r="129">
          <cell r="B129">
            <v>4</v>
          </cell>
          <cell r="D129" t="str">
            <v>A1000</v>
          </cell>
          <cell r="F129" t="str">
            <v>Geotextile (Layfield) LP8</v>
          </cell>
          <cell r="G129">
            <v>191400</v>
          </cell>
          <cell r="H129" t="str">
            <v>SM</v>
          </cell>
          <cell r="J129">
            <v>0</v>
          </cell>
          <cell r="L129">
            <v>0</v>
          </cell>
          <cell r="M129">
            <v>97</v>
          </cell>
          <cell r="N129">
            <v>0</v>
          </cell>
          <cell r="O129">
            <v>2</v>
          </cell>
          <cell r="Q129">
            <v>382800</v>
          </cell>
          <cell r="S129">
            <v>0</v>
          </cell>
          <cell r="U129">
            <v>0</v>
          </cell>
          <cell r="V129">
            <v>382800</v>
          </cell>
        </row>
        <row r="130">
          <cell r="B130">
            <v>4</v>
          </cell>
          <cell r="D130" t="str">
            <v>A1000</v>
          </cell>
          <cell r="F130" t="str">
            <v>Geomembrane Liner (Layfield)</v>
          </cell>
          <cell r="G130">
            <v>95700</v>
          </cell>
          <cell r="H130" t="str">
            <v>SM</v>
          </cell>
          <cell r="J130">
            <v>0</v>
          </cell>
          <cell r="L130">
            <v>0</v>
          </cell>
          <cell r="M130">
            <v>97</v>
          </cell>
          <cell r="N130">
            <v>0</v>
          </cell>
          <cell r="O130">
            <v>7.5</v>
          </cell>
          <cell r="Q130">
            <v>717750</v>
          </cell>
          <cell r="S130">
            <v>0</v>
          </cell>
          <cell r="U130">
            <v>0</v>
          </cell>
          <cell r="V130">
            <v>717750</v>
          </cell>
        </row>
        <row r="131">
          <cell r="B131">
            <v>4</v>
          </cell>
          <cell r="D131" t="str">
            <v>A1000</v>
          </cell>
          <cell r="F131" t="str">
            <v>Sluice Gate - 1200 dia</v>
          </cell>
          <cell r="G131">
            <v>1</v>
          </cell>
          <cell r="H131" t="str">
            <v>EA</v>
          </cell>
          <cell r="J131">
            <v>0</v>
          </cell>
          <cell r="L131">
            <v>0</v>
          </cell>
          <cell r="M131">
            <v>97</v>
          </cell>
          <cell r="N131">
            <v>0</v>
          </cell>
          <cell r="O131">
            <v>8910</v>
          </cell>
          <cell r="Q131">
            <v>8910</v>
          </cell>
          <cell r="S131">
            <v>0</v>
          </cell>
          <cell r="U131">
            <v>0</v>
          </cell>
          <cell r="V131">
            <v>8910</v>
          </cell>
        </row>
        <row r="132">
          <cell r="B132">
            <v>4</v>
          </cell>
          <cell r="D132" t="str">
            <v>A1000</v>
          </cell>
          <cell r="F132" t="str">
            <v>Culvert - 1200 dia x 15M long</v>
          </cell>
          <cell r="G132">
            <v>1</v>
          </cell>
          <cell r="H132" t="str">
            <v>EA</v>
          </cell>
          <cell r="J132">
            <v>0</v>
          </cell>
          <cell r="L132">
            <v>0</v>
          </cell>
          <cell r="M132">
            <v>97</v>
          </cell>
          <cell r="N132">
            <v>0</v>
          </cell>
          <cell r="O132">
            <v>2587</v>
          </cell>
          <cell r="Q132">
            <v>2587</v>
          </cell>
          <cell r="S132">
            <v>0</v>
          </cell>
          <cell r="U132">
            <v>0</v>
          </cell>
          <cell r="V132">
            <v>2587</v>
          </cell>
        </row>
        <row r="133">
          <cell r="B133">
            <v>4</v>
          </cell>
          <cell r="D133" t="str">
            <v>A1000</v>
          </cell>
          <cell r="F133" t="str">
            <v>Culvert - 1200 dia Coupler</v>
          </cell>
          <cell r="G133">
            <v>1</v>
          </cell>
          <cell r="H133" t="str">
            <v>EA</v>
          </cell>
          <cell r="J133">
            <v>0</v>
          </cell>
          <cell r="L133">
            <v>0</v>
          </cell>
          <cell r="M133">
            <v>97</v>
          </cell>
          <cell r="N133">
            <v>0</v>
          </cell>
          <cell r="O133">
            <v>132</v>
          </cell>
          <cell r="Q133">
            <v>132</v>
          </cell>
          <cell r="S133">
            <v>0</v>
          </cell>
          <cell r="U133">
            <v>0</v>
          </cell>
          <cell r="V133">
            <v>132</v>
          </cell>
        </row>
        <row r="134">
          <cell r="F134" t="str">
            <v>DEWATERING</v>
          </cell>
          <cell r="J134">
            <v>0</v>
          </cell>
          <cell r="L134">
            <v>0</v>
          </cell>
          <cell r="M134">
            <v>0</v>
          </cell>
          <cell r="N134">
            <v>0</v>
          </cell>
          <cell r="Q134">
            <v>0</v>
          </cell>
          <cell r="S134">
            <v>0</v>
          </cell>
          <cell r="U134">
            <v>0</v>
          </cell>
          <cell r="V134">
            <v>0</v>
          </cell>
        </row>
        <row r="135">
          <cell r="B135">
            <v>4</v>
          </cell>
          <cell r="D135" t="str">
            <v>A8000</v>
          </cell>
          <cell r="F135" t="str">
            <v>Dewatering - (Area 16690 SM - 1 system)</v>
          </cell>
          <cell r="G135">
            <v>1</v>
          </cell>
          <cell r="H135" t="str">
            <v>LOT</v>
          </cell>
          <cell r="J135">
            <v>0</v>
          </cell>
          <cell r="L135">
            <v>0</v>
          </cell>
          <cell r="M135">
            <v>97</v>
          </cell>
          <cell r="N135">
            <v>0</v>
          </cell>
          <cell r="O135">
            <v>880240</v>
          </cell>
          <cell r="Q135">
            <v>880240</v>
          </cell>
          <cell r="S135">
            <v>0</v>
          </cell>
          <cell r="U135">
            <v>0</v>
          </cell>
          <cell r="V135">
            <v>880240</v>
          </cell>
        </row>
        <row r="136">
          <cell r="F136" t="str">
            <v>ROAD CROSSING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  <cell r="Q136">
            <v>0</v>
          </cell>
          <cell r="S136">
            <v>0</v>
          </cell>
          <cell r="U136">
            <v>0</v>
          </cell>
          <cell r="V136">
            <v>0</v>
          </cell>
        </row>
        <row r="137">
          <cell r="B137">
            <v>4</v>
          </cell>
          <cell r="D137" t="str">
            <v>A1000</v>
          </cell>
          <cell r="F137" t="str">
            <v>Jacking Pipe - 2400mm</v>
          </cell>
          <cell r="G137">
            <v>93</v>
          </cell>
          <cell r="H137" t="str">
            <v>LM</v>
          </cell>
          <cell r="J137">
            <v>0</v>
          </cell>
          <cell r="L137">
            <v>0</v>
          </cell>
          <cell r="M137">
            <v>97</v>
          </cell>
          <cell r="N137">
            <v>0</v>
          </cell>
          <cell r="O137">
            <v>5500</v>
          </cell>
          <cell r="Q137">
            <v>511500</v>
          </cell>
          <cell r="S137">
            <v>0</v>
          </cell>
          <cell r="U137">
            <v>0</v>
          </cell>
          <cell r="V137">
            <v>511500</v>
          </cell>
        </row>
        <row r="138">
          <cell r="B138">
            <v>4</v>
          </cell>
          <cell r="D138" t="str">
            <v>A1000</v>
          </cell>
          <cell r="F138" t="str">
            <v>Excavation</v>
          </cell>
          <cell r="G138">
            <v>4400</v>
          </cell>
          <cell r="H138" t="str">
            <v>CM</v>
          </cell>
          <cell r="J138">
            <v>0</v>
          </cell>
          <cell r="L138">
            <v>0</v>
          </cell>
          <cell r="M138">
            <v>97</v>
          </cell>
          <cell r="N138">
            <v>0</v>
          </cell>
          <cell r="O138">
            <v>5.5</v>
          </cell>
          <cell r="Q138">
            <v>24200</v>
          </cell>
          <cell r="S138">
            <v>0</v>
          </cell>
          <cell r="U138">
            <v>0</v>
          </cell>
          <cell r="V138">
            <v>24200</v>
          </cell>
        </row>
        <row r="139">
          <cell r="B139">
            <v>4</v>
          </cell>
          <cell r="D139" t="str">
            <v>A1000</v>
          </cell>
          <cell r="F139" t="str">
            <v>Backfill (in-situ) and compaction</v>
          </cell>
          <cell r="G139">
            <v>4400</v>
          </cell>
          <cell r="H139" t="str">
            <v>CM</v>
          </cell>
          <cell r="J139">
            <v>0</v>
          </cell>
          <cell r="L139">
            <v>0</v>
          </cell>
          <cell r="M139">
            <v>97</v>
          </cell>
          <cell r="N139">
            <v>0</v>
          </cell>
          <cell r="O139">
            <v>6.5</v>
          </cell>
          <cell r="Q139">
            <v>28600</v>
          </cell>
          <cell r="S139">
            <v>0</v>
          </cell>
          <cell r="U139">
            <v>0</v>
          </cell>
          <cell r="V139">
            <v>28600</v>
          </cell>
        </row>
        <row r="140">
          <cell r="B140">
            <v>4</v>
          </cell>
          <cell r="D140" t="str">
            <v>A8000</v>
          </cell>
          <cell r="F140" t="str">
            <v>Dewatering - (Area 1200 SM)</v>
          </cell>
          <cell r="G140">
            <v>1</v>
          </cell>
          <cell r="H140" t="str">
            <v>LOT</v>
          </cell>
          <cell r="J140">
            <v>0</v>
          </cell>
          <cell r="L140">
            <v>0</v>
          </cell>
          <cell r="M140">
            <v>97</v>
          </cell>
          <cell r="N140">
            <v>0</v>
          </cell>
          <cell r="O140">
            <v>63300</v>
          </cell>
          <cell r="Q140">
            <v>63300</v>
          </cell>
          <cell r="S140">
            <v>0</v>
          </cell>
          <cell r="U140">
            <v>0</v>
          </cell>
          <cell r="V140">
            <v>63300</v>
          </cell>
        </row>
        <row r="141">
          <cell r="F141" t="str">
            <v>ALLOWANCE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Q141">
            <v>0</v>
          </cell>
          <cell r="S141">
            <v>0</v>
          </cell>
          <cell r="U141">
            <v>0</v>
          </cell>
          <cell r="V141">
            <v>0</v>
          </cell>
        </row>
        <row r="142">
          <cell r="B142">
            <v>4</v>
          </cell>
          <cell r="D142" t="str">
            <v>A1000</v>
          </cell>
          <cell r="F142" t="str">
            <v>COA - A1000 MTO Allowance - 20%</v>
          </cell>
          <cell r="G142">
            <v>1</v>
          </cell>
          <cell r="H142" t="str">
            <v>LOT</v>
          </cell>
          <cell r="J142">
            <v>0</v>
          </cell>
          <cell r="L142">
            <v>0</v>
          </cell>
          <cell r="M142">
            <v>97</v>
          </cell>
          <cell r="N142">
            <v>0</v>
          </cell>
          <cell r="O142">
            <v>1967214.7800000003</v>
          </cell>
          <cell r="Q142">
            <v>1967214.7800000003</v>
          </cell>
          <cell r="S142">
            <v>0</v>
          </cell>
          <cell r="U142">
            <v>0</v>
          </cell>
          <cell r="V142">
            <v>1967214.7800000003</v>
          </cell>
        </row>
        <row r="143">
          <cell r="B143">
            <v>4</v>
          </cell>
          <cell r="D143" t="str">
            <v>A3000</v>
          </cell>
          <cell r="F143" t="str">
            <v>COA - A3000 MTO Allowance - 20%</v>
          </cell>
          <cell r="G143">
            <v>1</v>
          </cell>
          <cell r="H143" t="str">
            <v>LOT</v>
          </cell>
          <cell r="J143">
            <v>0</v>
          </cell>
          <cell r="L143">
            <v>0</v>
          </cell>
          <cell r="M143">
            <v>97</v>
          </cell>
          <cell r="N143">
            <v>0</v>
          </cell>
          <cell r="O143">
            <v>322513</v>
          </cell>
          <cell r="Q143">
            <v>322513</v>
          </cell>
          <cell r="S143">
            <v>0</v>
          </cell>
          <cell r="U143">
            <v>0</v>
          </cell>
          <cell r="V143">
            <v>322513</v>
          </cell>
        </row>
        <row r="144">
          <cell r="B144">
            <v>4</v>
          </cell>
          <cell r="D144" t="str">
            <v>A5000</v>
          </cell>
          <cell r="F144" t="str">
            <v>COA - A5000 MTO Allowance - 20%</v>
          </cell>
          <cell r="G144">
            <v>1</v>
          </cell>
          <cell r="H144" t="str">
            <v>LOT</v>
          </cell>
          <cell r="J144">
            <v>0</v>
          </cell>
          <cell r="L144">
            <v>0</v>
          </cell>
          <cell r="M144">
            <v>97</v>
          </cell>
          <cell r="N144">
            <v>0</v>
          </cell>
          <cell r="O144">
            <v>74312.2</v>
          </cell>
          <cell r="Q144">
            <v>74312.2</v>
          </cell>
          <cell r="S144">
            <v>0</v>
          </cell>
          <cell r="U144">
            <v>0</v>
          </cell>
          <cell r="V144">
            <v>74312.2</v>
          </cell>
        </row>
        <row r="145">
          <cell r="B145">
            <v>4</v>
          </cell>
          <cell r="D145" t="str">
            <v>A6000</v>
          </cell>
          <cell r="F145" t="str">
            <v>COA - A6000 MTO Allowance - 20%</v>
          </cell>
          <cell r="G145">
            <v>1</v>
          </cell>
          <cell r="H145" t="str">
            <v>LOT</v>
          </cell>
          <cell r="J145">
            <v>0</v>
          </cell>
          <cell r="L145">
            <v>0</v>
          </cell>
          <cell r="M145">
            <v>97</v>
          </cell>
          <cell r="N145">
            <v>0</v>
          </cell>
          <cell r="Q145">
            <v>0</v>
          </cell>
          <cell r="S145">
            <v>0</v>
          </cell>
          <cell r="U145">
            <v>0</v>
          </cell>
          <cell r="V145">
            <v>0</v>
          </cell>
        </row>
        <row r="146">
          <cell r="B146">
            <v>4</v>
          </cell>
          <cell r="D146" t="str">
            <v>A7000</v>
          </cell>
          <cell r="F146" t="str">
            <v>COA - A7000 MTO Allowance - 20%</v>
          </cell>
          <cell r="G146">
            <v>1</v>
          </cell>
          <cell r="H146" t="str">
            <v>LOT</v>
          </cell>
          <cell r="J146">
            <v>0</v>
          </cell>
          <cell r="L146">
            <v>0</v>
          </cell>
          <cell r="M146">
            <v>97</v>
          </cell>
          <cell r="N146">
            <v>0</v>
          </cell>
          <cell r="O146">
            <v>37800</v>
          </cell>
          <cell r="Q146">
            <v>37800</v>
          </cell>
          <cell r="S146">
            <v>0</v>
          </cell>
          <cell r="U146">
            <v>0</v>
          </cell>
          <cell r="V146">
            <v>37800</v>
          </cell>
        </row>
        <row r="147">
          <cell r="B147">
            <v>4</v>
          </cell>
          <cell r="D147" t="str">
            <v>A8000</v>
          </cell>
          <cell r="F147" t="str">
            <v>COA - A8000 MTO Allowance - 20% (S/C Quote)</v>
          </cell>
          <cell r="G147">
            <v>1</v>
          </cell>
          <cell r="H147" t="str">
            <v>LOT</v>
          </cell>
          <cell r="J147">
            <v>0</v>
          </cell>
          <cell r="L147">
            <v>0</v>
          </cell>
          <cell r="M147">
            <v>97</v>
          </cell>
          <cell r="N147">
            <v>0</v>
          </cell>
          <cell r="Q147">
            <v>0</v>
          </cell>
          <cell r="S147">
            <v>0</v>
          </cell>
          <cell r="U147">
            <v>0</v>
          </cell>
          <cell r="V147">
            <v>0</v>
          </cell>
        </row>
        <row r="148">
          <cell r="J148">
            <v>0</v>
          </cell>
          <cell r="L148">
            <v>0</v>
          </cell>
          <cell r="M148">
            <v>0</v>
          </cell>
          <cell r="N148">
            <v>0</v>
          </cell>
          <cell r="Q148">
            <v>0</v>
          </cell>
          <cell r="S148">
            <v>0</v>
          </cell>
          <cell r="U148">
            <v>0</v>
          </cell>
          <cell r="V148">
            <v>0</v>
          </cell>
        </row>
        <row r="149">
          <cell r="F149" t="str">
            <v>TOTAL HOURS (CAMP COST CALC &amp; INDIRECTS)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Q149">
            <v>0</v>
          </cell>
          <cell r="S149">
            <v>0</v>
          </cell>
          <cell r="U149">
            <v>0</v>
          </cell>
          <cell r="V149">
            <v>0</v>
          </cell>
        </row>
        <row r="150">
          <cell r="J150">
            <v>0</v>
          </cell>
          <cell r="L150">
            <v>0</v>
          </cell>
          <cell r="M150">
            <v>0</v>
          </cell>
          <cell r="N150">
            <v>0</v>
          </cell>
          <cell r="Q150">
            <v>0</v>
          </cell>
          <cell r="S150">
            <v>0</v>
          </cell>
          <cell r="U150">
            <v>0</v>
          </cell>
          <cell r="V150">
            <v>0</v>
          </cell>
        </row>
        <row r="151"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Q151">
            <v>0</v>
          </cell>
          <cell r="S151">
            <v>0</v>
          </cell>
          <cell r="U151">
            <v>0</v>
          </cell>
          <cell r="V151">
            <v>0</v>
          </cell>
        </row>
        <row r="152">
          <cell r="J152">
            <v>0</v>
          </cell>
          <cell r="L152">
            <v>0</v>
          </cell>
          <cell r="M152">
            <v>0</v>
          </cell>
          <cell r="N152">
            <v>0</v>
          </cell>
          <cell r="Q152">
            <v>0</v>
          </cell>
          <cell r="S152">
            <v>0</v>
          </cell>
          <cell r="U152">
            <v>0</v>
          </cell>
          <cell r="V152">
            <v>0</v>
          </cell>
        </row>
        <row r="153">
          <cell r="J153">
            <v>0</v>
          </cell>
          <cell r="L153">
            <v>0</v>
          </cell>
          <cell r="M153">
            <v>0</v>
          </cell>
          <cell r="N153">
            <v>0</v>
          </cell>
          <cell r="Q153">
            <v>0</v>
          </cell>
          <cell r="S153">
            <v>0</v>
          </cell>
          <cell r="U153">
            <v>0</v>
          </cell>
          <cell r="V153">
            <v>0</v>
          </cell>
        </row>
        <row r="154">
          <cell r="F154" t="str">
            <v>KP 425.5 (STATION # 4 )</v>
          </cell>
          <cell r="J154">
            <v>0</v>
          </cell>
          <cell r="L154">
            <v>0</v>
          </cell>
          <cell r="M154">
            <v>0</v>
          </cell>
          <cell r="N154">
            <v>0</v>
          </cell>
          <cell r="Q154">
            <v>0</v>
          </cell>
          <cell r="S154">
            <v>0</v>
          </cell>
          <cell r="U154">
            <v>0</v>
          </cell>
          <cell r="V154">
            <v>0</v>
          </cell>
        </row>
        <row r="155">
          <cell r="F155" t="str">
            <v>SITEWORK</v>
          </cell>
          <cell r="J155">
            <v>0</v>
          </cell>
          <cell r="L155">
            <v>0</v>
          </cell>
          <cell r="M155">
            <v>0</v>
          </cell>
          <cell r="N155">
            <v>0</v>
          </cell>
          <cell r="Q155">
            <v>0</v>
          </cell>
          <cell r="S155">
            <v>0</v>
          </cell>
          <cell r="U155">
            <v>0</v>
          </cell>
          <cell r="V155">
            <v>0</v>
          </cell>
        </row>
        <row r="156">
          <cell r="B156" t="str">
            <v>3A</v>
          </cell>
          <cell r="D156" t="str">
            <v>A1000</v>
          </cell>
          <cell r="F156" t="str">
            <v>Top Soil Removal</v>
          </cell>
          <cell r="G156">
            <v>4000</v>
          </cell>
          <cell r="H156" t="str">
            <v>CM</v>
          </cell>
          <cell r="J156">
            <v>0</v>
          </cell>
          <cell r="L156">
            <v>0</v>
          </cell>
          <cell r="M156">
            <v>97</v>
          </cell>
          <cell r="N156">
            <v>0</v>
          </cell>
          <cell r="O156">
            <v>7.5</v>
          </cell>
          <cell r="P156">
            <v>80</v>
          </cell>
          <cell r="Q156">
            <v>30000</v>
          </cell>
          <cell r="S156">
            <v>0</v>
          </cell>
          <cell r="U156">
            <v>0</v>
          </cell>
          <cell r="V156">
            <v>30000</v>
          </cell>
        </row>
        <row r="157">
          <cell r="B157" t="str">
            <v>3A</v>
          </cell>
          <cell r="D157" t="str">
            <v>A1000</v>
          </cell>
          <cell r="F157" t="str">
            <v>Grade Site: Cut &amp; Fill</v>
          </cell>
          <cell r="G157">
            <v>3000</v>
          </cell>
          <cell r="H157" t="str">
            <v>CM</v>
          </cell>
          <cell r="J157">
            <v>0</v>
          </cell>
          <cell r="L157">
            <v>0</v>
          </cell>
          <cell r="M157">
            <v>97</v>
          </cell>
          <cell r="N157">
            <v>0</v>
          </cell>
          <cell r="O157">
            <v>7.5</v>
          </cell>
          <cell r="P157">
            <v>90</v>
          </cell>
          <cell r="Q157">
            <v>22500</v>
          </cell>
          <cell r="S157">
            <v>0</v>
          </cell>
          <cell r="U157">
            <v>0</v>
          </cell>
          <cell r="V157">
            <v>22500</v>
          </cell>
        </row>
        <row r="158">
          <cell r="B158" t="str">
            <v>3A</v>
          </cell>
          <cell r="D158" t="str">
            <v>A1000</v>
          </cell>
          <cell r="F158" t="str">
            <v>Berm Fill</v>
          </cell>
          <cell r="G158">
            <v>5345</v>
          </cell>
          <cell r="H158" t="str">
            <v>CM</v>
          </cell>
          <cell r="J158">
            <v>0</v>
          </cell>
          <cell r="L158">
            <v>0</v>
          </cell>
          <cell r="M158">
            <v>97</v>
          </cell>
          <cell r="N158">
            <v>0</v>
          </cell>
          <cell r="O158">
            <v>7.5</v>
          </cell>
          <cell r="P158">
            <v>801.75</v>
          </cell>
          <cell r="Q158">
            <v>40087.5</v>
          </cell>
          <cell r="S158">
            <v>0</v>
          </cell>
          <cell r="U158">
            <v>0</v>
          </cell>
          <cell r="V158">
            <v>40087.5</v>
          </cell>
        </row>
        <row r="159">
          <cell r="B159" t="str">
            <v>3A</v>
          </cell>
          <cell r="D159" t="str">
            <v>A1000</v>
          </cell>
          <cell r="F159" t="str">
            <v>20 Dia. Crushed gravel (Cover all site)</v>
          </cell>
          <cell r="G159">
            <v>1000</v>
          </cell>
          <cell r="H159" t="str">
            <v>CM</v>
          </cell>
          <cell r="J159">
            <v>0</v>
          </cell>
          <cell r="L159">
            <v>0</v>
          </cell>
          <cell r="M159">
            <v>97</v>
          </cell>
          <cell r="N159">
            <v>0</v>
          </cell>
          <cell r="O159">
            <v>36</v>
          </cell>
          <cell r="P159">
            <v>100</v>
          </cell>
          <cell r="Q159">
            <v>36000</v>
          </cell>
          <cell r="S159">
            <v>0</v>
          </cell>
          <cell r="U159">
            <v>0</v>
          </cell>
          <cell r="V159">
            <v>36000</v>
          </cell>
        </row>
        <row r="160">
          <cell r="B160" t="str">
            <v>3A</v>
          </cell>
          <cell r="D160" t="str">
            <v>A1000</v>
          </cell>
          <cell r="F160" t="str">
            <v>Site Clearing, Logging  and Grubbing</v>
          </cell>
          <cell r="G160">
            <v>21600</v>
          </cell>
          <cell r="H160" t="str">
            <v>SM</v>
          </cell>
          <cell r="J160">
            <v>0</v>
          </cell>
          <cell r="L160">
            <v>0</v>
          </cell>
          <cell r="M160">
            <v>97</v>
          </cell>
          <cell r="N160">
            <v>0</v>
          </cell>
          <cell r="O160">
            <v>1.1499999999999999</v>
          </cell>
          <cell r="P160">
            <v>864</v>
          </cell>
          <cell r="Q160">
            <v>24839.999999999996</v>
          </cell>
          <cell r="S160">
            <v>0</v>
          </cell>
          <cell r="U160">
            <v>0</v>
          </cell>
          <cell r="V160">
            <v>24839.999999999996</v>
          </cell>
        </row>
        <row r="161">
          <cell r="F161" t="str">
            <v>ROAD WORK</v>
          </cell>
          <cell r="J161">
            <v>0</v>
          </cell>
          <cell r="L161">
            <v>0</v>
          </cell>
          <cell r="M161">
            <v>0</v>
          </cell>
          <cell r="N161">
            <v>0</v>
          </cell>
          <cell r="Q161">
            <v>0</v>
          </cell>
          <cell r="S161">
            <v>0</v>
          </cell>
          <cell r="U161">
            <v>0</v>
          </cell>
          <cell r="V161">
            <v>0</v>
          </cell>
        </row>
        <row r="162">
          <cell r="B162" t="str">
            <v>3A</v>
          </cell>
          <cell r="D162" t="str">
            <v>A3000</v>
          </cell>
          <cell r="F162" t="str">
            <v>80 Dia. Crushed gravel</v>
          </cell>
          <cell r="G162">
            <v>1550</v>
          </cell>
          <cell r="H162" t="str">
            <v>CM</v>
          </cell>
          <cell r="J162">
            <v>0</v>
          </cell>
          <cell r="L162">
            <v>0</v>
          </cell>
          <cell r="M162">
            <v>97</v>
          </cell>
          <cell r="N162">
            <v>0</v>
          </cell>
          <cell r="O162">
            <v>36</v>
          </cell>
          <cell r="P162">
            <v>155</v>
          </cell>
          <cell r="Q162">
            <v>55800</v>
          </cell>
          <cell r="S162">
            <v>0</v>
          </cell>
          <cell r="U162">
            <v>0</v>
          </cell>
          <cell r="V162">
            <v>55800</v>
          </cell>
        </row>
        <row r="163">
          <cell r="B163" t="str">
            <v>3A</v>
          </cell>
          <cell r="D163" t="str">
            <v>A3000</v>
          </cell>
          <cell r="F163" t="str">
            <v>40 Dia. Crushed gravel</v>
          </cell>
          <cell r="G163">
            <v>850</v>
          </cell>
          <cell r="H163" t="str">
            <v>CM</v>
          </cell>
          <cell r="J163">
            <v>0</v>
          </cell>
          <cell r="L163">
            <v>0</v>
          </cell>
          <cell r="M163">
            <v>97</v>
          </cell>
          <cell r="N163">
            <v>0</v>
          </cell>
          <cell r="O163">
            <v>36</v>
          </cell>
          <cell r="P163">
            <v>85</v>
          </cell>
          <cell r="Q163">
            <v>30600</v>
          </cell>
          <cell r="S163">
            <v>0</v>
          </cell>
          <cell r="U163">
            <v>0</v>
          </cell>
          <cell r="V163">
            <v>30600</v>
          </cell>
        </row>
        <row r="164">
          <cell r="B164" t="str">
            <v>3A</v>
          </cell>
          <cell r="D164" t="str">
            <v>A3000</v>
          </cell>
          <cell r="F164" t="str">
            <v>Ditch Excavation</v>
          </cell>
          <cell r="G164">
            <v>600</v>
          </cell>
          <cell r="H164" t="str">
            <v>CM</v>
          </cell>
          <cell r="J164">
            <v>0</v>
          </cell>
          <cell r="L164">
            <v>0</v>
          </cell>
          <cell r="M164">
            <v>97</v>
          </cell>
          <cell r="N164">
            <v>0</v>
          </cell>
          <cell r="O164">
            <v>7.5</v>
          </cell>
          <cell r="P164">
            <v>36</v>
          </cell>
          <cell r="Q164">
            <v>4500</v>
          </cell>
          <cell r="S164">
            <v>0</v>
          </cell>
          <cell r="U164">
            <v>0</v>
          </cell>
          <cell r="V164">
            <v>4500</v>
          </cell>
        </row>
        <row r="165">
          <cell r="B165" t="str">
            <v>3A</v>
          </cell>
          <cell r="D165" t="str">
            <v>A3000</v>
          </cell>
          <cell r="F165" t="str">
            <v>400 Dia. Culverts</v>
          </cell>
          <cell r="G165">
            <v>45</v>
          </cell>
          <cell r="H165" t="str">
            <v>M</v>
          </cell>
          <cell r="J165">
            <v>0</v>
          </cell>
          <cell r="L165">
            <v>0</v>
          </cell>
          <cell r="M165">
            <v>97</v>
          </cell>
          <cell r="N165">
            <v>0</v>
          </cell>
          <cell r="O165">
            <v>68</v>
          </cell>
          <cell r="P165">
            <v>6.75</v>
          </cell>
          <cell r="Q165">
            <v>3060</v>
          </cell>
          <cell r="S165">
            <v>0</v>
          </cell>
          <cell r="U165">
            <v>0</v>
          </cell>
          <cell r="V165">
            <v>3060</v>
          </cell>
        </row>
        <row r="166">
          <cell r="B166" t="str">
            <v>3A</v>
          </cell>
          <cell r="D166" t="str">
            <v>A3000</v>
          </cell>
          <cell r="F166" t="str">
            <v>400 Dia. Coupler</v>
          </cell>
          <cell r="G166">
            <v>8</v>
          </cell>
          <cell r="H166" t="str">
            <v>M</v>
          </cell>
          <cell r="J166">
            <v>0</v>
          </cell>
          <cell r="L166">
            <v>0</v>
          </cell>
          <cell r="M166">
            <v>97</v>
          </cell>
          <cell r="N166">
            <v>0</v>
          </cell>
          <cell r="O166">
            <v>46</v>
          </cell>
          <cell r="P166">
            <v>4</v>
          </cell>
          <cell r="Q166">
            <v>368</v>
          </cell>
          <cell r="S166">
            <v>0</v>
          </cell>
          <cell r="U166">
            <v>0</v>
          </cell>
          <cell r="V166">
            <v>368</v>
          </cell>
        </row>
        <row r="167">
          <cell r="B167" t="str">
            <v>3A</v>
          </cell>
          <cell r="D167" t="str">
            <v>A7000</v>
          </cell>
          <cell r="F167" t="str">
            <v>6' chain link fence</v>
          </cell>
          <cell r="G167">
            <v>825</v>
          </cell>
          <cell r="H167" t="str">
            <v>M</v>
          </cell>
          <cell r="J167">
            <v>0</v>
          </cell>
          <cell r="L167">
            <v>0</v>
          </cell>
          <cell r="M167">
            <v>97</v>
          </cell>
          <cell r="N167">
            <v>0</v>
          </cell>
          <cell r="O167">
            <v>42</v>
          </cell>
          <cell r="P167">
            <v>165</v>
          </cell>
          <cell r="Q167">
            <v>34650</v>
          </cell>
          <cell r="S167">
            <v>0</v>
          </cell>
          <cell r="U167">
            <v>0</v>
          </cell>
          <cell r="V167">
            <v>34650</v>
          </cell>
        </row>
        <row r="168">
          <cell r="B168" t="str">
            <v>3A</v>
          </cell>
          <cell r="D168" t="str">
            <v>A7000</v>
          </cell>
          <cell r="F168" t="str">
            <v>Double Gates</v>
          </cell>
          <cell r="G168">
            <v>3</v>
          </cell>
          <cell r="H168" t="str">
            <v>EA</v>
          </cell>
          <cell r="J168">
            <v>0</v>
          </cell>
          <cell r="L168">
            <v>0</v>
          </cell>
          <cell r="M168">
            <v>97</v>
          </cell>
          <cell r="N168">
            <v>0</v>
          </cell>
          <cell r="O168">
            <v>850</v>
          </cell>
          <cell r="P168">
            <v>1.5</v>
          </cell>
          <cell r="Q168">
            <v>2550</v>
          </cell>
          <cell r="S168">
            <v>0</v>
          </cell>
          <cell r="U168">
            <v>0</v>
          </cell>
          <cell r="V168">
            <v>2550</v>
          </cell>
        </row>
        <row r="169">
          <cell r="B169" t="str">
            <v>3A</v>
          </cell>
          <cell r="D169" t="str">
            <v>A7000</v>
          </cell>
          <cell r="F169" t="str">
            <v>Man gates</v>
          </cell>
          <cell r="G169">
            <v>3</v>
          </cell>
          <cell r="H169" t="str">
            <v>EA</v>
          </cell>
          <cell r="J169">
            <v>0</v>
          </cell>
          <cell r="L169">
            <v>0</v>
          </cell>
          <cell r="M169">
            <v>97</v>
          </cell>
          <cell r="N169">
            <v>0</v>
          </cell>
          <cell r="O169">
            <v>325</v>
          </cell>
          <cell r="P169">
            <v>3</v>
          </cell>
          <cell r="Q169">
            <v>975</v>
          </cell>
          <cell r="S169">
            <v>0</v>
          </cell>
          <cell r="U169">
            <v>0</v>
          </cell>
          <cell r="V169">
            <v>975</v>
          </cell>
        </row>
        <row r="170">
          <cell r="F170" t="str">
            <v>STORM POND</v>
          </cell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Q170">
            <v>0</v>
          </cell>
          <cell r="S170">
            <v>0</v>
          </cell>
          <cell r="U170">
            <v>0</v>
          </cell>
          <cell r="V170">
            <v>0</v>
          </cell>
        </row>
        <row r="171">
          <cell r="B171" t="str">
            <v>3A</v>
          </cell>
          <cell r="D171" t="str">
            <v>A5000</v>
          </cell>
          <cell r="F171" t="str">
            <v>Excavation</v>
          </cell>
          <cell r="G171">
            <v>620</v>
          </cell>
          <cell r="H171" t="str">
            <v>CM</v>
          </cell>
          <cell r="J171">
            <v>0</v>
          </cell>
          <cell r="L171">
            <v>0</v>
          </cell>
          <cell r="M171">
            <v>97</v>
          </cell>
          <cell r="N171">
            <v>0</v>
          </cell>
          <cell r="O171">
            <v>7.5</v>
          </cell>
          <cell r="P171">
            <v>37.199999999999996</v>
          </cell>
          <cell r="Q171">
            <v>4650</v>
          </cell>
          <cell r="S171">
            <v>0</v>
          </cell>
          <cell r="U171">
            <v>0</v>
          </cell>
          <cell r="V171">
            <v>4650</v>
          </cell>
        </row>
        <row r="172">
          <cell r="B172" t="str">
            <v>3A</v>
          </cell>
          <cell r="D172" t="str">
            <v>A5000</v>
          </cell>
          <cell r="F172" t="str">
            <v>20 Dia. Crushed Gravel</v>
          </cell>
          <cell r="G172">
            <v>350</v>
          </cell>
          <cell r="H172" t="str">
            <v>CM</v>
          </cell>
          <cell r="J172">
            <v>0</v>
          </cell>
          <cell r="L172">
            <v>0</v>
          </cell>
          <cell r="M172">
            <v>97</v>
          </cell>
          <cell r="N172">
            <v>0</v>
          </cell>
          <cell r="O172">
            <v>36</v>
          </cell>
          <cell r="P172">
            <v>35</v>
          </cell>
          <cell r="Q172">
            <v>12600</v>
          </cell>
          <cell r="S172">
            <v>0</v>
          </cell>
          <cell r="U172">
            <v>0</v>
          </cell>
          <cell r="V172">
            <v>12600</v>
          </cell>
        </row>
        <row r="173">
          <cell r="B173" t="str">
            <v>3A</v>
          </cell>
          <cell r="D173" t="str">
            <v>A5000</v>
          </cell>
          <cell r="F173" t="str">
            <v>Liner Enivro Liner 6030 (Layfield)</v>
          </cell>
          <cell r="G173">
            <v>4500</v>
          </cell>
          <cell r="H173" t="str">
            <v>SM</v>
          </cell>
          <cell r="J173">
            <v>0</v>
          </cell>
          <cell r="L173">
            <v>0</v>
          </cell>
          <cell r="M173">
            <v>97</v>
          </cell>
          <cell r="N173">
            <v>0</v>
          </cell>
          <cell r="O173">
            <v>7.5</v>
          </cell>
          <cell r="P173">
            <v>67.5</v>
          </cell>
          <cell r="Q173">
            <v>33750</v>
          </cell>
          <cell r="S173">
            <v>0</v>
          </cell>
          <cell r="U173">
            <v>0</v>
          </cell>
          <cell r="V173">
            <v>33750</v>
          </cell>
        </row>
        <row r="174">
          <cell r="B174" t="str">
            <v>3A</v>
          </cell>
          <cell r="D174" t="str">
            <v>A5000</v>
          </cell>
          <cell r="F174" t="str">
            <v>Geotextile LP8 (Layfield)</v>
          </cell>
          <cell r="G174">
            <v>13500</v>
          </cell>
          <cell r="H174" t="str">
            <v>SM</v>
          </cell>
          <cell r="J174">
            <v>0</v>
          </cell>
          <cell r="L174">
            <v>0</v>
          </cell>
          <cell r="M174">
            <v>97</v>
          </cell>
          <cell r="N174">
            <v>0</v>
          </cell>
          <cell r="O174">
            <v>2</v>
          </cell>
          <cell r="P174">
            <v>202.5</v>
          </cell>
          <cell r="Q174">
            <v>27000</v>
          </cell>
          <cell r="S174">
            <v>0</v>
          </cell>
          <cell r="U174">
            <v>0</v>
          </cell>
          <cell r="V174">
            <v>27000</v>
          </cell>
        </row>
        <row r="175">
          <cell r="B175" t="str">
            <v>3A</v>
          </cell>
          <cell r="D175" t="str">
            <v>A5000</v>
          </cell>
          <cell r="F175" t="str">
            <v>Sluice gate</v>
          </cell>
          <cell r="G175">
            <v>1</v>
          </cell>
          <cell r="H175" t="str">
            <v>EA</v>
          </cell>
          <cell r="J175">
            <v>0</v>
          </cell>
          <cell r="L175">
            <v>0</v>
          </cell>
          <cell r="M175">
            <v>97</v>
          </cell>
          <cell r="N175">
            <v>0</v>
          </cell>
          <cell r="O175">
            <v>7185</v>
          </cell>
          <cell r="P175">
            <v>10</v>
          </cell>
          <cell r="Q175">
            <v>7185</v>
          </cell>
          <cell r="S175">
            <v>0</v>
          </cell>
          <cell r="U175">
            <v>0</v>
          </cell>
          <cell r="V175">
            <v>7185</v>
          </cell>
        </row>
        <row r="176">
          <cell r="B176" t="str">
            <v>3A</v>
          </cell>
          <cell r="D176" t="str">
            <v>A5000</v>
          </cell>
          <cell r="F176" t="str">
            <v>Concrete</v>
          </cell>
          <cell r="G176">
            <v>10</v>
          </cell>
          <cell r="H176" t="str">
            <v>CM</v>
          </cell>
          <cell r="J176">
            <v>0</v>
          </cell>
          <cell r="L176">
            <v>0</v>
          </cell>
          <cell r="M176">
            <v>97</v>
          </cell>
          <cell r="N176">
            <v>0</v>
          </cell>
          <cell r="O176">
            <v>1450</v>
          </cell>
          <cell r="P176">
            <v>80</v>
          </cell>
          <cell r="Q176">
            <v>14500</v>
          </cell>
          <cell r="S176">
            <v>0</v>
          </cell>
          <cell r="U176">
            <v>0</v>
          </cell>
          <cell r="V176">
            <v>14500</v>
          </cell>
        </row>
        <row r="177">
          <cell r="F177" t="str">
            <v xml:space="preserve">SUBSTATION  </v>
          </cell>
          <cell r="J177">
            <v>0</v>
          </cell>
          <cell r="L177">
            <v>0</v>
          </cell>
          <cell r="M177">
            <v>0</v>
          </cell>
          <cell r="N177">
            <v>0</v>
          </cell>
          <cell r="P177">
            <v>0</v>
          </cell>
          <cell r="Q177">
            <v>0</v>
          </cell>
          <cell r="S177">
            <v>0</v>
          </cell>
          <cell r="U177">
            <v>0</v>
          </cell>
          <cell r="V177">
            <v>0</v>
          </cell>
        </row>
        <row r="178">
          <cell r="B178" t="str">
            <v>3A</v>
          </cell>
          <cell r="D178" t="str">
            <v>A1000</v>
          </cell>
          <cell r="F178" t="str">
            <v>40 Dia. Crushed gravel</v>
          </cell>
          <cell r="G178">
            <v>90</v>
          </cell>
          <cell r="H178" t="str">
            <v>CM</v>
          </cell>
          <cell r="J178">
            <v>0</v>
          </cell>
          <cell r="L178">
            <v>0</v>
          </cell>
          <cell r="M178">
            <v>97</v>
          </cell>
          <cell r="N178">
            <v>0</v>
          </cell>
          <cell r="O178">
            <v>36</v>
          </cell>
          <cell r="P178">
            <v>9</v>
          </cell>
          <cell r="Q178">
            <v>3240</v>
          </cell>
          <cell r="S178">
            <v>0</v>
          </cell>
          <cell r="U178">
            <v>0</v>
          </cell>
          <cell r="V178">
            <v>3240</v>
          </cell>
        </row>
        <row r="179">
          <cell r="F179" t="str">
            <v>FOUNDATION EXCAVATION</v>
          </cell>
          <cell r="J179">
            <v>0</v>
          </cell>
          <cell r="L179">
            <v>0</v>
          </cell>
          <cell r="M179">
            <v>0</v>
          </cell>
          <cell r="N179">
            <v>0</v>
          </cell>
          <cell r="Q179">
            <v>0</v>
          </cell>
          <cell r="S179">
            <v>0</v>
          </cell>
          <cell r="U179">
            <v>0</v>
          </cell>
          <cell r="V179">
            <v>0</v>
          </cell>
        </row>
        <row r="180">
          <cell r="B180" t="str">
            <v>3A</v>
          </cell>
          <cell r="D180" t="str">
            <v>A1000</v>
          </cell>
          <cell r="F180" t="str">
            <v>Excavation for Pumps</v>
          </cell>
          <cell r="G180">
            <v>360</v>
          </cell>
          <cell r="H180" t="str">
            <v>CM</v>
          </cell>
          <cell r="J180">
            <v>0</v>
          </cell>
          <cell r="L180">
            <v>0</v>
          </cell>
          <cell r="M180">
            <v>97</v>
          </cell>
          <cell r="N180">
            <v>0</v>
          </cell>
          <cell r="O180">
            <v>15</v>
          </cell>
          <cell r="P180">
            <v>21.599999999999998</v>
          </cell>
          <cell r="Q180">
            <v>5400</v>
          </cell>
          <cell r="S180">
            <v>0</v>
          </cell>
          <cell r="U180">
            <v>0</v>
          </cell>
          <cell r="V180">
            <v>5400</v>
          </cell>
        </row>
        <row r="181">
          <cell r="B181" t="str">
            <v>3A</v>
          </cell>
          <cell r="D181" t="str">
            <v>A1000</v>
          </cell>
          <cell r="F181" t="str">
            <v>Excavation for Bldgs</v>
          </cell>
          <cell r="G181">
            <v>170</v>
          </cell>
          <cell r="H181" t="str">
            <v>CM</v>
          </cell>
          <cell r="J181">
            <v>0</v>
          </cell>
          <cell r="L181">
            <v>0</v>
          </cell>
          <cell r="M181">
            <v>97</v>
          </cell>
          <cell r="N181">
            <v>0</v>
          </cell>
          <cell r="O181">
            <v>15</v>
          </cell>
          <cell r="P181">
            <v>10.199999999999999</v>
          </cell>
          <cell r="Q181">
            <v>2550</v>
          </cell>
          <cell r="S181">
            <v>0</v>
          </cell>
          <cell r="U181">
            <v>0</v>
          </cell>
          <cell r="V181">
            <v>2550</v>
          </cell>
        </row>
        <row r="182">
          <cell r="B182" t="str">
            <v>3A</v>
          </cell>
          <cell r="D182" t="str">
            <v>A1000</v>
          </cell>
          <cell r="F182" t="str">
            <v>Backfill Fnds</v>
          </cell>
          <cell r="G182">
            <v>350</v>
          </cell>
          <cell r="H182" t="str">
            <v>CM</v>
          </cell>
          <cell r="J182">
            <v>0</v>
          </cell>
          <cell r="L182">
            <v>0</v>
          </cell>
          <cell r="M182">
            <v>97</v>
          </cell>
          <cell r="N182">
            <v>0</v>
          </cell>
          <cell r="O182">
            <v>18</v>
          </cell>
          <cell r="P182">
            <v>35</v>
          </cell>
          <cell r="Q182">
            <v>6300</v>
          </cell>
          <cell r="S182">
            <v>0</v>
          </cell>
          <cell r="U182">
            <v>0</v>
          </cell>
          <cell r="V182">
            <v>6300</v>
          </cell>
        </row>
        <row r="183">
          <cell r="B183" t="str">
            <v>3A</v>
          </cell>
          <cell r="D183" t="str">
            <v>A1000</v>
          </cell>
          <cell r="F183" t="str">
            <v>Backfill Bldgs</v>
          </cell>
          <cell r="G183">
            <v>175</v>
          </cell>
          <cell r="H183" t="str">
            <v>CM</v>
          </cell>
          <cell r="J183">
            <v>0</v>
          </cell>
          <cell r="L183">
            <v>0</v>
          </cell>
          <cell r="M183">
            <v>97</v>
          </cell>
          <cell r="N183">
            <v>0</v>
          </cell>
          <cell r="O183">
            <v>18</v>
          </cell>
          <cell r="P183">
            <v>17.5</v>
          </cell>
          <cell r="Q183">
            <v>3150</v>
          </cell>
          <cell r="S183">
            <v>0</v>
          </cell>
          <cell r="U183">
            <v>0</v>
          </cell>
          <cell r="V183">
            <v>3150</v>
          </cell>
        </row>
        <row r="184">
          <cell r="B184" t="str">
            <v>3A</v>
          </cell>
          <cell r="D184" t="str">
            <v>A1000</v>
          </cell>
          <cell r="F184" t="str">
            <v>20 Dia. Crushed Gravel Floor in P/H</v>
          </cell>
          <cell r="G184">
            <v>100</v>
          </cell>
          <cell r="H184" t="str">
            <v>CM</v>
          </cell>
          <cell r="J184">
            <v>0</v>
          </cell>
          <cell r="L184">
            <v>0</v>
          </cell>
          <cell r="M184">
            <v>97</v>
          </cell>
          <cell r="N184">
            <v>0</v>
          </cell>
          <cell r="O184">
            <v>36</v>
          </cell>
          <cell r="P184">
            <v>10</v>
          </cell>
          <cell r="Q184">
            <v>3600</v>
          </cell>
          <cell r="S184">
            <v>0</v>
          </cell>
          <cell r="U184">
            <v>0</v>
          </cell>
          <cell r="V184">
            <v>3600</v>
          </cell>
        </row>
        <row r="185">
          <cell r="F185" t="str">
            <v>SUMP TANK</v>
          </cell>
          <cell r="J185">
            <v>0</v>
          </cell>
          <cell r="L185">
            <v>0</v>
          </cell>
          <cell r="M185">
            <v>0</v>
          </cell>
          <cell r="N185">
            <v>0</v>
          </cell>
          <cell r="Q185">
            <v>0</v>
          </cell>
          <cell r="S185">
            <v>0</v>
          </cell>
          <cell r="U185">
            <v>0</v>
          </cell>
          <cell r="V185">
            <v>0</v>
          </cell>
        </row>
        <row r="186">
          <cell r="B186" t="str">
            <v>3A</v>
          </cell>
          <cell r="D186" t="str">
            <v>A1000</v>
          </cell>
          <cell r="F186" t="str">
            <v>Excavation</v>
          </cell>
          <cell r="G186">
            <v>205</v>
          </cell>
          <cell r="H186" t="str">
            <v>CM</v>
          </cell>
          <cell r="J186">
            <v>0</v>
          </cell>
          <cell r="L186">
            <v>0</v>
          </cell>
          <cell r="M186">
            <v>97</v>
          </cell>
          <cell r="N186">
            <v>0</v>
          </cell>
          <cell r="O186">
            <v>7.5</v>
          </cell>
          <cell r="P186">
            <v>12.299999999999999</v>
          </cell>
          <cell r="Q186">
            <v>1537.5</v>
          </cell>
          <cell r="S186">
            <v>0</v>
          </cell>
          <cell r="U186">
            <v>0</v>
          </cell>
          <cell r="V186">
            <v>1537.5</v>
          </cell>
        </row>
        <row r="187">
          <cell r="B187" t="str">
            <v>3A</v>
          </cell>
          <cell r="D187" t="str">
            <v>A1000</v>
          </cell>
          <cell r="F187" t="str">
            <v>Native Backfill</v>
          </cell>
          <cell r="G187">
            <v>130</v>
          </cell>
          <cell r="H187" t="str">
            <v>CM</v>
          </cell>
          <cell r="J187">
            <v>0</v>
          </cell>
          <cell r="L187">
            <v>0</v>
          </cell>
          <cell r="M187">
            <v>97</v>
          </cell>
          <cell r="N187">
            <v>0</v>
          </cell>
          <cell r="O187">
            <v>7.5</v>
          </cell>
          <cell r="P187">
            <v>13</v>
          </cell>
          <cell r="Q187">
            <v>975</v>
          </cell>
          <cell r="S187">
            <v>0</v>
          </cell>
          <cell r="U187">
            <v>0</v>
          </cell>
          <cell r="V187">
            <v>975</v>
          </cell>
        </row>
        <row r="188">
          <cell r="B188" t="str">
            <v>3A</v>
          </cell>
          <cell r="D188" t="str">
            <v>A1000</v>
          </cell>
          <cell r="F188" t="str">
            <v>Pea Gravel Backfill</v>
          </cell>
          <cell r="G188">
            <v>60</v>
          </cell>
          <cell r="H188" t="str">
            <v>CM</v>
          </cell>
          <cell r="J188">
            <v>0</v>
          </cell>
          <cell r="L188">
            <v>0</v>
          </cell>
          <cell r="M188">
            <v>97</v>
          </cell>
          <cell r="N188">
            <v>0</v>
          </cell>
          <cell r="O188">
            <v>36</v>
          </cell>
          <cell r="P188">
            <v>6</v>
          </cell>
          <cell r="Q188">
            <v>2160</v>
          </cell>
          <cell r="S188">
            <v>0</v>
          </cell>
          <cell r="U188">
            <v>0</v>
          </cell>
          <cell r="V188">
            <v>2160</v>
          </cell>
        </row>
        <row r="189">
          <cell r="B189" t="str">
            <v>3A</v>
          </cell>
          <cell r="D189" t="str">
            <v>A1000</v>
          </cell>
          <cell r="F189" t="str">
            <v>Geotextile (Layfield)</v>
          </cell>
          <cell r="G189">
            <v>160</v>
          </cell>
          <cell r="H189" t="str">
            <v>SM</v>
          </cell>
          <cell r="J189">
            <v>0</v>
          </cell>
          <cell r="L189">
            <v>0</v>
          </cell>
          <cell r="M189">
            <v>97</v>
          </cell>
          <cell r="N189">
            <v>0</v>
          </cell>
          <cell r="O189">
            <v>2</v>
          </cell>
          <cell r="P189">
            <v>2.4</v>
          </cell>
          <cell r="Q189">
            <v>320</v>
          </cell>
          <cell r="S189">
            <v>0</v>
          </cell>
          <cell r="U189">
            <v>0</v>
          </cell>
          <cell r="V189">
            <v>320</v>
          </cell>
        </row>
        <row r="190">
          <cell r="F190" t="str">
            <v>UNDERGROUND PIPING EXCAVATION</v>
          </cell>
          <cell r="J190">
            <v>0</v>
          </cell>
          <cell r="L190">
            <v>0</v>
          </cell>
          <cell r="M190">
            <v>0</v>
          </cell>
          <cell r="N190">
            <v>0</v>
          </cell>
          <cell r="Q190">
            <v>0</v>
          </cell>
          <cell r="S190">
            <v>0</v>
          </cell>
          <cell r="U190">
            <v>0</v>
          </cell>
          <cell r="V190">
            <v>0</v>
          </cell>
        </row>
        <row r="191">
          <cell r="B191" t="str">
            <v>3A</v>
          </cell>
          <cell r="D191" t="str">
            <v>A1000</v>
          </cell>
          <cell r="F191" t="str">
            <v>Excavation</v>
          </cell>
          <cell r="G191">
            <v>845</v>
          </cell>
          <cell r="H191" t="str">
            <v>CM</v>
          </cell>
          <cell r="J191">
            <v>0</v>
          </cell>
          <cell r="L191">
            <v>0</v>
          </cell>
          <cell r="M191">
            <v>97</v>
          </cell>
          <cell r="N191">
            <v>0</v>
          </cell>
          <cell r="O191">
            <v>7.5</v>
          </cell>
          <cell r="P191">
            <v>50.699999999999996</v>
          </cell>
          <cell r="Q191">
            <v>6337.5</v>
          </cell>
          <cell r="S191">
            <v>0</v>
          </cell>
          <cell r="U191">
            <v>0</v>
          </cell>
          <cell r="V191">
            <v>6337.5</v>
          </cell>
        </row>
        <row r="192">
          <cell r="B192" t="str">
            <v>3A</v>
          </cell>
          <cell r="D192" t="str">
            <v>A1000</v>
          </cell>
          <cell r="F192" t="str">
            <v>Sand Bedding</v>
          </cell>
          <cell r="G192">
            <v>87</v>
          </cell>
          <cell r="H192" t="str">
            <v>CM</v>
          </cell>
          <cell r="J192">
            <v>0</v>
          </cell>
          <cell r="L192">
            <v>0</v>
          </cell>
          <cell r="M192">
            <v>97</v>
          </cell>
          <cell r="N192">
            <v>0</v>
          </cell>
          <cell r="O192">
            <v>28</v>
          </cell>
          <cell r="P192">
            <v>8.7000000000000011</v>
          </cell>
          <cell r="Q192">
            <v>2436</v>
          </cell>
          <cell r="S192">
            <v>0</v>
          </cell>
          <cell r="U192">
            <v>0</v>
          </cell>
          <cell r="V192">
            <v>2436</v>
          </cell>
        </row>
        <row r="193">
          <cell r="B193" t="str">
            <v>3A</v>
          </cell>
          <cell r="D193" t="str">
            <v>A1000</v>
          </cell>
          <cell r="F193" t="str">
            <v>Native backfill and compaction</v>
          </cell>
          <cell r="G193">
            <v>759</v>
          </cell>
          <cell r="H193" t="str">
            <v>CM</v>
          </cell>
          <cell r="J193">
            <v>0</v>
          </cell>
          <cell r="L193">
            <v>0</v>
          </cell>
          <cell r="M193">
            <v>97</v>
          </cell>
          <cell r="N193">
            <v>0</v>
          </cell>
          <cell r="O193">
            <v>8.5</v>
          </cell>
          <cell r="P193">
            <v>75.900000000000006</v>
          </cell>
          <cell r="Q193">
            <v>6451.5</v>
          </cell>
          <cell r="S193">
            <v>0</v>
          </cell>
          <cell r="U193">
            <v>0</v>
          </cell>
          <cell r="V193">
            <v>6451.5</v>
          </cell>
        </row>
        <row r="194">
          <cell r="F194" t="str">
            <v>PERMANENT ACCESS ROAD</v>
          </cell>
          <cell r="J194">
            <v>0</v>
          </cell>
          <cell r="L194">
            <v>0</v>
          </cell>
          <cell r="M194">
            <v>0</v>
          </cell>
          <cell r="N194">
            <v>0</v>
          </cell>
          <cell r="Q194">
            <v>0</v>
          </cell>
          <cell r="S194">
            <v>0</v>
          </cell>
          <cell r="U194">
            <v>0</v>
          </cell>
          <cell r="V194">
            <v>0</v>
          </cell>
        </row>
        <row r="195">
          <cell r="B195" t="str">
            <v>3A</v>
          </cell>
          <cell r="D195" t="str">
            <v>A3000</v>
          </cell>
          <cell r="F195" t="str">
            <v>Access Road - ROW 427 to KP 425.5 - Gravel</v>
          </cell>
          <cell r="G195">
            <v>1.5</v>
          </cell>
          <cell r="H195" t="str">
            <v>KM</v>
          </cell>
          <cell r="J195">
            <v>0</v>
          </cell>
          <cell r="L195">
            <v>0</v>
          </cell>
          <cell r="M195">
            <v>97</v>
          </cell>
          <cell r="N195">
            <v>0</v>
          </cell>
          <cell r="O195">
            <v>65000</v>
          </cell>
          <cell r="P195">
            <v>750</v>
          </cell>
          <cell r="Q195">
            <v>97500</v>
          </cell>
          <cell r="S195">
            <v>0</v>
          </cell>
          <cell r="U195">
            <v>0</v>
          </cell>
          <cell r="V195">
            <v>97500</v>
          </cell>
        </row>
        <row r="196">
          <cell r="F196" t="str">
            <v>MISC ITEMS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Q196">
            <v>0</v>
          </cell>
          <cell r="S196">
            <v>0</v>
          </cell>
          <cell r="U196">
            <v>0</v>
          </cell>
          <cell r="V196">
            <v>0</v>
          </cell>
        </row>
        <row r="197">
          <cell r="B197" t="str">
            <v>3A</v>
          </cell>
          <cell r="D197" t="str">
            <v>A1000</v>
          </cell>
          <cell r="F197" t="str">
            <v>Reclaim Bin - Garbage Dumpster (initial cost)</v>
          </cell>
          <cell r="G197">
            <v>1</v>
          </cell>
          <cell r="H197" t="str">
            <v>EA</v>
          </cell>
          <cell r="J197">
            <v>0</v>
          </cell>
          <cell r="L197">
            <v>0</v>
          </cell>
          <cell r="M197">
            <v>97</v>
          </cell>
          <cell r="N197">
            <v>0</v>
          </cell>
          <cell r="O197">
            <v>500</v>
          </cell>
          <cell r="P197">
            <v>2</v>
          </cell>
          <cell r="Q197">
            <v>500</v>
          </cell>
          <cell r="S197">
            <v>0</v>
          </cell>
          <cell r="U197">
            <v>0</v>
          </cell>
          <cell r="V197">
            <v>500</v>
          </cell>
        </row>
        <row r="198">
          <cell r="B198" t="str">
            <v>3A</v>
          </cell>
          <cell r="D198" t="str">
            <v>A1000</v>
          </cell>
          <cell r="F198" t="str">
            <v>Hazardous Waste Storage Building - 2M x 3M x 2.4M high</v>
          </cell>
          <cell r="G198">
            <v>1</v>
          </cell>
          <cell r="H198" t="str">
            <v>EA</v>
          </cell>
          <cell r="J198">
            <v>0</v>
          </cell>
          <cell r="L198">
            <v>0</v>
          </cell>
          <cell r="M198">
            <v>97</v>
          </cell>
          <cell r="N198">
            <v>0</v>
          </cell>
          <cell r="O198">
            <v>1000</v>
          </cell>
          <cell r="P198">
            <v>2</v>
          </cell>
          <cell r="Q198">
            <v>1000</v>
          </cell>
          <cell r="S198">
            <v>0</v>
          </cell>
          <cell r="U198">
            <v>0</v>
          </cell>
          <cell r="V198">
            <v>1000</v>
          </cell>
        </row>
        <row r="199">
          <cell r="B199" t="str">
            <v>3A</v>
          </cell>
          <cell r="D199" t="str">
            <v>A1000</v>
          </cell>
          <cell r="F199" t="str">
            <v>Substation yard - crushed gravel</v>
          </cell>
          <cell r="G199">
            <v>90</v>
          </cell>
          <cell r="H199" t="str">
            <v>CM</v>
          </cell>
          <cell r="J199">
            <v>0</v>
          </cell>
          <cell r="L199">
            <v>0</v>
          </cell>
          <cell r="M199">
            <v>97</v>
          </cell>
          <cell r="N199">
            <v>0</v>
          </cell>
          <cell r="O199">
            <v>36</v>
          </cell>
          <cell r="P199">
            <v>9</v>
          </cell>
          <cell r="Q199">
            <v>3240</v>
          </cell>
          <cell r="S199">
            <v>0</v>
          </cell>
          <cell r="U199">
            <v>0</v>
          </cell>
          <cell r="V199">
            <v>3240</v>
          </cell>
        </row>
        <row r="200">
          <cell r="B200" t="str">
            <v>3A</v>
          </cell>
          <cell r="D200" t="str">
            <v>A1000</v>
          </cell>
          <cell r="F200" t="str">
            <v>Access to ESB - 80mm crushed rock</v>
          </cell>
          <cell r="G200">
            <v>250</v>
          </cell>
          <cell r="H200" t="str">
            <v>CM</v>
          </cell>
          <cell r="J200">
            <v>0</v>
          </cell>
          <cell r="L200">
            <v>0</v>
          </cell>
          <cell r="M200">
            <v>97</v>
          </cell>
          <cell r="N200">
            <v>0</v>
          </cell>
          <cell r="O200">
            <v>36</v>
          </cell>
          <cell r="P200">
            <v>25</v>
          </cell>
          <cell r="Q200">
            <v>9000</v>
          </cell>
          <cell r="S200">
            <v>0</v>
          </cell>
          <cell r="U200">
            <v>0</v>
          </cell>
          <cell r="V200">
            <v>9000</v>
          </cell>
        </row>
        <row r="201">
          <cell r="B201" t="str">
            <v>3A</v>
          </cell>
          <cell r="D201" t="str">
            <v>A1000</v>
          </cell>
          <cell r="F201" t="str">
            <v>Access to ESB - 40mm crushed rock</v>
          </cell>
          <cell r="G201">
            <v>170</v>
          </cell>
          <cell r="H201" t="str">
            <v>CM</v>
          </cell>
          <cell r="J201">
            <v>0</v>
          </cell>
          <cell r="L201">
            <v>0</v>
          </cell>
          <cell r="M201">
            <v>97</v>
          </cell>
          <cell r="N201">
            <v>0</v>
          </cell>
          <cell r="O201">
            <v>36</v>
          </cell>
          <cell r="P201">
            <v>17</v>
          </cell>
          <cell r="Q201">
            <v>6120</v>
          </cell>
          <cell r="S201">
            <v>0</v>
          </cell>
          <cell r="U201">
            <v>0</v>
          </cell>
          <cell r="V201">
            <v>6120</v>
          </cell>
        </row>
        <row r="202">
          <cell r="B202" t="str">
            <v>3A</v>
          </cell>
          <cell r="D202" t="str">
            <v>A1000</v>
          </cell>
          <cell r="F202" t="str">
            <v>Access to Substation - 80mm crushed rock</v>
          </cell>
          <cell r="G202">
            <v>250</v>
          </cell>
          <cell r="H202" t="str">
            <v>CM</v>
          </cell>
          <cell r="J202">
            <v>0</v>
          </cell>
          <cell r="L202">
            <v>0</v>
          </cell>
          <cell r="M202">
            <v>97</v>
          </cell>
          <cell r="N202">
            <v>0</v>
          </cell>
          <cell r="O202">
            <v>36</v>
          </cell>
          <cell r="P202">
            <v>25</v>
          </cell>
          <cell r="Q202">
            <v>9000</v>
          </cell>
          <cell r="S202">
            <v>0</v>
          </cell>
          <cell r="U202">
            <v>0</v>
          </cell>
          <cell r="V202">
            <v>9000</v>
          </cell>
        </row>
        <row r="203">
          <cell r="B203" t="str">
            <v>3A</v>
          </cell>
          <cell r="D203" t="str">
            <v>A1000</v>
          </cell>
          <cell r="F203" t="str">
            <v>Access to Substation - 40mm crushed rock</v>
          </cell>
          <cell r="G203">
            <v>170</v>
          </cell>
          <cell r="H203" t="str">
            <v>CM</v>
          </cell>
          <cell r="J203">
            <v>0</v>
          </cell>
          <cell r="L203">
            <v>0</v>
          </cell>
          <cell r="M203">
            <v>97</v>
          </cell>
          <cell r="N203">
            <v>0</v>
          </cell>
          <cell r="O203">
            <v>36</v>
          </cell>
          <cell r="P203">
            <v>17</v>
          </cell>
          <cell r="Q203">
            <v>6120</v>
          </cell>
          <cell r="S203">
            <v>0</v>
          </cell>
          <cell r="U203">
            <v>0</v>
          </cell>
          <cell r="V203">
            <v>6120</v>
          </cell>
        </row>
        <row r="204">
          <cell r="F204" t="str">
            <v>ALLOWANCE</v>
          </cell>
          <cell r="J204">
            <v>0</v>
          </cell>
          <cell r="L204">
            <v>0</v>
          </cell>
          <cell r="M204">
            <v>0</v>
          </cell>
          <cell r="N204">
            <v>0</v>
          </cell>
          <cell r="Q204">
            <v>0</v>
          </cell>
          <cell r="S204">
            <v>0</v>
          </cell>
          <cell r="U204">
            <v>0</v>
          </cell>
          <cell r="V204">
            <v>0</v>
          </cell>
        </row>
        <row r="205">
          <cell r="B205" t="str">
            <v>3A</v>
          </cell>
          <cell r="D205" t="str">
            <v>A1000</v>
          </cell>
          <cell r="F205" t="str">
            <v>COA - A1000 MTO Allowance - 20%</v>
          </cell>
          <cell r="G205">
            <v>1</v>
          </cell>
          <cell r="H205" t="str">
            <v>LOT</v>
          </cell>
          <cell r="J205">
            <v>0</v>
          </cell>
          <cell r="L205">
            <v>0</v>
          </cell>
          <cell r="M205">
            <v>97</v>
          </cell>
          <cell r="N205">
            <v>0</v>
          </cell>
          <cell r="O205">
            <v>46573</v>
          </cell>
          <cell r="Q205">
            <v>46573</v>
          </cell>
          <cell r="S205">
            <v>0</v>
          </cell>
          <cell r="U205">
            <v>0</v>
          </cell>
          <cell r="V205">
            <v>46573</v>
          </cell>
        </row>
        <row r="206">
          <cell r="B206" t="str">
            <v>3A</v>
          </cell>
          <cell r="D206" t="str">
            <v>A3000</v>
          </cell>
          <cell r="F206" t="str">
            <v>COA - A3000 MTO Allowance - 20%</v>
          </cell>
          <cell r="G206">
            <v>1</v>
          </cell>
          <cell r="H206" t="str">
            <v>LOT</v>
          </cell>
          <cell r="J206">
            <v>0</v>
          </cell>
          <cell r="L206">
            <v>0</v>
          </cell>
          <cell r="M206">
            <v>97</v>
          </cell>
          <cell r="N206">
            <v>0</v>
          </cell>
          <cell r="O206">
            <v>38365.599999999999</v>
          </cell>
          <cell r="Q206">
            <v>38365.599999999999</v>
          </cell>
          <cell r="S206">
            <v>0</v>
          </cell>
          <cell r="U206">
            <v>0</v>
          </cell>
          <cell r="V206">
            <v>38365.599999999999</v>
          </cell>
        </row>
        <row r="207">
          <cell r="B207" t="str">
            <v>3A</v>
          </cell>
          <cell r="D207" t="str">
            <v>A5000</v>
          </cell>
          <cell r="F207" t="str">
            <v>COA - A5000 MTO Allowance - 20%</v>
          </cell>
          <cell r="G207">
            <v>1</v>
          </cell>
          <cell r="H207" t="str">
            <v>LOT</v>
          </cell>
          <cell r="J207">
            <v>0</v>
          </cell>
          <cell r="L207">
            <v>0</v>
          </cell>
          <cell r="M207">
            <v>97</v>
          </cell>
          <cell r="N207">
            <v>0</v>
          </cell>
          <cell r="O207">
            <v>19937</v>
          </cell>
          <cell r="Q207">
            <v>19937</v>
          </cell>
          <cell r="S207">
            <v>0</v>
          </cell>
          <cell r="U207">
            <v>0</v>
          </cell>
          <cell r="V207">
            <v>19937</v>
          </cell>
        </row>
        <row r="208">
          <cell r="B208" t="str">
            <v>3A</v>
          </cell>
          <cell r="D208" t="str">
            <v>A6000</v>
          </cell>
          <cell r="F208" t="str">
            <v>COA - A6000 MTO Allowance - 20%</v>
          </cell>
          <cell r="G208">
            <v>1</v>
          </cell>
          <cell r="H208" t="str">
            <v>LOT</v>
          </cell>
          <cell r="J208">
            <v>0</v>
          </cell>
          <cell r="L208">
            <v>0</v>
          </cell>
          <cell r="M208">
            <v>97</v>
          </cell>
          <cell r="N208">
            <v>0</v>
          </cell>
          <cell r="Q208">
            <v>0</v>
          </cell>
          <cell r="S208">
            <v>0</v>
          </cell>
          <cell r="U208">
            <v>0</v>
          </cell>
          <cell r="V208">
            <v>0</v>
          </cell>
        </row>
        <row r="209">
          <cell r="B209" t="str">
            <v>3A</v>
          </cell>
          <cell r="D209" t="str">
            <v>A7000</v>
          </cell>
          <cell r="F209" t="str">
            <v>COA - A7000 MTO Allowance - 20%</v>
          </cell>
          <cell r="G209">
            <v>1</v>
          </cell>
          <cell r="H209" t="str">
            <v>LOT</v>
          </cell>
          <cell r="J209">
            <v>0</v>
          </cell>
          <cell r="L209">
            <v>0</v>
          </cell>
          <cell r="M209">
            <v>97</v>
          </cell>
          <cell r="N209">
            <v>0</v>
          </cell>
          <cell r="O209">
            <v>7635</v>
          </cell>
          <cell r="Q209">
            <v>7635</v>
          </cell>
          <cell r="S209">
            <v>0</v>
          </cell>
          <cell r="U209">
            <v>0</v>
          </cell>
          <cell r="V209">
            <v>7635</v>
          </cell>
        </row>
        <row r="210">
          <cell r="B210" t="str">
            <v>3A</v>
          </cell>
          <cell r="D210" t="str">
            <v>A8000</v>
          </cell>
          <cell r="F210" t="str">
            <v>COA - A8000 MTO Allowance - 20% (S/C Quote)</v>
          </cell>
          <cell r="G210">
            <v>1</v>
          </cell>
          <cell r="H210" t="str">
            <v>LOT</v>
          </cell>
          <cell r="J210">
            <v>0</v>
          </cell>
          <cell r="L210">
            <v>0</v>
          </cell>
          <cell r="M210">
            <v>97</v>
          </cell>
          <cell r="N210">
            <v>0</v>
          </cell>
          <cell r="Q210">
            <v>0</v>
          </cell>
          <cell r="S210">
            <v>0</v>
          </cell>
          <cell r="U210">
            <v>0</v>
          </cell>
          <cell r="V210">
            <v>0</v>
          </cell>
        </row>
        <row r="211">
          <cell r="J211">
            <v>0</v>
          </cell>
          <cell r="L211">
            <v>0</v>
          </cell>
          <cell r="M211">
            <v>0</v>
          </cell>
          <cell r="N211">
            <v>0</v>
          </cell>
          <cell r="Q211">
            <v>0</v>
          </cell>
          <cell r="S211">
            <v>0</v>
          </cell>
          <cell r="U211">
            <v>0</v>
          </cell>
          <cell r="V211">
            <v>0</v>
          </cell>
        </row>
        <row r="212">
          <cell r="F212" t="str">
            <v>TOTAL HOURS (CAMP COST CALC &amp; INDIRECTS)</v>
          </cell>
          <cell r="J212">
            <v>0</v>
          </cell>
          <cell r="L212">
            <v>0</v>
          </cell>
          <cell r="M212">
            <v>0</v>
          </cell>
          <cell r="N212">
            <v>0</v>
          </cell>
          <cell r="P212">
            <v>3943.4999999999995</v>
          </cell>
          <cell r="Q212">
            <v>0</v>
          </cell>
          <cell r="S212">
            <v>0</v>
          </cell>
          <cell r="U212">
            <v>0</v>
          </cell>
          <cell r="V212">
            <v>0</v>
          </cell>
        </row>
        <row r="213">
          <cell r="J213">
            <v>0</v>
          </cell>
          <cell r="L213">
            <v>0</v>
          </cell>
          <cell r="M213">
            <v>0</v>
          </cell>
          <cell r="N213">
            <v>0</v>
          </cell>
          <cell r="Q213">
            <v>0</v>
          </cell>
          <cell r="S213">
            <v>0</v>
          </cell>
          <cell r="U213">
            <v>0</v>
          </cell>
          <cell r="V213">
            <v>0</v>
          </cell>
        </row>
        <row r="214">
          <cell r="J214">
            <v>0</v>
          </cell>
          <cell r="L214">
            <v>0</v>
          </cell>
          <cell r="M214">
            <v>0</v>
          </cell>
          <cell r="N214">
            <v>0</v>
          </cell>
          <cell r="Q214">
            <v>0</v>
          </cell>
          <cell r="S214">
            <v>0</v>
          </cell>
          <cell r="U214">
            <v>0</v>
          </cell>
          <cell r="V214">
            <v>0</v>
          </cell>
        </row>
        <row r="215">
          <cell r="J215">
            <v>0</v>
          </cell>
          <cell r="L215">
            <v>0</v>
          </cell>
          <cell r="M215">
            <v>0</v>
          </cell>
          <cell r="N215">
            <v>0</v>
          </cell>
          <cell r="Q215">
            <v>0</v>
          </cell>
          <cell r="S215">
            <v>0</v>
          </cell>
          <cell r="U215">
            <v>0</v>
          </cell>
          <cell r="V215">
            <v>0</v>
          </cell>
        </row>
        <row r="216">
          <cell r="J216">
            <v>0</v>
          </cell>
          <cell r="L216">
            <v>0</v>
          </cell>
          <cell r="M216">
            <v>0</v>
          </cell>
          <cell r="N216">
            <v>0</v>
          </cell>
          <cell r="Q216">
            <v>0</v>
          </cell>
          <cell r="S216">
            <v>0</v>
          </cell>
          <cell r="U216">
            <v>0</v>
          </cell>
          <cell r="V216">
            <v>0</v>
          </cell>
        </row>
        <row r="217">
          <cell r="F217" t="str">
            <v>KP 690 (STATION # 6 )</v>
          </cell>
          <cell r="J217">
            <v>0</v>
          </cell>
          <cell r="L217">
            <v>0</v>
          </cell>
          <cell r="M217">
            <v>0</v>
          </cell>
          <cell r="N217">
            <v>0</v>
          </cell>
          <cell r="Q217">
            <v>0</v>
          </cell>
          <cell r="S217">
            <v>0</v>
          </cell>
          <cell r="U217">
            <v>0</v>
          </cell>
          <cell r="V217">
            <v>0</v>
          </cell>
        </row>
        <row r="218">
          <cell r="F218" t="str">
            <v>SITEWORK - SAME AS STATION #4</v>
          </cell>
          <cell r="J218">
            <v>0</v>
          </cell>
          <cell r="L218">
            <v>0</v>
          </cell>
          <cell r="M218">
            <v>0</v>
          </cell>
          <cell r="N218">
            <v>0</v>
          </cell>
          <cell r="Q218">
            <v>0</v>
          </cell>
          <cell r="S218">
            <v>0</v>
          </cell>
          <cell r="U218">
            <v>0</v>
          </cell>
          <cell r="V218">
            <v>0</v>
          </cell>
        </row>
        <row r="219">
          <cell r="B219" t="str">
            <v>3B</v>
          </cell>
          <cell r="D219" t="str">
            <v>A1000</v>
          </cell>
          <cell r="F219" t="str">
            <v>Total Sitework</v>
          </cell>
          <cell r="G219">
            <v>1</v>
          </cell>
          <cell r="H219" t="str">
            <v>Lot</v>
          </cell>
          <cell r="J219">
            <v>0</v>
          </cell>
          <cell r="L219">
            <v>0</v>
          </cell>
          <cell r="M219">
            <v>102</v>
          </cell>
          <cell r="N219">
            <v>0</v>
          </cell>
          <cell r="O219">
            <v>153427.5</v>
          </cell>
          <cell r="P219">
            <v>1935.75</v>
          </cell>
          <cell r="Q219">
            <v>153427.5</v>
          </cell>
          <cell r="S219">
            <v>0</v>
          </cell>
          <cell r="U219">
            <v>0</v>
          </cell>
          <cell r="V219">
            <v>153427.5</v>
          </cell>
        </row>
        <row r="220">
          <cell r="F220" t="str">
            <v>ROAD WORK- SAME AS STATION #4</v>
          </cell>
          <cell r="J220">
            <v>0</v>
          </cell>
          <cell r="L220">
            <v>0</v>
          </cell>
          <cell r="M220">
            <v>0</v>
          </cell>
          <cell r="N220">
            <v>0</v>
          </cell>
          <cell r="Q220">
            <v>0</v>
          </cell>
          <cell r="S220">
            <v>0</v>
          </cell>
          <cell r="U220">
            <v>0</v>
          </cell>
          <cell r="V220">
            <v>0</v>
          </cell>
        </row>
        <row r="221">
          <cell r="B221" t="str">
            <v>3B</v>
          </cell>
          <cell r="D221" t="str">
            <v>A3000</v>
          </cell>
          <cell r="F221" t="str">
            <v>Total road work</v>
          </cell>
          <cell r="G221">
            <v>1</v>
          </cell>
          <cell r="H221" t="str">
            <v>Lot</v>
          </cell>
          <cell r="J221">
            <v>0</v>
          </cell>
          <cell r="L221">
            <v>0</v>
          </cell>
          <cell r="M221">
            <v>102</v>
          </cell>
          <cell r="N221">
            <v>0</v>
          </cell>
          <cell r="O221">
            <v>94328</v>
          </cell>
          <cell r="P221">
            <v>286.75</v>
          </cell>
          <cell r="Q221">
            <v>94328</v>
          </cell>
          <cell r="S221">
            <v>0</v>
          </cell>
          <cell r="U221">
            <v>0</v>
          </cell>
          <cell r="V221">
            <v>94328</v>
          </cell>
        </row>
        <row r="222">
          <cell r="B222" t="str">
            <v>3B</v>
          </cell>
          <cell r="D222" t="str">
            <v>A7000</v>
          </cell>
          <cell r="F222" t="str">
            <v>Total Fencing</v>
          </cell>
          <cell r="G222">
            <v>1</v>
          </cell>
          <cell r="H222" t="str">
            <v>Lot</v>
          </cell>
          <cell r="J222">
            <v>0</v>
          </cell>
          <cell r="L222">
            <v>0</v>
          </cell>
          <cell r="M222">
            <v>102</v>
          </cell>
          <cell r="N222">
            <v>0</v>
          </cell>
          <cell r="O222">
            <v>38175</v>
          </cell>
          <cell r="P222">
            <v>169.5</v>
          </cell>
          <cell r="Q222">
            <v>38175</v>
          </cell>
          <cell r="S222">
            <v>0</v>
          </cell>
          <cell r="U222">
            <v>0</v>
          </cell>
          <cell r="V222">
            <v>38175</v>
          </cell>
        </row>
        <row r="223">
          <cell r="F223" t="str">
            <v>STORM POND- SAME AS STATION #4</v>
          </cell>
          <cell r="J223">
            <v>0</v>
          </cell>
          <cell r="L223">
            <v>0</v>
          </cell>
          <cell r="M223">
            <v>0</v>
          </cell>
          <cell r="N223">
            <v>0</v>
          </cell>
          <cell r="Q223">
            <v>0</v>
          </cell>
          <cell r="S223">
            <v>0</v>
          </cell>
          <cell r="U223">
            <v>0</v>
          </cell>
          <cell r="V223">
            <v>0</v>
          </cell>
        </row>
        <row r="224">
          <cell r="B224" t="str">
            <v>3B</v>
          </cell>
          <cell r="D224" t="str">
            <v>A5000</v>
          </cell>
          <cell r="F224" t="str">
            <v>Total Storm Pond</v>
          </cell>
          <cell r="G224">
            <v>1</v>
          </cell>
          <cell r="H224" t="str">
            <v>Lot</v>
          </cell>
          <cell r="J224">
            <v>0</v>
          </cell>
          <cell r="L224">
            <v>0</v>
          </cell>
          <cell r="M224">
            <v>102</v>
          </cell>
          <cell r="N224">
            <v>0</v>
          </cell>
          <cell r="O224">
            <v>102925</v>
          </cell>
          <cell r="P224">
            <v>441.2</v>
          </cell>
          <cell r="Q224">
            <v>102925</v>
          </cell>
          <cell r="S224">
            <v>0</v>
          </cell>
          <cell r="U224">
            <v>0</v>
          </cell>
          <cell r="V224">
            <v>102925</v>
          </cell>
        </row>
        <row r="225">
          <cell r="F225" t="str">
            <v>FOUNDATION EXCAVATION- SAME AS STATION #4</v>
          </cell>
          <cell r="J225">
            <v>0</v>
          </cell>
          <cell r="L225">
            <v>0</v>
          </cell>
          <cell r="M225">
            <v>0</v>
          </cell>
          <cell r="N225">
            <v>0</v>
          </cell>
          <cell r="Q225">
            <v>0</v>
          </cell>
          <cell r="S225">
            <v>0</v>
          </cell>
          <cell r="U225">
            <v>0</v>
          </cell>
          <cell r="V225">
            <v>0</v>
          </cell>
        </row>
        <row r="226">
          <cell r="B226" t="str">
            <v>3B</v>
          </cell>
          <cell r="D226" t="str">
            <v>A1000</v>
          </cell>
          <cell r="F226" t="str">
            <v>Total Foundation Excavation</v>
          </cell>
          <cell r="G226">
            <v>1</v>
          </cell>
          <cell r="H226" t="str">
            <v>Lot</v>
          </cell>
          <cell r="J226">
            <v>0</v>
          </cell>
          <cell r="L226">
            <v>0</v>
          </cell>
          <cell r="M226">
            <v>102</v>
          </cell>
          <cell r="N226">
            <v>0</v>
          </cell>
          <cell r="O226">
            <v>21000</v>
          </cell>
          <cell r="P226">
            <v>94.3</v>
          </cell>
          <cell r="Q226">
            <v>21000</v>
          </cell>
          <cell r="S226">
            <v>0</v>
          </cell>
          <cell r="U226">
            <v>0</v>
          </cell>
          <cell r="V226">
            <v>21000</v>
          </cell>
        </row>
        <row r="227">
          <cell r="F227" t="str">
            <v>SUMP TANK- SAME AS STATION #4</v>
          </cell>
          <cell r="J227">
            <v>0</v>
          </cell>
          <cell r="L227">
            <v>0</v>
          </cell>
          <cell r="M227">
            <v>0</v>
          </cell>
          <cell r="N227">
            <v>0</v>
          </cell>
          <cell r="Q227">
            <v>0</v>
          </cell>
          <cell r="S227">
            <v>0</v>
          </cell>
          <cell r="U227">
            <v>0</v>
          </cell>
          <cell r="V227">
            <v>0</v>
          </cell>
        </row>
        <row r="228">
          <cell r="B228" t="str">
            <v>3B</v>
          </cell>
          <cell r="D228" t="str">
            <v>A1000</v>
          </cell>
          <cell r="F228" t="str">
            <v>Total Sump Tank Excavation</v>
          </cell>
          <cell r="G228">
            <v>1</v>
          </cell>
          <cell r="H228" t="str">
            <v>Lot</v>
          </cell>
          <cell r="J228">
            <v>0</v>
          </cell>
          <cell r="L228">
            <v>0</v>
          </cell>
          <cell r="M228">
            <v>102</v>
          </cell>
          <cell r="N228">
            <v>0</v>
          </cell>
          <cell r="O228">
            <v>4992.5</v>
          </cell>
          <cell r="P228">
            <v>33.699999999999996</v>
          </cell>
          <cell r="Q228">
            <v>4992.5</v>
          </cell>
          <cell r="S228">
            <v>0</v>
          </cell>
          <cell r="U228">
            <v>0</v>
          </cell>
          <cell r="V228">
            <v>4992.5</v>
          </cell>
        </row>
        <row r="229">
          <cell r="F229" t="str">
            <v>UNDERGROUND PIPING EXCAVATION</v>
          </cell>
          <cell r="J229">
            <v>0</v>
          </cell>
          <cell r="L229">
            <v>0</v>
          </cell>
          <cell r="M229">
            <v>0</v>
          </cell>
          <cell r="N229">
            <v>0</v>
          </cell>
          <cell r="Q229">
            <v>0</v>
          </cell>
          <cell r="S229">
            <v>0</v>
          </cell>
          <cell r="U229">
            <v>0</v>
          </cell>
          <cell r="V229">
            <v>0</v>
          </cell>
        </row>
        <row r="230">
          <cell r="B230" t="str">
            <v>3B</v>
          </cell>
          <cell r="D230" t="str">
            <v>A1000</v>
          </cell>
          <cell r="F230" t="str">
            <v>Excavation</v>
          </cell>
          <cell r="G230">
            <v>469</v>
          </cell>
          <cell r="H230" t="str">
            <v>CM</v>
          </cell>
          <cell r="J230">
            <v>0</v>
          </cell>
          <cell r="L230">
            <v>0</v>
          </cell>
          <cell r="M230">
            <v>102</v>
          </cell>
          <cell r="N230">
            <v>0</v>
          </cell>
          <cell r="O230">
            <v>7.5</v>
          </cell>
          <cell r="P230">
            <v>28.14</v>
          </cell>
          <cell r="Q230">
            <v>3517.5</v>
          </cell>
          <cell r="S230">
            <v>0</v>
          </cell>
          <cell r="U230">
            <v>0</v>
          </cell>
          <cell r="V230">
            <v>3517.5</v>
          </cell>
        </row>
        <row r="231">
          <cell r="B231" t="str">
            <v>3B</v>
          </cell>
          <cell r="D231" t="str">
            <v>A1000</v>
          </cell>
          <cell r="F231" t="str">
            <v>Sand Bedding</v>
          </cell>
          <cell r="G231">
            <v>49</v>
          </cell>
          <cell r="H231" t="str">
            <v>CM</v>
          </cell>
          <cell r="J231">
            <v>0</v>
          </cell>
          <cell r="L231">
            <v>0</v>
          </cell>
          <cell r="M231">
            <v>102</v>
          </cell>
          <cell r="N231">
            <v>0</v>
          </cell>
          <cell r="O231">
            <v>28</v>
          </cell>
          <cell r="P231">
            <v>4.9000000000000004</v>
          </cell>
          <cell r="Q231">
            <v>1372</v>
          </cell>
          <cell r="S231">
            <v>0</v>
          </cell>
          <cell r="U231">
            <v>0</v>
          </cell>
          <cell r="V231">
            <v>1372</v>
          </cell>
        </row>
        <row r="232">
          <cell r="B232" t="str">
            <v>3B</v>
          </cell>
          <cell r="D232" t="str">
            <v>A1000</v>
          </cell>
          <cell r="F232" t="str">
            <v>Native backfill and compaction</v>
          </cell>
          <cell r="G232">
            <v>420</v>
          </cell>
          <cell r="H232" t="str">
            <v>CM</v>
          </cell>
          <cell r="J232">
            <v>0</v>
          </cell>
          <cell r="L232">
            <v>0</v>
          </cell>
          <cell r="M232">
            <v>102</v>
          </cell>
          <cell r="N232">
            <v>0</v>
          </cell>
          <cell r="O232">
            <v>8.5</v>
          </cell>
          <cell r="P232">
            <v>42</v>
          </cell>
          <cell r="Q232">
            <v>3570</v>
          </cell>
          <cell r="S232">
            <v>0</v>
          </cell>
          <cell r="U232">
            <v>0</v>
          </cell>
          <cell r="V232">
            <v>3570</v>
          </cell>
        </row>
        <row r="233">
          <cell r="F233" t="str">
            <v>PERMANENT ACCESS ROAD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Q233">
            <v>0</v>
          </cell>
          <cell r="S233">
            <v>0</v>
          </cell>
          <cell r="U233">
            <v>0</v>
          </cell>
          <cell r="V233">
            <v>0</v>
          </cell>
        </row>
        <row r="234">
          <cell r="B234" t="str">
            <v>3B</v>
          </cell>
          <cell r="D234" t="str">
            <v>A3000</v>
          </cell>
          <cell r="F234" t="str">
            <v>Access Road - KP 693 Bear Lake - Gravel</v>
          </cell>
          <cell r="G234">
            <v>0.2</v>
          </cell>
          <cell r="H234" t="str">
            <v>KM</v>
          </cell>
          <cell r="J234">
            <v>0</v>
          </cell>
          <cell r="L234">
            <v>0</v>
          </cell>
          <cell r="M234">
            <v>102</v>
          </cell>
          <cell r="N234">
            <v>0</v>
          </cell>
          <cell r="O234">
            <v>65000</v>
          </cell>
          <cell r="P234">
            <v>90</v>
          </cell>
          <cell r="Q234">
            <v>13000</v>
          </cell>
          <cell r="S234">
            <v>0</v>
          </cell>
          <cell r="U234">
            <v>0</v>
          </cell>
          <cell r="V234">
            <v>13000</v>
          </cell>
        </row>
        <row r="235">
          <cell r="F235" t="str">
            <v>MISC ITEMS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Q235">
            <v>0</v>
          </cell>
          <cell r="S235">
            <v>0</v>
          </cell>
          <cell r="U235">
            <v>0</v>
          </cell>
          <cell r="V235">
            <v>0</v>
          </cell>
        </row>
        <row r="236">
          <cell r="B236" t="str">
            <v>3B</v>
          </cell>
          <cell r="D236" t="str">
            <v>A1000</v>
          </cell>
          <cell r="F236" t="str">
            <v>Reclaim Bin - Garbage Dumpster (initial cost)</v>
          </cell>
          <cell r="G236">
            <v>1</v>
          </cell>
          <cell r="H236" t="str">
            <v>EA</v>
          </cell>
          <cell r="J236">
            <v>0</v>
          </cell>
          <cell r="L236">
            <v>0</v>
          </cell>
          <cell r="M236">
            <v>102</v>
          </cell>
          <cell r="N236">
            <v>0</v>
          </cell>
          <cell r="O236">
            <v>500</v>
          </cell>
          <cell r="P236">
            <v>2</v>
          </cell>
          <cell r="Q236">
            <v>500</v>
          </cell>
          <cell r="S236">
            <v>0</v>
          </cell>
          <cell r="U236">
            <v>0</v>
          </cell>
          <cell r="V236">
            <v>500</v>
          </cell>
        </row>
        <row r="237">
          <cell r="B237" t="str">
            <v>3B</v>
          </cell>
          <cell r="D237" t="str">
            <v>A1000</v>
          </cell>
          <cell r="F237" t="str">
            <v>Hazardous Waste Storage Building - 2M x 3M x 2.4M high</v>
          </cell>
          <cell r="G237">
            <v>1</v>
          </cell>
          <cell r="H237" t="str">
            <v>EA</v>
          </cell>
          <cell r="J237">
            <v>0</v>
          </cell>
          <cell r="L237">
            <v>0</v>
          </cell>
          <cell r="M237">
            <v>102</v>
          </cell>
          <cell r="N237">
            <v>0</v>
          </cell>
          <cell r="O237">
            <v>1000</v>
          </cell>
          <cell r="P237">
            <v>2</v>
          </cell>
          <cell r="Q237">
            <v>1000</v>
          </cell>
          <cell r="S237">
            <v>0</v>
          </cell>
          <cell r="U237">
            <v>0</v>
          </cell>
          <cell r="V237">
            <v>1000</v>
          </cell>
        </row>
        <row r="238">
          <cell r="B238" t="str">
            <v>3B</v>
          </cell>
          <cell r="D238" t="str">
            <v>A1000</v>
          </cell>
          <cell r="F238" t="str">
            <v>Substation yard - crushed gravel</v>
          </cell>
          <cell r="G238">
            <v>90</v>
          </cell>
          <cell r="H238" t="str">
            <v>CM</v>
          </cell>
          <cell r="J238">
            <v>0</v>
          </cell>
          <cell r="L238">
            <v>0</v>
          </cell>
          <cell r="M238">
            <v>102</v>
          </cell>
          <cell r="N238">
            <v>0</v>
          </cell>
          <cell r="O238">
            <v>36</v>
          </cell>
          <cell r="P238">
            <v>9</v>
          </cell>
          <cell r="Q238">
            <v>3240</v>
          </cell>
          <cell r="S238">
            <v>0</v>
          </cell>
          <cell r="U238">
            <v>0</v>
          </cell>
          <cell r="V238">
            <v>3240</v>
          </cell>
        </row>
        <row r="239">
          <cell r="B239" t="str">
            <v>3B</v>
          </cell>
          <cell r="D239" t="str">
            <v>A1000</v>
          </cell>
          <cell r="F239" t="str">
            <v>Access to ESB - 80mm crushed rock</v>
          </cell>
          <cell r="G239">
            <v>250</v>
          </cell>
          <cell r="H239" t="str">
            <v>CM</v>
          </cell>
          <cell r="J239">
            <v>0</v>
          </cell>
          <cell r="L239">
            <v>0</v>
          </cell>
          <cell r="M239">
            <v>102</v>
          </cell>
          <cell r="N239">
            <v>0</v>
          </cell>
          <cell r="O239">
            <v>36</v>
          </cell>
          <cell r="P239">
            <v>25</v>
          </cell>
          <cell r="Q239">
            <v>9000</v>
          </cell>
          <cell r="S239">
            <v>0</v>
          </cell>
          <cell r="U239">
            <v>0</v>
          </cell>
          <cell r="V239">
            <v>9000</v>
          </cell>
        </row>
        <row r="240">
          <cell r="B240" t="str">
            <v>3B</v>
          </cell>
          <cell r="D240" t="str">
            <v>A1000</v>
          </cell>
          <cell r="F240" t="str">
            <v>Access to ESB - 40mm crushed rock</v>
          </cell>
          <cell r="G240">
            <v>170</v>
          </cell>
          <cell r="H240" t="str">
            <v>CM</v>
          </cell>
          <cell r="J240">
            <v>0</v>
          </cell>
          <cell r="L240">
            <v>0</v>
          </cell>
          <cell r="M240">
            <v>102</v>
          </cell>
          <cell r="N240">
            <v>0</v>
          </cell>
          <cell r="O240">
            <v>36</v>
          </cell>
          <cell r="P240">
            <v>17</v>
          </cell>
          <cell r="Q240">
            <v>6120</v>
          </cell>
          <cell r="S240">
            <v>0</v>
          </cell>
          <cell r="U240">
            <v>0</v>
          </cell>
          <cell r="V240">
            <v>6120</v>
          </cell>
        </row>
        <row r="241">
          <cell r="B241" t="str">
            <v>3B</v>
          </cell>
          <cell r="D241" t="str">
            <v>A1000</v>
          </cell>
          <cell r="F241" t="str">
            <v>Access to Substation - 80mm crushed rock</v>
          </cell>
          <cell r="G241">
            <v>250</v>
          </cell>
          <cell r="H241" t="str">
            <v>CM</v>
          </cell>
          <cell r="J241">
            <v>0</v>
          </cell>
          <cell r="L241">
            <v>0</v>
          </cell>
          <cell r="M241">
            <v>102</v>
          </cell>
          <cell r="N241">
            <v>0</v>
          </cell>
          <cell r="O241">
            <v>36</v>
          </cell>
          <cell r="P241">
            <v>25</v>
          </cell>
          <cell r="Q241">
            <v>9000</v>
          </cell>
          <cell r="S241">
            <v>0</v>
          </cell>
          <cell r="U241">
            <v>0</v>
          </cell>
          <cell r="V241">
            <v>9000</v>
          </cell>
        </row>
        <row r="242">
          <cell r="B242" t="str">
            <v>3B</v>
          </cell>
          <cell r="D242" t="str">
            <v>A1000</v>
          </cell>
          <cell r="F242" t="str">
            <v>Access to Substation - 40mm crushed rock</v>
          </cell>
          <cell r="G242">
            <v>170</v>
          </cell>
          <cell r="H242" t="str">
            <v>CM</v>
          </cell>
          <cell r="J242">
            <v>0</v>
          </cell>
          <cell r="L242">
            <v>0</v>
          </cell>
          <cell r="M242">
            <v>102</v>
          </cell>
          <cell r="N242">
            <v>0</v>
          </cell>
          <cell r="O242">
            <v>36</v>
          </cell>
          <cell r="P242">
            <v>17</v>
          </cell>
          <cell r="Q242">
            <v>6120</v>
          </cell>
          <cell r="S242">
            <v>0</v>
          </cell>
          <cell r="U242">
            <v>0</v>
          </cell>
          <cell r="V242">
            <v>6120</v>
          </cell>
        </row>
        <row r="243">
          <cell r="F243" t="str">
            <v>SENDING AND RECEIVING TRAP</v>
          </cell>
          <cell r="J243">
            <v>0</v>
          </cell>
          <cell r="L243">
            <v>0</v>
          </cell>
          <cell r="M243">
            <v>0</v>
          </cell>
          <cell r="N243">
            <v>0</v>
          </cell>
          <cell r="Q243">
            <v>0</v>
          </cell>
          <cell r="S243">
            <v>0</v>
          </cell>
          <cell r="U243">
            <v>0</v>
          </cell>
          <cell r="V243">
            <v>0</v>
          </cell>
        </row>
        <row r="244">
          <cell r="B244" t="str">
            <v>3B</v>
          </cell>
          <cell r="D244" t="str">
            <v>A1000</v>
          </cell>
          <cell r="F244" t="str">
            <v>Excavation</v>
          </cell>
          <cell r="G244">
            <v>160</v>
          </cell>
          <cell r="H244" t="str">
            <v>CM</v>
          </cell>
          <cell r="J244">
            <v>0</v>
          </cell>
          <cell r="L244">
            <v>0</v>
          </cell>
          <cell r="M244">
            <v>102</v>
          </cell>
          <cell r="N244">
            <v>0</v>
          </cell>
          <cell r="O244">
            <v>7.5</v>
          </cell>
          <cell r="P244">
            <v>9.6</v>
          </cell>
          <cell r="Q244">
            <v>1200</v>
          </cell>
          <cell r="S244">
            <v>0</v>
          </cell>
          <cell r="U244">
            <v>0</v>
          </cell>
          <cell r="V244">
            <v>1200</v>
          </cell>
        </row>
        <row r="245">
          <cell r="B245" t="str">
            <v>3B</v>
          </cell>
          <cell r="D245" t="str">
            <v>A1000</v>
          </cell>
          <cell r="F245" t="str">
            <v>Crushed Gravel</v>
          </cell>
          <cell r="G245">
            <v>55</v>
          </cell>
          <cell r="H245" t="str">
            <v>CM</v>
          </cell>
          <cell r="J245">
            <v>0</v>
          </cell>
          <cell r="L245">
            <v>0</v>
          </cell>
          <cell r="M245">
            <v>102</v>
          </cell>
          <cell r="N245">
            <v>0</v>
          </cell>
          <cell r="O245">
            <v>36</v>
          </cell>
          <cell r="P245">
            <v>5.5</v>
          </cell>
          <cell r="Q245">
            <v>1980</v>
          </cell>
          <cell r="S245">
            <v>0</v>
          </cell>
          <cell r="U245">
            <v>0</v>
          </cell>
          <cell r="V245">
            <v>1980</v>
          </cell>
        </row>
        <row r="246">
          <cell r="B246" t="str">
            <v>3B</v>
          </cell>
          <cell r="D246" t="str">
            <v>A1000</v>
          </cell>
          <cell r="F246" t="str">
            <v>Backfill</v>
          </cell>
          <cell r="G246">
            <v>100</v>
          </cell>
          <cell r="H246" t="str">
            <v>CM</v>
          </cell>
          <cell r="J246">
            <v>0</v>
          </cell>
          <cell r="L246">
            <v>0</v>
          </cell>
          <cell r="M246">
            <v>102</v>
          </cell>
          <cell r="N246">
            <v>0</v>
          </cell>
          <cell r="O246">
            <v>7.5</v>
          </cell>
          <cell r="P246">
            <v>10</v>
          </cell>
          <cell r="Q246">
            <v>750</v>
          </cell>
          <cell r="S246">
            <v>0</v>
          </cell>
          <cell r="U246">
            <v>0</v>
          </cell>
          <cell r="V246">
            <v>750</v>
          </cell>
        </row>
        <row r="247">
          <cell r="F247" t="str">
            <v>ALLOWANCE</v>
          </cell>
          <cell r="J247">
            <v>0</v>
          </cell>
          <cell r="L247">
            <v>0</v>
          </cell>
          <cell r="M247">
            <v>0</v>
          </cell>
          <cell r="N247">
            <v>0</v>
          </cell>
          <cell r="Q247">
            <v>0</v>
          </cell>
          <cell r="S247">
            <v>0</v>
          </cell>
          <cell r="U247">
            <v>0</v>
          </cell>
          <cell r="V247">
            <v>0</v>
          </cell>
        </row>
        <row r="248">
          <cell r="B248" t="str">
            <v>3B</v>
          </cell>
          <cell r="D248" t="str">
            <v>A1000</v>
          </cell>
          <cell r="F248" t="str">
            <v>COA - A1000 MTO Allowance - 20%</v>
          </cell>
          <cell r="G248">
            <v>1</v>
          </cell>
          <cell r="H248" t="str">
            <v>LOT</v>
          </cell>
          <cell r="J248">
            <v>0</v>
          </cell>
          <cell r="L248">
            <v>0</v>
          </cell>
          <cell r="M248">
            <v>102</v>
          </cell>
          <cell r="N248">
            <v>0</v>
          </cell>
          <cell r="O248">
            <v>45357.9</v>
          </cell>
          <cell r="Q248">
            <v>45357.9</v>
          </cell>
          <cell r="S248">
            <v>0</v>
          </cell>
          <cell r="U248">
            <v>0</v>
          </cell>
          <cell r="V248">
            <v>45357.9</v>
          </cell>
        </row>
        <row r="249">
          <cell r="B249" t="str">
            <v>3B</v>
          </cell>
          <cell r="D249" t="str">
            <v>A3000</v>
          </cell>
          <cell r="F249" t="str">
            <v>COA - A3000 MTO Allowance - 20%</v>
          </cell>
          <cell r="G249">
            <v>1</v>
          </cell>
          <cell r="H249" t="str">
            <v>LOT</v>
          </cell>
          <cell r="J249">
            <v>0</v>
          </cell>
          <cell r="L249">
            <v>0</v>
          </cell>
          <cell r="M249">
            <v>102</v>
          </cell>
          <cell r="N249">
            <v>0</v>
          </cell>
          <cell r="O249">
            <v>21465.600000000002</v>
          </cell>
          <cell r="Q249">
            <v>21465.600000000002</v>
          </cell>
          <cell r="S249">
            <v>0</v>
          </cell>
          <cell r="U249">
            <v>0</v>
          </cell>
          <cell r="V249">
            <v>21465.600000000002</v>
          </cell>
        </row>
        <row r="250">
          <cell r="B250" t="str">
            <v>3B</v>
          </cell>
          <cell r="D250" t="str">
            <v>A5000</v>
          </cell>
          <cell r="F250" t="str">
            <v>COA - A5000 MTO Allowance - 20%</v>
          </cell>
          <cell r="G250">
            <v>1</v>
          </cell>
          <cell r="H250" t="str">
            <v>LOT</v>
          </cell>
          <cell r="J250">
            <v>0</v>
          </cell>
          <cell r="L250">
            <v>0</v>
          </cell>
          <cell r="M250">
            <v>102</v>
          </cell>
          <cell r="N250">
            <v>0</v>
          </cell>
          <cell r="O250">
            <v>20585</v>
          </cell>
          <cell r="Q250">
            <v>20585</v>
          </cell>
          <cell r="S250">
            <v>0</v>
          </cell>
          <cell r="U250">
            <v>0</v>
          </cell>
          <cell r="V250">
            <v>20585</v>
          </cell>
        </row>
        <row r="251">
          <cell r="B251" t="str">
            <v>3B</v>
          </cell>
          <cell r="D251" t="str">
            <v>A6000</v>
          </cell>
          <cell r="F251" t="str">
            <v>COA - A6000 MTO Allowance - 20%</v>
          </cell>
          <cell r="G251">
            <v>1</v>
          </cell>
          <cell r="H251" t="str">
            <v>LOT</v>
          </cell>
          <cell r="J251">
            <v>0</v>
          </cell>
          <cell r="L251">
            <v>0</v>
          </cell>
          <cell r="M251">
            <v>102</v>
          </cell>
          <cell r="N251">
            <v>0</v>
          </cell>
          <cell r="Q251">
            <v>0</v>
          </cell>
          <cell r="S251">
            <v>0</v>
          </cell>
          <cell r="U251">
            <v>0</v>
          </cell>
          <cell r="V251">
            <v>0</v>
          </cell>
        </row>
        <row r="252">
          <cell r="B252" t="str">
            <v>3B</v>
          </cell>
          <cell r="D252" t="str">
            <v>A7000</v>
          </cell>
          <cell r="F252" t="str">
            <v>COA - A7000 MTO Allowance - 20%</v>
          </cell>
          <cell r="G252">
            <v>1</v>
          </cell>
          <cell r="H252" t="str">
            <v>LOT</v>
          </cell>
          <cell r="J252">
            <v>0</v>
          </cell>
          <cell r="L252">
            <v>0</v>
          </cell>
          <cell r="M252">
            <v>102</v>
          </cell>
          <cell r="N252">
            <v>0</v>
          </cell>
          <cell r="O252">
            <v>7635</v>
          </cell>
          <cell r="Q252">
            <v>7635</v>
          </cell>
          <cell r="S252">
            <v>0</v>
          </cell>
          <cell r="U252">
            <v>0</v>
          </cell>
          <cell r="V252">
            <v>7635</v>
          </cell>
        </row>
        <row r="253">
          <cell r="B253" t="str">
            <v>3B</v>
          </cell>
          <cell r="D253" t="str">
            <v>A8000</v>
          </cell>
          <cell r="F253" t="str">
            <v>COA - A8000 MTO Allowance - 20% (S/C Quote)</v>
          </cell>
          <cell r="G253">
            <v>1</v>
          </cell>
          <cell r="H253" t="str">
            <v>LOT</v>
          </cell>
          <cell r="J253">
            <v>0</v>
          </cell>
          <cell r="L253">
            <v>0</v>
          </cell>
          <cell r="M253">
            <v>102</v>
          </cell>
          <cell r="N253">
            <v>0</v>
          </cell>
          <cell r="Q253">
            <v>0</v>
          </cell>
          <cell r="S253">
            <v>0</v>
          </cell>
          <cell r="U253">
            <v>0</v>
          </cell>
          <cell r="V253">
            <v>0</v>
          </cell>
        </row>
        <row r="254">
          <cell r="J254">
            <v>0</v>
          </cell>
          <cell r="L254">
            <v>0</v>
          </cell>
          <cell r="M254">
            <v>0</v>
          </cell>
          <cell r="N254">
            <v>0</v>
          </cell>
          <cell r="Q254">
            <v>0</v>
          </cell>
          <cell r="S254">
            <v>0</v>
          </cell>
          <cell r="U254">
            <v>0</v>
          </cell>
          <cell r="V254">
            <v>0</v>
          </cell>
        </row>
        <row r="255">
          <cell r="F255" t="str">
            <v>TOTAL HOURS (CAMP COST CALC &amp; INDIRECTS)</v>
          </cell>
          <cell r="J255">
            <v>0</v>
          </cell>
          <cell r="L255">
            <v>0</v>
          </cell>
          <cell r="M255">
            <v>0</v>
          </cell>
          <cell r="N255">
            <v>0</v>
          </cell>
          <cell r="P255">
            <v>3248.3399999999997</v>
          </cell>
          <cell r="Q255">
            <v>0</v>
          </cell>
          <cell r="S255">
            <v>0</v>
          </cell>
          <cell r="U255">
            <v>0</v>
          </cell>
          <cell r="V255">
            <v>0</v>
          </cell>
        </row>
        <row r="256">
          <cell r="J256">
            <v>0</v>
          </cell>
          <cell r="L256">
            <v>0</v>
          </cell>
          <cell r="M256">
            <v>0</v>
          </cell>
          <cell r="N256">
            <v>0</v>
          </cell>
          <cell r="Q256">
            <v>0</v>
          </cell>
          <cell r="S256">
            <v>0</v>
          </cell>
          <cell r="U256">
            <v>0</v>
          </cell>
          <cell r="V256">
            <v>0</v>
          </cell>
        </row>
        <row r="257">
          <cell r="J257">
            <v>0</v>
          </cell>
          <cell r="L257">
            <v>0</v>
          </cell>
          <cell r="M257">
            <v>0</v>
          </cell>
          <cell r="N257">
            <v>0</v>
          </cell>
          <cell r="Q257">
            <v>0</v>
          </cell>
          <cell r="S257">
            <v>0</v>
          </cell>
          <cell r="U257">
            <v>0</v>
          </cell>
          <cell r="V257">
            <v>0</v>
          </cell>
        </row>
        <row r="258">
          <cell r="J258">
            <v>0</v>
          </cell>
          <cell r="L258">
            <v>0</v>
          </cell>
          <cell r="M258">
            <v>0</v>
          </cell>
          <cell r="N258">
            <v>0</v>
          </cell>
          <cell r="Q258">
            <v>0</v>
          </cell>
          <cell r="S258">
            <v>0</v>
          </cell>
          <cell r="U258">
            <v>0</v>
          </cell>
          <cell r="V258">
            <v>0</v>
          </cell>
        </row>
        <row r="259">
          <cell r="F259" t="str">
            <v>KP 971 (STATION # 9 )</v>
          </cell>
          <cell r="J259">
            <v>0</v>
          </cell>
          <cell r="L259">
            <v>0</v>
          </cell>
          <cell r="M259">
            <v>0</v>
          </cell>
          <cell r="N259">
            <v>0</v>
          </cell>
          <cell r="Q259">
            <v>0</v>
          </cell>
          <cell r="S259">
            <v>0</v>
          </cell>
          <cell r="U259">
            <v>0</v>
          </cell>
          <cell r="V259">
            <v>0</v>
          </cell>
        </row>
        <row r="260">
          <cell r="F260" t="str">
            <v xml:space="preserve">SITEWORK - SAME AS STATION #4 </v>
          </cell>
          <cell r="J260">
            <v>0</v>
          </cell>
          <cell r="L260">
            <v>0</v>
          </cell>
          <cell r="M260">
            <v>0</v>
          </cell>
          <cell r="N260">
            <v>0</v>
          </cell>
          <cell r="Q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B261" t="str">
            <v>3B</v>
          </cell>
          <cell r="D261" t="str">
            <v>A1000</v>
          </cell>
          <cell r="F261" t="str">
            <v>Total Sitework</v>
          </cell>
          <cell r="G261">
            <v>1</v>
          </cell>
          <cell r="H261" t="str">
            <v>Lot</v>
          </cell>
          <cell r="J261">
            <v>0</v>
          </cell>
          <cell r="L261">
            <v>0</v>
          </cell>
          <cell r="M261">
            <v>102</v>
          </cell>
          <cell r="N261">
            <v>0</v>
          </cell>
          <cell r="O261">
            <v>153427.5</v>
          </cell>
          <cell r="P261">
            <v>1935.75</v>
          </cell>
          <cell r="Q261">
            <v>153427.5</v>
          </cell>
          <cell r="S261">
            <v>0</v>
          </cell>
          <cell r="U261">
            <v>0</v>
          </cell>
          <cell r="V261">
            <v>153427.5</v>
          </cell>
        </row>
        <row r="262">
          <cell r="F262" t="str">
            <v xml:space="preserve">ROAD WORK- SAME AS STATION #4 </v>
          </cell>
          <cell r="J262">
            <v>0</v>
          </cell>
          <cell r="L262">
            <v>0</v>
          </cell>
          <cell r="M262">
            <v>0</v>
          </cell>
          <cell r="N262">
            <v>0</v>
          </cell>
          <cell r="Q262">
            <v>0</v>
          </cell>
          <cell r="S262">
            <v>0</v>
          </cell>
          <cell r="U262">
            <v>0</v>
          </cell>
          <cell r="V262">
            <v>0</v>
          </cell>
        </row>
        <row r="263">
          <cell r="B263" t="str">
            <v>3B</v>
          </cell>
          <cell r="D263" t="str">
            <v>A3000</v>
          </cell>
          <cell r="F263" t="str">
            <v>Total road work</v>
          </cell>
          <cell r="G263">
            <v>1</v>
          </cell>
          <cell r="H263" t="str">
            <v>Lot</v>
          </cell>
          <cell r="J263">
            <v>0</v>
          </cell>
          <cell r="L263">
            <v>0</v>
          </cell>
          <cell r="M263">
            <v>102</v>
          </cell>
          <cell r="N263">
            <v>0</v>
          </cell>
          <cell r="O263">
            <v>94328</v>
          </cell>
          <cell r="P263">
            <v>286.75</v>
          </cell>
          <cell r="Q263">
            <v>94328</v>
          </cell>
          <cell r="S263">
            <v>0</v>
          </cell>
          <cell r="U263">
            <v>0</v>
          </cell>
          <cell r="V263">
            <v>94328</v>
          </cell>
        </row>
        <row r="264">
          <cell r="B264" t="str">
            <v>3B</v>
          </cell>
          <cell r="D264" t="str">
            <v>A7000</v>
          </cell>
          <cell r="F264" t="str">
            <v>Total Fencing</v>
          </cell>
          <cell r="G264">
            <v>1</v>
          </cell>
          <cell r="H264" t="str">
            <v>Lot</v>
          </cell>
          <cell r="J264">
            <v>0</v>
          </cell>
          <cell r="L264">
            <v>0</v>
          </cell>
          <cell r="M264">
            <v>102</v>
          </cell>
          <cell r="N264">
            <v>0</v>
          </cell>
          <cell r="O264">
            <v>38175</v>
          </cell>
          <cell r="P264">
            <v>169.5</v>
          </cell>
          <cell r="Q264">
            <v>38175</v>
          </cell>
          <cell r="S264">
            <v>0</v>
          </cell>
          <cell r="U264">
            <v>0</v>
          </cell>
          <cell r="V264">
            <v>38175</v>
          </cell>
        </row>
        <row r="265">
          <cell r="F265" t="str">
            <v xml:space="preserve">STORM POND- SAME AS STATION #4 </v>
          </cell>
          <cell r="J265">
            <v>0</v>
          </cell>
          <cell r="L265">
            <v>0</v>
          </cell>
          <cell r="M265">
            <v>0</v>
          </cell>
          <cell r="N265">
            <v>0</v>
          </cell>
          <cell r="Q265">
            <v>0</v>
          </cell>
          <cell r="S265">
            <v>0</v>
          </cell>
          <cell r="U265">
            <v>0</v>
          </cell>
          <cell r="V265">
            <v>0</v>
          </cell>
        </row>
        <row r="266">
          <cell r="B266" t="str">
            <v>3B</v>
          </cell>
          <cell r="D266" t="str">
            <v>A5000</v>
          </cell>
          <cell r="F266" t="str">
            <v>Total Storm Pond</v>
          </cell>
          <cell r="G266">
            <v>1</v>
          </cell>
          <cell r="H266" t="str">
            <v>Lot</v>
          </cell>
          <cell r="J266">
            <v>0</v>
          </cell>
          <cell r="L266">
            <v>0</v>
          </cell>
          <cell r="M266">
            <v>102</v>
          </cell>
          <cell r="N266">
            <v>0</v>
          </cell>
          <cell r="O266">
            <v>102925</v>
          </cell>
          <cell r="P266">
            <v>441.2</v>
          </cell>
          <cell r="Q266">
            <v>102925</v>
          </cell>
          <cell r="S266">
            <v>0</v>
          </cell>
          <cell r="U266">
            <v>0</v>
          </cell>
          <cell r="V266">
            <v>102925</v>
          </cell>
        </row>
        <row r="267">
          <cell r="F267" t="str">
            <v>FOUNDATION EXCAVATION</v>
          </cell>
          <cell r="J267">
            <v>0</v>
          </cell>
          <cell r="L267">
            <v>0</v>
          </cell>
          <cell r="M267">
            <v>0</v>
          </cell>
          <cell r="N267">
            <v>0</v>
          </cell>
          <cell r="Q267">
            <v>0</v>
          </cell>
          <cell r="S267">
            <v>0</v>
          </cell>
          <cell r="U267">
            <v>0</v>
          </cell>
          <cell r="V267">
            <v>0</v>
          </cell>
        </row>
        <row r="268">
          <cell r="B268" t="str">
            <v>3B</v>
          </cell>
          <cell r="D268" t="str">
            <v>A1000</v>
          </cell>
          <cell r="F268" t="str">
            <v>Excavation for Pumps</v>
          </cell>
          <cell r="G268">
            <v>540</v>
          </cell>
          <cell r="H268" t="str">
            <v>CM</v>
          </cell>
          <cell r="J268">
            <v>0</v>
          </cell>
          <cell r="L268">
            <v>0</v>
          </cell>
          <cell r="M268">
            <v>102</v>
          </cell>
          <cell r="N268">
            <v>0</v>
          </cell>
          <cell r="O268">
            <v>15</v>
          </cell>
          <cell r="P268">
            <v>32.4</v>
          </cell>
          <cell r="Q268">
            <v>8100</v>
          </cell>
          <cell r="S268">
            <v>0</v>
          </cell>
          <cell r="U268">
            <v>0</v>
          </cell>
          <cell r="V268">
            <v>8100</v>
          </cell>
        </row>
        <row r="269">
          <cell r="B269" t="str">
            <v>3B</v>
          </cell>
          <cell r="D269" t="str">
            <v>A1000</v>
          </cell>
          <cell r="F269" t="str">
            <v>Excavation for Bldgs</v>
          </cell>
          <cell r="G269">
            <v>220</v>
          </cell>
          <cell r="H269" t="str">
            <v>CM</v>
          </cell>
          <cell r="J269">
            <v>0</v>
          </cell>
          <cell r="L269">
            <v>0</v>
          </cell>
          <cell r="M269">
            <v>102</v>
          </cell>
          <cell r="N269">
            <v>0</v>
          </cell>
          <cell r="O269">
            <v>15</v>
          </cell>
          <cell r="P269">
            <v>13.2</v>
          </cell>
          <cell r="Q269">
            <v>3300</v>
          </cell>
          <cell r="S269">
            <v>0</v>
          </cell>
          <cell r="U269">
            <v>0</v>
          </cell>
          <cell r="V269">
            <v>3300</v>
          </cell>
        </row>
        <row r="270">
          <cell r="B270" t="str">
            <v>3B</v>
          </cell>
          <cell r="D270" t="str">
            <v>A1000</v>
          </cell>
          <cell r="F270" t="str">
            <v>Excavation for Elect Eqpt</v>
          </cell>
          <cell r="G270">
            <v>100</v>
          </cell>
          <cell r="H270" t="str">
            <v>CM</v>
          </cell>
          <cell r="J270">
            <v>0</v>
          </cell>
          <cell r="L270">
            <v>0</v>
          </cell>
          <cell r="M270">
            <v>102</v>
          </cell>
          <cell r="N270">
            <v>0</v>
          </cell>
          <cell r="O270">
            <v>15</v>
          </cell>
          <cell r="P270">
            <v>6</v>
          </cell>
          <cell r="Q270">
            <v>1500</v>
          </cell>
          <cell r="S270">
            <v>0</v>
          </cell>
          <cell r="U270">
            <v>0</v>
          </cell>
          <cell r="V270">
            <v>1500</v>
          </cell>
        </row>
        <row r="271">
          <cell r="B271" t="str">
            <v>3B</v>
          </cell>
          <cell r="D271" t="str">
            <v>A1000</v>
          </cell>
          <cell r="F271" t="str">
            <v>Backfill for Elect Eqpt</v>
          </cell>
          <cell r="G271">
            <v>90</v>
          </cell>
          <cell r="H271" t="str">
            <v>CM</v>
          </cell>
          <cell r="J271">
            <v>0</v>
          </cell>
          <cell r="L271">
            <v>0</v>
          </cell>
          <cell r="M271">
            <v>102</v>
          </cell>
          <cell r="N271">
            <v>0</v>
          </cell>
          <cell r="O271">
            <v>18</v>
          </cell>
          <cell r="P271">
            <v>5.3999999999999995</v>
          </cell>
          <cell r="Q271">
            <v>1620</v>
          </cell>
          <cell r="S271">
            <v>0</v>
          </cell>
          <cell r="U271">
            <v>0</v>
          </cell>
          <cell r="V271">
            <v>1620</v>
          </cell>
        </row>
        <row r="272">
          <cell r="B272" t="str">
            <v>3B</v>
          </cell>
          <cell r="D272" t="str">
            <v>A1000</v>
          </cell>
          <cell r="F272" t="str">
            <v>Backfill Fnds</v>
          </cell>
          <cell r="G272">
            <v>480</v>
          </cell>
          <cell r="H272" t="str">
            <v>CM</v>
          </cell>
          <cell r="J272">
            <v>0</v>
          </cell>
          <cell r="L272">
            <v>0</v>
          </cell>
          <cell r="M272">
            <v>102</v>
          </cell>
          <cell r="N272">
            <v>0</v>
          </cell>
          <cell r="O272">
            <v>18</v>
          </cell>
          <cell r="P272">
            <v>48</v>
          </cell>
          <cell r="Q272">
            <v>8640</v>
          </cell>
          <cell r="S272">
            <v>0</v>
          </cell>
          <cell r="U272">
            <v>0</v>
          </cell>
          <cell r="V272">
            <v>8640</v>
          </cell>
        </row>
        <row r="273">
          <cell r="B273" t="str">
            <v>3B</v>
          </cell>
          <cell r="D273" t="str">
            <v>A1000</v>
          </cell>
          <cell r="F273" t="str">
            <v>Backfill Bldgs</v>
          </cell>
          <cell r="G273">
            <v>210</v>
          </cell>
          <cell r="H273" t="str">
            <v>CM</v>
          </cell>
          <cell r="J273">
            <v>0</v>
          </cell>
          <cell r="L273">
            <v>0</v>
          </cell>
          <cell r="M273">
            <v>102</v>
          </cell>
          <cell r="N273">
            <v>0</v>
          </cell>
          <cell r="O273">
            <v>18</v>
          </cell>
          <cell r="P273">
            <v>21</v>
          </cell>
          <cell r="Q273">
            <v>3780</v>
          </cell>
          <cell r="S273">
            <v>0</v>
          </cell>
          <cell r="U273">
            <v>0</v>
          </cell>
          <cell r="V273">
            <v>3780</v>
          </cell>
        </row>
        <row r="274">
          <cell r="B274" t="str">
            <v>3B</v>
          </cell>
          <cell r="D274" t="str">
            <v>A1000</v>
          </cell>
          <cell r="F274" t="str">
            <v>20 Dia. Crushed Gravel Floor in P/H</v>
          </cell>
          <cell r="G274">
            <v>105</v>
          </cell>
          <cell r="H274" t="str">
            <v>CM</v>
          </cell>
          <cell r="J274">
            <v>0</v>
          </cell>
          <cell r="L274">
            <v>0</v>
          </cell>
          <cell r="M274">
            <v>102</v>
          </cell>
          <cell r="N274">
            <v>0</v>
          </cell>
          <cell r="O274">
            <v>36</v>
          </cell>
          <cell r="P274">
            <v>10.5</v>
          </cell>
          <cell r="Q274">
            <v>3780</v>
          </cell>
          <cell r="S274">
            <v>0</v>
          </cell>
          <cell r="U274">
            <v>0</v>
          </cell>
          <cell r="V274">
            <v>3780</v>
          </cell>
        </row>
        <row r="275">
          <cell r="F275" t="str">
            <v>SUMP TANK- SAME AS STATION #4</v>
          </cell>
          <cell r="J275">
            <v>0</v>
          </cell>
          <cell r="L275">
            <v>0</v>
          </cell>
          <cell r="M275">
            <v>0</v>
          </cell>
          <cell r="N275">
            <v>0</v>
          </cell>
          <cell r="Q275">
            <v>0</v>
          </cell>
          <cell r="S275">
            <v>0</v>
          </cell>
          <cell r="U275">
            <v>0</v>
          </cell>
          <cell r="V275">
            <v>0</v>
          </cell>
        </row>
        <row r="276">
          <cell r="B276" t="str">
            <v>3B</v>
          </cell>
          <cell r="D276" t="str">
            <v>A1000</v>
          </cell>
          <cell r="F276" t="str">
            <v>Total Sump Tank Excavation</v>
          </cell>
          <cell r="G276">
            <v>1</v>
          </cell>
          <cell r="H276" t="str">
            <v>Lot</v>
          </cell>
          <cell r="J276">
            <v>0</v>
          </cell>
          <cell r="L276">
            <v>0</v>
          </cell>
          <cell r="M276">
            <v>102</v>
          </cell>
          <cell r="N276">
            <v>0</v>
          </cell>
          <cell r="O276">
            <v>4992.5</v>
          </cell>
          <cell r="P276">
            <v>33.699999999999996</v>
          </cell>
          <cell r="Q276">
            <v>4992.5</v>
          </cell>
          <cell r="S276">
            <v>0</v>
          </cell>
          <cell r="U276">
            <v>0</v>
          </cell>
          <cell r="V276">
            <v>4992.5</v>
          </cell>
        </row>
        <row r="277">
          <cell r="F277" t="str">
            <v>UNDERGROUND PIPING EXCAVATION</v>
          </cell>
          <cell r="J277">
            <v>0</v>
          </cell>
          <cell r="L277">
            <v>0</v>
          </cell>
          <cell r="M277">
            <v>0</v>
          </cell>
          <cell r="N277">
            <v>0</v>
          </cell>
          <cell r="Q277">
            <v>0</v>
          </cell>
          <cell r="S277">
            <v>0</v>
          </cell>
          <cell r="U277">
            <v>0</v>
          </cell>
          <cell r="V277">
            <v>0</v>
          </cell>
        </row>
        <row r="278">
          <cell r="B278" t="str">
            <v>3B</v>
          </cell>
          <cell r="D278" t="str">
            <v>A1000</v>
          </cell>
          <cell r="F278" t="str">
            <v>Excavation</v>
          </cell>
          <cell r="G278">
            <v>845</v>
          </cell>
          <cell r="H278" t="str">
            <v>CM</v>
          </cell>
          <cell r="J278">
            <v>0</v>
          </cell>
          <cell r="L278">
            <v>0</v>
          </cell>
          <cell r="M278">
            <v>102</v>
          </cell>
          <cell r="N278">
            <v>0</v>
          </cell>
          <cell r="O278">
            <v>7.5</v>
          </cell>
          <cell r="P278">
            <v>50.699999999999996</v>
          </cell>
          <cell r="Q278">
            <v>6337.5</v>
          </cell>
          <cell r="S278">
            <v>0</v>
          </cell>
          <cell r="U278">
            <v>0</v>
          </cell>
          <cell r="V278">
            <v>6337.5</v>
          </cell>
        </row>
        <row r="279">
          <cell r="B279" t="str">
            <v>3B</v>
          </cell>
          <cell r="D279" t="str">
            <v>A1000</v>
          </cell>
          <cell r="F279" t="str">
            <v>Sand Bedding</v>
          </cell>
          <cell r="G279">
            <v>87</v>
          </cell>
          <cell r="H279" t="str">
            <v>CM</v>
          </cell>
          <cell r="J279">
            <v>0</v>
          </cell>
          <cell r="L279">
            <v>0</v>
          </cell>
          <cell r="M279">
            <v>102</v>
          </cell>
          <cell r="N279">
            <v>0</v>
          </cell>
          <cell r="O279">
            <v>28</v>
          </cell>
          <cell r="P279">
            <v>8.7000000000000011</v>
          </cell>
          <cell r="Q279">
            <v>2436</v>
          </cell>
          <cell r="S279">
            <v>0</v>
          </cell>
          <cell r="U279">
            <v>0</v>
          </cell>
          <cell r="V279">
            <v>2436</v>
          </cell>
        </row>
        <row r="280">
          <cell r="B280" t="str">
            <v>3B</v>
          </cell>
          <cell r="D280" t="str">
            <v>A1000</v>
          </cell>
          <cell r="F280" t="str">
            <v>Native backfill and compaction</v>
          </cell>
          <cell r="G280">
            <v>759</v>
          </cell>
          <cell r="H280" t="str">
            <v>CM</v>
          </cell>
          <cell r="J280">
            <v>0</v>
          </cell>
          <cell r="L280">
            <v>0</v>
          </cell>
          <cell r="M280">
            <v>102</v>
          </cell>
          <cell r="N280">
            <v>0</v>
          </cell>
          <cell r="O280">
            <v>8.5</v>
          </cell>
          <cell r="P280">
            <v>75.900000000000006</v>
          </cell>
          <cell r="Q280">
            <v>6451.5</v>
          </cell>
          <cell r="S280">
            <v>0</v>
          </cell>
          <cell r="U280">
            <v>0</v>
          </cell>
          <cell r="V280">
            <v>6451.5</v>
          </cell>
        </row>
        <row r="281">
          <cell r="F281" t="str">
            <v>PERMANENT ACCESS ROAD</v>
          </cell>
          <cell r="J281">
            <v>0</v>
          </cell>
          <cell r="L281">
            <v>0</v>
          </cell>
          <cell r="M281">
            <v>0</v>
          </cell>
          <cell r="N281">
            <v>0</v>
          </cell>
          <cell r="Q281">
            <v>0</v>
          </cell>
          <cell r="S281">
            <v>0</v>
          </cell>
          <cell r="U281">
            <v>0</v>
          </cell>
          <cell r="V281">
            <v>0</v>
          </cell>
        </row>
        <row r="282">
          <cell r="B282" t="str">
            <v>3B</v>
          </cell>
          <cell r="D282" t="str">
            <v>A3000</v>
          </cell>
          <cell r="F282" t="str">
            <v>Access Road - KP 971.5 - Gravel ( No additional reqd)</v>
          </cell>
          <cell r="J282">
            <v>0</v>
          </cell>
          <cell r="L282">
            <v>0</v>
          </cell>
          <cell r="M282">
            <v>102</v>
          </cell>
          <cell r="N282">
            <v>0</v>
          </cell>
          <cell r="Q282">
            <v>0</v>
          </cell>
          <cell r="S282">
            <v>0</v>
          </cell>
          <cell r="U282">
            <v>0</v>
          </cell>
          <cell r="V282">
            <v>0</v>
          </cell>
        </row>
        <row r="283">
          <cell r="F283" t="str">
            <v>MISC ITEMS</v>
          </cell>
          <cell r="J283">
            <v>0</v>
          </cell>
          <cell r="L283">
            <v>0</v>
          </cell>
          <cell r="M283">
            <v>0</v>
          </cell>
          <cell r="N283">
            <v>0</v>
          </cell>
          <cell r="Q283">
            <v>0</v>
          </cell>
          <cell r="S283">
            <v>0</v>
          </cell>
          <cell r="U283">
            <v>0</v>
          </cell>
          <cell r="V283">
            <v>0</v>
          </cell>
        </row>
        <row r="284">
          <cell r="B284" t="str">
            <v>3B</v>
          </cell>
          <cell r="D284" t="str">
            <v>A1000</v>
          </cell>
          <cell r="F284" t="str">
            <v>Reclaim Bin - Garbage Dumpster (initial cost)</v>
          </cell>
          <cell r="G284">
            <v>1</v>
          </cell>
          <cell r="H284" t="str">
            <v>EA</v>
          </cell>
          <cell r="J284">
            <v>0</v>
          </cell>
          <cell r="L284">
            <v>0</v>
          </cell>
          <cell r="M284">
            <v>102</v>
          </cell>
          <cell r="N284">
            <v>0</v>
          </cell>
          <cell r="O284">
            <v>500</v>
          </cell>
          <cell r="P284">
            <v>2</v>
          </cell>
          <cell r="Q284">
            <v>500</v>
          </cell>
          <cell r="S284">
            <v>0</v>
          </cell>
          <cell r="U284">
            <v>0</v>
          </cell>
          <cell r="V284">
            <v>500</v>
          </cell>
        </row>
        <row r="285">
          <cell r="B285" t="str">
            <v>3B</v>
          </cell>
          <cell r="D285" t="str">
            <v>A1000</v>
          </cell>
          <cell r="F285" t="str">
            <v>Hazardous Waste Storage Building - 2M x 3M x 2.4M high</v>
          </cell>
          <cell r="G285">
            <v>1</v>
          </cell>
          <cell r="H285" t="str">
            <v>EA</v>
          </cell>
          <cell r="J285">
            <v>0</v>
          </cell>
          <cell r="L285">
            <v>0</v>
          </cell>
          <cell r="M285">
            <v>102</v>
          </cell>
          <cell r="N285">
            <v>0</v>
          </cell>
          <cell r="O285">
            <v>1000</v>
          </cell>
          <cell r="P285">
            <v>2</v>
          </cell>
          <cell r="Q285">
            <v>1000</v>
          </cell>
          <cell r="S285">
            <v>0</v>
          </cell>
          <cell r="U285">
            <v>0</v>
          </cell>
          <cell r="V285">
            <v>1000</v>
          </cell>
        </row>
        <row r="286">
          <cell r="B286" t="str">
            <v>3B</v>
          </cell>
          <cell r="D286" t="str">
            <v>A1000</v>
          </cell>
          <cell r="F286" t="str">
            <v>Substation yard - crushed gravel</v>
          </cell>
          <cell r="G286">
            <v>90</v>
          </cell>
          <cell r="H286" t="str">
            <v>CM</v>
          </cell>
          <cell r="J286">
            <v>0</v>
          </cell>
          <cell r="L286">
            <v>0</v>
          </cell>
          <cell r="M286">
            <v>102</v>
          </cell>
          <cell r="N286">
            <v>0</v>
          </cell>
          <cell r="O286">
            <v>36</v>
          </cell>
          <cell r="P286">
            <v>9</v>
          </cell>
          <cell r="Q286">
            <v>3240</v>
          </cell>
          <cell r="S286">
            <v>0</v>
          </cell>
          <cell r="U286">
            <v>0</v>
          </cell>
          <cell r="V286">
            <v>3240</v>
          </cell>
        </row>
        <row r="287">
          <cell r="B287" t="str">
            <v>3B</v>
          </cell>
          <cell r="D287" t="str">
            <v>A1000</v>
          </cell>
          <cell r="F287" t="str">
            <v>Access to ESB - 80mm crushed rock</v>
          </cell>
          <cell r="G287">
            <v>250</v>
          </cell>
          <cell r="H287" t="str">
            <v>CM</v>
          </cell>
          <cell r="J287">
            <v>0</v>
          </cell>
          <cell r="L287">
            <v>0</v>
          </cell>
          <cell r="M287">
            <v>102</v>
          </cell>
          <cell r="N287">
            <v>0</v>
          </cell>
          <cell r="O287">
            <v>36</v>
          </cell>
          <cell r="P287">
            <v>25</v>
          </cell>
          <cell r="Q287">
            <v>9000</v>
          </cell>
          <cell r="S287">
            <v>0</v>
          </cell>
          <cell r="U287">
            <v>0</v>
          </cell>
          <cell r="V287">
            <v>9000</v>
          </cell>
        </row>
        <row r="288">
          <cell r="B288" t="str">
            <v>3B</v>
          </cell>
          <cell r="D288" t="str">
            <v>A1000</v>
          </cell>
          <cell r="F288" t="str">
            <v>Access to ESB - 40mm crushed rock</v>
          </cell>
          <cell r="G288">
            <v>170</v>
          </cell>
          <cell r="H288" t="str">
            <v>CM</v>
          </cell>
          <cell r="J288">
            <v>0</v>
          </cell>
          <cell r="L288">
            <v>0</v>
          </cell>
          <cell r="M288">
            <v>102</v>
          </cell>
          <cell r="N288">
            <v>0</v>
          </cell>
          <cell r="O288">
            <v>36</v>
          </cell>
          <cell r="P288">
            <v>17</v>
          </cell>
          <cell r="Q288">
            <v>6120</v>
          </cell>
          <cell r="S288">
            <v>0</v>
          </cell>
          <cell r="U288">
            <v>0</v>
          </cell>
          <cell r="V288">
            <v>6120</v>
          </cell>
        </row>
        <row r="289">
          <cell r="B289" t="str">
            <v>3B</v>
          </cell>
          <cell r="D289" t="str">
            <v>A1000</v>
          </cell>
          <cell r="F289" t="str">
            <v>Access to Substation - 80mm crushed rock</v>
          </cell>
          <cell r="G289">
            <v>250</v>
          </cell>
          <cell r="H289" t="str">
            <v>CM</v>
          </cell>
          <cell r="J289">
            <v>0</v>
          </cell>
          <cell r="L289">
            <v>0</v>
          </cell>
          <cell r="M289">
            <v>102</v>
          </cell>
          <cell r="N289">
            <v>0</v>
          </cell>
          <cell r="O289">
            <v>36</v>
          </cell>
          <cell r="P289">
            <v>25</v>
          </cell>
          <cell r="Q289">
            <v>9000</v>
          </cell>
          <cell r="S289">
            <v>0</v>
          </cell>
          <cell r="U289">
            <v>0</v>
          </cell>
          <cell r="V289">
            <v>9000</v>
          </cell>
        </row>
        <row r="290">
          <cell r="B290" t="str">
            <v>3B</v>
          </cell>
          <cell r="D290" t="str">
            <v>A1000</v>
          </cell>
          <cell r="F290" t="str">
            <v>Access to Substation - 40mm crushed rock</v>
          </cell>
          <cell r="G290">
            <v>170</v>
          </cell>
          <cell r="H290" t="str">
            <v>CM</v>
          </cell>
          <cell r="J290">
            <v>0</v>
          </cell>
          <cell r="L290">
            <v>0</v>
          </cell>
          <cell r="M290">
            <v>102</v>
          </cell>
          <cell r="N290">
            <v>0</v>
          </cell>
          <cell r="O290">
            <v>36</v>
          </cell>
          <cell r="P290">
            <v>17</v>
          </cell>
          <cell r="Q290">
            <v>6120</v>
          </cell>
          <cell r="S290">
            <v>0</v>
          </cell>
          <cell r="U290">
            <v>0</v>
          </cell>
          <cell r="V290">
            <v>6120</v>
          </cell>
        </row>
        <row r="291">
          <cell r="F291" t="str">
            <v>ALLOWANCE</v>
          </cell>
          <cell r="J291">
            <v>0</v>
          </cell>
          <cell r="L291">
            <v>0</v>
          </cell>
          <cell r="M291">
            <v>0</v>
          </cell>
          <cell r="N291">
            <v>0</v>
          </cell>
          <cell r="Q291">
            <v>0</v>
          </cell>
          <cell r="S291">
            <v>0</v>
          </cell>
          <cell r="U291">
            <v>0</v>
          </cell>
          <cell r="V291">
            <v>0</v>
          </cell>
        </row>
        <row r="292">
          <cell r="B292" t="str">
            <v>3B</v>
          </cell>
          <cell r="D292" t="str">
            <v>A1000</v>
          </cell>
          <cell r="F292" t="str">
            <v>COA - A1000 MTO Allowance - 20%</v>
          </cell>
          <cell r="G292">
            <v>1</v>
          </cell>
          <cell r="H292" t="str">
            <v>LOT</v>
          </cell>
          <cell r="J292">
            <v>0</v>
          </cell>
          <cell r="L292">
            <v>0</v>
          </cell>
          <cell r="M292">
            <v>102</v>
          </cell>
          <cell r="N292">
            <v>0</v>
          </cell>
          <cell r="O292">
            <v>47869</v>
          </cell>
          <cell r="Q292">
            <v>47869</v>
          </cell>
          <cell r="S292">
            <v>0</v>
          </cell>
          <cell r="U292">
            <v>0</v>
          </cell>
          <cell r="V292">
            <v>47869</v>
          </cell>
        </row>
        <row r="293">
          <cell r="B293" t="str">
            <v>3B</v>
          </cell>
          <cell r="D293" t="str">
            <v>A3000</v>
          </cell>
          <cell r="F293" t="str">
            <v>COA - A3000 MTO Allowance - 20%</v>
          </cell>
          <cell r="G293">
            <v>1</v>
          </cell>
          <cell r="H293" t="str">
            <v>LOT</v>
          </cell>
          <cell r="J293">
            <v>0</v>
          </cell>
          <cell r="L293">
            <v>0</v>
          </cell>
          <cell r="M293">
            <v>102</v>
          </cell>
          <cell r="N293">
            <v>0</v>
          </cell>
          <cell r="O293">
            <v>18865.600000000002</v>
          </cell>
          <cell r="Q293">
            <v>18865.600000000002</v>
          </cell>
          <cell r="S293">
            <v>0</v>
          </cell>
          <cell r="U293">
            <v>0</v>
          </cell>
          <cell r="V293">
            <v>18865.600000000002</v>
          </cell>
        </row>
        <row r="294">
          <cell r="B294" t="str">
            <v>3B</v>
          </cell>
          <cell r="D294" t="str">
            <v>A5000</v>
          </cell>
          <cell r="F294" t="str">
            <v>COA - A5000 MTO Allowance - 20%</v>
          </cell>
          <cell r="G294">
            <v>1</v>
          </cell>
          <cell r="H294" t="str">
            <v>LOT</v>
          </cell>
          <cell r="J294">
            <v>0</v>
          </cell>
          <cell r="L294">
            <v>0</v>
          </cell>
          <cell r="M294">
            <v>102</v>
          </cell>
          <cell r="N294">
            <v>0</v>
          </cell>
          <cell r="O294">
            <v>20585</v>
          </cell>
          <cell r="Q294">
            <v>20585</v>
          </cell>
          <cell r="S294">
            <v>0</v>
          </cell>
          <cell r="U294">
            <v>0</v>
          </cell>
          <cell r="V294">
            <v>20585</v>
          </cell>
        </row>
        <row r="295">
          <cell r="B295" t="str">
            <v>3B</v>
          </cell>
          <cell r="D295" t="str">
            <v>A6000</v>
          </cell>
          <cell r="F295" t="str">
            <v>COA - A6000 MTO Allowance - 20%</v>
          </cell>
          <cell r="G295">
            <v>1</v>
          </cell>
          <cell r="H295" t="str">
            <v>LOT</v>
          </cell>
          <cell r="J295">
            <v>0</v>
          </cell>
          <cell r="L295">
            <v>0</v>
          </cell>
          <cell r="M295">
            <v>102</v>
          </cell>
          <cell r="N295">
            <v>0</v>
          </cell>
          <cell r="Q295">
            <v>0</v>
          </cell>
          <cell r="S295">
            <v>0</v>
          </cell>
          <cell r="U295">
            <v>0</v>
          </cell>
          <cell r="V295">
            <v>0</v>
          </cell>
        </row>
        <row r="296">
          <cell r="B296" t="str">
            <v>3B</v>
          </cell>
          <cell r="D296" t="str">
            <v>A7000</v>
          </cell>
          <cell r="F296" t="str">
            <v>COA - A7000 MTO Allowance - 20%</v>
          </cell>
          <cell r="G296">
            <v>1</v>
          </cell>
          <cell r="H296" t="str">
            <v>LOT</v>
          </cell>
          <cell r="J296">
            <v>0</v>
          </cell>
          <cell r="L296">
            <v>0</v>
          </cell>
          <cell r="M296">
            <v>102</v>
          </cell>
          <cell r="N296">
            <v>0</v>
          </cell>
          <cell r="O296">
            <v>7635</v>
          </cell>
          <cell r="Q296">
            <v>7635</v>
          </cell>
          <cell r="S296">
            <v>0</v>
          </cell>
          <cell r="U296">
            <v>0</v>
          </cell>
          <cell r="V296">
            <v>7635</v>
          </cell>
        </row>
        <row r="297">
          <cell r="B297" t="str">
            <v>3B</v>
          </cell>
          <cell r="D297" t="str">
            <v>A8000</v>
          </cell>
          <cell r="F297" t="str">
            <v>COA - A8000 MTO Allowance - 20% (S/C Quote)</v>
          </cell>
          <cell r="G297">
            <v>1</v>
          </cell>
          <cell r="H297" t="str">
            <v>LOT</v>
          </cell>
          <cell r="J297">
            <v>0</v>
          </cell>
          <cell r="L297">
            <v>0</v>
          </cell>
          <cell r="M297">
            <v>102</v>
          </cell>
          <cell r="N297">
            <v>0</v>
          </cell>
          <cell r="Q297">
            <v>0</v>
          </cell>
          <cell r="S297">
            <v>0</v>
          </cell>
          <cell r="U297">
            <v>0</v>
          </cell>
          <cell r="V297">
            <v>0</v>
          </cell>
        </row>
        <row r="298">
          <cell r="J298">
            <v>0</v>
          </cell>
          <cell r="L298">
            <v>0</v>
          </cell>
          <cell r="M298">
            <v>0</v>
          </cell>
          <cell r="N298">
            <v>0</v>
          </cell>
          <cell r="Q298">
            <v>0</v>
          </cell>
          <cell r="S298">
            <v>0</v>
          </cell>
          <cell r="U298">
            <v>0</v>
          </cell>
          <cell r="V298">
            <v>0</v>
          </cell>
        </row>
        <row r="299">
          <cell r="F299" t="str">
            <v>TOTAL HOURS (CAMP COST CALC &amp; INDIRECTS)</v>
          </cell>
          <cell r="J299">
            <v>0</v>
          </cell>
          <cell r="L299">
            <v>0</v>
          </cell>
          <cell r="M299">
            <v>0</v>
          </cell>
          <cell r="N299">
            <v>0</v>
          </cell>
          <cell r="P299">
            <v>3235.6999999999994</v>
          </cell>
          <cell r="Q299">
            <v>0</v>
          </cell>
          <cell r="S299">
            <v>0</v>
          </cell>
          <cell r="U299">
            <v>0</v>
          </cell>
          <cell r="V299">
            <v>0</v>
          </cell>
        </row>
        <row r="300">
          <cell r="J300">
            <v>0</v>
          </cell>
          <cell r="L300">
            <v>0</v>
          </cell>
          <cell r="M300">
            <v>0</v>
          </cell>
          <cell r="N300">
            <v>0</v>
          </cell>
          <cell r="Q300">
            <v>0</v>
          </cell>
          <cell r="S300">
            <v>0</v>
          </cell>
          <cell r="U300">
            <v>0</v>
          </cell>
          <cell r="V300">
            <v>0</v>
          </cell>
        </row>
        <row r="301">
          <cell r="J301">
            <v>0</v>
          </cell>
          <cell r="L301">
            <v>0</v>
          </cell>
          <cell r="M301">
            <v>0</v>
          </cell>
          <cell r="N301">
            <v>0</v>
          </cell>
          <cell r="Q301">
            <v>0</v>
          </cell>
          <cell r="S301">
            <v>0</v>
          </cell>
          <cell r="U301">
            <v>0</v>
          </cell>
          <cell r="V301">
            <v>0</v>
          </cell>
        </row>
        <row r="302">
          <cell r="J302">
            <v>0</v>
          </cell>
          <cell r="L302">
            <v>0</v>
          </cell>
          <cell r="M302">
            <v>0</v>
          </cell>
          <cell r="N302">
            <v>0</v>
          </cell>
          <cell r="Q302">
            <v>0</v>
          </cell>
          <cell r="S302">
            <v>0</v>
          </cell>
          <cell r="U302">
            <v>0</v>
          </cell>
          <cell r="V302">
            <v>0</v>
          </cell>
        </row>
        <row r="303">
          <cell r="J303">
            <v>0</v>
          </cell>
          <cell r="L303">
            <v>0</v>
          </cell>
          <cell r="M303">
            <v>0</v>
          </cell>
          <cell r="N303">
            <v>0</v>
          </cell>
          <cell r="Q303">
            <v>0</v>
          </cell>
          <cell r="S303">
            <v>0</v>
          </cell>
          <cell r="U303">
            <v>0</v>
          </cell>
          <cell r="V303">
            <v>0</v>
          </cell>
        </row>
        <row r="304">
          <cell r="F304" t="str">
            <v>KITIMAT TERMINAL</v>
          </cell>
          <cell r="J304">
            <v>0</v>
          </cell>
          <cell r="L304">
            <v>0</v>
          </cell>
          <cell r="M304">
            <v>0</v>
          </cell>
          <cell r="N304">
            <v>0</v>
          </cell>
          <cell r="Q304">
            <v>0</v>
          </cell>
          <cell r="S304">
            <v>0</v>
          </cell>
          <cell r="U304">
            <v>0</v>
          </cell>
          <cell r="V304">
            <v>0</v>
          </cell>
        </row>
        <row r="305">
          <cell r="F305" t="str">
            <v>MAINTENANCE BUILDING</v>
          </cell>
          <cell r="J305">
            <v>0</v>
          </cell>
          <cell r="L305">
            <v>0</v>
          </cell>
          <cell r="M305">
            <v>0</v>
          </cell>
          <cell r="N305">
            <v>0</v>
          </cell>
          <cell r="Q305">
            <v>0</v>
          </cell>
          <cell r="S305">
            <v>0</v>
          </cell>
          <cell r="U305">
            <v>0</v>
          </cell>
          <cell r="V305">
            <v>0</v>
          </cell>
        </row>
        <row r="306">
          <cell r="B306">
            <v>1</v>
          </cell>
          <cell r="D306" t="str">
            <v>A1000</v>
          </cell>
          <cell r="F306" t="str">
            <v>Granular Backfill (includes blasting, aggregate processing on siteby NAC, site hauling)</v>
          </cell>
          <cell r="G306">
            <v>98</v>
          </cell>
          <cell r="H306" t="str">
            <v>CM</v>
          </cell>
          <cell r="J306">
            <v>0</v>
          </cell>
          <cell r="L306">
            <v>0</v>
          </cell>
          <cell r="M306">
            <v>102</v>
          </cell>
          <cell r="N306">
            <v>0</v>
          </cell>
          <cell r="O306">
            <v>24</v>
          </cell>
          <cell r="P306">
            <v>19.600000000000001</v>
          </cell>
          <cell r="Q306">
            <v>2352</v>
          </cell>
          <cell r="S306">
            <v>0</v>
          </cell>
          <cell r="U306">
            <v>0</v>
          </cell>
          <cell r="V306">
            <v>2352</v>
          </cell>
        </row>
        <row r="307">
          <cell r="B307">
            <v>1</v>
          </cell>
          <cell r="D307" t="str">
            <v>A1000</v>
          </cell>
          <cell r="F307" t="str">
            <v>Rock Anchor</v>
          </cell>
          <cell r="G307">
            <v>40</v>
          </cell>
          <cell r="H307" t="str">
            <v>EA</v>
          </cell>
          <cell r="J307">
            <v>0</v>
          </cell>
          <cell r="L307">
            <v>0</v>
          </cell>
          <cell r="M307">
            <v>102</v>
          </cell>
          <cell r="N307">
            <v>0</v>
          </cell>
          <cell r="O307">
            <v>470</v>
          </cell>
          <cell r="P307">
            <v>100</v>
          </cell>
          <cell r="Q307">
            <v>18800</v>
          </cell>
          <cell r="S307">
            <v>0</v>
          </cell>
          <cell r="U307">
            <v>0</v>
          </cell>
          <cell r="V307">
            <v>18800</v>
          </cell>
        </row>
        <row r="308">
          <cell r="F308" t="str">
            <v>CONTROL ROOM BUILDING</v>
          </cell>
          <cell r="J308">
            <v>0</v>
          </cell>
          <cell r="L308">
            <v>0</v>
          </cell>
          <cell r="M308">
            <v>0</v>
          </cell>
          <cell r="N308">
            <v>0</v>
          </cell>
          <cell r="Q308">
            <v>0</v>
          </cell>
          <cell r="S308">
            <v>0</v>
          </cell>
          <cell r="U308">
            <v>0</v>
          </cell>
          <cell r="V308">
            <v>0</v>
          </cell>
        </row>
        <row r="309">
          <cell r="B309">
            <v>1</v>
          </cell>
          <cell r="D309" t="str">
            <v>A1000</v>
          </cell>
          <cell r="F309" t="str">
            <v>Granular Backfill (includes blasting, aggregate processing on siteby NAC, site hauling)</v>
          </cell>
          <cell r="G309">
            <v>176</v>
          </cell>
          <cell r="H309" t="str">
            <v>CM</v>
          </cell>
          <cell r="J309">
            <v>0</v>
          </cell>
          <cell r="L309">
            <v>0</v>
          </cell>
          <cell r="M309">
            <v>102</v>
          </cell>
          <cell r="N309">
            <v>0</v>
          </cell>
          <cell r="O309">
            <v>24</v>
          </cell>
          <cell r="P309">
            <v>35.200000000000003</v>
          </cell>
          <cell r="Q309">
            <v>4224</v>
          </cell>
          <cell r="S309">
            <v>0</v>
          </cell>
          <cell r="U309">
            <v>0</v>
          </cell>
          <cell r="V309">
            <v>4224</v>
          </cell>
        </row>
        <row r="310">
          <cell r="B310">
            <v>1</v>
          </cell>
          <cell r="D310" t="str">
            <v>A1000</v>
          </cell>
          <cell r="F310" t="str">
            <v>Rock Anchor</v>
          </cell>
          <cell r="G310">
            <v>96</v>
          </cell>
          <cell r="H310" t="str">
            <v>EA</v>
          </cell>
          <cell r="J310">
            <v>0</v>
          </cell>
          <cell r="L310">
            <v>0</v>
          </cell>
          <cell r="M310">
            <v>102</v>
          </cell>
          <cell r="N310">
            <v>0</v>
          </cell>
          <cell r="O310">
            <v>470</v>
          </cell>
          <cell r="P310">
            <v>240</v>
          </cell>
          <cell r="Q310">
            <v>45120</v>
          </cell>
          <cell r="S310">
            <v>0</v>
          </cell>
          <cell r="U310">
            <v>0</v>
          </cell>
          <cell r="V310">
            <v>45120</v>
          </cell>
        </row>
        <row r="311">
          <cell r="F311" t="str">
            <v>ESB BUILDING</v>
          </cell>
          <cell r="J311">
            <v>0</v>
          </cell>
          <cell r="L311">
            <v>0</v>
          </cell>
          <cell r="M311">
            <v>0</v>
          </cell>
          <cell r="N311">
            <v>0</v>
          </cell>
          <cell r="Q311">
            <v>0</v>
          </cell>
          <cell r="S311">
            <v>0</v>
          </cell>
          <cell r="U311">
            <v>0</v>
          </cell>
          <cell r="V311">
            <v>0</v>
          </cell>
        </row>
        <row r="312">
          <cell r="B312">
            <v>1</v>
          </cell>
          <cell r="D312" t="str">
            <v>A1000</v>
          </cell>
          <cell r="F312" t="str">
            <v>Rock Anchor</v>
          </cell>
          <cell r="G312">
            <v>160</v>
          </cell>
          <cell r="H312" t="str">
            <v>EA</v>
          </cell>
          <cell r="J312">
            <v>0</v>
          </cell>
          <cell r="L312">
            <v>0</v>
          </cell>
          <cell r="M312">
            <v>102</v>
          </cell>
          <cell r="N312">
            <v>0</v>
          </cell>
          <cell r="O312">
            <v>470</v>
          </cell>
          <cell r="P312">
            <v>400</v>
          </cell>
          <cell r="Q312">
            <v>75200</v>
          </cell>
          <cell r="S312">
            <v>0</v>
          </cell>
          <cell r="U312">
            <v>0</v>
          </cell>
          <cell r="V312">
            <v>75200</v>
          </cell>
        </row>
        <row r="313">
          <cell r="F313" t="str">
            <v>MISC SHELTERS</v>
          </cell>
          <cell r="J313">
            <v>0</v>
          </cell>
          <cell r="L313">
            <v>0</v>
          </cell>
          <cell r="M313">
            <v>0</v>
          </cell>
          <cell r="N313">
            <v>0</v>
          </cell>
          <cell r="Q313">
            <v>0</v>
          </cell>
          <cell r="S313">
            <v>0</v>
          </cell>
          <cell r="U313">
            <v>0</v>
          </cell>
          <cell r="V313">
            <v>0</v>
          </cell>
        </row>
        <row r="314">
          <cell r="B314">
            <v>1</v>
          </cell>
          <cell r="D314" t="str">
            <v>A1000</v>
          </cell>
          <cell r="F314" t="str">
            <v>Granular Backfill (includes blasting, aggregate processing on siteby NAC, site hauling)</v>
          </cell>
          <cell r="G314">
            <v>36</v>
          </cell>
          <cell r="H314" t="str">
            <v>CM</v>
          </cell>
          <cell r="J314">
            <v>0</v>
          </cell>
          <cell r="L314">
            <v>0</v>
          </cell>
          <cell r="M314">
            <v>102</v>
          </cell>
          <cell r="N314">
            <v>0</v>
          </cell>
          <cell r="O314">
            <v>24</v>
          </cell>
          <cell r="P314">
            <v>7.2</v>
          </cell>
          <cell r="Q314">
            <v>864</v>
          </cell>
          <cell r="S314">
            <v>0</v>
          </cell>
          <cell r="U314">
            <v>0</v>
          </cell>
          <cell r="V314">
            <v>864</v>
          </cell>
        </row>
        <row r="315">
          <cell r="B315">
            <v>1</v>
          </cell>
          <cell r="D315" t="str">
            <v>A1000</v>
          </cell>
          <cell r="F315" t="str">
            <v>Rock Anchor</v>
          </cell>
          <cell r="G315">
            <v>64</v>
          </cell>
          <cell r="H315" t="str">
            <v>EA</v>
          </cell>
          <cell r="J315">
            <v>0</v>
          </cell>
          <cell r="L315">
            <v>0</v>
          </cell>
          <cell r="M315">
            <v>102</v>
          </cell>
          <cell r="N315">
            <v>0</v>
          </cell>
          <cell r="O315">
            <v>470</v>
          </cell>
          <cell r="P315">
            <v>160</v>
          </cell>
          <cell r="Q315">
            <v>30080</v>
          </cell>
          <cell r="S315">
            <v>0</v>
          </cell>
          <cell r="U315">
            <v>0</v>
          </cell>
          <cell r="V315">
            <v>30080</v>
          </cell>
        </row>
        <row r="316">
          <cell r="F316" t="str">
            <v>P/L MAINTENANCE BUILDING</v>
          </cell>
          <cell r="J316">
            <v>0</v>
          </cell>
          <cell r="L316">
            <v>0</v>
          </cell>
          <cell r="M316">
            <v>0</v>
          </cell>
          <cell r="N316">
            <v>0</v>
          </cell>
          <cell r="Q316">
            <v>0</v>
          </cell>
          <cell r="S316">
            <v>0</v>
          </cell>
          <cell r="U316">
            <v>0</v>
          </cell>
          <cell r="V316">
            <v>0</v>
          </cell>
        </row>
        <row r="317">
          <cell r="B317">
            <v>1</v>
          </cell>
          <cell r="D317" t="str">
            <v>A1000</v>
          </cell>
          <cell r="F317" t="str">
            <v>Granular Backfill (includes blasting, aggregate processing on siteby NAC, site hauling)</v>
          </cell>
          <cell r="G317">
            <v>304</v>
          </cell>
          <cell r="H317" t="str">
            <v>CM</v>
          </cell>
          <cell r="J317">
            <v>0</v>
          </cell>
          <cell r="L317">
            <v>0</v>
          </cell>
          <cell r="M317">
            <v>102</v>
          </cell>
          <cell r="N317">
            <v>0</v>
          </cell>
          <cell r="O317">
            <v>24</v>
          </cell>
          <cell r="P317">
            <v>60.800000000000004</v>
          </cell>
          <cell r="Q317">
            <v>7296</v>
          </cell>
          <cell r="S317">
            <v>0</v>
          </cell>
          <cell r="U317">
            <v>0</v>
          </cell>
          <cell r="V317">
            <v>7296</v>
          </cell>
        </row>
        <row r="318">
          <cell r="B318">
            <v>1</v>
          </cell>
          <cell r="D318" t="str">
            <v>A1000</v>
          </cell>
          <cell r="F318" t="str">
            <v>Rock Anchor</v>
          </cell>
          <cell r="G318">
            <v>72</v>
          </cell>
          <cell r="H318" t="str">
            <v>EA</v>
          </cell>
          <cell r="J318">
            <v>0</v>
          </cell>
          <cell r="L318">
            <v>0</v>
          </cell>
          <cell r="M318">
            <v>102</v>
          </cell>
          <cell r="N318">
            <v>0</v>
          </cell>
          <cell r="O318">
            <v>470</v>
          </cell>
          <cell r="P318">
            <v>180</v>
          </cell>
          <cell r="Q318">
            <v>33840</v>
          </cell>
          <cell r="S318">
            <v>0</v>
          </cell>
          <cell r="U318">
            <v>0</v>
          </cell>
          <cell r="V318">
            <v>33840</v>
          </cell>
        </row>
        <row r="319">
          <cell r="F319" t="str">
            <v>FIREWATER FOAM BUILDING</v>
          </cell>
          <cell r="J319">
            <v>0</v>
          </cell>
          <cell r="L319">
            <v>0</v>
          </cell>
          <cell r="M319">
            <v>0</v>
          </cell>
          <cell r="N319">
            <v>0</v>
          </cell>
          <cell r="Q319">
            <v>0</v>
          </cell>
          <cell r="S319">
            <v>0</v>
          </cell>
          <cell r="U319">
            <v>0</v>
          </cell>
          <cell r="V319">
            <v>0</v>
          </cell>
        </row>
        <row r="320">
          <cell r="B320">
            <v>1</v>
          </cell>
          <cell r="D320" t="str">
            <v>A1000</v>
          </cell>
          <cell r="F320" t="str">
            <v>Granular Backfill (includes blasting, aggregate processing on siteby NAC, site hauling)</v>
          </cell>
          <cell r="G320">
            <v>68</v>
          </cell>
          <cell r="H320" t="str">
            <v>CM</v>
          </cell>
          <cell r="J320">
            <v>0</v>
          </cell>
          <cell r="L320">
            <v>0</v>
          </cell>
          <cell r="M320">
            <v>102</v>
          </cell>
          <cell r="N320">
            <v>0</v>
          </cell>
          <cell r="O320">
            <v>24</v>
          </cell>
          <cell r="P320">
            <v>13.600000000000001</v>
          </cell>
          <cell r="Q320">
            <v>1632</v>
          </cell>
          <cell r="S320">
            <v>0</v>
          </cell>
          <cell r="U320">
            <v>0</v>
          </cell>
          <cell r="V320">
            <v>1632</v>
          </cell>
        </row>
        <row r="321">
          <cell r="B321">
            <v>1</v>
          </cell>
          <cell r="D321" t="str">
            <v>A1000</v>
          </cell>
          <cell r="F321" t="str">
            <v>Rock Anchor</v>
          </cell>
          <cell r="G321">
            <v>48</v>
          </cell>
          <cell r="H321" t="str">
            <v>EA</v>
          </cell>
          <cell r="J321">
            <v>0</v>
          </cell>
          <cell r="L321">
            <v>0</v>
          </cell>
          <cell r="M321">
            <v>102</v>
          </cell>
          <cell r="N321">
            <v>0</v>
          </cell>
          <cell r="O321">
            <v>470</v>
          </cell>
          <cell r="P321">
            <v>120</v>
          </cell>
          <cell r="Q321">
            <v>22560</v>
          </cell>
          <cell r="S321">
            <v>0</v>
          </cell>
          <cell r="U321">
            <v>0</v>
          </cell>
          <cell r="V321">
            <v>22560</v>
          </cell>
        </row>
        <row r="322">
          <cell r="F322" t="str">
            <v>BOOSTER/TRANSFER PUMP BUILDING</v>
          </cell>
          <cell r="J322">
            <v>0</v>
          </cell>
          <cell r="L322">
            <v>0</v>
          </cell>
          <cell r="M322">
            <v>0</v>
          </cell>
          <cell r="N322">
            <v>0</v>
          </cell>
          <cell r="Q322">
            <v>0</v>
          </cell>
          <cell r="S322">
            <v>0</v>
          </cell>
          <cell r="U322">
            <v>0</v>
          </cell>
          <cell r="V322">
            <v>0</v>
          </cell>
        </row>
        <row r="323">
          <cell r="B323">
            <v>1</v>
          </cell>
          <cell r="D323" t="str">
            <v>A1000</v>
          </cell>
          <cell r="F323" t="str">
            <v>Granular Backfill (includes blasting, aggregate processing on siteby NAC, site hauling)</v>
          </cell>
          <cell r="G323">
            <v>128</v>
          </cell>
          <cell r="H323" t="str">
            <v>CM</v>
          </cell>
          <cell r="J323">
            <v>0</v>
          </cell>
          <cell r="L323">
            <v>0</v>
          </cell>
          <cell r="M323">
            <v>102</v>
          </cell>
          <cell r="N323">
            <v>0</v>
          </cell>
          <cell r="O323">
            <v>24</v>
          </cell>
          <cell r="P323">
            <v>25.6</v>
          </cell>
          <cell r="Q323">
            <v>3072</v>
          </cell>
          <cell r="S323">
            <v>0</v>
          </cell>
          <cell r="U323">
            <v>0</v>
          </cell>
          <cell r="V323">
            <v>3072</v>
          </cell>
        </row>
        <row r="324">
          <cell r="B324">
            <v>1</v>
          </cell>
          <cell r="D324" t="str">
            <v>A1000</v>
          </cell>
          <cell r="F324" t="str">
            <v>Rock Anchor</v>
          </cell>
          <cell r="G324">
            <v>40</v>
          </cell>
          <cell r="H324" t="str">
            <v>EA</v>
          </cell>
          <cell r="J324">
            <v>0</v>
          </cell>
          <cell r="L324">
            <v>0</v>
          </cell>
          <cell r="M324">
            <v>102</v>
          </cell>
          <cell r="N324">
            <v>0</v>
          </cell>
          <cell r="O324">
            <v>470</v>
          </cell>
          <cell r="P324">
            <v>120</v>
          </cell>
          <cell r="Q324">
            <v>18800</v>
          </cell>
          <cell r="S324">
            <v>0</v>
          </cell>
          <cell r="U324">
            <v>0</v>
          </cell>
          <cell r="V324">
            <v>18800</v>
          </cell>
        </row>
        <row r="325">
          <cell r="F325" t="str">
            <v>FIREWATER PUMPHOUSE BUILDING</v>
          </cell>
          <cell r="J325">
            <v>0</v>
          </cell>
          <cell r="L325">
            <v>0</v>
          </cell>
          <cell r="M325">
            <v>0</v>
          </cell>
          <cell r="N325">
            <v>0</v>
          </cell>
          <cell r="Q325">
            <v>0</v>
          </cell>
          <cell r="S325">
            <v>0</v>
          </cell>
          <cell r="U325">
            <v>0</v>
          </cell>
          <cell r="V325">
            <v>0</v>
          </cell>
        </row>
        <row r="326">
          <cell r="B326">
            <v>1</v>
          </cell>
          <cell r="D326" t="str">
            <v>A1000</v>
          </cell>
          <cell r="F326" t="str">
            <v>Granular Backfill (includes blasting, aggregate processing on siteby NAC, site hauling)</v>
          </cell>
          <cell r="G326">
            <v>23</v>
          </cell>
          <cell r="H326" t="str">
            <v>CM</v>
          </cell>
          <cell r="J326">
            <v>0</v>
          </cell>
          <cell r="L326">
            <v>0</v>
          </cell>
          <cell r="M326">
            <v>102</v>
          </cell>
          <cell r="N326">
            <v>0</v>
          </cell>
          <cell r="O326">
            <v>24</v>
          </cell>
          <cell r="P326">
            <v>4.6000000000000005</v>
          </cell>
          <cell r="Q326">
            <v>552</v>
          </cell>
          <cell r="S326">
            <v>0</v>
          </cell>
          <cell r="U326">
            <v>0</v>
          </cell>
          <cell r="V326">
            <v>552</v>
          </cell>
        </row>
        <row r="327">
          <cell r="B327">
            <v>1</v>
          </cell>
          <cell r="D327" t="str">
            <v>A1000</v>
          </cell>
          <cell r="F327" t="str">
            <v>Rock Anchor</v>
          </cell>
          <cell r="G327">
            <v>24</v>
          </cell>
          <cell r="H327" t="str">
            <v>EA</v>
          </cell>
          <cell r="J327">
            <v>0</v>
          </cell>
          <cell r="L327">
            <v>0</v>
          </cell>
          <cell r="M327">
            <v>102</v>
          </cell>
          <cell r="N327">
            <v>0</v>
          </cell>
          <cell r="O327">
            <v>470</v>
          </cell>
          <cell r="P327">
            <v>60</v>
          </cell>
          <cell r="Q327">
            <v>11280</v>
          </cell>
          <cell r="S327">
            <v>0</v>
          </cell>
          <cell r="U327">
            <v>0</v>
          </cell>
          <cell r="V327">
            <v>11280</v>
          </cell>
        </row>
        <row r="328">
          <cell r="F328" t="str">
            <v>API SEPARATOR</v>
          </cell>
          <cell r="J328">
            <v>0</v>
          </cell>
          <cell r="L328">
            <v>0</v>
          </cell>
          <cell r="M328">
            <v>0</v>
          </cell>
          <cell r="N328">
            <v>0</v>
          </cell>
          <cell r="Q328">
            <v>0</v>
          </cell>
          <cell r="S328">
            <v>0</v>
          </cell>
          <cell r="U328">
            <v>0</v>
          </cell>
          <cell r="V328">
            <v>0</v>
          </cell>
        </row>
        <row r="329">
          <cell r="B329">
            <v>1</v>
          </cell>
          <cell r="D329" t="str">
            <v>A1000</v>
          </cell>
          <cell r="F329" t="str">
            <v>Granular Backfill (includes blasting, aggregate processing on siteby NAC, site hauling)</v>
          </cell>
          <cell r="G329">
            <v>1270</v>
          </cell>
          <cell r="H329" t="str">
            <v>CM</v>
          </cell>
          <cell r="J329">
            <v>0</v>
          </cell>
          <cell r="L329">
            <v>0</v>
          </cell>
          <cell r="M329">
            <v>102</v>
          </cell>
          <cell r="N329">
            <v>0</v>
          </cell>
          <cell r="O329">
            <v>24</v>
          </cell>
          <cell r="P329">
            <v>254</v>
          </cell>
          <cell r="Q329">
            <v>30480</v>
          </cell>
          <cell r="S329">
            <v>0</v>
          </cell>
          <cell r="U329">
            <v>0</v>
          </cell>
          <cell r="V329">
            <v>30480</v>
          </cell>
        </row>
        <row r="330">
          <cell r="B330">
            <v>1</v>
          </cell>
          <cell r="D330" t="str">
            <v>A1000</v>
          </cell>
          <cell r="F330" t="str">
            <v>Rock Excavation (blasting, haul to site- by NAC)</v>
          </cell>
          <cell r="G330">
            <v>46460</v>
          </cell>
          <cell r="H330" t="str">
            <v>CM</v>
          </cell>
          <cell r="J330">
            <v>0</v>
          </cell>
          <cell r="L330">
            <v>0</v>
          </cell>
          <cell r="M330">
            <v>102</v>
          </cell>
          <cell r="N330">
            <v>0</v>
          </cell>
          <cell r="O330">
            <v>6.75</v>
          </cell>
          <cell r="P330">
            <v>9292</v>
          </cell>
          <cell r="Q330">
            <v>313605</v>
          </cell>
          <cell r="S330">
            <v>0</v>
          </cell>
          <cell r="U330">
            <v>0</v>
          </cell>
          <cell r="V330">
            <v>313605</v>
          </cell>
        </row>
        <row r="331">
          <cell r="B331">
            <v>1</v>
          </cell>
          <cell r="D331" t="str">
            <v>A1000</v>
          </cell>
          <cell r="F331" t="str">
            <v>Rock Slope Stabilization/Remediation - 12M height</v>
          </cell>
          <cell r="G331">
            <v>7000</v>
          </cell>
          <cell r="H331" t="str">
            <v>SM</v>
          </cell>
          <cell r="J331">
            <v>0</v>
          </cell>
          <cell r="L331">
            <v>0</v>
          </cell>
          <cell r="M331">
            <v>102</v>
          </cell>
          <cell r="N331">
            <v>0</v>
          </cell>
          <cell r="O331">
            <v>100</v>
          </cell>
          <cell r="P331">
            <v>700</v>
          </cell>
          <cell r="Q331">
            <v>700000</v>
          </cell>
          <cell r="S331">
            <v>0</v>
          </cell>
          <cell r="U331">
            <v>0</v>
          </cell>
          <cell r="V331">
            <v>700000</v>
          </cell>
        </row>
        <row r="332">
          <cell r="F332" t="str">
            <v>SITE CONTAINMENT/IMPOUNDING AREA</v>
          </cell>
          <cell r="J332">
            <v>0</v>
          </cell>
          <cell r="L332">
            <v>0</v>
          </cell>
          <cell r="M332">
            <v>0</v>
          </cell>
          <cell r="N332">
            <v>0</v>
          </cell>
          <cell r="Q332">
            <v>0</v>
          </cell>
          <cell r="S332">
            <v>0</v>
          </cell>
          <cell r="U332">
            <v>0</v>
          </cell>
          <cell r="V332">
            <v>0</v>
          </cell>
        </row>
        <row r="333">
          <cell r="B333">
            <v>1</v>
          </cell>
          <cell r="D333" t="str">
            <v>A1000</v>
          </cell>
          <cell r="F333" t="str">
            <v>Rock Anchor</v>
          </cell>
          <cell r="G333">
            <v>20</v>
          </cell>
          <cell r="H333" t="str">
            <v>EA</v>
          </cell>
          <cell r="J333">
            <v>0</v>
          </cell>
          <cell r="L333">
            <v>0</v>
          </cell>
          <cell r="M333">
            <v>102</v>
          </cell>
          <cell r="N333">
            <v>0</v>
          </cell>
          <cell r="O333">
            <v>470</v>
          </cell>
          <cell r="P333">
            <v>50</v>
          </cell>
          <cell r="Q333">
            <v>9400</v>
          </cell>
          <cell r="S333">
            <v>0</v>
          </cell>
          <cell r="U333">
            <v>0</v>
          </cell>
          <cell r="V333">
            <v>9400</v>
          </cell>
        </row>
        <row r="334">
          <cell r="B334">
            <v>1</v>
          </cell>
          <cell r="D334" t="str">
            <v>A5000</v>
          </cell>
          <cell r="F334" t="str">
            <v>Liner Enivro Liner 6030 (Layfield)</v>
          </cell>
          <cell r="G334">
            <v>70000</v>
          </cell>
          <cell r="H334" t="str">
            <v>SM</v>
          </cell>
          <cell r="J334">
            <v>0</v>
          </cell>
          <cell r="L334">
            <v>0</v>
          </cell>
          <cell r="M334">
            <v>102</v>
          </cell>
          <cell r="N334">
            <v>0</v>
          </cell>
          <cell r="O334">
            <v>7.5</v>
          </cell>
          <cell r="P334">
            <v>1050</v>
          </cell>
          <cell r="Q334">
            <v>525000</v>
          </cell>
          <cell r="S334">
            <v>0</v>
          </cell>
          <cell r="U334">
            <v>0</v>
          </cell>
          <cell r="V334">
            <v>525000</v>
          </cell>
        </row>
        <row r="335">
          <cell r="B335">
            <v>1</v>
          </cell>
          <cell r="D335" t="str">
            <v>A5000</v>
          </cell>
          <cell r="F335" t="str">
            <v>Geotextile LP8 (Layfield)</v>
          </cell>
          <cell r="G335">
            <v>210000</v>
          </cell>
          <cell r="H335" t="str">
            <v>SM</v>
          </cell>
          <cell r="J335">
            <v>0</v>
          </cell>
          <cell r="L335">
            <v>0</v>
          </cell>
          <cell r="M335">
            <v>102</v>
          </cell>
          <cell r="N335">
            <v>0</v>
          </cell>
          <cell r="O335">
            <v>2</v>
          </cell>
          <cell r="P335">
            <v>3150</v>
          </cell>
          <cell r="Q335">
            <v>420000</v>
          </cell>
          <cell r="S335">
            <v>0</v>
          </cell>
          <cell r="U335">
            <v>0</v>
          </cell>
          <cell r="V335">
            <v>420000</v>
          </cell>
        </row>
        <row r="336">
          <cell r="B336">
            <v>1</v>
          </cell>
          <cell r="D336" t="str">
            <v>A1000</v>
          </cell>
          <cell r="F336" t="str">
            <v>Sluice gate - 1.2M dia</v>
          </cell>
          <cell r="G336">
            <v>1</v>
          </cell>
          <cell r="H336" t="str">
            <v>EA</v>
          </cell>
          <cell r="J336">
            <v>0</v>
          </cell>
          <cell r="L336">
            <v>0</v>
          </cell>
          <cell r="M336">
            <v>102</v>
          </cell>
          <cell r="N336">
            <v>0</v>
          </cell>
          <cell r="O336">
            <v>8910</v>
          </cell>
          <cell r="P336">
            <v>10</v>
          </cell>
          <cell r="Q336">
            <v>8910</v>
          </cell>
          <cell r="S336">
            <v>0</v>
          </cell>
          <cell r="U336">
            <v>0</v>
          </cell>
          <cell r="V336">
            <v>8910</v>
          </cell>
        </row>
        <row r="337">
          <cell r="B337">
            <v>1</v>
          </cell>
          <cell r="D337" t="str">
            <v>A1000</v>
          </cell>
          <cell r="F337" t="str">
            <v>Culvert CSP - 1.2M dia x 15M long</v>
          </cell>
          <cell r="G337">
            <v>1</v>
          </cell>
          <cell r="H337" t="str">
            <v>EA</v>
          </cell>
          <cell r="J337">
            <v>0</v>
          </cell>
          <cell r="L337">
            <v>0</v>
          </cell>
          <cell r="M337">
            <v>102</v>
          </cell>
          <cell r="N337">
            <v>0</v>
          </cell>
          <cell r="O337">
            <v>2807</v>
          </cell>
          <cell r="P337">
            <v>4</v>
          </cell>
          <cell r="Q337">
            <v>2807</v>
          </cell>
          <cell r="S337">
            <v>0</v>
          </cell>
          <cell r="U337">
            <v>0</v>
          </cell>
          <cell r="V337">
            <v>2807</v>
          </cell>
        </row>
        <row r="338">
          <cell r="B338">
            <v>1</v>
          </cell>
          <cell r="D338" t="str">
            <v>A1000</v>
          </cell>
          <cell r="F338" t="str">
            <v>Backfill (in-situ) - soft clay</v>
          </cell>
          <cell r="G338">
            <v>491481</v>
          </cell>
          <cell r="H338" t="str">
            <v>CM</v>
          </cell>
          <cell r="J338">
            <v>0</v>
          </cell>
          <cell r="L338">
            <v>0</v>
          </cell>
          <cell r="M338">
            <v>102</v>
          </cell>
          <cell r="N338">
            <v>0</v>
          </cell>
          <cell r="O338">
            <v>6.6</v>
          </cell>
          <cell r="P338">
            <v>14744.43</v>
          </cell>
          <cell r="Q338">
            <v>3243774.5999999996</v>
          </cell>
          <cell r="S338">
            <v>0</v>
          </cell>
          <cell r="U338">
            <v>0</v>
          </cell>
          <cell r="V338">
            <v>3243774.5999999996</v>
          </cell>
        </row>
        <row r="339">
          <cell r="B339">
            <v>1</v>
          </cell>
          <cell r="D339" t="str">
            <v>A1000</v>
          </cell>
          <cell r="F339" t="str">
            <v>Backfill (in-situ) - firm clay</v>
          </cell>
          <cell r="G339">
            <v>257284</v>
          </cell>
          <cell r="H339" t="str">
            <v>CM</v>
          </cell>
          <cell r="J339">
            <v>0</v>
          </cell>
          <cell r="L339">
            <v>0</v>
          </cell>
          <cell r="M339">
            <v>102</v>
          </cell>
          <cell r="N339">
            <v>0</v>
          </cell>
          <cell r="O339">
            <v>6.6</v>
          </cell>
          <cell r="P339">
            <v>7718.5199999999995</v>
          </cell>
          <cell r="Q339">
            <v>1698074.4</v>
          </cell>
          <cell r="S339">
            <v>0</v>
          </cell>
          <cell r="U339">
            <v>0</v>
          </cell>
          <cell r="V339">
            <v>1698074.4</v>
          </cell>
        </row>
        <row r="340">
          <cell r="F340" t="str">
            <v>TRAP AREA</v>
          </cell>
          <cell r="J340">
            <v>0</v>
          </cell>
          <cell r="L340">
            <v>0</v>
          </cell>
          <cell r="M340">
            <v>0</v>
          </cell>
          <cell r="N340">
            <v>0</v>
          </cell>
          <cell r="Q340">
            <v>0</v>
          </cell>
          <cell r="S340">
            <v>0</v>
          </cell>
          <cell r="U340">
            <v>0</v>
          </cell>
          <cell r="V340">
            <v>0</v>
          </cell>
        </row>
        <row r="341">
          <cell r="B341">
            <v>1</v>
          </cell>
          <cell r="D341" t="str">
            <v>A1000</v>
          </cell>
          <cell r="F341" t="str">
            <v>Granular Backfill (includes blasting, aggregate processing on siteby NAC, site hauling)</v>
          </cell>
          <cell r="G341">
            <v>1270</v>
          </cell>
          <cell r="H341" t="str">
            <v>CM</v>
          </cell>
          <cell r="J341">
            <v>0</v>
          </cell>
          <cell r="L341">
            <v>0</v>
          </cell>
          <cell r="M341">
            <v>102</v>
          </cell>
          <cell r="N341">
            <v>0</v>
          </cell>
          <cell r="O341">
            <v>24</v>
          </cell>
          <cell r="P341">
            <v>254</v>
          </cell>
          <cell r="Q341">
            <v>30480</v>
          </cell>
          <cell r="S341">
            <v>0</v>
          </cell>
          <cell r="U341">
            <v>0</v>
          </cell>
          <cell r="V341">
            <v>30480</v>
          </cell>
        </row>
        <row r="342">
          <cell r="B342">
            <v>1</v>
          </cell>
          <cell r="D342" t="str">
            <v>A1000</v>
          </cell>
          <cell r="F342" t="str">
            <v>Rock Excavation (blasting, haul to site- by NAC)</v>
          </cell>
          <cell r="G342">
            <v>46460</v>
          </cell>
          <cell r="H342" t="str">
            <v>CM</v>
          </cell>
          <cell r="J342">
            <v>0</v>
          </cell>
          <cell r="L342">
            <v>0</v>
          </cell>
          <cell r="M342">
            <v>102</v>
          </cell>
          <cell r="N342">
            <v>0</v>
          </cell>
          <cell r="O342">
            <v>6.75</v>
          </cell>
          <cell r="P342">
            <v>9292</v>
          </cell>
          <cell r="Q342">
            <v>313605</v>
          </cell>
          <cell r="S342">
            <v>0</v>
          </cell>
          <cell r="U342">
            <v>0</v>
          </cell>
          <cell r="V342">
            <v>313605</v>
          </cell>
        </row>
        <row r="343">
          <cell r="B343">
            <v>1</v>
          </cell>
          <cell r="D343" t="str">
            <v>A1000</v>
          </cell>
          <cell r="F343" t="str">
            <v>Rock Slope Stabilization/Remediation - 12M height</v>
          </cell>
          <cell r="G343">
            <v>7000</v>
          </cell>
          <cell r="H343" t="str">
            <v>SM</v>
          </cell>
          <cell r="J343">
            <v>0</v>
          </cell>
          <cell r="L343">
            <v>0</v>
          </cell>
          <cell r="M343">
            <v>102</v>
          </cell>
          <cell r="N343">
            <v>0</v>
          </cell>
          <cell r="O343">
            <v>100</v>
          </cell>
          <cell r="P343">
            <v>700</v>
          </cell>
          <cell r="Q343">
            <v>700000</v>
          </cell>
          <cell r="S343">
            <v>0</v>
          </cell>
          <cell r="U343">
            <v>0</v>
          </cell>
          <cell r="V343">
            <v>700000</v>
          </cell>
        </row>
        <row r="344">
          <cell r="F344" t="str">
            <v>FIREWATER RESERVOIR AREA</v>
          </cell>
          <cell r="J344">
            <v>0</v>
          </cell>
          <cell r="L344">
            <v>0</v>
          </cell>
          <cell r="M344">
            <v>0</v>
          </cell>
          <cell r="N344">
            <v>0</v>
          </cell>
          <cell r="Q344">
            <v>0</v>
          </cell>
          <cell r="S344">
            <v>0</v>
          </cell>
          <cell r="U344">
            <v>0</v>
          </cell>
          <cell r="V344">
            <v>0</v>
          </cell>
        </row>
        <row r="345">
          <cell r="B345">
            <v>1</v>
          </cell>
          <cell r="D345" t="str">
            <v>A1000</v>
          </cell>
          <cell r="F345" t="str">
            <v>Granular Backfill (includes blasting, aggregate processing on siteby NAC, site hauling)</v>
          </cell>
          <cell r="G345">
            <v>27500</v>
          </cell>
          <cell r="H345" t="str">
            <v>CM</v>
          </cell>
          <cell r="J345">
            <v>0</v>
          </cell>
          <cell r="L345">
            <v>0</v>
          </cell>
          <cell r="M345">
            <v>102</v>
          </cell>
          <cell r="N345">
            <v>0</v>
          </cell>
          <cell r="O345">
            <v>24</v>
          </cell>
          <cell r="P345">
            <v>5500</v>
          </cell>
          <cell r="Q345">
            <v>660000</v>
          </cell>
          <cell r="S345">
            <v>0</v>
          </cell>
          <cell r="U345">
            <v>0</v>
          </cell>
          <cell r="V345">
            <v>660000</v>
          </cell>
        </row>
        <row r="346">
          <cell r="B346">
            <v>1</v>
          </cell>
          <cell r="D346" t="str">
            <v>A1000</v>
          </cell>
          <cell r="F346" t="str">
            <v>Rock Excavation (blasting, haul to site- by NAC)</v>
          </cell>
          <cell r="G346">
            <v>46460</v>
          </cell>
          <cell r="H346" t="str">
            <v>CM</v>
          </cell>
          <cell r="J346">
            <v>0</v>
          </cell>
          <cell r="L346">
            <v>0</v>
          </cell>
          <cell r="M346">
            <v>102</v>
          </cell>
          <cell r="N346">
            <v>0</v>
          </cell>
          <cell r="O346">
            <v>6.75</v>
          </cell>
          <cell r="P346">
            <v>9292</v>
          </cell>
          <cell r="Q346">
            <v>313605</v>
          </cell>
          <cell r="S346">
            <v>0</v>
          </cell>
          <cell r="U346">
            <v>0</v>
          </cell>
          <cell r="V346">
            <v>313605</v>
          </cell>
        </row>
        <row r="347">
          <cell r="B347">
            <v>1</v>
          </cell>
          <cell r="D347" t="str">
            <v>A1000</v>
          </cell>
          <cell r="F347" t="str">
            <v>Rock Slope Stabilization/Remediation - 17M height</v>
          </cell>
          <cell r="G347">
            <v>7000</v>
          </cell>
          <cell r="H347" t="str">
            <v>SM</v>
          </cell>
          <cell r="J347">
            <v>0</v>
          </cell>
          <cell r="L347">
            <v>0</v>
          </cell>
          <cell r="M347">
            <v>102</v>
          </cell>
          <cell r="N347">
            <v>0</v>
          </cell>
          <cell r="O347">
            <v>100</v>
          </cell>
          <cell r="P347">
            <v>700</v>
          </cell>
          <cell r="Q347">
            <v>700000</v>
          </cell>
          <cell r="S347">
            <v>0</v>
          </cell>
          <cell r="U347">
            <v>0</v>
          </cell>
          <cell r="V347">
            <v>700000</v>
          </cell>
        </row>
        <row r="348">
          <cell r="B348">
            <v>1</v>
          </cell>
          <cell r="D348" t="str">
            <v>A5000</v>
          </cell>
          <cell r="F348" t="str">
            <v>Liner Enivro Liner 6030 (Layfield)</v>
          </cell>
          <cell r="G348">
            <v>3100</v>
          </cell>
          <cell r="H348" t="str">
            <v>SM</v>
          </cell>
          <cell r="J348">
            <v>0</v>
          </cell>
          <cell r="L348">
            <v>0</v>
          </cell>
          <cell r="M348">
            <v>102</v>
          </cell>
          <cell r="N348">
            <v>0</v>
          </cell>
          <cell r="O348">
            <v>7.5</v>
          </cell>
          <cell r="P348">
            <v>46.5</v>
          </cell>
          <cell r="Q348">
            <v>23250</v>
          </cell>
          <cell r="S348">
            <v>0</v>
          </cell>
          <cell r="U348">
            <v>0</v>
          </cell>
          <cell r="V348">
            <v>23250</v>
          </cell>
        </row>
        <row r="349">
          <cell r="B349">
            <v>1</v>
          </cell>
          <cell r="D349" t="str">
            <v>A5000</v>
          </cell>
          <cell r="F349" t="str">
            <v>Geotextile LP8 (Layfield)</v>
          </cell>
          <cell r="G349">
            <v>9300</v>
          </cell>
          <cell r="H349" t="str">
            <v>SM</v>
          </cell>
          <cell r="J349">
            <v>0</v>
          </cell>
          <cell r="L349">
            <v>0</v>
          </cell>
          <cell r="M349">
            <v>102</v>
          </cell>
          <cell r="N349">
            <v>0</v>
          </cell>
          <cell r="O349">
            <v>2</v>
          </cell>
          <cell r="P349">
            <v>139.5</v>
          </cell>
          <cell r="Q349">
            <v>18600</v>
          </cell>
          <cell r="S349">
            <v>0</v>
          </cell>
          <cell r="U349">
            <v>0</v>
          </cell>
          <cell r="V349">
            <v>18600</v>
          </cell>
        </row>
        <row r="350">
          <cell r="B350">
            <v>1</v>
          </cell>
          <cell r="D350" t="str">
            <v>A1000</v>
          </cell>
          <cell r="F350" t="str">
            <v>Sluice gate - 1.2M dia</v>
          </cell>
          <cell r="G350">
            <v>1</v>
          </cell>
          <cell r="H350" t="str">
            <v>EA</v>
          </cell>
          <cell r="J350">
            <v>0</v>
          </cell>
          <cell r="L350">
            <v>0</v>
          </cell>
          <cell r="M350">
            <v>102</v>
          </cell>
          <cell r="N350">
            <v>0</v>
          </cell>
          <cell r="O350">
            <v>8910</v>
          </cell>
          <cell r="P350">
            <v>10</v>
          </cell>
          <cell r="Q350">
            <v>8910</v>
          </cell>
          <cell r="S350">
            <v>0</v>
          </cell>
          <cell r="U350">
            <v>0</v>
          </cell>
          <cell r="V350">
            <v>8910</v>
          </cell>
        </row>
        <row r="351">
          <cell r="B351">
            <v>1</v>
          </cell>
          <cell r="D351" t="str">
            <v>A1000</v>
          </cell>
          <cell r="F351" t="str">
            <v>Culvert CSP - 1.2M dia x 1M long</v>
          </cell>
          <cell r="G351">
            <v>1</v>
          </cell>
          <cell r="H351" t="str">
            <v>EA</v>
          </cell>
          <cell r="J351">
            <v>0</v>
          </cell>
          <cell r="L351">
            <v>0</v>
          </cell>
          <cell r="M351">
            <v>102</v>
          </cell>
          <cell r="N351">
            <v>0</v>
          </cell>
          <cell r="O351">
            <v>188</v>
          </cell>
          <cell r="P351">
            <v>1</v>
          </cell>
          <cell r="Q351">
            <v>188</v>
          </cell>
          <cell r="S351">
            <v>0</v>
          </cell>
          <cell r="U351">
            <v>0</v>
          </cell>
          <cell r="V351">
            <v>188</v>
          </cell>
        </row>
        <row r="352">
          <cell r="F352" t="str">
            <v>PIPE RACK / MODULES</v>
          </cell>
          <cell r="J352">
            <v>0</v>
          </cell>
          <cell r="L352">
            <v>0</v>
          </cell>
          <cell r="M352">
            <v>0</v>
          </cell>
          <cell r="N352">
            <v>0</v>
          </cell>
          <cell r="Q352">
            <v>0</v>
          </cell>
          <cell r="S352">
            <v>0</v>
          </cell>
          <cell r="U352">
            <v>0</v>
          </cell>
          <cell r="V352">
            <v>0</v>
          </cell>
        </row>
        <row r="353">
          <cell r="B353">
            <v>1</v>
          </cell>
          <cell r="D353" t="str">
            <v>A1000</v>
          </cell>
          <cell r="F353" t="str">
            <v>Soil Excavation</v>
          </cell>
          <cell r="G353">
            <v>6654</v>
          </cell>
          <cell r="H353" t="str">
            <v>CM</v>
          </cell>
          <cell r="J353">
            <v>0</v>
          </cell>
          <cell r="L353">
            <v>0</v>
          </cell>
          <cell r="M353">
            <v>102</v>
          </cell>
          <cell r="N353">
            <v>0</v>
          </cell>
          <cell r="O353">
            <v>5.5</v>
          </cell>
          <cell r="P353">
            <v>332.70000000000005</v>
          </cell>
          <cell r="Q353">
            <v>36597</v>
          </cell>
          <cell r="S353">
            <v>0</v>
          </cell>
          <cell r="U353">
            <v>0</v>
          </cell>
          <cell r="V353">
            <v>36597</v>
          </cell>
        </row>
        <row r="354">
          <cell r="B354">
            <v>1</v>
          </cell>
          <cell r="D354" t="str">
            <v>A1000</v>
          </cell>
          <cell r="F354" t="str">
            <v>Backfill (in-situ) - soft clay</v>
          </cell>
          <cell r="G354">
            <v>4824</v>
          </cell>
          <cell r="H354" t="str">
            <v>CM</v>
          </cell>
          <cell r="J354">
            <v>0</v>
          </cell>
          <cell r="L354">
            <v>0</v>
          </cell>
          <cell r="M354">
            <v>102</v>
          </cell>
          <cell r="N354">
            <v>0</v>
          </cell>
          <cell r="O354">
            <v>6.6</v>
          </cell>
          <cell r="P354">
            <v>144.72</v>
          </cell>
          <cell r="Q354">
            <v>31838.399999999998</v>
          </cell>
          <cell r="S354">
            <v>0</v>
          </cell>
          <cell r="U354">
            <v>0</v>
          </cell>
          <cell r="V354">
            <v>31838.399999999998</v>
          </cell>
        </row>
        <row r="355">
          <cell r="B355">
            <v>1</v>
          </cell>
          <cell r="D355" t="str">
            <v>A1000</v>
          </cell>
          <cell r="F355" t="str">
            <v>Rock Anchor</v>
          </cell>
          <cell r="G355">
            <v>760</v>
          </cell>
          <cell r="H355" t="str">
            <v>EA</v>
          </cell>
          <cell r="J355">
            <v>0</v>
          </cell>
          <cell r="L355">
            <v>0</v>
          </cell>
          <cell r="M355">
            <v>102</v>
          </cell>
          <cell r="N355">
            <v>0</v>
          </cell>
          <cell r="O355">
            <v>470</v>
          </cell>
          <cell r="P355">
            <v>1900</v>
          </cell>
          <cell r="Q355">
            <v>357200</v>
          </cell>
          <cell r="S355">
            <v>0</v>
          </cell>
          <cell r="U355">
            <v>0</v>
          </cell>
          <cell r="V355">
            <v>357200</v>
          </cell>
        </row>
        <row r="356">
          <cell r="F356" t="str">
            <v>CABLE TRAY SUPPORT</v>
          </cell>
          <cell r="J356">
            <v>0</v>
          </cell>
          <cell r="L356">
            <v>0</v>
          </cell>
          <cell r="M356">
            <v>0</v>
          </cell>
          <cell r="N356">
            <v>0</v>
          </cell>
          <cell r="Q356">
            <v>0</v>
          </cell>
          <cell r="S356">
            <v>0</v>
          </cell>
          <cell r="U356">
            <v>0</v>
          </cell>
          <cell r="V356">
            <v>0</v>
          </cell>
        </row>
        <row r="357">
          <cell r="B357">
            <v>1</v>
          </cell>
          <cell r="D357" t="str">
            <v>A1000</v>
          </cell>
          <cell r="F357" t="str">
            <v>Soil Excavation</v>
          </cell>
          <cell r="G357">
            <v>333</v>
          </cell>
          <cell r="H357" t="str">
            <v>CM</v>
          </cell>
          <cell r="J357">
            <v>0</v>
          </cell>
          <cell r="L357">
            <v>0</v>
          </cell>
          <cell r="M357">
            <v>102</v>
          </cell>
          <cell r="N357">
            <v>0</v>
          </cell>
          <cell r="O357">
            <v>5.5</v>
          </cell>
          <cell r="P357">
            <v>16.650000000000002</v>
          </cell>
          <cell r="Q357">
            <v>1831.5</v>
          </cell>
          <cell r="S357">
            <v>0</v>
          </cell>
          <cell r="U357">
            <v>0</v>
          </cell>
          <cell r="V357">
            <v>1831.5</v>
          </cell>
        </row>
        <row r="358">
          <cell r="B358">
            <v>1</v>
          </cell>
          <cell r="D358" t="str">
            <v>A1000</v>
          </cell>
          <cell r="F358" t="str">
            <v>Backfill (in-situ) - soft clay</v>
          </cell>
          <cell r="G358">
            <v>241</v>
          </cell>
          <cell r="H358" t="str">
            <v>CM</v>
          </cell>
          <cell r="J358">
            <v>0</v>
          </cell>
          <cell r="L358">
            <v>0</v>
          </cell>
          <cell r="M358">
            <v>102</v>
          </cell>
          <cell r="N358">
            <v>0</v>
          </cell>
          <cell r="O358">
            <v>6.6</v>
          </cell>
          <cell r="P358">
            <v>7.2299999999999995</v>
          </cell>
          <cell r="Q358">
            <v>1590.6</v>
          </cell>
          <cell r="S358">
            <v>0</v>
          </cell>
          <cell r="U358">
            <v>0</v>
          </cell>
          <cell r="V358">
            <v>1590.6</v>
          </cell>
        </row>
        <row r="359">
          <cell r="B359">
            <v>1</v>
          </cell>
          <cell r="D359" t="str">
            <v>A1000</v>
          </cell>
          <cell r="F359" t="str">
            <v>Rock Anchor</v>
          </cell>
          <cell r="G359">
            <v>38</v>
          </cell>
          <cell r="H359" t="str">
            <v>EA</v>
          </cell>
          <cell r="J359">
            <v>0</v>
          </cell>
          <cell r="L359">
            <v>0</v>
          </cell>
          <cell r="M359">
            <v>102</v>
          </cell>
          <cell r="N359">
            <v>0</v>
          </cell>
          <cell r="O359">
            <v>470</v>
          </cell>
          <cell r="P359">
            <v>95</v>
          </cell>
          <cell r="Q359">
            <v>17860</v>
          </cell>
          <cell r="S359">
            <v>0</v>
          </cell>
          <cell r="U359">
            <v>0</v>
          </cell>
          <cell r="V359">
            <v>17860</v>
          </cell>
        </row>
        <row r="360">
          <cell r="F360" t="str">
            <v>ELECTRICAL YARD</v>
          </cell>
          <cell r="J360">
            <v>0</v>
          </cell>
          <cell r="L360">
            <v>0</v>
          </cell>
          <cell r="M360">
            <v>0</v>
          </cell>
          <cell r="N360">
            <v>0</v>
          </cell>
          <cell r="Q360">
            <v>0</v>
          </cell>
          <cell r="S360">
            <v>0</v>
          </cell>
          <cell r="U360">
            <v>0</v>
          </cell>
          <cell r="V360">
            <v>0</v>
          </cell>
        </row>
        <row r="361">
          <cell r="B361">
            <v>1</v>
          </cell>
          <cell r="D361" t="str">
            <v>A1000</v>
          </cell>
          <cell r="F361" t="str">
            <v>Rock Anchor</v>
          </cell>
          <cell r="G361">
            <v>444</v>
          </cell>
          <cell r="H361" t="str">
            <v>EA</v>
          </cell>
          <cell r="J361">
            <v>0</v>
          </cell>
          <cell r="L361">
            <v>0</v>
          </cell>
          <cell r="M361">
            <v>102</v>
          </cell>
          <cell r="N361">
            <v>0</v>
          </cell>
          <cell r="O361">
            <v>470</v>
          </cell>
          <cell r="P361">
            <v>1110</v>
          </cell>
          <cell r="Q361">
            <v>208680</v>
          </cell>
          <cell r="S361">
            <v>0</v>
          </cell>
          <cell r="U361">
            <v>0</v>
          </cell>
          <cell r="V361">
            <v>208680</v>
          </cell>
        </row>
        <row r="362">
          <cell r="F362" t="str">
            <v>CONTROL ROOM AREA</v>
          </cell>
          <cell r="J362">
            <v>0</v>
          </cell>
          <cell r="L362">
            <v>0</v>
          </cell>
          <cell r="M362">
            <v>0</v>
          </cell>
          <cell r="N362">
            <v>0</v>
          </cell>
          <cell r="Q362">
            <v>0</v>
          </cell>
          <cell r="S362">
            <v>0</v>
          </cell>
          <cell r="U362">
            <v>0</v>
          </cell>
          <cell r="V362">
            <v>0</v>
          </cell>
        </row>
        <row r="363">
          <cell r="B363">
            <v>1</v>
          </cell>
          <cell r="D363" t="str">
            <v>A1000</v>
          </cell>
          <cell r="F363" t="str">
            <v>Rock Excavation (blasting, haul to site- by NAC)</v>
          </cell>
          <cell r="G363">
            <v>362250</v>
          </cell>
          <cell r="H363" t="str">
            <v>CM</v>
          </cell>
          <cell r="J363">
            <v>0</v>
          </cell>
          <cell r="L363">
            <v>0</v>
          </cell>
          <cell r="M363">
            <v>102</v>
          </cell>
          <cell r="N363">
            <v>0</v>
          </cell>
          <cell r="O363">
            <v>6.75</v>
          </cell>
          <cell r="P363">
            <v>72450</v>
          </cell>
          <cell r="Q363">
            <v>2445187.5</v>
          </cell>
          <cell r="S363">
            <v>0</v>
          </cell>
          <cell r="U363">
            <v>0</v>
          </cell>
          <cell r="V363">
            <v>2445187.5</v>
          </cell>
        </row>
        <row r="364">
          <cell r="B364">
            <v>1</v>
          </cell>
          <cell r="D364" t="str">
            <v>A1000</v>
          </cell>
          <cell r="F364" t="str">
            <v>Rock Slope Stabilization/Remediation - 17M height</v>
          </cell>
          <cell r="G364">
            <v>7500</v>
          </cell>
          <cell r="H364" t="str">
            <v>SM</v>
          </cell>
          <cell r="J364">
            <v>0</v>
          </cell>
          <cell r="L364">
            <v>0</v>
          </cell>
          <cell r="M364">
            <v>102</v>
          </cell>
          <cell r="N364">
            <v>0</v>
          </cell>
          <cell r="O364">
            <v>100</v>
          </cell>
          <cell r="P364">
            <v>750</v>
          </cell>
          <cell r="Q364">
            <v>750000</v>
          </cell>
          <cell r="S364">
            <v>0</v>
          </cell>
          <cell r="U364">
            <v>0</v>
          </cell>
          <cell r="V364">
            <v>750000</v>
          </cell>
        </row>
        <row r="365">
          <cell r="F365" t="str">
            <v>CONDENSATE TANK LOT &amp; BERM</v>
          </cell>
          <cell r="J365">
            <v>0</v>
          </cell>
          <cell r="L365">
            <v>0</v>
          </cell>
          <cell r="M365">
            <v>0</v>
          </cell>
          <cell r="N365">
            <v>0</v>
          </cell>
          <cell r="Q365">
            <v>0</v>
          </cell>
          <cell r="S365">
            <v>0</v>
          </cell>
          <cell r="U365">
            <v>0</v>
          </cell>
          <cell r="V365">
            <v>0</v>
          </cell>
        </row>
        <row r="366">
          <cell r="B366">
            <v>1</v>
          </cell>
          <cell r="D366" t="str">
            <v>A1000</v>
          </cell>
          <cell r="F366" t="str">
            <v>Sluice gate - 1.2M dia</v>
          </cell>
          <cell r="G366">
            <v>2</v>
          </cell>
          <cell r="H366" t="str">
            <v>EA</v>
          </cell>
          <cell r="J366">
            <v>0</v>
          </cell>
          <cell r="L366">
            <v>0</v>
          </cell>
          <cell r="M366">
            <v>102</v>
          </cell>
          <cell r="N366">
            <v>0</v>
          </cell>
          <cell r="O366">
            <v>8910</v>
          </cell>
          <cell r="P366">
            <v>20</v>
          </cell>
          <cell r="Q366">
            <v>17820</v>
          </cell>
          <cell r="S366">
            <v>0</v>
          </cell>
          <cell r="U366">
            <v>0</v>
          </cell>
          <cell r="V366">
            <v>17820</v>
          </cell>
        </row>
        <row r="367">
          <cell r="B367">
            <v>1</v>
          </cell>
          <cell r="D367" t="str">
            <v>A1000</v>
          </cell>
          <cell r="F367" t="str">
            <v>Culvert CSP - 1.2M dia x 30M long</v>
          </cell>
          <cell r="G367">
            <v>1</v>
          </cell>
          <cell r="H367" t="str">
            <v>EA</v>
          </cell>
          <cell r="J367">
            <v>0</v>
          </cell>
          <cell r="L367">
            <v>0</v>
          </cell>
          <cell r="M367">
            <v>102</v>
          </cell>
          <cell r="N367">
            <v>0</v>
          </cell>
          <cell r="O367">
            <v>5614</v>
          </cell>
          <cell r="P367">
            <v>8</v>
          </cell>
          <cell r="Q367">
            <v>5614</v>
          </cell>
          <cell r="S367">
            <v>0</v>
          </cell>
          <cell r="U367">
            <v>0</v>
          </cell>
          <cell r="V367">
            <v>5614</v>
          </cell>
        </row>
        <row r="368">
          <cell r="B368">
            <v>1</v>
          </cell>
          <cell r="D368" t="str">
            <v>A1000</v>
          </cell>
          <cell r="F368" t="str">
            <v>Concrete Pipe 1.2M dia</v>
          </cell>
          <cell r="G368">
            <v>800</v>
          </cell>
          <cell r="H368" t="str">
            <v>M</v>
          </cell>
          <cell r="J368">
            <v>0</v>
          </cell>
          <cell r="L368">
            <v>0</v>
          </cell>
          <cell r="M368">
            <v>102</v>
          </cell>
          <cell r="N368">
            <v>0</v>
          </cell>
          <cell r="O368">
            <v>1350</v>
          </cell>
          <cell r="P368">
            <v>400</v>
          </cell>
          <cell r="Q368">
            <v>1080000</v>
          </cell>
          <cell r="S368">
            <v>0</v>
          </cell>
          <cell r="U368">
            <v>0</v>
          </cell>
          <cell r="V368">
            <v>1080000</v>
          </cell>
        </row>
        <row r="369">
          <cell r="B369">
            <v>1</v>
          </cell>
          <cell r="D369" t="str">
            <v>A5000</v>
          </cell>
          <cell r="F369" t="str">
            <v>Liner Enivro Liner 6030 (Layfield)</v>
          </cell>
          <cell r="G369">
            <v>130000</v>
          </cell>
          <cell r="H369" t="str">
            <v>SM</v>
          </cell>
          <cell r="J369">
            <v>0</v>
          </cell>
          <cell r="L369">
            <v>0</v>
          </cell>
          <cell r="M369">
            <v>102</v>
          </cell>
          <cell r="N369">
            <v>0</v>
          </cell>
          <cell r="O369">
            <v>7.5</v>
          </cell>
          <cell r="P369">
            <v>1950</v>
          </cell>
          <cell r="Q369">
            <v>975000</v>
          </cell>
          <cell r="S369">
            <v>0</v>
          </cell>
          <cell r="U369">
            <v>0</v>
          </cell>
          <cell r="V369">
            <v>975000</v>
          </cell>
        </row>
        <row r="370">
          <cell r="B370">
            <v>1</v>
          </cell>
          <cell r="D370" t="str">
            <v>A5000</v>
          </cell>
          <cell r="F370" t="str">
            <v>Geotextile LP8 (Layfield)</v>
          </cell>
          <cell r="G370">
            <v>260000</v>
          </cell>
          <cell r="H370" t="str">
            <v>SM</v>
          </cell>
          <cell r="J370">
            <v>0</v>
          </cell>
          <cell r="L370">
            <v>0</v>
          </cell>
          <cell r="M370">
            <v>102</v>
          </cell>
          <cell r="N370">
            <v>0</v>
          </cell>
          <cell r="O370">
            <v>2</v>
          </cell>
          <cell r="P370">
            <v>3900</v>
          </cell>
          <cell r="Q370">
            <v>520000</v>
          </cell>
          <cell r="S370">
            <v>0</v>
          </cell>
          <cell r="U370">
            <v>0</v>
          </cell>
          <cell r="V370">
            <v>520000</v>
          </cell>
        </row>
        <row r="371">
          <cell r="B371">
            <v>1</v>
          </cell>
          <cell r="D371" t="str">
            <v>A1000</v>
          </cell>
          <cell r="F371" t="str">
            <v>Rock Excavation (blasting, haul to site- by NAC)</v>
          </cell>
          <cell r="G371">
            <v>115000</v>
          </cell>
          <cell r="H371" t="str">
            <v>CM</v>
          </cell>
          <cell r="J371">
            <v>0</v>
          </cell>
          <cell r="L371">
            <v>0</v>
          </cell>
          <cell r="M371">
            <v>102</v>
          </cell>
          <cell r="N371">
            <v>0</v>
          </cell>
          <cell r="O371">
            <v>6.75</v>
          </cell>
          <cell r="P371">
            <v>23000</v>
          </cell>
          <cell r="Q371">
            <v>776250</v>
          </cell>
          <cell r="S371">
            <v>0</v>
          </cell>
          <cell r="U371">
            <v>0</v>
          </cell>
          <cell r="V371">
            <v>776250</v>
          </cell>
        </row>
        <row r="372">
          <cell r="B372">
            <v>1</v>
          </cell>
          <cell r="D372" t="str">
            <v>A1000</v>
          </cell>
          <cell r="F372" t="str">
            <v>Soil Excavation</v>
          </cell>
          <cell r="G372">
            <v>483230</v>
          </cell>
          <cell r="H372" t="str">
            <v>CM</v>
          </cell>
          <cell r="J372">
            <v>0</v>
          </cell>
          <cell r="L372">
            <v>0</v>
          </cell>
          <cell r="M372">
            <v>102</v>
          </cell>
          <cell r="N372">
            <v>0</v>
          </cell>
          <cell r="O372">
            <v>5.5</v>
          </cell>
          <cell r="P372">
            <v>24161.5</v>
          </cell>
          <cell r="Q372">
            <v>2657765</v>
          </cell>
          <cell r="S372">
            <v>0</v>
          </cell>
          <cell r="U372">
            <v>0</v>
          </cell>
          <cell r="V372">
            <v>2657765</v>
          </cell>
        </row>
        <row r="373">
          <cell r="B373">
            <v>1</v>
          </cell>
          <cell r="D373" t="str">
            <v>A1000</v>
          </cell>
          <cell r="F373" t="str">
            <v>Granular Backfill (includes blasting, aggregate processing on siteby NAC, site hauling)</v>
          </cell>
          <cell r="G373">
            <v>405100</v>
          </cell>
          <cell r="H373" t="str">
            <v>CM</v>
          </cell>
          <cell r="J373">
            <v>0</v>
          </cell>
          <cell r="L373">
            <v>0</v>
          </cell>
          <cell r="M373">
            <v>102</v>
          </cell>
          <cell r="N373">
            <v>0</v>
          </cell>
          <cell r="O373">
            <v>24</v>
          </cell>
          <cell r="P373">
            <v>81020</v>
          </cell>
          <cell r="Q373">
            <v>9722400</v>
          </cell>
          <cell r="S373">
            <v>0</v>
          </cell>
          <cell r="U373">
            <v>0</v>
          </cell>
          <cell r="V373">
            <v>9722400</v>
          </cell>
        </row>
        <row r="374">
          <cell r="F374" t="str">
            <v>CONDENSATE TANK PAD</v>
          </cell>
          <cell r="J374">
            <v>0</v>
          </cell>
          <cell r="L374">
            <v>0</v>
          </cell>
          <cell r="M374">
            <v>0</v>
          </cell>
          <cell r="N374">
            <v>0</v>
          </cell>
          <cell r="Q374">
            <v>0</v>
          </cell>
          <cell r="S374">
            <v>0</v>
          </cell>
          <cell r="U374">
            <v>0</v>
          </cell>
          <cell r="V374">
            <v>0</v>
          </cell>
        </row>
        <row r="375">
          <cell r="B375">
            <v>1</v>
          </cell>
          <cell r="D375" t="str">
            <v>A1000</v>
          </cell>
          <cell r="F375" t="str">
            <v>Soil Excavation</v>
          </cell>
          <cell r="G375">
            <v>265635</v>
          </cell>
          <cell r="H375" t="str">
            <v>CM</v>
          </cell>
          <cell r="J375">
            <v>0</v>
          </cell>
          <cell r="L375">
            <v>0</v>
          </cell>
          <cell r="M375">
            <v>102</v>
          </cell>
          <cell r="N375">
            <v>0</v>
          </cell>
          <cell r="O375">
            <v>5.5</v>
          </cell>
          <cell r="P375">
            <v>13281.75</v>
          </cell>
          <cell r="Q375">
            <v>1460992.5</v>
          </cell>
          <cell r="S375">
            <v>0</v>
          </cell>
          <cell r="U375">
            <v>0</v>
          </cell>
          <cell r="V375">
            <v>1460992.5</v>
          </cell>
        </row>
        <row r="376">
          <cell r="B376">
            <v>1</v>
          </cell>
          <cell r="D376" t="str">
            <v>A1000</v>
          </cell>
          <cell r="F376" t="str">
            <v>Granular Backfill (includes blasting, aggregate processing on siteby NAC, site hauling)</v>
          </cell>
          <cell r="G376">
            <v>355800</v>
          </cell>
          <cell r="H376" t="str">
            <v>CM</v>
          </cell>
          <cell r="J376">
            <v>0</v>
          </cell>
          <cell r="L376">
            <v>0</v>
          </cell>
          <cell r="M376">
            <v>102</v>
          </cell>
          <cell r="N376">
            <v>0</v>
          </cell>
          <cell r="O376">
            <v>24</v>
          </cell>
          <cell r="P376">
            <v>71160</v>
          </cell>
          <cell r="Q376">
            <v>8539200</v>
          </cell>
          <cell r="S376">
            <v>0</v>
          </cell>
          <cell r="U376">
            <v>0</v>
          </cell>
          <cell r="V376">
            <v>8539200</v>
          </cell>
        </row>
        <row r="377">
          <cell r="F377" t="str">
            <v>SITE PREP, TREE REMOVAL, FENCING</v>
          </cell>
          <cell r="J377">
            <v>0</v>
          </cell>
          <cell r="L377">
            <v>0</v>
          </cell>
          <cell r="M377">
            <v>0</v>
          </cell>
          <cell r="N377">
            <v>0</v>
          </cell>
          <cell r="Q377">
            <v>0</v>
          </cell>
          <cell r="S377">
            <v>0</v>
          </cell>
          <cell r="U377">
            <v>0</v>
          </cell>
          <cell r="V377">
            <v>0</v>
          </cell>
        </row>
        <row r="378">
          <cell r="B378">
            <v>1</v>
          </cell>
          <cell r="D378" t="str">
            <v>A1000</v>
          </cell>
          <cell r="F378" t="str">
            <v>Site Clearing, Logging  and Grubbing</v>
          </cell>
          <cell r="G378">
            <v>600000</v>
          </cell>
          <cell r="H378" t="str">
            <v>SM</v>
          </cell>
          <cell r="J378">
            <v>0</v>
          </cell>
          <cell r="L378">
            <v>0</v>
          </cell>
          <cell r="M378">
            <v>102</v>
          </cell>
          <cell r="N378">
            <v>0</v>
          </cell>
          <cell r="O378">
            <v>1.1499999999999999</v>
          </cell>
          <cell r="P378">
            <v>12000</v>
          </cell>
          <cell r="Q378">
            <v>690000</v>
          </cell>
          <cell r="S378">
            <v>0</v>
          </cell>
          <cell r="U378">
            <v>0</v>
          </cell>
          <cell r="V378">
            <v>690000</v>
          </cell>
        </row>
        <row r="379">
          <cell r="B379">
            <v>1</v>
          </cell>
          <cell r="D379" t="str">
            <v>A1000</v>
          </cell>
          <cell r="F379" t="str">
            <v>Top Soil Excavation and stockpile</v>
          </cell>
          <cell r="G379">
            <v>506000</v>
          </cell>
          <cell r="H379" t="str">
            <v>CM</v>
          </cell>
          <cell r="J379">
            <v>0</v>
          </cell>
          <cell r="L379">
            <v>0</v>
          </cell>
          <cell r="M379">
            <v>102</v>
          </cell>
          <cell r="N379">
            <v>0</v>
          </cell>
          <cell r="O379">
            <v>5.5</v>
          </cell>
          <cell r="P379">
            <v>10120</v>
          </cell>
          <cell r="Q379">
            <v>2783000</v>
          </cell>
          <cell r="S379">
            <v>0</v>
          </cell>
          <cell r="U379">
            <v>0</v>
          </cell>
          <cell r="V379">
            <v>2783000</v>
          </cell>
        </row>
        <row r="380">
          <cell r="B380">
            <v>1</v>
          </cell>
          <cell r="D380" t="str">
            <v>A7000</v>
          </cell>
          <cell r="F380" t="str">
            <v>Fencing</v>
          </cell>
          <cell r="G380">
            <v>4700</v>
          </cell>
          <cell r="H380" t="str">
            <v>LM</v>
          </cell>
          <cell r="J380">
            <v>0</v>
          </cell>
          <cell r="L380">
            <v>0</v>
          </cell>
          <cell r="M380">
            <v>102</v>
          </cell>
          <cell r="N380">
            <v>0</v>
          </cell>
          <cell r="O380">
            <v>42</v>
          </cell>
          <cell r="P380">
            <v>9400</v>
          </cell>
          <cell r="Q380">
            <v>197400</v>
          </cell>
          <cell r="S380">
            <v>0</v>
          </cell>
          <cell r="U380">
            <v>0</v>
          </cell>
          <cell r="V380">
            <v>197400</v>
          </cell>
        </row>
        <row r="381">
          <cell r="B381">
            <v>1</v>
          </cell>
          <cell r="D381" t="str">
            <v>A1000</v>
          </cell>
          <cell r="F381" t="str">
            <v>Backfill (in-situ) - soft clay</v>
          </cell>
          <cell r="G381">
            <v>3000</v>
          </cell>
          <cell r="H381" t="str">
            <v>CM</v>
          </cell>
          <cell r="J381">
            <v>0</v>
          </cell>
          <cell r="L381">
            <v>0</v>
          </cell>
          <cell r="M381">
            <v>102</v>
          </cell>
          <cell r="N381">
            <v>0</v>
          </cell>
          <cell r="O381">
            <v>6.6</v>
          </cell>
          <cell r="P381">
            <v>90</v>
          </cell>
          <cell r="Q381">
            <v>19800</v>
          </cell>
          <cell r="S381">
            <v>0</v>
          </cell>
          <cell r="U381">
            <v>0</v>
          </cell>
          <cell r="V381">
            <v>19800</v>
          </cell>
        </row>
        <row r="382">
          <cell r="F382" t="str">
            <v>SITE GRAVEL ROAD</v>
          </cell>
          <cell r="J382">
            <v>0</v>
          </cell>
          <cell r="L382">
            <v>0</v>
          </cell>
          <cell r="M382">
            <v>0</v>
          </cell>
          <cell r="N382">
            <v>0</v>
          </cell>
          <cell r="Q382">
            <v>0</v>
          </cell>
          <cell r="S382">
            <v>0</v>
          </cell>
          <cell r="U382">
            <v>0</v>
          </cell>
          <cell r="V382">
            <v>0</v>
          </cell>
        </row>
        <row r="383">
          <cell r="B383">
            <v>1</v>
          </cell>
          <cell r="D383" t="str">
            <v>A1000</v>
          </cell>
          <cell r="F383" t="str">
            <v xml:space="preserve">Culvert CSP - 1.2M dia </v>
          </cell>
          <cell r="G383">
            <v>400</v>
          </cell>
          <cell r="H383" t="str">
            <v>M</v>
          </cell>
          <cell r="J383">
            <v>0</v>
          </cell>
          <cell r="L383">
            <v>0</v>
          </cell>
          <cell r="M383">
            <v>102</v>
          </cell>
          <cell r="N383">
            <v>0</v>
          </cell>
          <cell r="O383">
            <v>187</v>
          </cell>
          <cell r="P383">
            <v>80</v>
          </cell>
          <cell r="Q383">
            <v>74800</v>
          </cell>
          <cell r="S383">
            <v>0</v>
          </cell>
          <cell r="U383">
            <v>0</v>
          </cell>
          <cell r="V383">
            <v>74800</v>
          </cell>
        </row>
        <row r="384">
          <cell r="B384">
            <v>1</v>
          </cell>
          <cell r="D384" t="str">
            <v>A1000</v>
          </cell>
          <cell r="F384" t="str">
            <v>Soil Excavation</v>
          </cell>
          <cell r="G384">
            <v>4600</v>
          </cell>
          <cell r="H384" t="str">
            <v>CM</v>
          </cell>
          <cell r="J384">
            <v>0</v>
          </cell>
          <cell r="L384">
            <v>0</v>
          </cell>
          <cell r="M384">
            <v>102</v>
          </cell>
          <cell r="N384">
            <v>0</v>
          </cell>
          <cell r="O384">
            <v>5.5</v>
          </cell>
          <cell r="P384">
            <v>230</v>
          </cell>
          <cell r="Q384">
            <v>25300</v>
          </cell>
          <cell r="S384">
            <v>0</v>
          </cell>
          <cell r="U384">
            <v>0</v>
          </cell>
          <cell r="V384">
            <v>25300</v>
          </cell>
        </row>
        <row r="385">
          <cell r="B385">
            <v>1</v>
          </cell>
          <cell r="D385" t="str">
            <v>A1000</v>
          </cell>
          <cell r="F385" t="str">
            <v>Granular Backfill (includes blasting, aggregate processing on siteby NAC, site hauling)</v>
          </cell>
          <cell r="G385">
            <v>9000</v>
          </cell>
          <cell r="H385" t="str">
            <v>CM</v>
          </cell>
          <cell r="J385">
            <v>0</v>
          </cell>
          <cell r="L385">
            <v>0</v>
          </cell>
          <cell r="M385">
            <v>102</v>
          </cell>
          <cell r="N385">
            <v>0</v>
          </cell>
          <cell r="O385">
            <v>24</v>
          </cell>
          <cell r="P385">
            <v>1800</v>
          </cell>
          <cell r="Q385">
            <v>216000</v>
          </cell>
          <cell r="S385">
            <v>0</v>
          </cell>
          <cell r="U385">
            <v>0</v>
          </cell>
          <cell r="V385">
            <v>216000</v>
          </cell>
        </row>
        <row r="386">
          <cell r="F386" t="str">
            <v>SITE FINISHING</v>
          </cell>
          <cell r="J386">
            <v>0</v>
          </cell>
          <cell r="L386">
            <v>0</v>
          </cell>
          <cell r="M386">
            <v>0</v>
          </cell>
          <cell r="N386">
            <v>0</v>
          </cell>
          <cell r="Q386">
            <v>0</v>
          </cell>
          <cell r="S386">
            <v>0</v>
          </cell>
          <cell r="U386">
            <v>0</v>
          </cell>
          <cell r="V386">
            <v>0</v>
          </cell>
        </row>
        <row r="387">
          <cell r="B387">
            <v>1</v>
          </cell>
          <cell r="D387" t="str">
            <v>A1000</v>
          </cell>
          <cell r="F387" t="str">
            <v>Granular Backfill (includes blasting, aggregate processing on siteby NAC, site hauling)</v>
          </cell>
          <cell r="G387">
            <v>4000</v>
          </cell>
          <cell r="H387" t="str">
            <v>CM</v>
          </cell>
          <cell r="J387">
            <v>0</v>
          </cell>
          <cell r="L387">
            <v>0</v>
          </cell>
          <cell r="M387">
            <v>102</v>
          </cell>
          <cell r="N387">
            <v>0</v>
          </cell>
          <cell r="O387">
            <v>24</v>
          </cell>
          <cell r="P387">
            <v>800</v>
          </cell>
          <cell r="Q387">
            <v>96000</v>
          </cell>
          <cell r="S387">
            <v>0</v>
          </cell>
          <cell r="U387">
            <v>0</v>
          </cell>
          <cell r="V387">
            <v>96000</v>
          </cell>
        </row>
        <row r="388">
          <cell r="F388" t="str">
            <v>ALLOWANCE</v>
          </cell>
          <cell r="J388">
            <v>0</v>
          </cell>
          <cell r="L388">
            <v>0</v>
          </cell>
          <cell r="M388">
            <v>0</v>
          </cell>
          <cell r="N388">
            <v>0</v>
          </cell>
          <cell r="Q388">
            <v>0</v>
          </cell>
          <cell r="S388">
            <v>0</v>
          </cell>
          <cell r="U388">
            <v>0</v>
          </cell>
          <cell r="V388">
            <v>0</v>
          </cell>
        </row>
        <row r="389">
          <cell r="B389">
            <v>1</v>
          </cell>
          <cell r="D389" t="str">
            <v>A1000</v>
          </cell>
          <cell r="F389" t="str">
            <v>COA - A1000 MTO Allowance - 20%</v>
          </cell>
          <cell r="G389">
            <v>1</v>
          </cell>
          <cell r="H389" t="str">
            <v>LOT</v>
          </cell>
          <cell r="J389">
            <v>0</v>
          </cell>
          <cell r="L389">
            <v>0</v>
          </cell>
          <cell r="M389">
            <v>102</v>
          </cell>
          <cell r="N389">
            <v>0</v>
          </cell>
          <cell r="O389">
            <v>8287727.5</v>
          </cell>
          <cell r="Q389">
            <v>8287727.5</v>
          </cell>
          <cell r="S389">
            <v>0</v>
          </cell>
          <cell r="U389">
            <v>0</v>
          </cell>
          <cell r="V389">
            <v>8287727.5</v>
          </cell>
        </row>
        <row r="390">
          <cell r="B390">
            <v>1</v>
          </cell>
          <cell r="D390" t="str">
            <v>A3000</v>
          </cell>
          <cell r="F390" t="str">
            <v>COA - A3000 MTO Allowance - 20%</v>
          </cell>
          <cell r="G390">
            <v>1</v>
          </cell>
          <cell r="H390" t="str">
            <v>LOT</v>
          </cell>
          <cell r="J390">
            <v>0</v>
          </cell>
          <cell r="L390">
            <v>0</v>
          </cell>
          <cell r="M390">
            <v>102</v>
          </cell>
          <cell r="N390">
            <v>0</v>
          </cell>
          <cell r="Q390">
            <v>0</v>
          </cell>
          <cell r="S390">
            <v>0</v>
          </cell>
          <cell r="U390">
            <v>0</v>
          </cell>
          <cell r="V390">
            <v>0</v>
          </cell>
        </row>
        <row r="391">
          <cell r="B391">
            <v>1</v>
          </cell>
          <cell r="D391" t="str">
            <v>A5000</v>
          </cell>
          <cell r="F391" t="str">
            <v>COA - A5000 MTO Allowance - 20%</v>
          </cell>
          <cell r="G391">
            <v>1</v>
          </cell>
          <cell r="H391" t="str">
            <v>LOT</v>
          </cell>
          <cell r="J391">
            <v>0</v>
          </cell>
          <cell r="L391">
            <v>0</v>
          </cell>
          <cell r="M391">
            <v>102</v>
          </cell>
          <cell r="N391">
            <v>0</v>
          </cell>
          <cell r="O391">
            <v>496370</v>
          </cell>
          <cell r="Q391">
            <v>496370</v>
          </cell>
          <cell r="S391">
            <v>0</v>
          </cell>
          <cell r="U391">
            <v>0</v>
          </cell>
          <cell r="V391">
            <v>496370</v>
          </cell>
        </row>
        <row r="392">
          <cell r="B392">
            <v>1</v>
          </cell>
          <cell r="D392" t="str">
            <v>A6000</v>
          </cell>
          <cell r="F392" t="str">
            <v>COA - A6000 MTO Allowance - 20%</v>
          </cell>
          <cell r="G392">
            <v>1</v>
          </cell>
          <cell r="H392" t="str">
            <v>LOT</v>
          </cell>
          <cell r="J392">
            <v>0</v>
          </cell>
          <cell r="L392">
            <v>0</v>
          </cell>
          <cell r="M392">
            <v>102</v>
          </cell>
          <cell r="N392">
            <v>0</v>
          </cell>
          <cell r="Q392">
            <v>0</v>
          </cell>
          <cell r="S392">
            <v>0</v>
          </cell>
          <cell r="U392">
            <v>0</v>
          </cell>
          <cell r="V392">
            <v>0</v>
          </cell>
        </row>
        <row r="393">
          <cell r="B393">
            <v>1</v>
          </cell>
          <cell r="D393" t="str">
            <v>A7000</v>
          </cell>
          <cell r="F393" t="str">
            <v>COA - A7000 MTO Allowance - 20%</v>
          </cell>
          <cell r="G393">
            <v>1</v>
          </cell>
          <cell r="H393" t="str">
            <v>LOT</v>
          </cell>
          <cell r="J393">
            <v>0</v>
          </cell>
          <cell r="L393">
            <v>0</v>
          </cell>
          <cell r="M393">
            <v>102</v>
          </cell>
          <cell r="N393">
            <v>0</v>
          </cell>
          <cell r="O393">
            <v>39480</v>
          </cell>
          <cell r="Q393">
            <v>39480</v>
          </cell>
          <cell r="S393">
            <v>0</v>
          </cell>
          <cell r="U393">
            <v>0</v>
          </cell>
          <cell r="V393">
            <v>39480</v>
          </cell>
        </row>
        <row r="394">
          <cell r="B394">
            <v>1</v>
          </cell>
          <cell r="D394" t="str">
            <v>A8000</v>
          </cell>
          <cell r="F394" t="str">
            <v>COA - A8000 MTO Allowance - 20% (S/C Quote)</v>
          </cell>
          <cell r="G394">
            <v>1</v>
          </cell>
          <cell r="H394" t="str">
            <v>LOT</v>
          </cell>
          <cell r="J394">
            <v>0</v>
          </cell>
          <cell r="L394">
            <v>0</v>
          </cell>
          <cell r="M394">
            <v>102</v>
          </cell>
          <cell r="N394">
            <v>0</v>
          </cell>
          <cell r="Q394">
            <v>0</v>
          </cell>
          <cell r="S394">
            <v>0</v>
          </cell>
          <cell r="U394">
            <v>0</v>
          </cell>
          <cell r="V394">
            <v>0</v>
          </cell>
        </row>
        <row r="395">
          <cell r="J395">
            <v>0</v>
          </cell>
          <cell r="L395">
            <v>0</v>
          </cell>
          <cell r="M395">
            <v>0</v>
          </cell>
          <cell r="N395">
            <v>0</v>
          </cell>
          <cell r="Q395">
            <v>0</v>
          </cell>
          <cell r="S395">
            <v>0</v>
          </cell>
          <cell r="U395">
            <v>0</v>
          </cell>
          <cell r="V395">
            <v>0</v>
          </cell>
        </row>
        <row r="396">
          <cell r="F396" t="str">
            <v>OTHERS</v>
          </cell>
          <cell r="J396">
            <v>0</v>
          </cell>
          <cell r="L396">
            <v>0</v>
          </cell>
          <cell r="M396">
            <v>0</v>
          </cell>
          <cell r="N396">
            <v>0</v>
          </cell>
          <cell r="Q396">
            <v>0</v>
          </cell>
          <cell r="S396">
            <v>0</v>
          </cell>
          <cell r="U396">
            <v>0</v>
          </cell>
          <cell r="V396">
            <v>0</v>
          </cell>
        </row>
        <row r="397">
          <cell r="B397">
            <v>1</v>
          </cell>
          <cell r="D397" t="str">
            <v>A1000</v>
          </cell>
          <cell r="F397" t="str">
            <v>Rock Anchor S/C - Mob/Demob</v>
          </cell>
          <cell r="G397">
            <v>1</v>
          </cell>
          <cell r="H397" t="str">
            <v>lot</v>
          </cell>
          <cell r="J397">
            <v>0</v>
          </cell>
          <cell r="L397">
            <v>0</v>
          </cell>
          <cell r="M397">
            <v>102</v>
          </cell>
          <cell r="N397">
            <v>0</v>
          </cell>
          <cell r="O397">
            <v>25500</v>
          </cell>
          <cell r="P397">
            <v>1750</v>
          </cell>
          <cell r="Q397">
            <v>25500</v>
          </cell>
          <cell r="S397">
            <v>0</v>
          </cell>
          <cell r="U397">
            <v>0</v>
          </cell>
          <cell r="V397">
            <v>25500</v>
          </cell>
        </row>
        <row r="398">
          <cell r="J398">
            <v>0</v>
          </cell>
          <cell r="L398">
            <v>0</v>
          </cell>
          <cell r="M398">
            <v>0</v>
          </cell>
          <cell r="N398">
            <v>0</v>
          </cell>
          <cell r="Q398">
            <v>0</v>
          </cell>
          <cell r="S398">
            <v>0</v>
          </cell>
          <cell r="U398">
            <v>0</v>
          </cell>
          <cell r="V398">
            <v>0</v>
          </cell>
        </row>
        <row r="399">
          <cell r="F399" t="str">
            <v>MOUNTAIN ROAD</v>
          </cell>
          <cell r="J399">
            <v>0</v>
          </cell>
          <cell r="L399">
            <v>0</v>
          </cell>
          <cell r="M399">
            <v>0</v>
          </cell>
          <cell r="N399">
            <v>0</v>
          </cell>
          <cell r="Q399">
            <v>0</v>
          </cell>
          <cell r="S399">
            <v>0</v>
          </cell>
          <cell r="U399">
            <v>0</v>
          </cell>
          <cell r="V399">
            <v>0</v>
          </cell>
        </row>
        <row r="400">
          <cell r="B400">
            <v>1</v>
          </cell>
          <cell r="D400" t="str">
            <v>A3000</v>
          </cell>
          <cell r="F400" t="str">
            <v>Moutain Road</v>
          </cell>
          <cell r="G400">
            <v>6</v>
          </cell>
          <cell r="H400" t="str">
            <v>KM</v>
          </cell>
          <cell r="J400">
            <v>0</v>
          </cell>
          <cell r="L400">
            <v>0</v>
          </cell>
          <cell r="M400">
            <v>102</v>
          </cell>
          <cell r="N400">
            <v>0</v>
          </cell>
          <cell r="O400">
            <v>2000000</v>
          </cell>
          <cell r="P400">
            <v>24000</v>
          </cell>
          <cell r="Q400">
            <v>12000000</v>
          </cell>
          <cell r="S400">
            <v>0</v>
          </cell>
          <cell r="U400">
            <v>0</v>
          </cell>
          <cell r="V400">
            <v>12000000</v>
          </cell>
        </row>
        <row r="401">
          <cell r="J401">
            <v>0</v>
          </cell>
          <cell r="L401">
            <v>0</v>
          </cell>
          <cell r="M401">
            <v>0</v>
          </cell>
          <cell r="N401">
            <v>0</v>
          </cell>
          <cell r="Q401">
            <v>0</v>
          </cell>
          <cell r="S401">
            <v>0</v>
          </cell>
          <cell r="U401">
            <v>0</v>
          </cell>
          <cell r="V401">
            <v>0</v>
          </cell>
        </row>
        <row r="402">
          <cell r="F402" t="str">
            <v>TOTAL HOURS (CAMP COST CALC &amp; INDIRECTS)</v>
          </cell>
          <cell r="J402">
            <v>0</v>
          </cell>
          <cell r="L402">
            <v>0</v>
          </cell>
          <cell r="M402">
            <v>0</v>
          </cell>
          <cell r="N402">
            <v>0</v>
          </cell>
          <cell r="P402">
            <v>420432.1</v>
          </cell>
          <cell r="Q402">
            <v>0</v>
          </cell>
          <cell r="S402">
            <v>0</v>
          </cell>
          <cell r="U402">
            <v>0</v>
          </cell>
          <cell r="V402">
            <v>0</v>
          </cell>
        </row>
        <row r="403">
          <cell r="J403">
            <v>0</v>
          </cell>
          <cell r="L403">
            <v>0</v>
          </cell>
          <cell r="M403">
            <v>0</v>
          </cell>
          <cell r="N403">
            <v>0</v>
          </cell>
          <cell r="Q403">
            <v>0</v>
          </cell>
          <cell r="S403">
            <v>0</v>
          </cell>
          <cell r="U403">
            <v>0</v>
          </cell>
          <cell r="V403">
            <v>0</v>
          </cell>
        </row>
        <row r="404">
          <cell r="J404">
            <v>0</v>
          </cell>
          <cell r="L404">
            <v>0</v>
          </cell>
          <cell r="M404">
            <v>0</v>
          </cell>
          <cell r="N404">
            <v>0</v>
          </cell>
          <cell r="Q404">
            <v>0</v>
          </cell>
          <cell r="S404">
            <v>0</v>
          </cell>
          <cell r="U404">
            <v>0</v>
          </cell>
          <cell r="V404">
            <v>0</v>
          </cell>
        </row>
        <row r="405">
          <cell r="J405">
            <v>0</v>
          </cell>
          <cell r="L405">
            <v>0</v>
          </cell>
          <cell r="M405">
            <v>0</v>
          </cell>
          <cell r="N405">
            <v>0</v>
          </cell>
          <cell r="Q405">
            <v>0</v>
          </cell>
          <cell r="S405">
            <v>0</v>
          </cell>
          <cell r="U405">
            <v>0</v>
          </cell>
          <cell r="V405">
            <v>0</v>
          </cell>
        </row>
        <row r="406">
          <cell r="J406">
            <v>0</v>
          </cell>
          <cell r="L406">
            <v>0</v>
          </cell>
          <cell r="M406">
            <v>0</v>
          </cell>
          <cell r="N406">
            <v>0</v>
          </cell>
          <cell r="Q406">
            <v>0</v>
          </cell>
          <cell r="S406">
            <v>0</v>
          </cell>
          <cell r="U406">
            <v>0</v>
          </cell>
          <cell r="V406">
            <v>0</v>
          </cell>
        </row>
        <row r="407">
          <cell r="J407">
            <v>0</v>
          </cell>
          <cell r="L407">
            <v>0</v>
          </cell>
          <cell r="M407">
            <v>0</v>
          </cell>
          <cell r="N407">
            <v>0</v>
          </cell>
          <cell r="Q407">
            <v>0</v>
          </cell>
          <cell r="S407">
            <v>0</v>
          </cell>
          <cell r="U407">
            <v>0</v>
          </cell>
          <cell r="V407">
            <v>0</v>
          </cell>
        </row>
        <row r="408">
          <cell r="F408" t="str">
            <v>INITIATING STATION</v>
          </cell>
          <cell r="J408">
            <v>0</v>
          </cell>
          <cell r="L408">
            <v>0</v>
          </cell>
          <cell r="M408">
            <v>0</v>
          </cell>
          <cell r="N408">
            <v>0</v>
          </cell>
          <cell r="Q408">
            <v>0</v>
          </cell>
          <cell r="S408">
            <v>0</v>
          </cell>
          <cell r="U408">
            <v>0</v>
          </cell>
          <cell r="V408">
            <v>0</v>
          </cell>
        </row>
        <row r="409">
          <cell r="B409">
            <v>2</v>
          </cell>
          <cell r="D409" t="str">
            <v>A1000</v>
          </cell>
          <cell r="F409" t="str">
            <v>Granular Backfill (includes blasting, aggregate processing on siteby NAC, site hauling)</v>
          </cell>
          <cell r="G409">
            <v>255</v>
          </cell>
          <cell r="H409" t="str">
            <v>CM</v>
          </cell>
          <cell r="J409">
            <v>0</v>
          </cell>
          <cell r="L409">
            <v>0</v>
          </cell>
          <cell r="M409">
            <v>102</v>
          </cell>
          <cell r="N409">
            <v>0</v>
          </cell>
          <cell r="O409">
            <v>24</v>
          </cell>
          <cell r="P409">
            <v>51</v>
          </cell>
          <cell r="Q409">
            <v>6120</v>
          </cell>
          <cell r="S409">
            <v>0</v>
          </cell>
          <cell r="U409">
            <v>0</v>
          </cell>
          <cell r="V409">
            <v>6120</v>
          </cell>
        </row>
        <row r="410">
          <cell r="B410">
            <v>2</v>
          </cell>
          <cell r="D410" t="str">
            <v>A1000</v>
          </cell>
          <cell r="F410" t="str">
            <v>Rock Anchor</v>
          </cell>
          <cell r="G410">
            <v>72</v>
          </cell>
          <cell r="H410" t="str">
            <v>EA</v>
          </cell>
          <cell r="J410">
            <v>0</v>
          </cell>
          <cell r="L410">
            <v>0</v>
          </cell>
          <cell r="M410">
            <v>102</v>
          </cell>
          <cell r="N410">
            <v>0</v>
          </cell>
          <cell r="O410">
            <v>470</v>
          </cell>
          <cell r="P410">
            <v>180</v>
          </cell>
          <cell r="Q410">
            <v>33840</v>
          </cell>
          <cell r="S410">
            <v>0</v>
          </cell>
          <cell r="U410">
            <v>0</v>
          </cell>
          <cell r="V410">
            <v>33840</v>
          </cell>
        </row>
        <row r="411">
          <cell r="F411" t="str">
            <v>ALLOWANCE</v>
          </cell>
          <cell r="J411">
            <v>0</v>
          </cell>
          <cell r="L411">
            <v>0</v>
          </cell>
          <cell r="M411">
            <v>0</v>
          </cell>
          <cell r="N411">
            <v>0</v>
          </cell>
          <cell r="Q411">
            <v>0</v>
          </cell>
          <cell r="S411">
            <v>0</v>
          </cell>
          <cell r="U411">
            <v>0</v>
          </cell>
          <cell r="V411">
            <v>0</v>
          </cell>
        </row>
        <row r="412">
          <cell r="B412">
            <v>2</v>
          </cell>
          <cell r="D412" t="str">
            <v>A1000</v>
          </cell>
          <cell r="F412" t="str">
            <v>COA - A1000 MTO Allowance - 20%</v>
          </cell>
          <cell r="G412">
            <v>1</v>
          </cell>
          <cell r="H412" t="str">
            <v>LOT</v>
          </cell>
          <cell r="J412">
            <v>0</v>
          </cell>
          <cell r="L412">
            <v>0</v>
          </cell>
          <cell r="M412">
            <v>102</v>
          </cell>
          <cell r="N412">
            <v>0</v>
          </cell>
          <cell r="O412">
            <v>7992</v>
          </cell>
          <cell r="Q412">
            <v>7992</v>
          </cell>
          <cell r="S412">
            <v>0</v>
          </cell>
          <cell r="U412">
            <v>0</v>
          </cell>
          <cell r="V412">
            <v>7992</v>
          </cell>
        </row>
        <row r="413">
          <cell r="B413">
            <v>2</v>
          </cell>
          <cell r="D413" t="str">
            <v>A3000</v>
          </cell>
          <cell r="F413" t="str">
            <v>COA - A3000 MTO Allowance - 20%</v>
          </cell>
          <cell r="G413">
            <v>1</v>
          </cell>
          <cell r="H413" t="str">
            <v>LOT</v>
          </cell>
          <cell r="J413">
            <v>0</v>
          </cell>
          <cell r="L413">
            <v>0</v>
          </cell>
          <cell r="M413">
            <v>102</v>
          </cell>
          <cell r="N413">
            <v>0</v>
          </cell>
          <cell r="Q413">
            <v>0</v>
          </cell>
          <cell r="S413">
            <v>0</v>
          </cell>
          <cell r="U413">
            <v>0</v>
          </cell>
          <cell r="V413">
            <v>0</v>
          </cell>
        </row>
        <row r="414">
          <cell r="B414">
            <v>2</v>
          </cell>
          <cell r="D414" t="str">
            <v>A5000</v>
          </cell>
          <cell r="F414" t="str">
            <v>COA - A5000 MTO Allowance - 20%</v>
          </cell>
          <cell r="G414">
            <v>1</v>
          </cell>
          <cell r="H414" t="str">
            <v>LOT</v>
          </cell>
          <cell r="J414">
            <v>0</v>
          </cell>
          <cell r="L414">
            <v>0</v>
          </cell>
          <cell r="M414">
            <v>102</v>
          </cell>
          <cell r="N414">
            <v>0</v>
          </cell>
          <cell r="Q414">
            <v>0</v>
          </cell>
          <cell r="S414">
            <v>0</v>
          </cell>
          <cell r="U414">
            <v>0</v>
          </cell>
          <cell r="V414">
            <v>0</v>
          </cell>
        </row>
        <row r="415">
          <cell r="B415">
            <v>2</v>
          </cell>
          <cell r="D415" t="str">
            <v>A6000</v>
          </cell>
          <cell r="F415" t="str">
            <v>COA - A6000 MTO Allowance - 20%</v>
          </cell>
          <cell r="G415">
            <v>1</v>
          </cell>
          <cell r="H415" t="str">
            <v>LOT</v>
          </cell>
          <cell r="J415">
            <v>0</v>
          </cell>
          <cell r="L415">
            <v>0</v>
          </cell>
          <cell r="M415">
            <v>102</v>
          </cell>
          <cell r="N415">
            <v>0</v>
          </cell>
          <cell r="Q415">
            <v>0</v>
          </cell>
          <cell r="S415">
            <v>0</v>
          </cell>
          <cell r="U415">
            <v>0</v>
          </cell>
          <cell r="V415">
            <v>0</v>
          </cell>
        </row>
        <row r="416">
          <cell r="B416">
            <v>2</v>
          </cell>
          <cell r="D416" t="str">
            <v>A7000</v>
          </cell>
          <cell r="F416" t="str">
            <v>COA - A7000 MTO Allowance - 20%</v>
          </cell>
          <cell r="G416">
            <v>1</v>
          </cell>
          <cell r="H416" t="str">
            <v>LOT</v>
          </cell>
          <cell r="J416">
            <v>0</v>
          </cell>
          <cell r="L416">
            <v>0</v>
          </cell>
          <cell r="M416">
            <v>102</v>
          </cell>
          <cell r="N416">
            <v>0</v>
          </cell>
          <cell r="O416">
            <v>0</v>
          </cell>
          <cell r="Q416">
            <v>0</v>
          </cell>
          <cell r="S416">
            <v>0</v>
          </cell>
          <cell r="U416">
            <v>0</v>
          </cell>
          <cell r="V416">
            <v>0</v>
          </cell>
        </row>
        <row r="417">
          <cell r="B417">
            <v>2</v>
          </cell>
          <cell r="D417" t="str">
            <v>A8000</v>
          </cell>
          <cell r="F417" t="str">
            <v>COA - A8000 MTO Allowance - 20% (S/C Quote)</v>
          </cell>
          <cell r="G417">
            <v>1</v>
          </cell>
          <cell r="H417" t="str">
            <v>LOT</v>
          </cell>
          <cell r="J417">
            <v>0</v>
          </cell>
          <cell r="L417">
            <v>0</v>
          </cell>
          <cell r="M417">
            <v>102</v>
          </cell>
          <cell r="N417">
            <v>0</v>
          </cell>
          <cell r="Q417">
            <v>0</v>
          </cell>
          <cell r="S417">
            <v>0</v>
          </cell>
          <cell r="U417">
            <v>0</v>
          </cell>
          <cell r="V417">
            <v>0</v>
          </cell>
        </row>
        <row r="418">
          <cell r="J418">
            <v>0</v>
          </cell>
          <cell r="L418">
            <v>0</v>
          </cell>
          <cell r="M418">
            <v>0</v>
          </cell>
          <cell r="N418">
            <v>0</v>
          </cell>
          <cell r="Q418">
            <v>0</v>
          </cell>
          <cell r="S418">
            <v>0</v>
          </cell>
          <cell r="U418">
            <v>0</v>
          </cell>
          <cell r="V418">
            <v>0</v>
          </cell>
        </row>
        <row r="419">
          <cell r="F419" t="str">
            <v>TOTAL HOURS (CAMP COST CALC &amp; INDIRECTS)</v>
          </cell>
          <cell r="J419">
            <v>0</v>
          </cell>
          <cell r="L419">
            <v>0</v>
          </cell>
          <cell r="M419">
            <v>0</v>
          </cell>
          <cell r="N419">
            <v>0</v>
          </cell>
          <cell r="P419">
            <v>231</v>
          </cell>
          <cell r="Q419">
            <v>0</v>
          </cell>
          <cell r="S419">
            <v>0</v>
          </cell>
          <cell r="U419">
            <v>0</v>
          </cell>
          <cell r="V419">
            <v>0</v>
          </cell>
        </row>
        <row r="420">
          <cell r="J420">
            <v>0</v>
          </cell>
          <cell r="L420">
            <v>0</v>
          </cell>
          <cell r="M420">
            <v>0</v>
          </cell>
          <cell r="N420">
            <v>0</v>
          </cell>
          <cell r="Q420">
            <v>0</v>
          </cell>
          <cell r="S420">
            <v>0</v>
          </cell>
          <cell r="U420">
            <v>0</v>
          </cell>
          <cell r="V420">
            <v>0</v>
          </cell>
        </row>
        <row r="421">
          <cell r="J421">
            <v>0</v>
          </cell>
          <cell r="L421">
            <v>0</v>
          </cell>
          <cell r="M421">
            <v>0</v>
          </cell>
          <cell r="N421">
            <v>0</v>
          </cell>
          <cell r="Q421">
            <v>0</v>
          </cell>
          <cell r="S421">
            <v>0</v>
          </cell>
          <cell r="U421">
            <v>0</v>
          </cell>
          <cell r="V421">
            <v>0</v>
          </cell>
        </row>
        <row r="422">
          <cell r="J422">
            <v>0</v>
          </cell>
          <cell r="L422">
            <v>0</v>
          </cell>
          <cell r="M422">
            <v>0</v>
          </cell>
          <cell r="N422">
            <v>0</v>
          </cell>
          <cell r="Q422">
            <v>0</v>
          </cell>
          <cell r="S422">
            <v>0</v>
          </cell>
          <cell r="U422">
            <v>0</v>
          </cell>
          <cell r="V422">
            <v>0</v>
          </cell>
        </row>
        <row r="423">
          <cell r="J423">
            <v>0</v>
          </cell>
          <cell r="L423">
            <v>0</v>
          </cell>
          <cell r="M423">
            <v>0</v>
          </cell>
          <cell r="N423">
            <v>0</v>
          </cell>
          <cell r="Q423">
            <v>0</v>
          </cell>
          <cell r="S423">
            <v>0</v>
          </cell>
          <cell r="U423">
            <v>0</v>
          </cell>
          <cell r="V423">
            <v>0</v>
          </cell>
        </row>
        <row r="424">
          <cell r="J424">
            <v>0</v>
          </cell>
          <cell r="L424">
            <v>0</v>
          </cell>
          <cell r="M424">
            <v>0</v>
          </cell>
          <cell r="N424">
            <v>0</v>
          </cell>
          <cell r="Q424">
            <v>0</v>
          </cell>
          <cell r="S424">
            <v>0</v>
          </cell>
          <cell r="U424">
            <v>0</v>
          </cell>
          <cell r="V424">
            <v>0</v>
          </cell>
        </row>
        <row r="425">
          <cell r="F425" t="str">
            <v>MARINE TERMINAL (TOPWORKS)</v>
          </cell>
          <cell r="J425">
            <v>0</v>
          </cell>
          <cell r="L425">
            <v>0</v>
          </cell>
          <cell r="M425">
            <v>0</v>
          </cell>
          <cell r="N425">
            <v>0</v>
          </cell>
          <cell r="Q425">
            <v>0</v>
          </cell>
          <cell r="S425">
            <v>0</v>
          </cell>
          <cell r="U425">
            <v>0</v>
          </cell>
          <cell r="V425">
            <v>0</v>
          </cell>
        </row>
        <row r="426">
          <cell r="B426">
            <v>5</v>
          </cell>
          <cell r="D426" t="str">
            <v>A1000</v>
          </cell>
          <cell r="F426" t="str">
            <v>Rock Excavation (blasting, haul to site- by NAC)</v>
          </cell>
          <cell r="G426">
            <v>570000</v>
          </cell>
          <cell r="H426" t="str">
            <v>CM</v>
          </cell>
          <cell r="J426">
            <v>0</v>
          </cell>
          <cell r="L426">
            <v>0</v>
          </cell>
          <cell r="M426">
            <v>102</v>
          </cell>
          <cell r="N426">
            <v>0</v>
          </cell>
          <cell r="O426">
            <v>6.75</v>
          </cell>
          <cell r="P426">
            <v>114000</v>
          </cell>
          <cell r="Q426">
            <v>3847500</v>
          </cell>
          <cell r="S426">
            <v>0</v>
          </cell>
          <cell r="U426">
            <v>0</v>
          </cell>
          <cell r="V426">
            <v>3847500</v>
          </cell>
        </row>
        <row r="427">
          <cell r="B427">
            <v>5</v>
          </cell>
          <cell r="D427" t="str">
            <v>A1000</v>
          </cell>
          <cell r="F427" t="str">
            <v>Granular Backfill (includes blasting, aggregate processing on siteby NAC, site hauling)</v>
          </cell>
          <cell r="G427">
            <v>1200</v>
          </cell>
          <cell r="H427" t="str">
            <v>CM</v>
          </cell>
          <cell r="J427">
            <v>0</v>
          </cell>
          <cell r="L427">
            <v>0</v>
          </cell>
          <cell r="M427">
            <v>102</v>
          </cell>
          <cell r="N427">
            <v>0</v>
          </cell>
          <cell r="O427">
            <v>24</v>
          </cell>
          <cell r="P427">
            <v>240</v>
          </cell>
          <cell r="Q427">
            <v>28800</v>
          </cell>
          <cell r="S427">
            <v>0</v>
          </cell>
          <cell r="U427">
            <v>0</v>
          </cell>
          <cell r="V427">
            <v>28800</v>
          </cell>
        </row>
        <row r="428">
          <cell r="B428">
            <v>5</v>
          </cell>
          <cell r="D428" t="str">
            <v>A7000</v>
          </cell>
          <cell r="F428" t="str">
            <v>Fencing</v>
          </cell>
          <cell r="G428">
            <v>60</v>
          </cell>
          <cell r="H428" t="str">
            <v>LM</v>
          </cell>
          <cell r="J428">
            <v>0</v>
          </cell>
          <cell r="L428">
            <v>0</v>
          </cell>
          <cell r="M428">
            <v>102</v>
          </cell>
          <cell r="N428">
            <v>0</v>
          </cell>
          <cell r="O428">
            <v>42</v>
          </cell>
          <cell r="P428">
            <v>120</v>
          </cell>
          <cell r="Q428">
            <v>2520</v>
          </cell>
          <cell r="S428">
            <v>0</v>
          </cell>
          <cell r="U428">
            <v>0</v>
          </cell>
          <cell r="V428">
            <v>2520</v>
          </cell>
        </row>
        <row r="429">
          <cell r="B429">
            <v>5</v>
          </cell>
          <cell r="D429" t="str">
            <v>A7000</v>
          </cell>
          <cell r="F429" t="str">
            <v>Double Gates</v>
          </cell>
          <cell r="G429">
            <v>2</v>
          </cell>
          <cell r="H429" t="str">
            <v>EA</v>
          </cell>
          <cell r="J429">
            <v>0</v>
          </cell>
          <cell r="L429">
            <v>0</v>
          </cell>
          <cell r="M429">
            <v>102</v>
          </cell>
          <cell r="N429">
            <v>0</v>
          </cell>
          <cell r="O429">
            <v>850</v>
          </cell>
          <cell r="P429">
            <v>4</v>
          </cell>
          <cell r="Q429">
            <v>1700</v>
          </cell>
          <cell r="S429">
            <v>0</v>
          </cell>
          <cell r="U429">
            <v>0</v>
          </cell>
          <cell r="V429">
            <v>1700</v>
          </cell>
        </row>
        <row r="430">
          <cell r="F430" t="str">
            <v>SLEEPER WAY AND CABLE TRAY SUPPORT</v>
          </cell>
          <cell r="J430">
            <v>0</v>
          </cell>
          <cell r="L430">
            <v>0</v>
          </cell>
          <cell r="M430">
            <v>0</v>
          </cell>
          <cell r="N430">
            <v>0</v>
          </cell>
          <cell r="Q430">
            <v>0</v>
          </cell>
          <cell r="S430">
            <v>0</v>
          </cell>
          <cell r="U430">
            <v>0</v>
          </cell>
          <cell r="V430">
            <v>0</v>
          </cell>
        </row>
        <row r="431">
          <cell r="B431">
            <v>5</v>
          </cell>
          <cell r="D431" t="str">
            <v>A1000</v>
          </cell>
          <cell r="F431" t="str">
            <v>Rock Excavation (blasting, haul to site- by NAC) - 2 crossing</v>
          </cell>
          <cell r="G431">
            <v>280</v>
          </cell>
          <cell r="H431" t="str">
            <v>CM</v>
          </cell>
          <cell r="J431">
            <v>0</v>
          </cell>
          <cell r="L431">
            <v>0</v>
          </cell>
          <cell r="M431">
            <v>102</v>
          </cell>
          <cell r="N431">
            <v>0</v>
          </cell>
          <cell r="O431">
            <v>6.75</v>
          </cell>
          <cell r="P431">
            <v>56</v>
          </cell>
          <cell r="Q431">
            <v>1890</v>
          </cell>
          <cell r="S431">
            <v>0</v>
          </cell>
          <cell r="U431">
            <v>0</v>
          </cell>
          <cell r="V431">
            <v>1890</v>
          </cell>
        </row>
        <row r="432">
          <cell r="B432">
            <v>5</v>
          </cell>
          <cell r="D432" t="str">
            <v>A1000</v>
          </cell>
          <cell r="F432" t="str">
            <v>Granular Backfill (includes blasting, aggregate processing on siteby NAC, site hauling)</v>
          </cell>
          <cell r="G432">
            <v>128</v>
          </cell>
          <cell r="H432" t="str">
            <v>CM</v>
          </cell>
          <cell r="J432">
            <v>0</v>
          </cell>
          <cell r="L432">
            <v>0</v>
          </cell>
          <cell r="M432">
            <v>102</v>
          </cell>
          <cell r="N432">
            <v>0</v>
          </cell>
          <cell r="O432">
            <v>24</v>
          </cell>
          <cell r="P432">
            <v>25.6</v>
          </cell>
          <cell r="Q432">
            <v>3072</v>
          </cell>
          <cell r="S432">
            <v>0</v>
          </cell>
          <cell r="U432">
            <v>0</v>
          </cell>
          <cell r="V432">
            <v>3072</v>
          </cell>
        </row>
        <row r="433">
          <cell r="J433">
            <v>0</v>
          </cell>
          <cell r="L433">
            <v>0</v>
          </cell>
          <cell r="M433">
            <v>0</v>
          </cell>
          <cell r="N433">
            <v>0</v>
          </cell>
          <cell r="Q433">
            <v>0</v>
          </cell>
          <cell r="S433">
            <v>0</v>
          </cell>
          <cell r="U433">
            <v>0</v>
          </cell>
          <cell r="V433">
            <v>0</v>
          </cell>
        </row>
        <row r="434">
          <cell r="B434">
            <v>5</v>
          </cell>
          <cell r="D434" t="str">
            <v>A1000</v>
          </cell>
          <cell r="F434" t="str">
            <v xml:space="preserve">Rock Slope Stabilization/Remediation </v>
          </cell>
          <cell r="G434">
            <v>8500</v>
          </cell>
          <cell r="H434" t="str">
            <v>SM</v>
          </cell>
          <cell r="J434">
            <v>0</v>
          </cell>
          <cell r="L434">
            <v>0</v>
          </cell>
          <cell r="M434">
            <v>102</v>
          </cell>
          <cell r="N434">
            <v>0</v>
          </cell>
          <cell r="O434">
            <v>100</v>
          </cell>
          <cell r="P434">
            <v>850</v>
          </cell>
          <cell r="Q434">
            <v>850000</v>
          </cell>
          <cell r="S434">
            <v>0</v>
          </cell>
          <cell r="U434">
            <v>0</v>
          </cell>
          <cell r="V434">
            <v>850000</v>
          </cell>
        </row>
        <row r="435">
          <cell r="J435">
            <v>0</v>
          </cell>
          <cell r="L435">
            <v>0</v>
          </cell>
          <cell r="M435">
            <v>0</v>
          </cell>
          <cell r="N435">
            <v>0</v>
          </cell>
          <cell r="Q435">
            <v>0</v>
          </cell>
          <cell r="S435">
            <v>0</v>
          </cell>
          <cell r="U435">
            <v>0</v>
          </cell>
          <cell r="V435">
            <v>0</v>
          </cell>
        </row>
        <row r="436">
          <cell r="F436" t="str">
            <v>METER SUPPORT/CONTAINMENT</v>
          </cell>
          <cell r="J436">
            <v>0</v>
          </cell>
          <cell r="L436">
            <v>0</v>
          </cell>
          <cell r="M436">
            <v>0</v>
          </cell>
          <cell r="N436">
            <v>0</v>
          </cell>
          <cell r="Q436">
            <v>0</v>
          </cell>
          <cell r="S436">
            <v>0</v>
          </cell>
          <cell r="U436">
            <v>0</v>
          </cell>
          <cell r="V436">
            <v>0</v>
          </cell>
        </row>
        <row r="437">
          <cell r="B437">
            <v>5</v>
          </cell>
          <cell r="D437" t="str">
            <v>A1000</v>
          </cell>
          <cell r="F437" t="str">
            <v>Rock Anchor (drill 100 dia x 1500 lg &amp; epoxy grout) - rebar</v>
          </cell>
          <cell r="G437">
            <v>130</v>
          </cell>
          <cell r="H437" t="str">
            <v>EA</v>
          </cell>
          <cell r="J437">
            <v>0</v>
          </cell>
          <cell r="L437">
            <v>0</v>
          </cell>
          <cell r="M437">
            <v>102</v>
          </cell>
          <cell r="N437">
            <v>0</v>
          </cell>
          <cell r="O437">
            <v>470</v>
          </cell>
          <cell r="P437">
            <v>325</v>
          </cell>
          <cell r="Q437">
            <v>61100</v>
          </cell>
          <cell r="S437">
            <v>0</v>
          </cell>
          <cell r="U437">
            <v>0</v>
          </cell>
          <cell r="V437">
            <v>61100</v>
          </cell>
        </row>
        <row r="438">
          <cell r="F438" t="str">
            <v>CONDENSATE PUMP/CONTAINMENT</v>
          </cell>
          <cell r="J438">
            <v>0</v>
          </cell>
          <cell r="L438">
            <v>0</v>
          </cell>
          <cell r="M438">
            <v>0</v>
          </cell>
          <cell r="N438">
            <v>0</v>
          </cell>
          <cell r="Q438">
            <v>0</v>
          </cell>
          <cell r="S438">
            <v>0</v>
          </cell>
          <cell r="U438">
            <v>0</v>
          </cell>
          <cell r="V438">
            <v>0</v>
          </cell>
        </row>
        <row r="439">
          <cell r="B439">
            <v>5</v>
          </cell>
          <cell r="D439" t="str">
            <v>A1000</v>
          </cell>
          <cell r="F439" t="str">
            <v>Rock Anchor (drill 100 dia x 1500 lg &amp; epoxy grout) - rebar</v>
          </cell>
          <cell r="G439">
            <v>94</v>
          </cell>
          <cell r="H439" t="str">
            <v>EA</v>
          </cell>
          <cell r="J439">
            <v>0</v>
          </cell>
          <cell r="L439">
            <v>0</v>
          </cell>
          <cell r="M439">
            <v>102</v>
          </cell>
          <cell r="N439">
            <v>0</v>
          </cell>
          <cell r="O439">
            <v>470</v>
          </cell>
          <cell r="P439">
            <v>235</v>
          </cell>
          <cell r="Q439">
            <v>44180</v>
          </cell>
          <cell r="S439">
            <v>0</v>
          </cell>
          <cell r="U439">
            <v>0</v>
          </cell>
          <cell r="V439">
            <v>44180</v>
          </cell>
        </row>
        <row r="440">
          <cell r="F440" t="str">
            <v>SLOP TANK</v>
          </cell>
          <cell r="J440">
            <v>0</v>
          </cell>
          <cell r="L440">
            <v>0</v>
          </cell>
          <cell r="M440">
            <v>0</v>
          </cell>
          <cell r="N440">
            <v>0</v>
          </cell>
          <cell r="Q440">
            <v>0</v>
          </cell>
          <cell r="S440">
            <v>0</v>
          </cell>
          <cell r="U440">
            <v>0</v>
          </cell>
          <cell r="V440">
            <v>0</v>
          </cell>
        </row>
        <row r="441">
          <cell r="B441">
            <v>5</v>
          </cell>
          <cell r="D441" t="str">
            <v>A1000</v>
          </cell>
          <cell r="F441" t="str">
            <v>Rock Anchor (drill 100 dia x 1500 lg &amp; epoxy grout) - rebar</v>
          </cell>
          <cell r="G441">
            <v>135</v>
          </cell>
          <cell r="H441" t="str">
            <v>EA</v>
          </cell>
          <cell r="J441">
            <v>0</v>
          </cell>
          <cell r="L441">
            <v>0</v>
          </cell>
          <cell r="M441">
            <v>102</v>
          </cell>
          <cell r="N441">
            <v>0</v>
          </cell>
          <cell r="O441">
            <v>470</v>
          </cell>
          <cell r="P441">
            <v>337.5</v>
          </cell>
          <cell r="Q441">
            <v>63450</v>
          </cell>
          <cell r="S441">
            <v>0</v>
          </cell>
          <cell r="U441">
            <v>0</v>
          </cell>
          <cell r="V441">
            <v>63450</v>
          </cell>
        </row>
        <row r="442">
          <cell r="F442" t="str">
            <v>ESB BUILDING FDN</v>
          </cell>
          <cell r="J442">
            <v>0</v>
          </cell>
          <cell r="L442">
            <v>0</v>
          </cell>
          <cell r="M442">
            <v>0</v>
          </cell>
          <cell r="N442">
            <v>0</v>
          </cell>
          <cell r="Q442">
            <v>0</v>
          </cell>
          <cell r="S442">
            <v>0</v>
          </cell>
          <cell r="U442">
            <v>0</v>
          </cell>
          <cell r="V442">
            <v>0</v>
          </cell>
        </row>
        <row r="443">
          <cell r="B443">
            <v>5</v>
          </cell>
          <cell r="D443" t="str">
            <v>A1000</v>
          </cell>
          <cell r="F443" t="str">
            <v>Rock Anchor (drill 100 dia x 1500 lg &amp; epoxy grout) - rebar</v>
          </cell>
          <cell r="G443">
            <v>50</v>
          </cell>
          <cell r="H443" t="str">
            <v>EA</v>
          </cell>
          <cell r="J443">
            <v>0</v>
          </cell>
          <cell r="L443">
            <v>0</v>
          </cell>
          <cell r="M443">
            <v>102</v>
          </cell>
          <cell r="N443">
            <v>0</v>
          </cell>
          <cell r="O443">
            <v>470</v>
          </cell>
          <cell r="P443">
            <v>125</v>
          </cell>
          <cell r="Q443">
            <v>23500</v>
          </cell>
          <cell r="S443">
            <v>0</v>
          </cell>
          <cell r="U443">
            <v>0</v>
          </cell>
          <cell r="V443">
            <v>23500</v>
          </cell>
        </row>
        <row r="444">
          <cell r="F444" t="str">
            <v>CONTROL  BUILDING FDN</v>
          </cell>
          <cell r="J444">
            <v>0</v>
          </cell>
          <cell r="L444">
            <v>0</v>
          </cell>
          <cell r="M444">
            <v>0</v>
          </cell>
          <cell r="N444">
            <v>0</v>
          </cell>
          <cell r="Q444">
            <v>0</v>
          </cell>
          <cell r="S444">
            <v>0</v>
          </cell>
          <cell r="U444">
            <v>0</v>
          </cell>
          <cell r="V444">
            <v>0</v>
          </cell>
        </row>
        <row r="445">
          <cell r="B445">
            <v>5</v>
          </cell>
          <cell r="D445" t="str">
            <v>A1000</v>
          </cell>
          <cell r="F445" t="str">
            <v>Rock Anchor (drill 100 dia x 1500 lg &amp; epoxy grout) - rebar</v>
          </cell>
          <cell r="G445">
            <v>40</v>
          </cell>
          <cell r="H445" t="str">
            <v>EA</v>
          </cell>
          <cell r="J445">
            <v>0</v>
          </cell>
          <cell r="L445">
            <v>0</v>
          </cell>
          <cell r="M445">
            <v>102</v>
          </cell>
          <cell r="N445">
            <v>0</v>
          </cell>
          <cell r="O445">
            <v>470</v>
          </cell>
          <cell r="P445">
            <v>100</v>
          </cell>
          <cell r="Q445">
            <v>18800</v>
          </cell>
          <cell r="S445">
            <v>0</v>
          </cell>
          <cell r="U445">
            <v>0</v>
          </cell>
          <cell r="V445">
            <v>18800</v>
          </cell>
        </row>
        <row r="446">
          <cell r="F446" t="str">
            <v>SUBSTATION</v>
          </cell>
          <cell r="J446">
            <v>0</v>
          </cell>
          <cell r="L446">
            <v>0</v>
          </cell>
          <cell r="M446">
            <v>0</v>
          </cell>
          <cell r="N446">
            <v>0</v>
          </cell>
          <cell r="Q446">
            <v>0</v>
          </cell>
          <cell r="S446">
            <v>0</v>
          </cell>
          <cell r="U446">
            <v>0</v>
          </cell>
          <cell r="V446">
            <v>0</v>
          </cell>
        </row>
        <row r="447">
          <cell r="B447">
            <v>5</v>
          </cell>
          <cell r="D447" t="str">
            <v>A1000</v>
          </cell>
          <cell r="F447" t="str">
            <v>Rock Anchor (drill 100 dia x 1500 lg &amp; epoxy grout) - rebar</v>
          </cell>
          <cell r="G447">
            <v>30</v>
          </cell>
          <cell r="H447" t="str">
            <v>EA</v>
          </cell>
          <cell r="J447">
            <v>0</v>
          </cell>
          <cell r="L447">
            <v>0</v>
          </cell>
          <cell r="M447">
            <v>102</v>
          </cell>
          <cell r="N447">
            <v>0</v>
          </cell>
          <cell r="O447">
            <v>470</v>
          </cell>
          <cell r="P447">
            <v>75</v>
          </cell>
          <cell r="Q447">
            <v>14100</v>
          </cell>
          <cell r="S447">
            <v>0</v>
          </cell>
          <cell r="U447">
            <v>0</v>
          </cell>
          <cell r="V447">
            <v>14100</v>
          </cell>
        </row>
        <row r="448">
          <cell r="F448" t="str">
            <v>SLEEPER WAY AND CABLE TRAY SUPPORT</v>
          </cell>
          <cell r="J448">
            <v>0</v>
          </cell>
          <cell r="L448">
            <v>0</v>
          </cell>
          <cell r="M448">
            <v>0</v>
          </cell>
          <cell r="N448">
            <v>0</v>
          </cell>
          <cell r="Q448">
            <v>0</v>
          </cell>
          <cell r="S448">
            <v>0</v>
          </cell>
          <cell r="U448">
            <v>0</v>
          </cell>
          <cell r="V448">
            <v>0</v>
          </cell>
        </row>
        <row r="449">
          <cell r="B449">
            <v>5</v>
          </cell>
          <cell r="D449" t="str">
            <v>A1000</v>
          </cell>
          <cell r="F449" t="str">
            <v>Rock Anchor (drill 100 dia x 1500 lg &amp; epoxy grout) - incl rebar</v>
          </cell>
          <cell r="G449">
            <v>925</v>
          </cell>
          <cell r="H449" t="str">
            <v>EA</v>
          </cell>
          <cell r="J449">
            <v>0</v>
          </cell>
          <cell r="L449">
            <v>0</v>
          </cell>
          <cell r="M449">
            <v>102</v>
          </cell>
          <cell r="N449">
            <v>0</v>
          </cell>
          <cell r="O449">
            <v>470</v>
          </cell>
          <cell r="P449">
            <v>2312.5</v>
          </cell>
          <cell r="Q449">
            <v>434750</v>
          </cell>
          <cell r="S449">
            <v>0</v>
          </cell>
          <cell r="U449">
            <v>0</v>
          </cell>
          <cell r="V449">
            <v>434750</v>
          </cell>
        </row>
        <row r="450">
          <cell r="F450" t="str">
            <v>ALLOWANCE</v>
          </cell>
          <cell r="J450">
            <v>0</v>
          </cell>
          <cell r="L450">
            <v>0</v>
          </cell>
          <cell r="M450">
            <v>0</v>
          </cell>
          <cell r="N450">
            <v>0</v>
          </cell>
          <cell r="Q450">
            <v>0</v>
          </cell>
          <cell r="S450">
            <v>0</v>
          </cell>
          <cell r="U450">
            <v>0</v>
          </cell>
          <cell r="V450">
            <v>0</v>
          </cell>
        </row>
        <row r="451">
          <cell r="B451">
            <v>5</v>
          </cell>
          <cell r="D451" t="str">
            <v>A1000</v>
          </cell>
          <cell r="F451" t="str">
            <v>COA - A1000 MTO Allowance - 20%</v>
          </cell>
          <cell r="G451">
            <v>1</v>
          </cell>
          <cell r="H451" t="str">
            <v>LOT</v>
          </cell>
          <cell r="J451">
            <v>0</v>
          </cell>
          <cell r="L451">
            <v>0</v>
          </cell>
          <cell r="M451">
            <v>102</v>
          </cell>
          <cell r="N451">
            <v>0</v>
          </cell>
          <cell r="O451">
            <v>1078228.4000000001</v>
          </cell>
          <cell r="Q451">
            <v>1078228.4000000001</v>
          </cell>
          <cell r="S451">
            <v>0</v>
          </cell>
          <cell r="U451">
            <v>0</v>
          </cell>
          <cell r="V451">
            <v>1078228.4000000001</v>
          </cell>
        </row>
        <row r="452">
          <cell r="B452">
            <v>5</v>
          </cell>
          <cell r="D452" t="str">
            <v>A3000</v>
          </cell>
          <cell r="F452" t="str">
            <v>COA - A3000 MTO Allowance - 20%</v>
          </cell>
          <cell r="G452">
            <v>1</v>
          </cell>
          <cell r="H452" t="str">
            <v>LOT</v>
          </cell>
          <cell r="J452">
            <v>0</v>
          </cell>
          <cell r="L452">
            <v>0</v>
          </cell>
          <cell r="M452">
            <v>102</v>
          </cell>
          <cell r="N452">
            <v>0</v>
          </cell>
          <cell r="Q452">
            <v>0</v>
          </cell>
          <cell r="S452">
            <v>0</v>
          </cell>
          <cell r="U452">
            <v>0</v>
          </cell>
          <cell r="V452">
            <v>0</v>
          </cell>
        </row>
        <row r="453">
          <cell r="B453">
            <v>5</v>
          </cell>
          <cell r="D453" t="str">
            <v>A5000</v>
          </cell>
          <cell r="F453" t="str">
            <v>COA - A5000 MTO Allowance - 20%</v>
          </cell>
          <cell r="G453">
            <v>1</v>
          </cell>
          <cell r="H453" t="str">
            <v>LOT</v>
          </cell>
          <cell r="J453">
            <v>0</v>
          </cell>
          <cell r="L453">
            <v>0</v>
          </cell>
          <cell r="M453">
            <v>102</v>
          </cell>
          <cell r="N453">
            <v>0</v>
          </cell>
          <cell r="Q453">
            <v>0</v>
          </cell>
          <cell r="S453">
            <v>0</v>
          </cell>
          <cell r="U453">
            <v>0</v>
          </cell>
          <cell r="V453">
            <v>0</v>
          </cell>
        </row>
        <row r="454">
          <cell r="B454">
            <v>5</v>
          </cell>
          <cell r="D454" t="str">
            <v>A6000</v>
          </cell>
          <cell r="F454" t="str">
            <v>COA - A6000 MTO Allowance - 20%</v>
          </cell>
          <cell r="G454">
            <v>1</v>
          </cell>
          <cell r="H454" t="str">
            <v>LOT</v>
          </cell>
          <cell r="J454">
            <v>0</v>
          </cell>
          <cell r="L454">
            <v>0</v>
          </cell>
          <cell r="M454">
            <v>102</v>
          </cell>
          <cell r="N454">
            <v>0</v>
          </cell>
          <cell r="Q454">
            <v>0</v>
          </cell>
          <cell r="S454">
            <v>0</v>
          </cell>
          <cell r="U454">
            <v>0</v>
          </cell>
          <cell r="V454">
            <v>0</v>
          </cell>
        </row>
        <row r="455">
          <cell r="B455">
            <v>5</v>
          </cell>
          <cell r="D455" t="str">
            <v>A7000</v>
          </cell>
          <cell r="F455" t="str">
            <v>COA - A7000 MTO Allowance - 20%</v>
          </cell>
          <cell r="G455">
            <v>1</v>
          </cell>
          <cell r="H455" t="str">
            <v>LOT</v>
          </cell>
          <cell r="J455">
            <v>0</v>
          </cell>
          <cell r="L455">
            <v>0</v>
          </cell>
          <cell r="M455">
            <v>102</v>
          </cell>
          <cell r="N455">
            <v>0</v>
          </cell>
          <cell r="O455">
            <v>844</v>
          </cell>
          <cell r="Q455">
            <v>844</v>
          </cell>
          <cell r="S455">
            <v>0</v>
          </cell>
          <cell r="U455">
            <v>0</v>
          </cell>
          <cell r="V455">
            <v>844</v>
          </cell>
        </row>
        <row r="456">
          <cell r="B456">
            <v>5</v>
          </cell>
          <cell r="D456" t="str">
            <v>A8000</v>
          </cell>
          <cell r="F456" t="str">
            <v>COA - A8000 MTO Allowance - 20% (S/C Quote)</v>
          </cell>
          <cell r="G456">
            <v>1</v>
          </cell>
          <cell r="H456" t="str">
            <v>LOT</v>
          </cell>
          <cell r="J456">
            <v>0</v>
          </cell>
          <cell r="L456">
            <v>0</v>
          </cell>
          <cell r="M456">
            <v>102</v>
          </cell>
          <cell r="N456">
            <v>0</v>
          </cell>
          <cell r="Q456">
            <v>0</v>
          </cell>
          <cell r="S456">
            <v>0</v>
          </cell>
          <cell r="U456">
            <v>0</v>
          </cell>
          <cell r="V456">
            <v>0</v>
          </cell>
        </row>
        <row r="457">
          <cell r="J457">
            <v>0</v>
          </cell>
          <cell r="L457">
            <v>0</v>
          </cell>
          <cell r="M457">
            <v>0</v>
          </cell>
          <cell r="N457">
            <v>0</v>
          </cell>
          <cell r="Q457">
            <v>0</v>
          </cell>
          <cell r="S457">
            <v>0</v>
          </cell>
          <cell r="U457">
            <v>0</v>
          </cell>
          <cell r="V457">
            <v>0</v>
          </cell>
        </row>
        <row r="458">
          <cell r="B458">
            <v>5</v>
          </cell>
          <cell r="D458" t="str">
            <v>A1000</v>
          </cell>
          <cell r="F458" t="str">
            <v>Rock Anchor S/C - Mob/Demob</v>
          </cell>
          <cell r="G458">
            <v>1</v>
          </cell>
          <cell r="H458" t="str">
            <v>LOT</v>
          </cell>
          <cell r="J458">
            <v>0</v>
          </cell>
          <cell r="L458">
            <v>0</v>
          </cell>
          <cell r="M458">
            <v>102</v>
          </cell>
          <cell r="N458">
            <v>0</v>
          </cell>
          <cell r="O458">
            <v>50000</v>
          </cell>
          <cell r="Q458">
            <v>50000</v>
          </cell>
          <cell r="S458">
            <v>0</v>
          </cell>
          <cell r="U458">
            <v>0</v>
          </cell>
          <cell r="V458">
            <v>50000</v>
          </cell>
        </row>
        <row r="459">
          <cell r="J459">
            <v>0</v>
          </cell>
          <cell r="L459">
            <v>0</v>
          </cell>
          <cell r="M459">
            <v>0</v>
          </cell>
          <cell r="N459">
            <v>0</v>
          </cell>
          <cell r="Q459">
            <v>0</v>
          </cell>
          <cell r="S459">
            <v>0</v>
          </cell>
          <cell r="U459">
            <v>0</v>
          </cell>
          <cell r="V459">
            <v>0</v>
          </cell>
        </row>
        <row r="460">
          <cell r="F460" t="str">
            <v>TOTAL HOURS (CAMP COST CALC &amp; INDIRECTS)</v>
          </cell>
          <cell r="J460">
            <v>0</v>
          </cell>
          <cell r="L460">
            <v>0</v>
          </cell>
          <cell r="M460">
            <v>0</v>
          </cell>
          <cell r="N460">
            <v>0</v>
          </cell>
          <cell r="P460">
            <v>118805.6</v>
          </cell>
          <cell r="Q460">
            <v>0</v>
          </cell>
          <cell r="S460">
            <v>0</v>
          </cell>
          <cell r="U460">
            <v>0</v>
          </cell>
          <cell r="V460">
            <v>0</v>
          </cell>
        </row>
        <row r="461">
          <cell r="J461">
            <v>0</v>
          </cell>
          <cell r="L461">
            <v>0</v>
          </cell>
          <cell r="M461">
            <v>0</v>
          </cell>
          <cell r="N461">
            <v>0</v>
          </cell>
          <cell r="Q461">
            <v>0</v>
          </cell>
          <cell r="S461">
            <v>0</v>
          </cell>
          <cell r="U461">
            <v>0</v>
          </cell>
          <cell r="V461">
            <v>0</v>
          </cell>
        </row>
        <row r="462">
          <cell r="J462">
            <v>0</v>
          </cell>
          <cell r="L462">
            <v>0</v>
          </cell>
          <cell r="M462">
            <v>0</v>
          </cell>
          <cell r="N462">
            <v>0</v>
          </cell>
          <cell r="Q462">
            <v>0</v>
          </cell>
          <cell r="S462">
            <v>0</v>
          </cell>
          <cell r="U462">
            <v>0</v>
          </cell>
          <cell r="V462">
            <v>0</v>
          </cell>
        </row>
        <row r="463">
          <cell r="J463">
            <v>0</v>
          </cell>
          <cell r="L463">
            <v>0</v>
          </cell>
          <cell r="M463">
            <v>0</v>
          </cell>
          <cell r="N463">
            <v>0</v>
          </cell>
          <cell r="Q463">
            <v>0</v>
          </cell>
          <cell r="S463">
            <v>0</v>
          </cell>
          <cell r="U463">
            <v>0</v>
          </cell>
          <cell r="V463">
            <v>0</v>
          </cell>
        </row>
        <row r="464">
          <cell r="J464">
            <v>0</v>
          </cell>
          <cell r="L464">
            <v>0</v>
          </cell>
          <cell r="M464">
            <v>0</v>
          </cell>
          <cell r="N464">
            <v>0</v>
          </cell>
          <cell r="Q464">
            <v>0</v>
          </cell>
          <cell r="S464">
            <v>0</v>
          </cell>
          <cell r="U464">
            <v>0</v>
          </cell>
          <cell r="V464">
            <v>0</v>
          </cell>
        </row>
        <row r="465">
          <cell r="J465">
            <v>0</v>
          </cell>
          <cell r="L465">
            <v>0</v>
          </cell>
          <cell r="M465">
            <v>0</v>
          </cell>
          <cell r="N465">
            <v>0</v>
          </cell>
          <cell r="Q465">
            <v>0</v>
          </cell>
          <cell r="S465">
            <v>0</v>
          </cell>
          <cell r="U465">
            <v>0</v>
          </cell>
          <cell r="V465">
            <v>0</v>
          </cell>
        </row>
        <row r="466">
          <cell r="F466" t="str">
            <v>KP 288 (STATION # 3 )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  <cell r="Q466">
            <v>0</v>
          </cell>
          <cell r="S466">
            <v>0</v>
          </cell>
          <cell r="U466">
            <v>0</v>
          </cell>
          <cell r="V466">
            <v>0</v>
          </cell>
        </row>
        <row r="467">
          <cell r="F467" t="str">
            <v>GENERAL SITEWORK</v>
          </cell>
          <cell r="J467">
            <v>0</v>
          </cell>
          <cell r="L467">
            <v>0</v>
          </cell>
          <cell r="M467">
            <v>0</v>
          </cell>
          <cell r="N467">
            <v>0</v>
          </cell>
          <cell r="Q467">
            <v>0</v>
          </cell>
          <cell r="S467">
            <v>0</v>
          </cell>
          <cell r="U467">
            <v>0</v>
          </cell>
          <cell r="V467">
            <v>0</v>
          </cell>
        </row>
        <row r="468">
          <cell r="B468" t="str">
            <v>3A</v>
          </cell>
          <cell r="D468" t="str">
            <v>A1000</v>
          </cell>
          <cell r="F468" t="str">
            <v>Top soil Removal</v>
          </cell>
          <cell r="G468">
            <v>500</v>
          </cell>
          <cell r="H468" t="str">
            <v>CM</v>
          </cell>
          <cell r="J468">
            <v>0</v>
          </cell>
          <cell r="L468">
            <v>0</v>
          </cell>
          <cell r="M468">
            <v>97</v>
          </cell>
          <cell r="N468">
            <v>0</v>
          </cell>
          <cell r="O468">
            <v>7.5</v>
          </cell>
          <cell r="P468">
            <v>50</v>
          </cell>
          <cell r="Q468">
            <v>3750</v>
          </cell>
          <cell r="S468">
            <v>0</v>
          </cell>
          <cell r="U468">
            <v>0</v>
          </cell>
          <cell r="V468">
            <v>3750</v>
          </cell>
        </row>
        <row r="469">
          <cell r="B469" t="str">
            <v>3A</v>
          </cell>
          <cell r="D469" t="str">
            <v>A1000</v>
          </cell>
          <cell r="F469" t="str">
            <v>Grade Site - cut and fill</v>
          </cell>
          <cell r="G469">
            <v>375</v>
          </cell>
          <cell r="H469" t="str">
            <v>CM</v>
          </cell>
          <cell r="J469">
            <v>0</v>
          </cell>
          <cell r="L469">
            <v>0</v>
          </cell>
          <cell r="M469">
            <v>97</v>
          </cell>
          <cell r="N469">
            <v>0</v>
          </cell>
          <cell r="O469">
            <v>7.5</v>
          </cell>
          <cell r="P469">
            <v>37.5</v>
          </cell>
          <cell r="Q469">
            <v>2812.5</v>
          </cell>
          <cell r="S469">
            <v>0</v>
          </cell>
          <cell r="U469">
            <v>0</v>
          </cell>
          <cell r="V469">
            <v>2812.5</v>
          </cell>
        </row>
        <row r="470">
          <cell r="B470" t="str">
            <v>3A</v>
          </cell>
          <cell r="D470" t="str">
            <v>A1000</v>
          </cell>
          <cell r="F470" t="str">
            <v>Berm Fill</v>
          </cell>
          <cell r="G470">
            <v>810</v>
          </cell>
          <cell r="H470" t="str">
            <v>CM</v>
          </cell>
          <cell r="J470">
            <v>0</v>
          </cell>
          <cell r="L470">
            <v>0</v>
          </cell>
          <cell r="M470">
            <v>97</v>
          </cell>
          <cell r="N470">
            <v>0</v>
          </cell>
          <cell r="O470">
            <v>7.5</v>
          </cell>
          <cell r="P470">
            <v>81</v>
          </cell>
          <cell r="Q470">
            <v>6075</v>
          </cell>
          <cell r="S470">
            <v>0</v>
          </cell>
          <cell r="U470">
            <v>0</v>
          </cell>
          <cell r="V470">
            <v>6075</v>
          </cell>
        </row>
        <row r="471">
          <cell r="B471" t="str">
            <v>3A</v>
          </cell>
          <cell r="D471" t="str">
            <v>A1000</v>
          </cell>
          <cell r="F471" t="str">
            <v>Crushed Gravel</v>
          </cell>
          <cell r="G471">
            <v>200</v>
          </cell>
          <cell r="H471" t="str">
            <v>CM</v>
          </cell>
          <cell r="J471">
            <v>0</v>
          </cell>
          <cell r="L471">
            <v>0</v>
          </cell>
          <cell r="M471">
            <v>97</v>
          </cell>
          <cell r="N471">
            <v>0</v>
          </cell>
          <cell r="O471">
            <v>36</v>
          </cell>
          <cell r="P471">
            <v>20</v>
          </cell>
          <cell r="Q471">
            <v>7200</v>
          </cell>
          <cell r="S471">
            <v>0</v>
          </cell>
          <cell r="U471">
            <v>0</v>
          </cell>
          <cell r="V471">
            <v>7200</v>
          </cell>
        </row>
        <row r="472">
          <cell r="B472" t="str">
            <v>3A</v>
          </cell>
          <cell r="F472" t="str">
            <v>ROAD WORK</v>
          </cell>
          <cell r="J472">
            <v>0</v>
          </cell>
          <cell r="L472">
            <v>0</v>
          </cell>
          <cell r="M472">
            <v>97</v>
          </cell>
          <cell r="N472">
            <v>0</v>
          </cell>
          <cell r="Q472">
            <v>0</v>
          </cell>
          <cell r="S472">
            <v>0</v>
          </cell>
          <cell r="U472">
            <v>0</v>
          </cell>
          <cell r="V472">
            <v>0</v>
          </cell>
        </row>
        <row r="473">
          <cell r="B473" t="str">
            <v>3A</v>
          </cell>
          <cell r="D473" t="str">
            <v>A3000</v>
          </cell>
          <cell r="F473" t="str">
            <v xml:space="preserve">Crushed Gravel - 80mm </v>
          </cell>
          <cell r="G473">
            <v>230</v>
          </cell>
          <cell r="H473" t="str">
            <v>CM</v>
          </cell>
          <cell r="J473">
            <v>0</v>
          </cell>
          <cell r="L473">
            <v>0</v>
          </cell>
          <cell r="M473">
            <v>97</v>
          </cell>
          <cell r="N473">
            <v>0</v>
          </cell>
          <cell r="O473">
            <v>36</v>
          </cell>
          <cell r="P473">
            <v>23</v>
          </cell>
          <cell r="Q473">
            <v>8280</v>
          </cell>
          <cell r="S473">
            <v>0</v>
          </cell>
          <cell r="U473">
            <v>0</v>
          </cell>
          <cell r="V473">
            <v>8280</v>
          </cell>
        </row>
        <row r="474">
          <cell r="B474" t="str">
            <v>3A</v>
          </cell>
          <cell r="D474" t="str">
            <v>A3000</v>
          </cell>
          <cell r="F474" t="str">
            <v xml:space="preserve">Crushed Gravel - 40mm </v>
          </cell>
          <cell r="G474">
            <v>150</v>
          </cell>
          <cell r="H474" t="str">
            <v>CM</v>
          </cell>
          <cell r="J474">
            <v>0</v>
          </cell>
          <cell r="L474">
            <v>0</v>
          </cell>
          <cell r="M474">
            <v>97</v>
          </cell>
          <cell r="N474">
            <v>0</v>
          </cell>
          <cell r="O474">
            <v>36</v>
          </cell>
          <cell r="P474">
            <v>15</v>
          </cell>
          <cell r="Q474">
            <v>5400</v>
          </cell>
          <cell r="S474">
            <v>0</v>
          </cell>
          <cell r="U474">
            <v>0</v>
          </cell>
          <cell r="V474">
            <v>5400</v>
          </cell>
        </row>
        <row r="475">
          <cell r="B475" t="str">
            <v>3A</v>
          </cell>
          <cell r="D475" t="str">
            <v>A3000</v>
          </cell>
          <cell r="F475" t="str">
            <v>Ditched excavation</v>
          </cell>
          <cell r="G475">
            <v>90</v>
          </cell>
          <cell r="H475" t="str">
            <v>CM</v>
          </cell>
          <cell r="J475">
            <v>0</v>
          </cell>
          <cell r="L475">
            <v>0</v>
          </cell>
          <cell r="M475">
            <v>97</v>
          </cell>
          <cell r="N475">
            <v>0</v>
          </cell>
          <cell r="O475">
            <v>7.5</v>
          </cell>
          <cell r="P475">
            <v>9</v>
          </cell>
          <cell r="Q475">
            <v>675</v>
          </cell>
          <cell r="S475">
            <v>0</v>
          </cell>
          <cell r="U475">
            <v>0</v>
          </cell>
          <cell r="V475">
            <v>675</v>
          </cell>
        </row>
        <row r="476">
          <cell r="B476" t="str">
            <v>3A</v>
          </cell>
          <cell r="D476" t="str">
            <v>A1000</v>
          </cell>
          <cell r="F476" t="str">
            <v xml:space="preserve">Culvert - 400 dia </v>
          </cell>
          <cell r="G476">
            <v>45</v>
          </cell>
          <cell r="H476" t="str">
            <v>M</v>
          </cell>
          <cell r="J476">
            <v>0</v>
          </cell>
          <cell r="L476">
            <v>0</v>
          </cell>
          <cell r="M476">
            <v>97</v>
          </cell>
          <cell r="N476">
            <v>0</v>
          </cell>
          <cell r="O476">
            <v>68</v>
          </cell>
          <cell r="P476">
            <v>67.5</v>
          </cell>
          <cell r="Q476">
            <v>3060</v>
          </cell>
          <cell r="S476">
            <v>0</v>
          </cell>
          <cell r="U476">
            <v>0</v>
          </cell>
          <cell r="V476">
            <v>3060</v>
          </cell>
        </row>
        <row r="477">
          <cell r="B477" t="str">
            <v>3A</v>
          </cell>
          <cell r="D477" t="str">
            <v>A1000</v>
          </cell>
          <cell r="F477" t="str">
            <v>400 Dia. Coupler</v>
          </cell>
          <cell r="G477">
            <v>8</v>
          </cell>
          <cell r="H477" t="str">
            <v>EA</v>
          </cell>
          <cell r="J477">
            <v>0</v>
          </cell>
          <cell r="L477">
            <v>0</v>
          </cell>
          <cell r="M477">
            <v>97</v>
          </cell>
          <cell r="N477">
            <v>0</v>
          </cell>
          <cell r="O477">
            <v>46</v>
          </cell>
          <cell r="P477">
            <v>4</v>
          </cell>
          <cell r="Q477">
            <v>368</v>
          </cell>
          <cell r="S477">
            <v>0</v>
          </cell>
          <cell r="U477">
            <v>0</v>
          </cell>
          <cell r="V477">
            <v>368</v>
          </cell>
        </row>
        <row r="478">
          <cell r="B478" t="str">
            <v>3A</v>
          </cell>
          <cell r="D478" t="str">
            <v>A7000</v>
          </cell>
          <cell r="F478" t="str">
            <v>Chian Link Fence</v>
          </cell>
          <cell r="G478">
            <v>200</v>
          </cell>
          <cell r="H478" t="str">
            <v>CM</v>
          </cell>
          <cell r="J478">
            <v>0</v>
          </cell>
          <cell r="L478">
            <v>0</v>
          </cell>
          <cell r="M478">
            <v>97</v>
          </cell>
          <cell r="N478">
            <v>0</v>
          </cell>
          <cell r="O478">
            <v>42</v>
          </cell>
          <cell r="P478">
            <v>400</v>
          </cell>
          <cell r="Q478">
            <v>8400</v>
          </cell>
          <cell r="S478">
            <v>0</v>
          </cell>
          <cell r="U478">
            <v>0</v>
          </cell>
          <cell r="V478">
            <v>8400</v>
          </cell>
        </row>
        <row r="479">
          <cell r="B479" t="str">
            <v>3A</v>
          </cell>
          <cell r="D479" t="str">
            <v>A7000</v>
          </cell>
          <cell r="F479" t="str">
            <v>Double Gates</v>
          </cell>
          <cell r="G479">
            <v>1</v>
          </cell>
          <cell r="H479" t="str">
            <v>EA</v>
          </cell>
          <cell r="J479">
            <v>0</v>
          </cell>
          <cell r="L479">
            <v>0</v>
          </cell>
          <cell r="M479">
            <v>97</v>
          </cell>
          <cell r="N479">
            <v>0</v>
          </cell>
          <cell r="O479">
            <v>850</v>
          </cell>
          <cell r="P479">
            <v>1</v>
          </cell>
          <cell r="Q479">
            <v>850</v>
          </cell>
          <cell r="S479">
            <v>0</v>
          </cell>
          <cell r="U479">
            <v>0</v>
          </cell>
          <cell r="V479">
            <v>850</v>
          </cell>
        </row>
        <row r="480">
          <cell r="B480" t="str">
            <v>3A</v>
          </cell>
          <cell r="D480" t="str">
            <v>A7000</v>
          </cell>
          <cell r="F480" t="str">
            <v>Mangates</v>
          </cell>
          <cell r="G480">
            <v>1</v>
          </cell>
          <cell r="H480" t="str">
            <v>EA</v>
          </cell>
          <cell r="J480">
            <v>0</v>
          </cell>
          <cell r="L480">
            <v>0</v>
          </cell>
          <cell r="M480">
            <v>97</v>
          </cell>
          <cell r="N480">
            <v>0</v>
          </cell>
          <cell r="O480">
            <v>325</v>
          </cell>
          <cell r="P480">
            <v>1</v>
          </cell>
          <cell r="Q480">
            <v>325</v>
          </cell>
          <cell r="S480">
            <v>0</v>
          </cell>
          <cell r="U480">
            <v>0</v>
          </cell>
          <cell r="V480">
            <v>325</v>
          </cell>
        </row>
        <row r="481">
          <cell r="F481" t="str">
            <v>STORM POND</v>
          </cell>
          <cell r="J481">
            <v>0</v>
          </cell>
          <cell r="L481">
            <v>0</v>
          </cell>
          <cell r="M481">
            <v>0</v>
          </cell>
          <cell r="N481">
            <v>0</v>
          </cell>
          <cell r="Q481">
            <v>0</v>
          </cell>
          <cell r="S481">
            <v>0</v>
          </cell>
          <cell r="U481">
            <v>0</v>
          </cell>
          <cell r="V481">
            <v>0</v>
          </cell>
        </row>
        <row r="482">
          <cell r="B482" t="str">
            <v>3A</v>
          </cell>
          <cell r="D482" t="str">
            <v>A1000</v>
          </cell>
          <cell r="F482" t="str">
            <v>Excavation</v>
          </cell>
          <cell r="G482">
            <v>100</v>
          </cell>
          <cell r="H482" t="str">
            <v>CM</v>
          </cell>
          <cell r="J482">
            <v>0</v>
          </cell>
          <cell r="L482">
            <v>0</v>
          </cell>
          <cell r="M482">
            <v>97</v>
          </cell>
          <cell r="N482">
            <v>0</v>
          </cell>
          <cell r="O482">
            <v>7.5</v>
          </cell>
          <cell r="P482">
            <v>10</v>
          </cell>
          <cell r="Q482">
            <v>750</v>
          </cell>
          <cell r="S482">
            <v>0</v>
          </cell>
          <cell r="U482">
            <v>0</v>
          </cell>
          <cell r="V482">
            <v>750</v>
          </cell>
        </row>
        <row r="483">
          <cell r="B483" t="str">
            <v>3A</v>
          </cell>
          <cell r="D483" t="str">
            <v>A1000</v>
          </cell>
          <cell r="F483" t="str">
            <v>Crushed Gravel - 20mm</v>
          </cell>
          <cell r="G483">
            <v>55</v>
          </cell>
          <cell r="H483" t="str">
            <v>CM</v>
          </cell>
          <cell r="J483">
            <v>0</v>
          </cell>
          <cell r="L483">
            <v>0</v>
          </cell>
          <cell r="M483">
            <v>97</v>
          </cell>
          <cell r="N483">
            <v>0</v>
          </cell>
          <cell r="O483">
            <v>36</v>
          </cell>
          <cell r="P483">
            <v>5.5</v>
          </cell>
          <cell r="Q483">
            <v>1980</v>
          </cell>
          <cell r="S483">
            <v>0</v>
          </cell>
          <cell r="U483">
            <v>0</v>
          </cell>
          <cell r="V483">
            <v>1980</v>
          </cell>
        </row>
        <row r="484">
          <cell r="B484" t="str">
            <v>3A</v>
          </cell>
          <cell r="D484" t="str">
            <v>A1000</v>
          </cell>
          <cell r="F484" t="str">
            <v>Liner Enivro Liner 6030 (Layfield)</v>
          </cell>
          <cell r="G484">
            <v>700</v>
          </cell>
          <cell r="H484" t="str">
            <v>SM</v>
          </cell>
          <cell r="J484">
            <v>0</v>
          </cell>
          <cell r="L484">
            <v>0</v>
          </cell>
          <cell r="M484">
            <v>97</v>
          </cell>
          <cell r="N484">
            <v>0</v>
          </cell>
          <cell r="O484">
            <v>7.5</v>
          </cell>
          <cell r="P484">
            <v>10.5</v>
          </cell>
          <cell r="Q484">
            <v>5250</v>
          </cell>
          <cell r="S484">
            <v>0</v>
          </cell>
          <cell r="U484">
            <v>0</v>
          </cell>
          <cell r="V484">
            <v>5250</v>
          </cell>
        </row>
        <row r="485">
          <cell r="B485" t="str">
            <v>3A</v>
          </cell>
          <cell r="D485" t="str">
            <v>A1000</v>
          </cell>
          <cell r="F485" t="str">
            <v>Geotextile LP8 (Layfield)</v>
          </cell>
          <cell r="G485">
            <v>2500</v>
          </cell>
          <cell r="H485" t="str">
            <v>SM</v>
          </cell>
          <cell r="J485">
            <v>0</v>
          </cell>
          <cell r="L485">
            <v>0</v>
          </cell>
          <cell r="M485">
            <v>97</v>
          </cell>
          <cell r="N485">
            <v>0</v>
          </cell>
          <cell r="O485">
            <v>2</v>
          </cell>
          <cell r="P485">
            <v>37.5</v>
          </cell>
          <cell r="Q485">
            <v>5000</v>
          </cell>
          <cell r="S485">
            <v>0</v>
          </cell>
          <cell r="U485">
            <v>0</v>
          </cell>
          <cell r="V485">
            <v>5000</v>
          </cell>
        </row>
        <row r="486">
          <cell r="B486" t="str">
            <v>3A</v>
          </cell>
          <cell r="D486" t="str">
            <v>A1000</v>
          </cell>
          <cell r="F486" t="str">
            <v>Sluice Gate - 1200mm</v>
          </cell>
          <cell r="G486">
            <v>1</v>
          </cell>
          <cell r="H486" t="str">
            <v>EA</v>
          </cell>
          <cell r="J486">
            <v>0</v>
          </cell>
          <cell r="L486">
            <v>0</v>
          </cell>
          <cell r="M486">
            <v>97</v>
          </cell>
          <cell r="N486">
            <v>0</v>
          </cell>
          <cell r="O486">
            <v>8910</v>
          </cell>
          <cell r="P486">
            <v>8</v>
          </cell>
          <cell r="Q486">
            <v>8910</v>
          </cell>
          <cell r="S486">
            <v>0</v>
          </cell>
          <cell r="U486">
            <v>0</v>
          </cell>
          <cell r="V486">
            <v>8910</v>
          </cell>
        </row>
        <row r="487">
          <cell r="F487" t="str">
            <v>FOUNDATION WORK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  <cell r="Q487">
            <v>0</v>
          </cell>
          <cell r="S487">
            <v>0</v>
          </cell>
          <cell r="U487">
            <v>0</v>
          </cell>
          <cell r="V487">
            <v>0</v>
          </cell>
        </row>
        <row r="488">
          <cell r="B488" t="str">
            <v>3A</v>
          </cell>
          <cell r="D488" t="str">
            <v>A1000</v>
          </cell>
          <cell r="F488" t="str">
            <v>Excavation</v>
          </cell>
          <cell r="G488">
            <v>160</v>
          </cell>
          <cell r="H488" t="str">
            <v>CM</v>
          </cell>
          <cell r="J488">
            <v>0</v>
          </cell>
          <cell r="L488">
            <v>0</v>
          </cell>
          <cell r="M488">
            <v>97</v>
          </cell>
          <cell r="N488">
            <v>0</v>
          </cell>
          <cell r="O488">
            <v>7.5</v>
          </cell>
          <cell r="P488">
            <v>16</v>
          </cell>
          <cell r="Q488">
            <v>1200</v>
          </cell>
          <cell r="S488">
            <v>0</v>
          </cell>
          <cell r="U488">
            <v>0</v>
          </cell>
          <cell r="V488">
            <v>1200</v>
          </cell>
        </row>
        <row r="489">
          <cell r="B489" t="str">
            <v>3A</v>
          </cell>
          <cell r="D489" t="str">
            <v>A1000</v>
          </cell>
          <cell r="F489" t="str">
            <v>Backfill foundation and underside slab</v>
          </cell>
          <cell r="G489">
            <v>150</v>
          </cell>
          <cell r="H489" t="str">
            <v>CM</v>
          </cell>
          <cell r="J489">
            <v>0</v>
          </cell>
          <cell r="L489">
            <v>0</v>
          </cell>
          <cell r="M489">
            <v>97</v>
          </cell>
          <cell r="N489">
            <v>0</v>
          </cell>
          <cell r="O489">
            <v>18</v>
          </cell>
          <cell r="P489">
            <v>15</v>
          </cell>
          <cell r="Q489">
            <v>2700</v>
          </cell>
          <cell r="S489">
            <v>0</v>
          </cell>
          <cell r="U489">
            <v>0</v>
          </cell>
          <cell r="V489">
            <v>2700</v>
          </cell>
        </row>
        <row r="490">
          <cell r="B490" t="str">
            <v>3A</v>
          </cell>
          <cell r="D490" t="str">
            <v>A1000</v>
          </cell>
          <cell r="F490" t="str">
            <v>Crushed Gravel - 20mm</v>
          </cell>
          <cell r="G490">
            <v>60</v>
          </cell>
          <cell r="H490" t="str">
            <v>CM</v>
          </cell>
          <cell r="J490">
            <v>0</v>
          </cell>
          <cell r="L490">
            <v>0</v>
          </cell>
          <cell r="M490">
            <v>97</v>
          </cell>
          <cell r="N490">
            <v>0</v>
          </cell>
          <cell r="O490">
            <v>36</v>
          </cell>
          <cell r="P490">
            <v>6</v>
          </cell>
          <cell r="Q490">
            <v>2160</v>
          </cell>
          <cell r="S490">
            <v>0</v>
          </cell>
          <cell r="U490">
            <v>0</v>
          </cell>
          <cell r="V490">
            <v>2160</v>
          </cell>
        </row>
        <row r="491">
          <cell r="F491" t="str">
            <v>SUMP TANK</v>
          </cell>
          <cell r="J491">
            <v>0</v>
          </cell>
          <cell r="L491">
            <v>0</v>
          </cell>
          <cell r="M491">
            <v>0</v>
          </cell>
          <cell r="N491">
            <v>0</v>
          </cell>
          <cell r="Q491">
            <v>0</v>
          </cell>
          <cell r="S491">
            <v>0</v>
          </cell>
          <cell r="U491">
            <v>0</v>
          </cell>
          <cell r="V491">
            <v>0</v>
          </cell>
        </row>
        <row r="492">
          <cell r="B492" t="str">
            <v>3A</v>
          </cell>
          <cell r="D492" t="str">
            <v>A1000</v>
          </cell>
          <cell r="F492" t="str">
            <v>Excavation</v>
          </cell>
          <cell r="G492">
            <v>205</v>
          </cell>
          <cell r="H492" t="str">
            <v>CM</v>
          </cell>
          <cell r="J492">
            <v>0</v>
          </cell>
          <cell r="L492">
            <v>0</v>
          </cell>
          <cell r="M492">
            <v>97</v>
          </cell>
          <cell r="N492">
            <v>0</v>
          </cell>
          <cell r="O492">
            <v>7.5</v>
          </cell>
          <cell r="P492">
            <v>20.5</v>
          </cell>
          <cell r="Q492">
            <v>1537.5</v>
          </cell>
          <cell r="S492">
            <v>0</v>
          </cell>
          <cell r="U492">
            <v>0</v>
          </cell>
          <cell r="V492">
            <v>1537.5</v>
          </cell>
        </row>
        <row r="493">
          <cell r="B493" t="str">
            <v>3A</v>
          </cell>
          <cell r="D493" t="str">
            <v>A1000</v>
          </cell>
          <cell r="F493" t="str">
            <v xml:space="preserve">Backfill  </v>
          </cell>
          <cell r="G493">
            <v>130</v>
          </cell>
          <cell r="H493" t="str">
            <v>CM</v>
          </cell>
          <cell r="J493">
            <v>0</v>
          </cell>
          <cell r="L493">
            <v>0</v>
          </cell>
          <cell r="M493">
            <v>97</v>
          </cell>
          <cell r="N493">
            <v>0</v>
          </cell>
          <cell r="O493">
            <v>18</v>
          </cell>
          <cell r="P493">
            <v>13</v>
          </cell>
          <cell r="Q493">
            <v>2340</v>
          </cell>
          <cell r="S493">
            <v>0</v>
          </cell>
          <cell r="U493">
            <v>0</v>
          </cell>
          <cell r="V493">
            <v>2340</v>
          </cell>
        </row>
        <row r="494">
          <cell r="B494" t="str">
            <v>3A</v>
          </cell>
          <cell r="D494" t="str">
            <v>A1000</v>
          </cell>
          <cell r="F494" t="str">
            <v>Pea Gravel Backfill</v>
          </cell>
          <cell r="G494">
            <v>60</v>
          </cell>
          <cell r="H494" t="str">
            <v>CM</v>
          </cell>
          <cell r="J494">
            <v>0</v>
          </cell>
          <cell r="L494">
            <v>0</v>
          </cell>
          <cell r="M494">
            <v>97</v>
          </cell>
          <cell r="N494">
            <v>0</v>
          </cell>
          <cell r="O494">
            <v>36</v>
          </cell>
          <cell r="P494">
            <v>6</v>
          </cell>
          <cell r="Q494">
            <v>2160</v>
          </cell>
          <cell r="S494">
            <v>0</v>
          </cell>
          <cell r="U494">
            <v>0</v>
          </cell>
          <cell r="V494">
            <v>2160</v>
          </cell>
        </row>
        <row r="495">
          <cell r="B495" t="str">
            <v>3A</v>
          </cell>
          <cell r="D495" t="str">
            <v>A1000</v>
          </cell>
          <cell r="F495" t="str">
            <v>Geotextile LP8 (Layfield)</v>
          </cell>
          <cell r="G495">
            <v>160</v>
          </cell>
          <cell r="H495" t="str">
            <v>SM</v>
          </cell>
          <cell r="J495">
            <v>0</v>
          </cell>
          <cell r="L495">
            <v>0</v>
          </cell>
          <cell r="M495">
            <v>97</v>
          </cell>
          <cell r="N495">
            <v>0</v>
          </cell>
          <cell r="O495">
            <v>2</v>
          </cell>
          <cell r="P495">
            <v>2.4</v>
          </cell>
          <cell r="Q495">
            <v>320</v>
          </cell>
          <cell r="S495">
            <v>0</v>
          </cell>
          <cell r="U495">
            <v>0</v>
          </cell>
          <cell r="V495">
            <v>320</v>
          </cell>
        </row>
        <row r="496">
          <cell r="F496" t="str">
            <v>ALLOWANCE</v>
          </cell>
          <cell r="J496">
            <v>0</v>
          </cell>
          <cell r="L496">
            <v>0</v>
          </cell>
          <cell r="M496">
            <v>0</v>
          </cell>
          <cell r="N496">
            <v>0</v>
          </cell>
          <cell r="Q496">
            <v>0</v>
          </cell>
          <cell r="S496">
            <v>0</v>
          </cell>
          <cell r="U496">
            <v>0</v>
          </cell>
          <cell r="V496">
            <v>0</v>
          </cell>
        </row>
        <row r="497">
          <cell r="B497" t="str">
            <v>3A</v>
          </cell>
          <cell r="D497" t="str">
            <v>A1000</v>
          </cell>
          <cell r="F497" t="str">
            <v>COA - A1000 MTO Allowance - 20%</v>
          </cell>
          <cell r="G497">
            <v>1</v>
          </cell>
          <cell r="H497" t="str">
            <v>LOT</v>
          </cell>
          <cell r="J497">
            <v>0</v>
          </cell>
          <cell r="L497">
            <v>0</v>
          </cell>
          <cell r="M497">
            <v>97</v>
          </cell>
          <cell r="N497">
            <v>0</v>
          </cell>
          <cell r="O497">
            <v>10829</v>
          </cell>
          <cell r="Q497">
            <v>10829</v>
          </cell>
          <cell r="S497">
            <v>0</v>
          </cell>
          <cell r="U497">
            <v>0</v>
          </cell>
          <cell r="V497">
            <v>10829</v>
          </cell>
        </row>
        <row r="498">
          <cell r="B498" t="str">
            <v>3A</v>
          </cell>
          <cell r="D498" t="str">
            <v>A3000</v>
          </cell>
          <cell r="F498" t="str">
            <v>COA - A3000 MTO Allowance - 20%</v>
          </cell>
          <cell r="G498">
            <v>1</v>
          </cell>
          <cell r="H498" t="str">
            <v>LOT</v>
          </cell>
          <cell r="J498">
            <v>0</v>
          </cell>
          <cell r="L498">
            <v>0</v>
          </cell>
          <cell r="M498">
            <v>97</v>
          </cell>
          <cell r="N498">
            <v>0</v>
          </cell>
          <cell r="O498">
            <v>2871</v>
          </cell>
          <cell r="Q498">
            <v>2871</v>
          </cell>
          <cell r="S498">
            <v>0</v>
          </cell>
          <cell r="U498">
            <v>0</v>
          </cell>
          <cell r="V498">
            <v>2871</v>
          </cell>
        </row>
        <row r="499">
          <cell r="B499" t="str">
            <v>3A</v>
          </cell>
          <cell r="D499" t="str">
            <v>A5000</v>
          </cell>
          <cell r="F499" t="str">
            <v>COA - A5000 MTO Allowance - 20%</v>
          </cell>
          <cell r="G499">
            <v>1</v>
          </cell>
          <cell r="H499" t="str">
            <v>LOT</v>
          </cell>
          <cell r="J499">
            <v>0</v>
          </cell>
          <cell r="L499">
            <v>0</v>
          </cell>
          <cell r="M499">
            <v>97</v>
          </cell>
          <cell r="N499">
            <v>0</v>
          </cell>
          <cell r="Q499">
            <v>0</v>
          </cell>
          <cell r="S499">
            <v>0</v>
          </cell>
          <cell r="U499">
            <v>0</v>
          </cell>
          <cell r="V499">
            <v>0</v>
          </cell>
        </row>
        <row r="500">
          <cell r="B500" t="str">
            <v>3A</v>
          </cell>
          <cell r="D500" t="str">
            <v>A6000</v>
          </cell>
          <cell r="F500" t="str">
            <v>COA - A6000 MTO Allowance - 20%</v>
          </cell>
          <cell r="G500">
            <v>1</v>
          </cell>
          <cell r="H500" t="str">
            <v>LOT</v>
          </cell>
          <cell r="J500">
            <v>0</v>
          </cell>
          <cell r="L500">
            <v>0</v>
          </cell>
          <cell r="M500">
            <v>97</v>
          </cell>
          <cell r="N500">
            <v>0</v>
          </cell>
          <cell r="Q500">
            <v>0</v>
          </cell>
          <cell r="S500">
            <v>0</v>
          </cell>
          <cell r="U500">
            <v>0</v>
          </cell>
          <cell r="V500">
            <v>0</v>
          </cell>
        </row>
        <row r="501">
          <cell r="B501" t="str">
            <v>3A</v>
          </cell>
          <cell r="D501" t="str">
            <v>A7000</v>
          </cell>
          <cell r="F501" t="str">
            <v>COA - A7000 MTO Allowance - 20%</v>
          </cell>
          <cell r="G501">
            <v>1</v>
          </cell>
          <cell r="H501" t="str">
            <v>LOT</v>
          </cell>
          <cell r="J501">
            <v>0</v>
          </cell>
          <cell r="L501">
            <v>0</v>
          </cell>
          <cell r="M501">
            <v>97</v>
          </cell>
          <cell r="N501">
            <v>0</v>
          </cell>
          <cell r="O501">
            <v>1915</v>
          </cell>
          <cell r="Q501">
            <v>1915</v>
          </cell>
          <cell r="S501">
            <v>0</v>
          </cell>
          <cell r="U501">
            <v>0</v>
          </cell>
          <cell r="V501">
            <v>1915</v>
          </cell>
        </row>
        <row r="502">
          <cell r="B502" t="str">
            <v>3A</v>
          </cell>
          <cell r="D502" t="str">
            <v>A8000</v>
          </cell>
          <cell r="F502" t="str">
            <v>COA - A8000 MTO Allowance - 20% (S/C Quote)</v>
          </cell>
          <cell r="G502">
            <v>1</v>
          </cell>
          <cell r="H502" t="str">
            <v>LOT</v>
          </cell>
          <cell r="J502">
            <v>0</v>
          </cell>
          <cell r="L502">
            <v>0</v>
          </cell>
          <cell r="M502">
            <v>97</v>
          </cell>
          <cell r="N502">
            <v>0</v>
          </cell>
          <cell r="Q502">
            <v>0</v>
          </cell>
          <cell r="S502">
            <v>0</v>
          </cell>
          <cell r="U502">
            <v>0</v>
          </cell>
          <cell r="V502">
            <v>0</v>
          </cell>
        </row>
        <row r="503">
          <cell r="J503">
            <v>0</v>
          </cell>
          <cell r="L503">
            <v>0</v>
          </cell>
          <cell r="M503">
            <v>0</v>
          </cell>
          <cell r="N503">
            <v>0</v>
          </cell>
          <cell r="Q503">
            <v>0</v>
          </cell>
          <cell r="S503">
            <v>0</v>
          </cell>
          <cell r="U503">
            <v>0</v>
          </cell>
          <cell r="V503">
            <v>0</v>
          </cell>
        </row>
        <row r="504">
          <cell r="F504" t="str">
            <v>TOTAL HOURS (CAMP COST CALC &amp; INDIRECTS)</v>
          </cell>
          <cell r="J504">
            <v>0</v>
          </cell>
          <cell r="L504">
            <v>0</v>
          </cell>
          <cell r="M504">
            <v>0</v>
          </cell>
          <cell r="N504">
            <v>0</v>
          </cell>
          <cell r="P504">
            <v>859.4</v>
          </cell>
          <cell r="Q504">
            <v>0</v>
          </cell>
          <cell r="S504">
            <v>0</v>
          </cell>
          <cell r="U504">
            <v>0</v>
          </cell>
          <cell r="V504">
            <v>0</v>
          </cell>
        </row>
        <row r="505">
          <cell r="J505">
            <v>0</v>
          </cell>
          <cell r="L505">
            <v>0</v>
          </cell>
          <cell r="M505">
            <v>0</v>
          </cell>
          <cell r="N505">
            <v>0</v>
          </cell>
          <cell r="Q505">
            <v>0</v>
          </cell>
          <cell r="S505">
            <v>0</v>
          </cell>
          <cell r="U505">
            <v>0</v>
          </cell>
          <cell r="V505">
            <v>0</v>
          </cell>
        </row>
        <row r="506"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Q506">
            <v>0</v>
          </cell>
          <cell r="S506">
            <v>0</v>
          </cell>
          <cell r="U506">
            <v>0</v>
          </cell>
          <cell r="V506">
            <v>0</v>
          </cell>
        </row>
        <row r="507">
          <cell r="J507">
            <v>0</v>
          </cell>
          <cell r="L507">
            <v>0</v>
          </cell>
          <cell r="M507">
            <v>0</v>
          </cell>
          <cell r="N507">
            <v>0</v>
          </cell>
          <cell r="Q507">
            <v>0</v>
          </cell>
          <cell r="S507">
            <v>0</v>
          </cell>
          <cell r="U507">
            <v>0</v>
          </cell>
          <cell r="V507">
            <v>0</v>
          </cell>
        </row>
        <row r="508">
          <cell r="J508">
            <v>0</v>
          </cell>
          <cell r="L508">
            <v>0</v>
          </cell>
          <cell r="M508">
            <v>0</v>
          </cell>
          <cell r="N508">
            <v>0</v>
          </cell>
          <cell r="Q508">
            <v>0</v>
          </cell>
          <cell r="S508">
            <v>0</v>
          </cell>
          <cell r="U508">
            <v>0</v>
          </cell>
          <cell r="V508">
            <v>0</v>
          </cell>
        </row>
        <row r="509">
          <cell r="J509">
            <v>0</v>
          </cell>
          <cell r="L509">
            <v>0</v>
          </cell>
          <cell r="M509">
            <v>0</v>
          </cell>
          <cell r="N509">
            <v>0</v>
          </cell>
          <cell r="Q509">
            <v>0</v>
          </cell>
          <cell r="S509">
            <v>0</v>
          </cell>
          <cell r="U509">
            <v>0</v>
          </cell>
          <cell r="V509">
            <v>0</v>
          </cell>
        </row>
        <row r="510">
          <cell r="J510">
            <v>0</v>
          </cell>
          <cell r="L510">
            <v>0</v>
          </cell>
          <cell r="M510">
            <v>0</v>
          </cell>
          <cell r="N510">
            <v>0</v>
          </cell>
          <cell r="Q510">
            <v>0</v>
          </cell>
          <cell r="S510">
            <v>0</v>
          </cell>
          <cell r="U510">
            <v>0</v>
          </cell>
          <cell r="V510">
            <v>0</v>
          </cell>
        </row>
        <row r="511">
          <cell r="J511">
            <v>0</v>
          </cell>
          <cell r="L511">
            <v>0</v>
          </cell>
          <cell r="M511">
            <v>0</v>
          </cell>
          <cell r="N511">
            <v>0</v>
          </cell>
          <cell r="Q511">
            <v>0</v>
          </cell>
          <cell r="S511">
            <v>0</v>
          </cell>
          <cell r="U511">
            <v>0</v>
          </cell>
          <cell r="V511">
            <v>0</v>
          </cell>
        </row>
        <row r="512">
          <cell r="J512">
            <v>0</v>
          </cell>
          <cell r="L512">
            <v>0</v>
          </cell>
          <cell r="M512">
            <v>0</v>
          </cell>
          <cell r="N512">
            <v>0</v>
          </cell>
          <cell r="Q512">
            <v>0</v>
          </cell>
          <cell r="S512">
            <v>0</v>
          </cell>
          <cell r="U512">
            <v>0</v>
          </cell>
          <cell r="V512">
            <v>0</v>
          </cell>
        </row>
        <row r="513">
          <cell r="F513" t="str">
            <v>SUB TOTAL COSTS:</v>
          </cell>
          <cell r="J513">
            <v>0</v>
          </cell>
          <cell r="L513">
            <v>0</v>
          </cell>
          <cell r="M513" t="str">
            <v/>
          </cell>
          <cell r="N513">
            <v>0</v>
          </cell>
          <cell r="Q513">
            <v>88392701.480000004</v>
          </cell>
          <cell r="S513">
            <v>0</v>
          </cell>
          <cell r="T513" t="str">
            <v/>
          </cell>
          <cell r="U513">
            <v>0</v>
          </cell>
          <cell r="V513">
            <v>88392701.480000004</v>
          </cell>
        </row>
        <row r="514">
          <cell r="V514">
            <v>0</v>
          </cell>
        </row>
        <row r="515">
          <cell r="J515">
            <v>0</v>
          </cell>
          <cell r="L515">
            <v>0</v>
          </cell>
          <cell r="M515">
            <v>0</v>
          </cell>
          <cell r="N515">
            <v>0</v>
          </cell>
          <cell r="V515">
            <v>0</v>
          </cell>
        </row>
        <row r="516">
          <cell r="J516">
            <v>0</v>
          </cell>
          <cell r="L516">
            <v>0</v>
          </cell>
          <cell r="M516">
            <v>0</v>
          </cell>
          <cell r="N516">
            <v>0</v>
          </cell>
          <cell r="V516">
            <v>0</v>
          </cell>
        </row>
        <row r="517">
          <cell r="V517">
            <v>0</v>
          </cell>
        </row>
        <row r="518">
          <cell r="F518" t="str">
            <v>TOTAL EARTHWORK COSTS:</v>
          </cell>
          <cell r="J518">
            <v>0</v>
          </cell>
          <cell r="L518">
            <v>0</v>
          </cell>
          <cell r="M518" t="str">
            <v/>
          </cell>
          <cell r="N518">
            <v>0</v>
          </cell>
          <cell r="P518">
            <v>0</v>
          </cell>
          <cell r="Q518">
            <v>88392701.480000004</v>
          </cell>
          <cell r="S518">
            <v>0</v>
          </cell>
          <cell r="T518" t="str">
            <v/>
          </cell>
          <cell r="U518">
            <v>0</v>
          </cell>
          <cell r="V518">
            <v>88392701.480000004</v>
          </cell>
        </row>
        <row r="519">
          <cell r="U519" t="str">
            <v>Math Check:</v>
          </cell>
          <cell r="V519">
            <v>88392701.480000004</v>
          </cell>
        </row>
      </sheetData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>
        <row r="14">
          <cell r="A14" t="str">
            <v>WORK ITEM</v>
          </cell>
          <cell r="B14" t="str">
            <v>TASK #</v>
          </cell>
          <cell r="C14" t="str">
            <v>FUND TYPE</v>
          </cell>
          <cell r="D14" t="str">
            <v>COLT
CofA</v>
          </cell>
          <cell r="E14" t="str">
            <v>IPM
CofA</v>
          </cell>
          <cell r="F14" t="str">
            <v xml:space="preserve">DESCRIPTION </v>
          </cell>
          <cell r="G14" t="str">
            <v>QTY</v>
          </cell>
          <cell r="H14" t="str">
            <v>UNIT of MEAS.</v>
          </cell>
          <cell r="I14" t="str">
            <v>UNIT PRICE</v>
          </cell>
          <cell r="J14" t="str">
            <v>TOTAL AMOUNT</v>
          </cell>
          <cell r="K14" t="str">
            <v>UNIT HOURS</v>
          </cell>
          <cell r="L14" t="str">
            <v>TOTAL HOURS</v>
          </cell>
          <cell r="M14" t="str">
            <v>HOURLY RATE</v>
          </cell>
          <cell r="N14" t="str">
            <v>TOTAL LABOUR</v>
          </cell>
          <cell r="O14" t="str">
            <v>UNIT PRICE</v>
          </cell>
          <cell r="P14" t="str">
            <v>HOURS</v>
          </cell>
          <cell r="Q14" t="str">
            <v>TOTAL SUBCONTRACT</v>
          </cell>
          <cell r="R14" t="str">
            <v>UNIT HOURS (E)</v>
          </cell>
          <cell r="S14" t="str">
            <v>TOTAL HOURS (E)</v>
          </cell>
          <cell r="T14" t="str">
            <v>HOURLY RATE (E)</v>
          </cell>
          <cell r="U14" t="str">
            <v>TOTAL EQUIPMENT</v>
          </cell>
          <cell r="V14" t="str">
            <v>TOTAL COSTS</v>
          </cell>
        </row>
        <row r="15">
          <cell r="J15">
            <v>0</v>
          </cell>
          <cell r="L15">
            <v>0</v>
          </cell>
          <cell r="M15">
            <v>0</v>
          </cell>
          <cell r="N15">
            <v>0</v>
          </cell>
          <cell r="Q15">
            <v>0</v>
          </cell>
          <cell r="S15">
            <v>0</v>
          </cell>
          <cell r="U15">
            <v>0</v>
          </cell>
          <cell r="V15">
            <v>0</v>
          </cell>
        </row>
        <row r="16">
          <cell r="F16" t="str">
            <v>EDMONTON TERMINAL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</row>
        <row r="17">
          <cell r="F17" t="str">
            <v>TANKS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Q17">
            <v>0</v>
          </cell>
          <cell r="S17">
            <v>0</v>
          </cell>
          <cell r="U17">
            <v>0</v>
          </cell>
          <cell r="V17">
            <v>0</v>
          </cell>
        </row>
        <row r="18">
          <cell r="B18">
            <v>4</v>
          </cell>
          <cell r="D18" t="str">
            <v>M3000</v>
          </cell>
          <cell r="F18" t="str">
            <v>Condensate Tanks - 500,000 BBLS (Site Erected)</v>
          </cell>
          <cell r="G18">
            <v>1</v>
          </cell>
          <cell r="H18" t="str">
            <v>EA</v>
          </cell>
          <cell r="J18">
            <v>0</v>
          </cell>
          <cell r="L18">
            <v>0</v>
          </cell>
          <cell r="M18">
            <v>97</v>
          </cell>
          <cell r="N18">
            <v>0</v>
          </cell>
          <cell r="O18">
            <v>6649500</v>
          </cell>
          <cell r="Q18">
            <v>6649500</v>
          </cell>
          <cell r="S18">
            <v>0</v>
          </cell>
          <cell r="U18">
            <v>0</v>
          </cell>
          <cell r="V18">
            <v>6649500</v>
          </cell>
        </row>
        <row r="19">
          <cell r="B19">
            <v>4</v>
          </cell>
          <cell r="D19" t="str">
            <v>M3000</v>
          </cell>
          <cell r="F19" t="str">
            <v>Condensate Tanks - 250,000 BBLS (Site Erected)</v>
          </cell>
          <cell r="G19">
            <v>2</v>
          </cell>
          <cell r="H19" t="str">
            <v>EA</v>
          </cell>
          <cell r="J19">
            <v>0</v>
          </cell>
          <cell r="L19">
            <v>0</v>
          </cell>
          <cell r="M19">
            <v>97</v>
          </cell>
          <cell r="N19">
            <v>0</v>
          </cell>
          <cell r="O19">
            <v>3828500</v>
          </cell>
          <cell r="Q19">
            <v>7657000</v>
          </cell>
          <cell r="S19">
            <v>0</v>
          </cell>
          <cell r="U19">
            <v>0</v>
          </cell>
          <cell r="V19">
            <v>7657000</v>
          </cell>
        </row>
        <row r="20">
          <cell r="F20" t="str">
            <v>TANK MIXER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Q20">
            <v>0</v>
          </cell>
          <cell r="S20">
            <v>0</v>
          </cell>
          <cell r="U20">
            <v>0</v>
          </cell>
          <cell r="V20">
            <v>0</v>
          </cell>
        </row>
        <row r="21">
          <cell r="B21">
            <v>4</v>
          </cell>
          <cell r="D21" t="str">
            <v>M6001</v>
          </cell>
          <cell r="F21" t="str">
            <v>Condensate Tank Mixers - 500,000 BBLS</v>
          </cell>
          <cell r="G21">
            <v>3</v>
          </cell>
          <cell r="H21" t="str">
            <v>EA</v>
          </cell>
          <cell r="I21">
            <v>19445</v>
          </cell>
          <cell r="J21">
            <v>58335</v>
          </cell>
          <cell r="K21">
            <v>120</v>
          </cell>
          <cell r="L21">
            <v>360</v>
          </cell>
          <cell r="M21">
            <v>97</v>
          </cell>
          <cell r="N21">
            <v>34920</v>
          </cell>
          <cell r="Q21">
            <v>0</v>
          </cell>
          <cell r="S21">
            <v>0</v>
          </cell>
          <cell r="U21">
            <v>0</v>
          </cell>
          <cell r="V21">
            <v>93255</v>
          </cell>
        </row>
        <row r="22">
          <cell r="B22">
            <v>4</v>
          </cell>
          <cell r="D22" t="str">
            <v>M6001</v>
          </cell>
          <cell r="F22" t="str">
            <v>Condensate Tank Mixers - 250,000 BBLS</v>
          </cell>
          <cell r="G22">
            <v>4</v>
          </cell>
          <cell r="H22" t="str">
            <v>EA</v>
          </cell>
          <cell r="I22">
            <v>18941</v>
          </cell>
          <cell r="J22">
            <v>75764</v>
          </cell>
          <cell r="K22">
            <v>120</v>
          </cell>
          <cell r="L22">
            <v>480</v>
          </cell>
          <cell r="M22">
            <v>97</v>
          </cell>
          <cell r="N22">
            <v>46560</v>
          </cell>
          <cell r="Q22">
            <v>0</v>
          </cell>
          <cell r="S22">
            <v>0</v>
          </cell>
          <cell r="U22">
            <v>0</v>
          </cell>
          <cell r="V22">
            <v>122324</v>
          </cell>
        </row>
        <row r="23">
          <cell r="F23" t="str">
            <v>SUMP TANKS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S23">
            <v>0</v>
          </cell>
          <cell r="U23">
            <v>0</v>
          </cell>
          <cell r="V23">
            <v>0</v>
          </cell>
        </row>
        <row r="24">
          <cell r="B24">
            <v>4</v>
          </cell>
          <cell r="D24" t="str">
            <v>M3000</v>
          </cell>
          <cell r="F24" t="str">
            <v xml:space="preserve">Condensate Sump Tank </v>
          </cell>
          <cell r="G24">
            <v>2</v>
          </cell>
          <cell r="H24" t="str">
            <v>EA</v>
          </cell>
          <cell r="I24">
            <v>28210</v>
          </cell>
          <cell r="J24">
            <v>56420</v>
          </cell>
          <cell r="K24">
            <v>80</v>
          </cell>
          <cell r="L24">
            <v>160</v>
          </cell>
          <cell r="M24">
            <v>97</v>
          </cell>
          <cell r="N24">
            <v>15520</v>
          </cell>
          <cell r="Q24">
            <v>0</v>
          </cell>
          <cell r="S24">
            <v>0</v>
          </cell>
          <cell r="U24">
            <v>0</v>
          </cell>
          <cell r="V24">
            <v>71940</v>
          </cell>
        </row>
        <row r="25">
          <cell r="F25" t="str">
            <v>SUMP PUMP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Q25">
            <v>0</v>
          </cell>
          <cell r="S25">
            <v>0</v>
          </cell>
          <cell r="U25">
            <v>0</v>
          </cell>
          <cell r="V25">
            <v>0</v>
          </cell>
        </row>
        <row r="26">
          <cell r="B26">
            <v>4</v>
          </cell>
          <cell r="D26" t="str">
            <v>M6002</v>
          </cell>
          <cell r="F26" t="str">
            <v>Condensate Sump Pump</v>
          </cell>
          <cell r="G26">
            <v>1</v>
          </cell>
          <cell r="H26" t="str">
            <v>EA</v>
          </cell>
          <cell r="I26">
            <v>14296</v>
          </cell>
          <cell r="J26">
            <v>14296</v>
          </cell>
          <cell r="K26">
            <v>24</v>
          </cell>
          <cell r="L26">
            <v>24</v>
          </cell>
          <cell r="M26">
            <v>97</v>
          </cell>
          <cell r="N26">
            <v>2328</v>
          </cell>
          <cell r="Q26">
            <v>0</v>
          </cell>
          <cell r="S26">
            <v>0</v>
          </cell>
          <cell r="U26">
            <v>0</v>
          </cell>
          <cell r="V26">
            <v>16624</v>
          </cell>
        </row>
        <row r="27">
          <cell r="F27" t="str">
            <v>BOOSTER  PUMP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Q27">
            <v>0</v>
          </cell>
          <cell r="S27">
            <v>0</v>
          </cell>
          <cell r="U27">
            <v>0</v>
          </cell>
          <cell r="V27">
            <v>0</v>
          </cell>
        </row>
        <row r="28">
          <cell r="B28">
            <v>4</v>
          </cell>
          <cell r="D28" t="str">
            <v>M2000</v>
          </cell>
          <cell r="F28" t="str">
            <v>Condensate Booster Pump</v>
          </cell>
          <cell r="G28">
            <v>2</v>
          </cell>
          <cell r="H28" t="str">
            <v>EA</v>
          </cell>
          <cell r="I28">
            <v>237662</v>
          </cell>
          <cell r="J28">
            <v>475324</v>
          </cell>
          <cell r="K28">
            <v>400</v>
          </cell>
          <cell r="L28">
            <v>800</v>
          </cell>
          <cell r="M28">
            <v>97</v>
          </cell>
          <cell r="N28">
            <v>77600</v>
          </cell>
          <cell r="Q28">
            <v>0</v>
          </cell>
          <cell r="S28">
            <v>0</v>
          </cell>
          <cell r="U28">
            <v>0</v>
          </cell>
          <cell r="V28">
            <v>552924</v>
          </cell>
        </row>
        <row r="29">
          <cell r="F29" t="str">
            <v>METERING  PUMP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Q29">
            <v>0</v>
          </cell>
          <cell r="S29">
            <v>0</v>
          </cell>
          <cell r="U29">
            <v>0</v>
          </cell>
          <cell r="V29">
            <v>0</v>
          </cell>
        </row>
        <row r="30">
          <cell r="B30">
            <v>4</v>
          </cell>
          <cell r="D30" t="str">
            <v>M2000</v>
          </cell>
          <cell r="F30" t="str">
            <v>Metering Pump</v>
          </cell>
          <cell r="G30">
            <v>2</v>
          </cell>
          <cell r="H30" t="str">
            <v>EA</v>
          </cell>
          <cell r="I30">
            <v>7506</v>
          </cell>
          <cell r="J30">
            <v>15012</v>
          </cell>
          <cell r="K30">
            <v>12</v>
          </cell>
          <cell r="L30">
            <v>24</v>
          </cell>
          <cell r="M30">
            <v>97</v>
          </cell>
          <cell r="N30">
            <v>2328</v>
          </cell>
          <cell r="Q30">
            <v>0</v>
          </cell>
          <cell r="S30">
            <v>0</v>
          </cell>
          <cell r="U30">
            <v>0</v>
          </cell>
          <cell r="V30">
            <v>17340</v>
          </cell>
        </row>
        <row r="31">
          <cell r="F31" t="str">
            <v>INJECTION PUMP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Q31">
            <v>0</v>
          </cell>
          <cell r="S31">
            <v>0</v>
          </cell>
          <cell r="U31">
            <v>0</v>
          </cell>
          <cell r="V31">
            <v>0</v>
          </cell>
        </row>
        <row r="32">
          <cell r="B32">
            <v>4</v>
          </cell>
          <cell r="D32" t="str">
            <v>M6003</v>
          </cell>
          <cell r="F32" t="str">
            <v>Condensate Injection Pump</v>
          </cell>
          <cell r="G32">
            <v>1</v>
          </cell>
          <cell r="H32" t="str">
            <v>EA</v>
          </cell>
          <cell r="I32">
            <v>21815</v>
          </cell>
          <cell r="J32">
            <v>21815</v>
          </cell>
          <cell r="K32">
            <v>26</v>
          </cell>
          <cell r="L32">
            <v>26</v>
          </cell>
          <cell r="M32">
            <v>97</v>
          </cell>
          <cell r="N32">
            <v>2522</v>
          </cell>
          <cell r="Q32">
            <v>0</v>
          </cell>
          <cell r="S32">
            <v>0</v>
          </cell>
          <cell r="U32">
            <v>0</v>
          </cell>
          <cell r="V32">
            <v>24337</v>
          </cell>
        </row>
        <row r="33">
          <cell r="F33" t="str">
            <v>AIR COMPRESSOR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Q33">
            <v>0</v>
          </cell>
          <cell r="S33">
            <v>0</v>
          </cell>
          <cell r="U33">
            <v>0</v>
          </cell>
          <cell r="V33">
            <v>0</v>
          </cell>
        </row>
        <row r="34">
          <cell r="B34">
            <v>4</v>
          </cell>
          <cell r="D34" t="str">
            <v>M9000</v>
          </cell>
          <cell r="F34" t="str">
            <v>Utility Air Compressor - skid</v>
          </cell>
          <cell r="G34">
            <v>1</v>
          </cell>
          <cell r="H34" t="str">
            <v>EA</v>
          </cell>
          <cell r="I34">
            <v>70023</v>
          </cell>
          <cell r="J34">
            <v>70023</v>
          </cell>
          <cell r="K34">
            <v>24</v>
          </cell>
          <cell r="L34">
            <v>24</v>
          </cell>
          <cell r="M34">
            <v>97</v>
          </cell>
          <cell r="N34">
            <v>2328</v>
          </cell>
          <cell r="Q34">
            <v>0</v>
          </cell>
          <cell r="S34">
            <v>0</v>
          </cell>
          <cell r="U34">
            <v>0</v>
          </cell>
          <cell r="V34">
            <v>72351</v>
          </cell>
        </row>
        <row r="35">
          <cell r="F35" t="str">
            <v>STATIC MIXER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Q35">
            <v>0</v>
          </cell>
          <cell r="S35">
            <v>0</v>
          </cell>
          <cell r="U35">
            <v>0</v>
          </cell>
          <cell r="V35">
            <v>0</v>
          </cell>
        </row>
        <row r="36">
          <cell r="B36">
            <v>4</v>
          </cell>
          <cell r="D36" t="str">
            <v>M9000</v>
          </cell>
          <cell r="F36" t="str">
            <v>Static Mixer</v>
          </cell>
          <cell r="G36">
            <v>1</v>
          </cell>
          <cell r="H36" t="str">
            <v>EA</v>
          </cell>
          <cell r="I36">
            <v>8060</v>
          </cell>
          <cell r="J36">
            <v>8060</v>
          </cell>
          <cell r="K36">
            <v>12</v>
          </cell>
          <cell r="L36">
            <v>12</v>
          </cell>
          <cell r="M36">
            <v>97</v>
          </cell>
          <cell r="N36">
            <v>1164</v>
          </cell>
          <cell r="Q36">
            <v>0</v>
          </cell>
          <cell r="S36">
            <v>0</v>
          </cell>
          <cell r="U36">
            <v>0</v>
          </cell>
          <cell r="V36">
            <v>9224</v>
          </cell>
        </row>
        <row r="37">
          <cell r="F37" t="str">
            <v>METERING PUMP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Q37">
            <v>0</v>
          </cell>
          <cell r="S37">
            <v>0</v>
          </cell>
          <cell r="U37">
            <v>0</v>
          </cell>
          <cell r="V37">
            <v>0</v>
          </cell>
        </row>
        <row r="38">
          <cell r="B38">
            <v>4</v>
          </cell>
          <cell r="D38" t="str">
            <v>M9000</v>
          </cell>
          <cell r="F38" t="str">
            <v>Metering Pump</v>
          </cell>
          <cell r="G38">
            <v>1</v>
          </cell>
          <cell r="H38" t="str">
            <v>EA</v>
          </cell>
          <cell r="I38">
            <v>7506</v>
          </cell>
          <cell r="J38">
            <v>7506</v>
          </cell>
          <cell r="K38">
            <v>24</v>
          </cell>
          <cell r="L38">
            <v>24</v>
          </cell>
          <cell r="M38">
            <v>97</v>
          </cell>
          <cell r="N38">
            <v>2328</v>
          </cell>
          <cell r="Q38">
            <v>0</v>
          </cell>
          <cell r="S38">
            <v>0</v>
          </cell>
          <cell r="U38">
            <v>0</v>
          </cell>
          <cell r="V38">
            <v>9834</v>
          </cell>
        </row>
        <row r="39">
          <cell r="F39" t="str">
            <v>MOV (includes motor, mounting to actuators)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Q39">
            <v>0</v>
          </cell>
          <cell r="S39">
            <v>0</v>
          </cell>
          <cell r="U39">
            <v>0</v>
          </cell>
          <cell r="V39">
            <v>0</v>
          </cell>
        </row>
        <row r="40">
          <cell r="B40">
            <v>4</v>
          </cell>
          <cell r="D40" t="str">
            <v>M9000</v>
          </cell>
          <cell r="F40" t="str">
            <v>20" x 150#</v>
          </cell>
          <cell r="G40">
            <v>3</v>
          </cell>
          <cell r="H40" t="str">
            <v>EA</v>
          </cell>
          <cell r="I40">
            <v>38076</v>
          </cell>
          <cell r="J40">
            <v>114228</v>
          </cell>
          <cell r="K40">
            <v>14</v>
          </cell>
          <cell r="L40">
            <v>42</v>
          </cell>
          <cell r="M40">
            <v>97</v>
          </cell>
          <cell r="N40">
            <v>4074</v>
          </cell>
          <cell r="Q40">
            <v>0</v>
          </cell>
          <cell r="S40">
            <v>0</v>
          </cell>
          <cell r="U40">
            <v>0</v>
          </cell>
          <cell r="V40">
            <v>118302</v>
          </cell>
        </row>
        <row r="41">
          <cell r="B41">
            <v>4</v>
          </cell>
          <cell r="D41" t="str">
            <v>M9000</v>
          </cell>
          <cell r="F41" t="str">
            <v>16" x 150#</v>
          </cell>
          <cell r="G41">
            <v>17</v>
          </cell>
          <cell r="H41" t="str">
            <v>EA</v>
          </cell>
          <cell r="I41">
            <v>27784</v>
          </cell>
          <cell r="J41">
            <v>472328</v>
          </cell>
          <cell r="K41">
            <v>10.8</v>
          </cell>
          <cell r="L41">
            <v>183.60000000000002</v>
          </cell>
          <cell r="M41">
            <v>97</v>
          </cell>
          <cell r="N41">
            <v>17809.2</v>
          </cell>
          <cell r="Q41">
            <v>0</v>
          </cell>
          <cell r="S41">
            <v>0</v>
          </cell>
          <cell r="U41">
            <v>0</v>
          </cell>
          <cell r="V41">
            <v>490137.2</v>
          </cell>
        </row>
        <row r="42">
          <cell r="B42">
            <v>4</v>
          </cell>
          <cell r="D42" t="str">
            <v>M9000</v>
          </cell>
          <cell r="F42" t="str">
            <v>12" x 150#</v>
          </cell>
          <cell r="G42">
            <v>1</v>
          </cell>
          <cell r="H42" t="str">
            <v>EA</v>
          </cell>
          <cell r="I42">
            <v>21747</v>
          </cell>
          <cell r="J42">
            <v>21747</v>
          </cell>
          <cell r="K42">
            <v>8</v>
          </cell>
          <cell r="L42">
            <v>8</v>
          </cell>
          <cell r="M42">
            <v>97</v>
          </cell>
          <cell r="N42">
            <v>776</v>
          </cell>
          <cell r="Q42">
            <v>0</v>
          </cell>
          <cell r="S42">
            <v>0</v>
          </cell>
          <cell r="U42">
            <v>0</v>
          </cell>
          <cell r="V42">
            <v>22523</v>
          </cell>
        </row>
        <row r="43">
          <cell r="B43">
            <v>4</v>
          </cell>
          <cell r="D43" t="str">
            <v>M9000</v>
          </cell>
          <cell r="F43" t="str">
            <v>6" x 150#</v>
          </cell>
          <cell r="G43">
            <v>2</v>
          </cell>
          <cell r="H43" t="str">
            <v>EA</v>
          </cell>
          <cell r="I43">
            <v>15113</v>
          </cell>
          <cell r="J43">
            <v>30226</v>
          </cell>
          <cell r="K43">
            <v>4</v>
          </cell>
          <cell r="L43">
            <v>8</v>
          </cell>
          <cell r="M43">
            <v>97</v>
          </cell>
          <cell r="N43">
            <v>776</v>
          </cell>
          <cell r="Q43">
            <v>0</v>
          </cell>
          <cell r="S43">
            <v>0</v>
          </cell>
          <cell r="U43">
            <v>0</v>
          </cell>
          <cell r="V43">
            <v>31002</v>
          </cell>
        </row>
        <row r="44">
          <cell r="B44">
            <v>4</v>
          </cell>
          <cell r="D44" t="str">
            <v>M9000</v>
          </cell>
          <cell r="F44" t="str">
            <v>4" x 150#</v>
          </cell>
          <cell r="G44">
            <v>4</v>
          </cell>
          <cell r="H44" t="str">
            <v>EA</v>
          </cell>
          <cell r="I44">
            <v>13331</v>
          </cell>
          <cell r="J44">
            <v>53324</v>
          </cell>
          <cell r="K44">
            <v>3</v>
          </cell>
          <cell r="L44">
            <v>12</v>
          </cell>
          <cell r="M44">
            <v>97</v>
          </cell>
          <cell r="N44">
            <v>1164</v>
          </cell>
          <cell r="Q44">
            <v>0</v>
          </cell>
          <cell r="S44">
            <v>0</v>
          </cell>
          <cell r="U44">
            <v>0</v>
          </cell>
          <cell r="V44">
            <v>54488</v>
          </cell>
        </row>
        <row r="45">
          <cell r="F45" t="str">
            <v>FIRE HYDRANT/MONITOR</v>
          </cell>
          <cell r="J45">
            <v>0</v>
          </cell>
          <cell r="L45">
            <v>0</v>
          </cell>
          <cell r="M45">
            <v>0</v>
          </cell>
          <cell r="N45">
            <v>0</v>
          </cell>
          <cell r="Q45">
            <v>0</v>
          </cell>
          <cell r="S45">
            <v>0</v>
          </cell>
          <cell r="U45">
            <v>0</v>
          </cell>
          <cell r="V45">
            <v>0</v>
          </cell>
        </row>
        <row r="46">
          <cell r="B46">
            <v>4</v>
          </cell>
          <cell r="D46" t="str">
            <v>M9000</v>
          </cell>
          <cell r="F46" t="str">
            <v>Fire hydrant monitor</v>
          </cell>
          <cell r="G46">
            <v>9</v>
          </cell>
          <cell r="H46" t="str">
            <v>EA</v>
          </cell>
          <cell r="I46">
            <v>14000</v>
          </cell>
          <cell r="J46">
            <v>126000</v>
          </cell>
          <cell r="K46">
            <v>6</v>
          </cell>
          <cell r="L46">
            <v>54</v>
          </cell>
          <cell r="M46">
            <v>97</v>
          </cell>
          <cell r="N46">
            <v>5238</v>
          </cell>
          <cell r="Q46">
            <v>0</v>
          </cell>
          <cell r="S46">
            <v>0</v>
          </cell>
          <cell r="U46">
            <v>0</v>
          </cell>
          <cell r="V46">
            <v>131238</v>
          </cell>
        </row>
        <row r="47">
          <cell r="F47" t="str">
            <v>CATHODIC PROTECTION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  <cell r="Q47">
            <v>0</v>
          </cell>
          <cell r="S47">
            <v>0</v>
          </cell>
          <cell r="U47">
            <v>0</v>
          </cell>
          <cell r="V47">
            <v>0</v>
          </cell>
        </row>
        <row r="48">
          <cell r="B48">
            <v>4</v>
          </cell>
          <cell r="D48" t="str">
            <v>M9000</v>
          </cell>
          <cell r="F48" t="str">
            <v>Cathodic Protection</v>
          </cell>
          <cell r="G48">
            <v>1</v>
          </cell>
          <cell r="H48" t="str">
            <v>Lot</v>
          </cell>
          <cell r="J48">
            <v>0</v>
          </cell>
          <cell r="L48">
            <v>0</v>
          </cell>
          <cell r="M48">
            <v>97</v>
          </cell>
          <cell r="N48">
            <v>0</v>
          </cell>
          <cell r="O48">
            <v>183063</v>
          </cell>
          <cell r="Q48">
            <v>183063</v>
          </cell>
          <cell r="S48">
            <v>0</v>
          </cell>
          <cell r="U48">
            <v>0</v>
          </cell>
          <cell r="V48">
            <v>183063</v>
          </cell>
        </row>
        <row r="49">
          <cell r="B49">
            <v>4</v>
          </cell>
          <cell r="D49" t="str">
            <v>M9000</v>
          </cell>
          <cell r="F49" t="str">
            <v>FIREWATER AND FOAM SYSTEMS</v>
          </cell>
          <cell r="J49">
            <v>0</v>
          </cell>
          <cell r="L49">
            <v>0</v>
          </cell>
          <cell r="M49">
            <v>97</v>
          </cell>
          <cell r="N49">
            <v>0</v>
          </cell>
          <cell r="Q49">
            <v>0</v>
          </cell>
          <cell r="S49">
            <v>0</v>
          </cell>
          <cell r="U49">
            <v>0</v>
          </cell>
          <cell r="V49">
            <v>0</v>
          </cell>
        </row>
        <row r="50">
          <cell r="B50">
            <v>4</v>
          </cell>
          <cell r="D50" t="str">
            <v>M9000</v>
          </cell>
          <cell r="F50" t="str">
            <v>Firewater Pump (electric) - 5 HP jockey pump (installed)</v>
          </cell>
          <cell r="G50">
            <v>1</v>
          </cell>
          <cell r="H50" t="str">
            <v>EA</v>
          </cell>
          <cell r="J50">
            <v>0</v>
          </cell>
          <cell r="L50">
            <v>0</v>
          </cell>
          <cell r="M50">
            <v>97</v>
          </cell>
          <cell r="N50">
            <v>0</v>
          </cell>
          <cell r="O50">
            <v>117513</v>
          </cell>
          <cell r="Q50">
            <v>117513</v>
          </cell>
          <cell r="S50">
            <v>0</v>
          </cell>
          <cell r="U50">
            <v>0</v>
          </cell>
          <cell r="V50">
            <v>117513</v>
          </cell>
        </row>
        <row r="51">
          <cell r="B51">
            <v>4</v>
          </cell>
          <cell r="D51" t="str">
            <v>M9000</v>
          </cell>
          <cell r="F51" t="str">
            <v>Firewater Pump (diesel) - c/w 1000 gal tank (installed)</v>
          </cell>
          <cell r="G51">
            <v>1</v>
          </cell>
          <cell r="H51" t="str">
            <v>EA</v>
          </cell>
          <cell r="J51">
            <v>0</v>
          </cell>
          <cell r="L51">
            <v>0</v>
          </cell>
          <cell r="M51">
            <v>97</v>
          </cell>
          <cell r="N51">
            <v>0</v>
          </cell>
          <cell r="O51">
            <v>152672</v>
          </cell>
          <cell r="Q51">
            <v>152672</v>
          </cell>
          <cell r="S51">
            <v>0</v>
          </cell>
          <cell r="U51">
            <v>0</v>
          </cell>
          <cell r="V51">
            <v>152672</v>
          </cell>
        </row>
        <row r="52">
          <cell r="B52">
            <v>4</v>
          </cell>
          <cell r="D52" t="str">
            <v>M9000</v>
          </cell>
          <cell r="F52" t="str">
            <v>Firewater Package ( 4 skid frames)</v>
          </cell>
          <cell r="G52">
            <v>1</v>
          </cell>
          <cell r="H52" t="str">
            <v>Lot</v>
          </cell>
          <cell r="I52">
            <v>182507</v>
          </cell>
          <cell r="J52">
            <v>182507</v>
          </cell>
          <cell r="K52">
            <v>1000</v>
          </cell>
          <cell r="L52">
            <v>1000</v>
          </cell>
          <cell r="M52">
            <v>97</v>
          </cell>
          <cell r="N52">
            <v>97000</v>
          </cell>
          <cell r="Q52">
            <v>0</v>
          </cell>
          <cell r="S52">
            <v>0</v>
          </cell>
          <cell r="U52">
            <v>0</v>
          </cell>
          <cell r="V52">
            <v>279507</v>
          </cell>
        </row>
        <row r="53">
          <cell r="B53">
            <v>4</v>
          </cell>
          <cell r="D53" t="str">
            <v>M9000</v>
          </cell>
          <cell r="F53" t="str">
            <v>2 Ton Crane</v>
          </cell>
          <cell r="G53">
            <v>1</v>
          </cell>
          <cell r="H53" t="str">
            <v>EA</v>
          </cell>
          <cell r="I53">
            <v>9773</v>
          </cell>
          <cell r="J53">
            <v>9773</v>
          </cell>
          <cell r="K53">
            <v>20</v>
          </cell>
          <cell r="L53">
            <v>20</v>
          </cell>
          <cell r="M53">
            <v>97</v>
          </cell>
          <cell r="N53">
            <v>1940</v>
          </cell>
          <cell r="Q53">
            <v>0</v>
          </cell>
          <cell r="S53">
            <v>0</v>
          </cell>
          <cell r="U53">
            <v>0</v>
          </cell>
          <cell r="V53">
            <v>11713</v>
          </cell>
        </row>
        <row r="54">
          <cell r="B54">
            <v>4</v>
          </cell>
          <cell r="D54" t="str">
            <v>M9000</v>
          </cell>
          <cell r="F54" t="str">
            <v>Fire Alarm System</v>
          </cell>
          <cell r="G54">
            <v>1</v>
          </cell>
          <cell r="H54" t="str">
            <v>Lot</v>
          </cell>
          <cell r="I54">
            <v>278070</v>
          </cell>
          <cell r="J54">
            <v>278070</v>
          </cell>
          <cell r="K54">
            <v>3000</v>
          </cell>
          <cell r="L54">
            <v>3000</v>
          </cell>
          <cell r="M54">
            <v>97</v>
          </cell>
          <cell r="N54">
            <v>291000</v>
          </cell>
          <cell r="Q54">
            <v>0</v>
          </cell>
          <cell r="S54">
            <v>0</v>
          </cell>
          <cell r="U54">
            <v>0</v>
          </cell>
          <cell r="V54">
            <v>569070</v>
          </cell>
        </row>
        <row r="55">
          <cell r="B55">
            <v>4</v>
          </cell>
          <cell r="D55" t="str">
            <v>M9000</v>
          </cell>
          <cell r="F55" t="str">
            <v>Foam System Package - includes pump and tank (installed)</v>
          </cell>
          <cell r="G55">
            <v>1</v>
          </cell>
          <cell r="H55" t="str">
            <v>Lot</v>
          </cell>
          <cell r="J55">
            <v>0</v>
          </cell>
          <cell r="L55">
            <v>0</v>
          </cell>
          <cell r="M55">
            <v>97</v>
          </cell>
          <cell r="N55">
            <v>0</v>
          </cell>
          <cell r="O55">
            <v>352625</v>
          </cell>
          <cell r="Q55">
            <v>352625</v>
          </cell>
          <cell r="S55">
            <v>0</v>
          </cell>
          <cell r="U55">
            <v>0</v>
          </cell>
          <cell r="V55">
            <v>352625</v>
          </cell>
        </row>
        <row r="56">
          <cell r="B56">
            <v>4</v>
          </cell>
          <cell r="D56" t="str">
            <v>M9000</v>
          </cell>
          <cell r="F56" t="str">
            <v>Foam Chambers</v>
          </cell>
          <cell r="G56">
            <v>34</v>
          </cell>
          <cell r="H56" t="str">
            <v>EA</v>
          </cell>
          <cell r="I56">
            <v>1108</v>
          </cell>
          <cell r="J56">
            <v>37672</v>
          </cell>
          <cell r="K56">
            <v>16</v>
          </cell>
          <cell r="L56">
            <v>544</v>
          </cell>
          <cell r="M56">
            <v>97</v>
          </cell>
          <cell r="N56">
            <v>52768</v>
          </cell>
          <cell r="Q56">
            <v>0</v>
          </cell>
          <cell r="S56">
            <v>0</v>
          </cell>
          <cell r="U56">
            <v>0</v>
          </cell>
          <cell r="V56">
            <v>90440</v>
          </cell>
        </row>
        <row r="57">
          <cell r="B57">
            <v>4</v>
          </cell>
          <cell r="D57" t="str">
            <v>M9000</v>
          </cell>
          <cell r="F57" t="str">
            <v>Handline Foam Nozzle</v>
          </cell>
          <cell r="G57">
            <v>3</v>
          </cell>
          <cell r="H57" t="str">
            <v>EA</v>
          </cell>
          <cell r="I57">
            <v>705</v>
          </cell>
          <cell r="J57">
            <v>2115</v>
          </cell>
          <cell r="K57">
            <v>10</v>
          </cell>
          <cell r="L57">
            <v>30</v>
          </cell>
          <cell r="M57">
            <v>97</v>
          </cell>
          <cell r="N57">
            <v>2910</v>
          </cell>
          <cell r="Q57">
            <v>0</v>
          </cell>
          <cell r="S57">
            <v>0</v>
          </cell>
          <cell r="U57">
            <v>0</v>
          </cell>
          <cell r="V57">
            <v>5025</v>
          </cell>
        </row>
        <row r="58">
          <cell r="F58" t="str">
            <v>API SEPARATOR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Q58">
            <v>0</v>
          </cell>
          <cell r="S58">
            <v>0</v>
          </cell>
          <cell r="U58">
            <v>0</v>
          </cell>
          <cell r="V58">
            <v>0</v>
          </cell>
        </row>
        <row r="59">
          <cell r="B59">
            <v>4</v>
          </cell>
          <cell r="D59" t="str">
            <v>M3000</v>
          </cell>
          <cell r="F59" t="str">
            <v>API Separator - (2 cell separatoin)</v>
          </cell>
          <cell r="G59">
            <v>1</v>
          </cell>
          <cell r="H59" t="str">
            <v>EA</v>
          </cell>
          <cell r="I59">
            <v>203109</v>
          </cell>
          <cell r="J59">
            <v>203109</v>
          </cell>
          <cell r="K59">
            <v>460</v>
          </cell>
          <cell r="L59">
            <v>460</v>
          </cell>
          <cell r="M59">
            <v>97</v>
          </cell>
          <cell r="N59">
            <v>44620</v>
          </cell>
          <cell r="Q59">
            <v>0</v>
          </cell>
          <cell r="S59">
            <v>0</v>
          </cell>
          <cell r="U59">
            <v>0</v>
          </cell>
          <cell r="V59">
            <v>247729</v>
          </cell>
        </row>
        <row r="60">
          <cell r="F60" t="str">
            <v>ALLOWANCES</v>
          </cell>
          <cell r="J60">
            <v>0</v>
          </cell>
          <cell r="L60">
            <v>0</v>
          </cell>
          <cell r="M60">
            <v>0</v>
          </cell>
          <cell r="N60">
            <v>0</v>
          </cell>
          <cell r="Q60">
            <v>0</v>
          </cell>
          <cell r="S60">
            <v>0</v>
          </cell>
          <cell r="U60">
            <v>0</v>
          </cell>
          <cell r="V60">
            <v>0</v>
          </cell>
        </row>
        <row r="61">
          <cell r="B61">
            <v>4</v>
          </cell>
          <cell r="D61" t="str">
            <v>M2000</v>
          </cell>
          <cell r="F61" t="str">
            <v>COA M2000 - Design/Development Allowance - 5%</v>
          </cell>
          <cell r="G61">
            <v>1</v>
          </cell>
          <cell r="H61" t="str">
            <v>Lot</v>
          </cell>
          <cell r="I61">
            <v>24516.800000000003</v>
          </cell>
          <cell r="J61">
            <v>24516.800000000003</v>
          </cell>
          <cell r="L61">
            <v>0</v>
          </cell>
          <cell r="M61">
            <v>97</v>
          </cell>
          <cell r="N61">
            <v>0</v>
          </cell>
          <cell r="Q61">
            <v>0</v>
          </cell>
          <cell r="S61">
            <v>0</v>
          </cell>
          <cell r="U61">
            <v>0</v>
          </cell>
          <cell r="V61">
            <v>24516.800000000003</v>
          </cell>
        </row>
        <row r="62">
          <cell r="B62">
            <v>4</v>
          </cell>
          <cell r="D62" t="str">
            <v>M3000</v>
          </cell>
          <cell r="F62" t="str">
            <v>COA M3000 - Design/Development Allowance - 3%</v>
          </cell>
          <cell r="G62">
            <v>1</v>
          </cell>
          <cell r="H62" t="str">
            <v>Lot</v>
          </cell>
          <cell r="I62">
            <v>7785.87</v>
          </cell>
          <cell r="J62">
            <v>7785.87</v>
          </cell>
          <cell r="L62">
            <v>0</v>
          </cell>
          <cell r="M62">
            <v>97</v>
          </cell>
          <cell r="N62">
            <v>0</v>
          </cell>
          <cell r="O62">
            <v>429195</v>
          </cell>
          <cell r="Q62">
            <v>429195</v>
          </cell>
          <cell r="S62">
            <v>0</v>
          </cell>
          <cell r="U62">
            <v>0</v>
          </cell>
          <cell r="V62">
            <v>436980.87</v>
          </cell>
        </row>
        <row r="63">
          <cell r="B63">
            <v>4</v>
          </cell>
          <cell r="D63" t="str">
            <v>M6001</v>
          </cell>
          <cell r="F63" t="str">
            <v>COA M6001 - Design/Development Allowance - 10%</v>
          </cell>
          <cell r="G63">
            <v>1</v>
          </cell>
          <cell r="H63" t="str">
            <v>Lot</v>
          </cell>
          <cell r="I63">
            <v>13409.900000000001</v>
          </cell>
          <cell r="J63">
            <v>13409.900000000001</v>
          </cell>
          <cell r="L63">
            <v>0</v>
          </cell>
          <cell r="M63">
            <v>97</v>
          </cell>
          <cell r="N63">
            <v>0</v>
          </cell>
          <cell r="Q63">
            <v>0</v>
          </cell>
          <cell r="S63">
            <v>0</v>
          </cell>
          <cell r="U63">
            <v>0</v>
          </cell>
          <cell r="V63">
            <v>13409.900000000001</v>
          </cell>
        </row>
        <row r="64">
          <cell r="B64">
            <v>4</v>
          </cell>
          <cell r="D64" t="str">
            <v>M6002</v>
          </cell>
          <cell r="F64" t="str">
            <v>COA M6002 - Design/Development Allowance - 5%</v>
          </cell>
          <cell r="G64">
            <v>1</v>
          </cell>
          <cell r="H64" t="str">
            <v>Lot</v>
          </cell>
          <cell r="I64">
            <v>714.80000000000007</v>
          </cell>
          <cell r="J64">
            <v>714.80000000000007</v>
          </cell>
          <cell r="L64">
            <v>0</v>
          </cell>
          <cell r="M64">
            <v>97</v>
          </cell>
          <cell r="N64">
            <v>0</v>
          </cell>
          <cell r="Q64">
            <v>0</v>
          </cell>
          <cell r="S64">
            <v>0</v>
          </cell>
          <cell r="U64">
            <v>0</v>
          </cell>
          <cell r="V64">
            <v>714.80000000000007</v>
          </cell>
        </row>
        <row r="65">
          <cell r="B65">
            <v>4</v>
          </cell>
          <cell r="D65" t="str">
            <v>M6003</v>
          </cell>
          <cell r="F65" t="str">
            <v>COA M6003 - Design/Development Allowance - 10%</v>
          </cell>
          <cell r="G65">
            <v>1</v>
          </cell>
          <cell r="H65" t="str">
            <v>Lot</v>
          </cell>
          <cell r="I65">
            <v>2181.5</v>
          </cell>
          <cell r="J65">
            <v>2181.5</v>
          </cell>
          <cell r="L65">
            <v>0</v>
          </cell>
          <cell r="M65">
            <v>97</v>
          </cell>
          <cell r="N65">
            <v>0</v>
          </cell>
          <cell r="Q65">
            <v>0</v>
          </cell>
          <cell r="S65">
            <v>0</v>
          </cell>
          <cell r="U65">
            <v>0</v>
          </cell>
          <cell r="V65">
            <v>2181.5</v>
          </cell>
        </row>
        <row r="66">
          <cell r="B66">
            <v>4</v>
          </cell>
          <cell r="D66" t="str">
            <v>M9000</v>
          </cell>
          <cell r="F66" t="str">
            <v>COA M9000 - Design/Development Allowance - 10%</v>
          </cell>
          <cell r="G66">
            <v>1</v>
          </cell>
          <cell r="H66" t="str">
            <v>Lot</v>
          </cell>
          <cell r="I66">
            <v>141357.9</v>
          </cell>
          <cell r="J66">
            <v>141357.9</v>
          </cell>
          <cell r="L66">
            <v>0</v>
          </cell>
          <cell r="M66">
            <v>97</v>
          </cell>
          <cell r="N66">
            <v>0</v>
          </cell>
          <cell r="O66">
            <v>80587.3</v>
          </cell>
          <cell r="Q66">
            <v>80587.3</v>
          </cell>
          <cell r="S66">
            <v>0</v>
          </cell>
          <cell r="U66">
            <v>0</v>
          </cell>
          <cell r="V66">
            <v>221945.2</v>
          </cell>
        </row>
        <row r="67">
          <cell r="F67" t="str">
            <v>Productivity Loss - included in details</v>
          </cell>
          <cell r="J67">
            <v>0</v>
          </cell>
          <cell r="L67">
            <v>0</v>
          </cell>
          <cell r="M67">
            <v>0</v>
          </cell>
          <cell r="N67">
            <v>0</v>
          </cell>
          <cell r="Q67">
            <v>0</v>
          </cell>
          <cell r="S67">
            <v>0</v>
          </cell>
          <cell r="U67">
            <v>0</v>
          </cell>
          <cell r="V67">
            <v>0</v>
          </cell>
        </row>
        <row r="68">
          <cell r="F68" t="str">
            <v>Winter Allowance - included in detils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Q68">
            <v>0</v>
          </cell>
          <cell r="S68">
            <v>0</v>
          </cell>
          <cell r="U68">
            <v>0</v>
          </cell>
          <cell r="V68">
            <v>0</v>
          </cell>
        </row>
        <row r="69">
          <cell r="J69">
            <v>0</v>
          </cell>
          <cell r="L69">
            <v>0</v>
          </cell>
          <cell r="M69">
            <v>0</v>
          </cell>
          <cell r="N69">
            <v>0</v>
          </cell>
          <cell r="Q69">
            <v>0</v>
          </cell>
          <cell r="S69">
            <v>0</v>
          </cell>
          <cell r="U69">
            <v>0</v>
          </cell>
          <cell r="V69">
            <v>0</v>
          </cell>
        </row>
        <row r="70">
          <cell r="F70" t="str">
            <v>TOTAL HOURS (CAMP COST CALC &amp; INDIRECTS)</v>
          </cell>
          <cell r="J70">
            <v>0</v>
          </cell>
          <cell r="L70">
            <v>7295.6</v>
          </cell>
          <cell r="M70">
            <v>0</v>
          </cell>
          <cell r="N70">
            <v>0</v>
          </cell>
          <cell r="P70">
            <v>0</v>
          </cell>
          <cell r="Q70">
            <v>0</v>
          </cell>
          <cell r="S70">
            <v>0</v>
          </cell>
          <cell r="U70">
            <v>0</v>
          </cell>
          <cell r="V70">
            <v>0</v>
          </cell>
        </row>
        <row r="71">
          <cell r="J71">
            <v>0</v>
          </cell>
          <cell r="L71">
            <v>0</v>
          </cell>
          <cell r="M71">
            <v>0</v>
          </cell>
          <cell r="N71">
            <v>0</v>
          </cell>
          <cell r="Q71">
            <v>0</v>
          </cell>
          <cell r="S71">
            <v>0</v>
          </cell>
          <cell r="U71">
            <v>0</v>
          </cell>
          <cell r="V71">
            <v>0</v>
          </cell>
        </row>
        <row r="72">
          <cell r="J72">
            <v>0</v>
          </cell>
          <cell r="L72">
            <v>0</v>
          </cell>
          <cell r="M72">
            <v>0</v>
          </cell>
          <cell r="N72">
            <v>0</v>
          </cell>
          <cell r="Q72">
            <v>0</v>
          </cell>
          <cell r="S72">
            <v>0</v>
          </cell>
          <cell r="U72">
            <v>0</v>
          </cell>
          <cell r="V72">
            <v>0</v>
          </cell>
        </row>
        <row r="73">
          <cell r="J73">
            <v>0</v>
          </cell>
          <cell r="L73">
            <v>0</v>
          </cell>
          <cell r="M73">
            <v>0</v>
          </cell>
          <cell r="N73">
            <v>0</v>
          </cell>
          <cell r="Q73">
            <v>0</v>
          </cell>
          <cell r="S73">
            <v>0</v>
          </cell>
          <cell r="U73">
            <v>0</v>
          </cell>
          <cell r="V73">
            <v>0</v>
          </cell>
        </row>
        <row r="74">
          <cell r="J74">
            <v>0</v>
          </cell>
          <cell r="L74">
            <v>0</v>
          </cell>
          <cell r="M74">
            <v>0</v>
          </cell>
          <cell r="N74">
            <v>0</v>
          </cell>
          <cell r="Q74">
            <v>0</v>
          </cell>
          <cell r="S74">
            <v>0</v>
          </cell>
          <cell r="U74">
            <v>0</v>
          </cell>
          <cell r="V74">
            <v>0</v>
          </cell>
        </row>
        <row r="75">
          <cell r="J75">
            <v>0</v>
          </cell>
          <cell r="L75">
            <v>0</v>
          </cell>
          <cell r="M75">
            <v>0</v>
          </cell>
          <cell r="N75">
            <v>0</v>
          </cell>
          <cell r="Q75">
            <v>0</v>
          </cell>
          <cell r="S75">
            <v>0</v>
          </cell>
          <cell r="U75">
            <v>0</v>
          </cell>
          <cell r="V75">
            <v>0</v>
          </cell>
        </row>
        <row r="76">
          <cell r="F76" t="str">
            <v>KITIMAT TERMINAL</v>
          </cell>
          <cell r="J76">
            <v>0</v>
          </cell>
          <cell r="L76">
            <v>0</v>
          </cell>
          <cell r="M76">
            <v>0</v>
          </cell>
          <cell r="N76">
            <v>0</v>
          </cell>
          <cell r="Q76">
            <v>0</v>
          </cell>
          <cell r="S76">
            <v>0</v>
          </cell>
          <cell r="U76">
            <v>0</v>
          </cell>
          <cell r="V76">
            <v>0</v>
          </cell>
        </row>
        <row r="77">
          <cell r="F77" t="str">
            <v>TANKS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Q77">
            <v>0</v>
          </cell>
          <cell r="S77">
            <v>0</v>
          </cell>
          <cell r="U77">
            <v>0</v>
          </cell>
          <cell r="V77">
            <v>0</v>
          </cell>
        </row>
        <row r="78">
          <cell r="B78">
            <v>1</v>
          </cell>
          <cell r="D78" t="str">
            <v>M3000</v>
          </cell>
          <cell r="F78" t="str">
            <v>Condensate Tanks - 500,000 BBLS (Site Erected)</v>
          </cell>
          <cell r="G78">
            <v>5</v>
          </cell>
          <cell r="H78" t="str">
            <v>EA</v>
          </cell>
          <cell r="J78">
            <v>0</v>
          </cell>
          <cell r="L78">
            <v>0</v>
          </cell>
          <cell r="M78">
            <v>102</v>
          </cell>
          <cell r="N78">
            <v>0</v>
          </cell>
          <cell r="O78">
            <v>8060000</v>
          </cell>
          <cell r="P78">
            <v>180000</v>
          </cell>
          <cell r="Q78">
            <v>40300000</v>
          </cell>
          <cell r="S78">
            <v>0</v>
          </cell>
          <cell r="U78">
            <v>0</v>
          </cell>
          <cell r="V78">
            <v>40300000</v>
          </cell>
        </row>
        <row r="79">
          <cell r="F79" t="str">
            <v>SUMP TANKS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Q79">
            <v>0</v>
          </cell>
          <cell r="S79">
            <v>0</v>
          </cell>
          <cell r="U79">
            <v>0</v>
          </cell>
          <cell r="V79">
            <v>0</v>
          </cell>
        </row>
        <row r="80">
          <cell r="B80">
            <v>1</v>
          </cell>
          <cell r="D80" t="str">
            <v>M3000</v>
          </cell>
          <cell r="F80" t="str">
            <v xml:space="preserve">Condensate Sump Tank </v>
          </cell>
          <cell r="G80">
            <v>3</v>
          </cell>
          <cell r="H80" t="str">
            <v>EA</v>
          </cell>
          <cell r="I80">
            <v>28210</v>
          </cell>
          <cell r="J80">
            <v>84630</v>
          </cell>
          <cell r="K80">
            <v>104</v>
          </cell>
          <cell r="L80">
            <v>312</v>
          </cell>
          <cell r="M80">
            <v>102</v>
          </cell>
          <cell r="N80">
            <v>31824</v>
          </cell>
          <cell r="Q80">
            <v>0</v>
          </cell>
          <cell r="S80">
            <v>0</v>
          </cell>
          <cell r="U80">
            <v>0</v>
          </cell>
          <cell r="V80">
            <v>116454</v>
          </cell>
        </row>
        <row r="81">
          <cell r="F81" t="str">
            <v>TANK MIXER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Q81">
            <v>0</v>
          </cell>
          <cell r="S81">
            <v>0</v>
          </cell>
          <cell r="U81">
            <v>0</v>
          </cell>
          <cell r="V81">
            <v>0</v>
          </cell>
        </row>
        <row r="82">
          <cell r="B82">
            <v>1</v>
          </cell>
          <cell r="D82" t="str">
            <v>M6001</v>
          </cell>
          <cell r="F82" t="str">
            <v>Condensate Tank Mixers - 500,000 BBLS</v>
          </cell>
          <cell r="G82">
            <v>15</v>
          </cell>
          <cell r="H82" t="str">
            <v>EA</v>
          </cell>
          <cell r="I82">
            <v>19300</v>
          </cell>
          <cell r="J82">
            <v>289500</v>
          </cell>
          <cell r="K82">
            <v>156</v>
          </cell>
          <cell r="L82">
            <v>2340</v>
          </cell>
          <cell r="M82">
            <v>102</v>
          </cell>
          <cell r="N82">
            <v>238680</v>
          </cell>
          <cell r="Q82">
            <v>0</v>
          </cell>
          <cell r="S82">
            <v>0</v>
          </cell>
          <cell r="U82">
            <v>0</v>
          </cell>
          <cell r="V82">
            <v>528180</v>
          </cell>
        </row>
        <row r="83">
          <cell r="F83" t="str">
            <v>SUMP PUMP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S83">
            <v>0</v>
          </cell>
          <cell r="U83">
            <v>0</v>
          </cell>
          <cell r="V83">
            <v>0</v>
          </cell>
        </row>
        <row r="84">
          <cell r="B84">
            <v>1</v>
          </cell>
          <cell r="D84" t="str">
            <v>M6002</v>
          </cell>
          <cell r="F84" t="str">
            <v>Condensate Sump Pump</v>
          </cell>
          <cell r="G84">
            <v>2</v>
          </cell>
          <cell r="H84" t="str">
            <v>EA</v>
          </cell>
          <cell r="I84">
            <v>14296</v>
          </cell>
          <cell r="J84">
            <v>28592</v>
          </cell>
          <cell r="K84">
            <v>31.200000000000003</v>
          </cell>
          <cell r="L84">
            <v>62.400000000000006</v>
          </cell>
          <cell r="M84">
            <v>102</v>
          </cell>
          <cell r="N84">
            <v>6364.8</v>
          </cell>
          <cell r="Q84">
            <v>0</v>
          </cell>
          <cell r="S84">
            <v>0</v>
          </cell>
          <cell r="U84">
            <v>0</v>
          </cell>
          <cell r="V84">
            <v>34956.800000000003</v>
          </cell>
        </row>
        <row r="85">
          <cell r="F85" t="str">
            <v>INJECTION PUMP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</row>
        <row r="86">
          <cell r="B86">
            <v>1</v>
          </cell>
          <cell r="D86" t="str">
            <v>M6003</v>
          </cell>
          <cell r="F86" t="str">
            <v>Condensate Injection Pump</v>
          </cell>
          <cell r="G86">
            <v>2</v>
          </cell>
          <cell r="H86" t="str">
            <v>EA</v>
          </cell>
          <cell r="I86">
            <v>21815</v>
          </cell>
          <cell r="J86">
            <v>43630</v>
          </cell>
          <cell r="K86">
            <v>33.800000000000004</v>
          </cell>
          <cell r="L86">
            <v>67.600000000000009</v>
          </cell>
          <cell r="M86">
            <v>102</v>
          </cell>
          <cell r="N86">
            <v>6895.2000000000007</v>
          </cell>
          <cell r="Q86">
            <v>0</v>
          </cell>
          <cell r="S86">
            <v>0</v>
          </cell>
          <cell r="U86">
            <v>0</v>
          </cell>
          <cell r="V86">
            <v>50525.2</v>
          </cell>
        </row>
        <row r="87">
          <cell r="F87" t="str">
            <v>OFFLOADING PUMP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</row>
        <row r="88">
          <cell r="B88">
            <v>1</v>
          </cell>
          <cell r="D88" t="str">
            <v>M2000</v>
          </cell>
          <cell r="F88" t="str">
            <v>Condensate Offloading Pump - 3000 HP (exclude motor)</v>
          </cell>
          <cell r="G88">
            <v>3</v>
          </cell>
          <cell r="H88" t="str">
            <v>EA</v>
          </cell>
          <cell r="I88">
            <v>417204</v>
          </cell>
          <cell r="J88">
            <v>1251612</v>
          </cell>
          <cell r="K88">
            <v>520</v>
          </cell>
          <cell r="L88">
            <v>1560</v>
          </cell>
          <cell r="M88">
            <v>102</v>
          </cell>
          <cell r="N88">
            <v>159120</v>
          </cell>
          <cell r="Q88">
            <v>0</v>
          </cell>
          <cell r="S88">
            <v>0</v>
          </cell>
          <cell r="U88">
            <v>0</v>
          </cell>
          <cell r="V88">
            <v>1410732</v>
          </cell>
        </row>
        <row r="89">
          <cell r="F89" t="str">
            <v>MAINLINE PUMP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</row>
        <row r="90">
          <cell r="B90">
            <v>1</v>
          </cell>
          <cell r="D90" t="str">
            <v>M2000</v>
          </cell>
          <cell r="F90" t="str">
            <v>Condensate Mainline Pump - 5000 HP (exclude motor)</v>
          </cell>
          <cell r="G90">
            <v>2</v>
          </cell>
          <cell r="H90" t="str">
            <v>EA</v>
          </cell>
          <cell r="I90">
            <v>505262</v>
          </cell>
          <cell r="J90">
            <v>1010524</v>
          </cell>
          <cell r="K90">
            <v>751.4</v>
          </cell>
          <cell r="L90">
            <v>1502.8</v>
          </cell>
          <cell r="M90">
            <v>102</v>
          </cell>
          <cell r="N90">
            <v>153285.6</v>
          </cell>
          <cell r="Q90">
            <v>0</v>
          </cell>
          <cell r="S90">
            <v>0</v>
          </cell>
          <cell r="U90">
            <v>0</v>
          </cell>
          <cell r="V90">
            <v>1163809.6000000001</v>
          </cell>
        </row>
        <row r="91">
          <cell r="F91" t="str">
            <v>BOOSTER  PUMP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Q91">
            <v>0</v>
          </cell>
          <cell r="S91">
            <v>0</v>
          </cell>
          <cell r="U91">
            <v>0</v>
          </cell>
          <cell r="V91">
            <v>0</v>
          </cell>
        </row>
        <row r="92">
          <cell r="B92">
            <v>1</v>
          </cell>
          <cell r="D92" t="str">
            <v>M2000</v>
          </cell>
          <cell r="F92" t="str">
            <v>Condensate Booster Pump</v>
          </cell>
          <cell r="G92">
            <v>2</v>
          </cell>
          <cell r="H92" t="str">
            <v>EA</v>
          </cell>
          <cell r="I92">
            <v>237662</v>
          </cell>
          <cell r="J92">
            <v>475324</v>
          </cell>
          <cell r="K92">
            <v>520</v>
          </cell>
          <cell r="L92">
            <v>1040</v>
          </cell>
          <cell r="M92">
            <v>102</v>
          </cell>
          <cell r="N92">
            <v>106080</v>
          </cell>
          <cell r="Q92">
            <v>0</v>
          </cell>
          <cell r="S92">
            <v>0</v>
          </cell>
          <cell r="U92">
            <v>0</v>
          </cell>
          <cell r="V92">
            <v>581404</v>
          </cell>
        </row>
        <row r="93">
          <cell r="F93" t="str">
            <v>METERING  PUMP</v>
          </cell>
          <cell r="J93">
            <v>0</v>
          </cell>
          <cell r="L93">
            <v>0</v>
          </cell>
          <cell r="M93">
            <v>0</v>
          </cell>
          <cell r="N93">
            <v>0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</row>
        <row r="94">
          <cell r="B94">
            <v>1</v>
          </cell>
          <cell r="D94" t="str">
            <v>M2000</v>
          </cell>
          <cell r="F94" t="str">
            <v>Metering Pump</v>
          </cell>
          <cell r="G94">
            <v>2</v>
          </cell>
          <cell r="H94" t="str">
            <v>EA</v>
          </cell>
          <cell r="I94">
            <v>7506</v>
          </cell>
          <cell r="J94">
            <v>15012</v>
          </cell>
          <cell r="K94">
            <v>520</v>
          </cell>
          <cell r="L94">
            <v>16</v>
          </cell>
          <cell r="M94">
            <v>102</v>
          </cell>
          <cell r="N94">
            <v>1632</v>
          </cell>
          <cell r="Q94">
            <v>0</v>
          </cell>
          <cell r="S94">
            <v>0</v>
          </cell>
          <cell r="U94">
            <v>0</v>
          </cell>
          <cell r="V94">
            <v>16644</v>
          </cell>
        </row>
        <row r="95">
          <cell r="F95" t="str">
            <v>AIR COMPRESSOR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Q95">
            <v>0</v>
          </cell>
          <cell r="S95">
            <v>0</v>
          </cell>
          <cell r="U95">
            <v>0</v>
          </cell>
          <cell r="V95">
            <v>0</v>
          </cell>
        </row>
        <row r="96">
          <cell r="B96">
            <v>1</v>
          </cell>
          <cell r="D96" t="str">
            <v>M9000</v>
          </cell>
          <cell r="F96" t="str">
            <v>Utility Air Compressor - skid</v>
          </cell>
          <cell r="G96">
            <v>1</v>
          </cell>
          <cell r="H96" t="str">
            <v>EA</v>
          </cell>
          <cell r="I96">
            <v>70023</v>
          </cell>
          <cell r="J96">
            <v>70023</v>
          </cell>
          <cell r="K96">
            <v>31.200000000000003</v>
          </cell>
          <cell r="L96">
            <v>31.200000000000003</v>
          </cell>
          <cell r="M96">
            <v>102</v>
          </cell>
          <cell r="N96">
            <v>3182.4</v>
          </cell>
          <cell r="Q96">
            <v>0</v>
          </cell>
          <cell r="S96">
            <v>0</v>
          </cell>
          <cell r="U96">
            <v>0</v>
          </cell>
          <cell r="V96">
            <v>73205.399999999994</v>
          </cell>
        </row>
        <row r="97">
          <cell r="F97" t="str">
            <v>STATIC MIXER</v>
          </cell>
          <cell r="J97">
            <v>0</v>
          </cell>
          <cell r="L97">
            <v>0</v>
          </cell>
          <cell r="M97">
            <v>0</v>
          </cell>
          <cell r="N97">
            <v>0</v>
          </cell>
          <cell r="Q97">
            <v>0</v>
          </cell>
          <cell r="S97">
            <v>0</v>
          </cell>
          <cell r="U97">
            <v>0</v>
          </cell>
          <cell r="V97">
            <v>0</v>
          </cell>
        </row>
        <row r="98">
          <cell r="B98">
            <v>1</v>
          </cell>
          <cell r="D98" t="str">
            <v>M9000</v>
          </cell>
          <cell r="F98" t="str">
            <v>Static Mixer</v>
          </cell>
          <cell r="G98">
            <v>1</v>
          </cell>
          <cell r="H98" t="str">
            <v>EA</v>
          </cell>
          <cell r="I98">
            <v>25188</v>
          </cell>
          <cell r="J98">
            <v>25188</v>
          </cell>
          <cell r="K98">
            <v>15.600000000000001</v>
          </cell>
          <cell r="L98">
            <v>15.600000000000001</v>
          </cell>
          <cell r="M98">
            <v>102</v>
          </cell>
          <cell r="N98">
            <v>1591.2</v>
          </cell>
          <cell r="Q98">
            <v>0</v>
          </cell>
          <cell r="S98">
            <v>0</v>
          </cell>
          <cell r="U98">
            <v>0</v>
          </cell>
          <cell r="V98">
            <v>26779.200000000001</v>
          </cell>
        </row>
        <row r="99">
          <cell r="F99" t="str">
            <v>MOV (includes motor, mounting to actuators)</v>
          </cell>
          <cell r="J99">
            <v>0</v>
          </cell>
          <cell r="L99">
            <v>0</v>
          </cell>
          <cell r="M99">
            <v>0</v>
          </cell>
          <cell r="N99">
            <v>0</v>
          </cell>
          <cell r="Q99">
            <v>0</v>
          </cell>
          <cell r="S99">
            <v>0</v>
          </cell>
          <cell r="U99">
            <v>0</v>
          </cell>
          <cell r="V99">
            <v>0</v>
          </cell>
        </row>
        <row r="100">
          <cell r="B100">
            <v>1</v>
          </cell>
          <cell r="D100" t="str">
            <v>M9000</v>
          </cell>
          <cell r="F100" t="str">
            <v>20" x 150#</v>
          </cell>
          <cell r="G100">
            <v>23</v>
          </cell>
          <cell r="H100" t="str">
            <v>EA</v>
          </cell>
          <cell r="I100">
            <v>38076</v>
          </cell>
          <cell r="J100">
            <v>875748</v>
          </cell>
          <cell r="K100">
            <v>18.2</v>
          </cell>
          <cell r="L100">
            <v>418.59999999999997</v>
          </cell>
          <cell r="M100">
            <v>102</v>
          </cell>
          <cell r="N100">
            <v>42697.2</v>
          </cell>
          <cell r="Q100">
            <v>0</v>
          </cell>
          <cell r="S100">
            <v>0</v>
          </cell>
          <cell r="U100">
            <v>0</v>
          </cell>
          <cell r="V100">
            <v>918445.2</v>
          </cell>
        </row>
        <row r="101">
          <cell r="B101">
            <v>1</v>
          </cell>
          <cell r="D101" t="str">
            <v>M9000</v>
          </cell>
          <cell r="F101" t="str">
            <v>16" x 150#</v>
          </cell>
          <cell r="G101">
            <v>3</v>
          </cell>
          <cell r="H101" t="str">
            <v>EA</v>
          </cell>
          <cell r="I101">
            <v>27784</v>
          </cell>
          <cell r="J101">
            <v>83352</v>
          </cell>
          <cell r="K101">
            <v>14.040000000000001</v>
          </cell>
          <cell r="L101">
            <v>42.120000000000005</v>
          </cell>
          <cell r="M101">
            <v>102</v>
          </cell>
          <cell r="N101">
            <v>4296.2400000000007</v>
          </cell>
          <cell r="Q101">
            <v>0</v>
          </cell>
          <cell r="S101">
            <v>0</v>
          </cell>
          <cell r="U101">
            <v>0</v>
          </cell>
          <cell r="V101">
            <v>87648.24</v>
          </cell>
        </row>
        <row r="102">
          <cell r="B102">
            <v>1</v>
          </cell>
          <cell r="D102" t="str">
            <v>M9000</v>
          </cell>
          <cell r="F102" t="str">
            <v>20" x 900#</v>
          </cell>
          <cell r="G102">
            <v>4</v>
          </cell>
          <cell r="H102" t="str">
            <v>EA</v>
          </cell>
          <cell r="I102">
            <v>87786</v>
          </cell>
          <cell r="J102">
            <v>351144</v>
          </cell>
          <cell r="K102">
            <v>46.54</v>
          </cell>
          <cell r="L102">
            <v>186.16</v>
          </cell>
          <cell r="M102">
            <v>102</v>
          </cell>
          <cell r="N102">
            <v>18988.32</v>
          </cell>
          <cell r="Q102">
            <v>0</v>
          </cell>
          <cell r="S102">
            <v>0</v>
          </cell>
          <cell r="U102">
            <v>0</v>
          </cell>
          <cell r="V102">
            <v>370132.32</v>
          </cell>
        </row>
        <row r="103">
          <cell r="B103">
            <v>1</v>
          </cell>
          <cell r="D103" t="str">
            <v>M9000</v>
          </cell>
          <cell r="F103" t="str">
            <v>42" x 150#</v>
          </cell>
          <cell r="G103">
            <v>1</v>
          </cell>
          <cell r="H103" t="str">
            <v>EA</v>
          </cell>
          <cell r="I103">
            <v>111631</v>
          </cell>
          <cell r="J103">
            <v>111631</v>
          </cell>
          <cell r="K103">
            <v>57.2</v>
          </cell>
          <cell r="L103">
            <v>57.2</v>
          </cell>
          <cell r="M103">
            <v>102</v>
          </cell>
          <cell r="N103">
            <v>5834.4000000000005</v>
          </cell>
          <cell r="Q103">
            <v>0</v>
          </cell>
          <cell r="S103">
            <v>0</v>
          </cell>
          <cell r="U103">
            <v>0</v>
          </cell>
          <cell r="V103">
            <v>117465.4</v>
          </cell>
        </row>
        <row r="104">
          <cell r="B104">
            <v>1</v>
          </cell>
          <cell r="D104" t="str">
            <v>M9000</v>
          </cell>
          <cell r="F104" t="str">
            <v>36" x 150#</v>
          </cell>
          <cell r="G104">
            <v>1</v>
          </cell>
          <cell r="H104" t="str">
            <v>EA</v>
          </cell>
          <cell r="I104">
            <v>80559</v>
          </cell>
          <cell r="J104">
            <v>80559</v>
          </cell>
          <cell r="K104">
            <v>46.800000000000004</v>
          </cell>
          <cell r="L104">
            <v>46.800000000000004</v>
          </cell>
          <cell r="M104">
            <v>102</v>
          </cell>
          <cell r="N104">
            <v>4773.6000000000004</v>
          </cell>
          <cell r="Q104">
            <v>0</v>
          </cell>
          <cell r="S104">
            <v>0</v>
          </cell>
          <cell r="U104">
            <v>0</v>
          </cell>
          <cell r="V104">
            <v>85332.6</v>
          </cell>
        </row>
        <row r="105">
          <cell r="B105">
            <v>1</v>
          </cell>
          <cell r="D105" t="str">
            <v>M9000</v>
          </cell>
          <cell r="F105" t="str">
            <v>24" x 150#</v>
          </cell>
          <cell r="G105">
            <v>11</v>
          </cell>
          <cell r="H105" t="str">
            <v>EA</v>
          </cell>
          <cell r="I105">
            <v>43382</v>
          </cell>
          <cell r="J105">
            <v>477202</v>
          </cell>
          <cell r="K105">
            <v>26.26</v>
          </cell>
          <cell r="L105">
            <v>288.86</v>
          </cell>
          <cell r="M105">
            <v>102</v>
          </cell>
          <cell r="N105">
            <v>29463.72</v>
          </cell>
          <cell r="Q105">
            <v>0</v>
          </cell>
          <cell r="S105">
            <v>0</v>
          </cell>
          <cell r="U105">
            <v>0</v>
          </cell>
          <cell r="V105">
            <v>506665.72</v>
          </cell>
        </row>
        <row r="106">
          <cell r="F106" t="str">
            <v>FIRE HYDRANT/MONITOR</v>
          </cell>
          <cell r="J106">
            <v>0</v>
          </cell>
          <cell r="L106">
            <v>0</v>
          </cell>
          <cell r="M106">
            <v>0</v>
          </cell>
          <cell r="N106">
            <v>0</v>
          </cell>
          <cell r="Q106">
            <v>0</v>
          </cell>
          <cell r="S106">
            <v>0</v>
          </cell>
          <cell r="U106">
            <v>0</v>
          </cell>
          <cell r="V106">
            <v>0</v>
          </cell>
        </row>
        <row r="107">
          <cell r="B107">
            <v>1</v>
          </cell>
          <cell r="D107" t="str">
            <v>M9000</v>
          </cell>
          <cell r="F107" t="str">
            <v>Fire hydrant monitor</v>
          </cell>
          <cell r="G107">
            <v>13</v>
          </cell>
          <cell r="H107" t="str">
            <v>EA</v>
          </cell>
          <cell r="I107">
            <v>14000</v>
          </cell>
          <cell r="J107">
            <v>182000</v>
          </cell>
          <cell r="K107">
            <v>7.8000000000000007</v>
          </cell>
          <cell r="L107">
            <v>101.4</v>
          </cell>
          <cell r="M107">
            <v>102</v>
          </cell>
          <cell r="N107">
            <v>10342.800000000001</v>
          </cell>
          <cell r="Q107">
            <v>0</v>
          </cell>
          <cell r="S107">
            <v>0</v>
          </cell>
          <cell r="U107">
            <v>0</v>
          </cell>
          <cell r="V107">
            <v>192342.8</v>
          </cell>
        </row>
        <row r="108">
          <cell r="F108" t="str">
            <v>CATHODIC PROTECTION</v>
          </cell>
          <cell r="J108">
            <v>0</v>
          </cell>
          <cell r="L108">
            <v>0</v>
          </cell>
          <cell r="M108">
            <v>0</v>
          </cell>
          <cell r="N108">
            <v>0</v>
          </cell>
          <cell r="Q108">
            <v>0</v>
          </cell>
          <cell r="S108">
            <v>0</v>
          </cell>
          <cell r="U108">
            <v>0</v>
          </cell>
          <cell r="V108">
            <v>0</v>
          </cell>
        </row>
        <row r="109">
          <cell r="B109">
            <v>1</v>
          </cell>
          <cell r="D109" t="str">
            <v>M9000</v>
          </cell>
          <cell r="F109" t="str">
            <v>Cathodic Protection</v>
          </cell>
          <cell r="G109">
            <v>1</v>
          </cell>
          <cell r="H109" t="str">
            <v>Lot</v>
          </cell>
          <cell r="J109">
            <v>0</v>
          </cell>
          <cell r="L109">
            <v>0</v>
          </cell>
          <cell r="M109">
            <v>102</v>
          </cell>
          <cell r="N109">
            <v>0</v>
          </cell>
          <cell r="O109">
            <v>442418</v>
          </cell>
          <cell r="P109">
            <v>1000</v>
          </cell>
          <cell r="Q109">
            <v>442418</v>
          </cell>
          <cell r="S109">
            <v>0</v>
          </cell>
          <cell r="U109">
            <v>0</v>
          </cell>
          <cell r="V109">
            <v>442418</v>
          </cell>
        </row>
        <row r="110">
          <cell r="F110" t="str">
            <v>FIREWATER AND FOAM SYSTEMS</v>
          </cell>
          <cell r="J110">
            <v>0</v>
          </cell>
          <cell r="L110">
            <v>0</v>
          </cell>
          <cell r="M110">
            <v>0</v>
          </cell>
          <cell r="N110">
            <v>0</v>
          </cell>
          <cell r="Q110">
            <v>0</v>
          </cell>
          <cell r="S110">
            <v>0</v>
          </cell>
          <cell r="U110">
            <v>0</v>
          </cell>
          <cell r="V110">
            <v>0</v>
          </cell>
        </row>
        <row r="111">
          <cell r="B111">
            <v>1</v>
          </cell>
          <cell r="D111" t="str">
            <v>M9000</v>
          </cell>
          <cell r="F111" t="str">
            <v>Firewater Pump (electric) - 5 HP jockey pump (installed)</v>
          </cell>
          <cell r="G111">
            <v>2</v>
          </cell>
          <cell r="H111" t="str">
            <v>EA</v>
          </cell>
          <cell r="J111">
            <v>0</v>
          </cell>
          <cell r="L111">
            <v>0</v>
          </cell>
          <cell r="M111">
            <v>102</v>
          </cell>
          <cell r="N111">
            <v>0</v>
          </cell>
          <cell r="O111">
            <v>106163</v>
          </cell>
          <cell r="P111">
            <v>500</v>
          </cell>
          <cell r="Q111">
            <v>212326</v>
          </cell>
          <cell r="S111">
            <v>0</v>
          </cell>
          <cell r="U111">
            <v>0</v>
          </cell>
          <cell r="V111">
            <v>212326</v>
          </cell>
        </row>
        <row r="112">
          <cell r="B112">
            <v>1</v>
          </cell>
          <cell r="D112" t="str">
            <v>M9000</v>
          </cell>
          <cell r="F112" t="str">
            <v>Firewater Pump (diesel) - c/w 1000 gal tank (installed)</v>
          </cell>
          <cell r="G112">
            <v>2</v>
          </cell>
          <cell r="H112" t="str">
            <v>EA</v>
          </cell>
          <cell r="J112">
            <v>0</v>
          </cell>
          <cell r="L112">
            <v>0</v>
          </cell>
          <cell r="M112">
            <v>102</v>
          </cell>
          <cell r="N112">
            <v>0</v>
          </cell>
          <cell r="O112">
            <v>110336</v>
          </cell>
          <cell r="P112">
            <v>500</v>
          </cell>
          <cell r="Q112">
            <v>220672</v>
          </cell>
          <cell r="S112">
            <v>0</v>
          </cell>
          <cell r="U112">
            <v>0</v>
          </cell>
          <cell r="V112">
            <v>220672</v>
          </cell>
        </row>
        <row r="113">
          <cell r="B113">
            <v>1</v>
          </cell>
          <cell r="D113" t="str">
            <v>M9000</v>
          </cell>
          <cell r="F113" t="str">
            <v>Firewater Package ( 4 skid frames)</v>
          </cell>
          <cell r="G113">
            <v>1</v>
          </cell>
          <cell r="H113" t="str">
            <v>Lot</v>
          </cell>
          <cell r="I113">
            <v>248823</v>
          </cell>
          <cell r="J113">
            <v>248823</v>
          </cell>
          <cell r="K113">
            <v>1300</v>
          </cell>
          <cell r="L113">
            <v>1300</v>
          </cell>
          <cell r="M113">
            <v>102</v>
          </cell>
          <cell r="N113">
            <v>132600</v>
          </cell>
          <cell r="Q113">
            <v>0</v>
          </cell>
          <cell r="S113">
            <v>0</v>
          </cell>
          <cell r="U113">
            <v>0</v>
          </cell>
          <cell r="V113">
            <v>381423</v>
          </cell>
        </row>
        <row r="114">
          <cell r="B114">
            <v>1</v>
          </cell>
          <cell r="D114" t="str">
            <v>M9000</v>
          </cell>
          <cell r="F114" t="str">
            <v>2 Ton Crane</v>
          </cell>
          <cell r="G114">
            <v>1</v>
          </cell>
          <cell r="H114" t="str">
            <v>EA</v>
          </cell>
          <cell r="I114">
            <v>9773</v>
          </cell>
          <cell r="J114">
            <v>9773</v>
          </cell>
          <cell r="K114">
            <v>26</v>
          </cell>
          <cell r="L114">
            <v>26</v>
          </cell>
          <cell r="M114">
            <v>102</v>
          </cell>
          <cell r="N114">
            <v>2652</v>
          </cell>
          <cell r="Q114">
            <v>0</v>
          </cell>
          <cell r="S114">
            <v>0</v>
          </cell>
          <cell r="U114">
            <v>0</v>
          </cell>
          <cell r="V114">
            <v>12425</v>
          </cell>
        </row>
        <row r="115">
          <cell r="B115">
            <v>1</v>
          </cell>
          <cell r="D115" t="str">
            <v>M9000</v>
          </cell>
          <cell r="F115" t="str">
            <v>Fire Alarm System</v>
          </cell>
          <cell r="G115">
            <v>1</v>
          </cell>
          <cell r="H115" t="str">
            <v>Lot</v>
          </cell>
          <cell r="I115">
            <v>402224</v>
          </cell>
          <cell r="J115">
            <v>402224</v>
          </cell>
          <cell r="K115">
            <v>3636</v>
          </cell>
          <cell r="L115">
            <v>3636</v>
          </cell>
          <cell r="M115">
            <v>102</v>
          </cell>
          <cell r="N115">
            <v>370872</v>
          </cell>
          <cell r="Q115">
            <v>0</v>
          </cell>
          <cell r="S115">
            <v>0</v>
          </cell>
          <cell r="U115">
            <v>0</v>
          </cell>
          <cell r="V115">
            <v>773096</v>
          </cell>
        </row>
        <row r="116">
          <cell r="B116">
            <v>1</v>
          </cell>
          <cell r="D116" t="str">
            <v>M9000</v>
          </cell>
          <cell r="F116" t="str">
            <v>Foam System Package - includes pump and tank (installed)</v>
          </cell>
          <cell r="G116">
            <v>1</v>
          </cell>
          <cell r="H116" t="str">
            <v>Lot</v>
          </cell>
          <cell r="J116">
            <v>0</v>
          </cell>
          <cell r="L116">
            <v>0</v>
          </cell>
          <cell r="M116">
            <v>102</v>
          </cell>
          <cell r="N116">
            <v>0</v>
          </cell>
          <cell r="Q116">
            <v>0</v>
          </cell>
          <cell r="S116">
            <v>0</v>
          </cell>
          <cell r="U116">
            <v>0</v>
          </cell>
          <cell r="V116">
            <v>0</v>
          </cell>
        </row>
        <row r="117">
          <cell r="B117">
            <v>1</v>
          </cell>
          <cell r="D117" t="str">
            <v>M9000</v>
          </cell>
          <cell r="F117" t="str">
            <v>Foam Chambers</v>
          </cell>
          <cell r="G117">
            <v>50</v>
          </cell>
          <cell r="H117" t="str">
            <v>EA</v>
          </cell>
          <cell r="I117">
            <v>1108</v>
          </cell>
          <cell r="J117">
            <v>55400</v>
          </cell>
          <cell r="K117">
            <v>20.8</v>
          </cell>
          <cell r="L117">
            <v>1040</v>
          </cell>
          <cell r="M117">
            <v>102</v>
          </cell>
          <cell r="N117">
            <v>106080</v>
          </cell>
          <cell r="Q117">
            <v>0</v>
          </cell>
          <cell r="S117">
            <v>0</v>
          </cell>
          <cell r="U117">
            <v>0</v>
          </cell>
          <cell r="V117">
            <v>161480</v>
          </cell>
        </row>
        <row r="118">
          <cell r="B118">
            <v>1</v>
          </cell>
          <cell r="D118" t="str">
            <v>M9000</v>
          </cell>
          <cell r="F118" t="str">
            <v>Handline Foam Nozzle</v>
          </cell>
          <cell r="G118">
            <v>3</v>
          </cell>
          <cell r="H118" t="str">
            <v>EA</v>
          </cell>
          <cell r="I118">
            <v>705</v>
          </cell>
          <cell r="J118">
            <v>2115</v>
          </cell>
          <cell r="K118">
            <v>13</v>
          </cell>
          <cell r="L118">
            <v>39</v>
          </cell>
          <cell r="M118">
            <v>102</v>
          </cell>
          <cell r="N118">
            <v>3978</v>
          </cell>
          <cell r="Q118">
            <v>0</v>
          </cell>
          <cell r="S118">
            <v>0</v>
          </cell>
          <cell r="U118">
            <v>0</v>
          </cell>
          <cell r="V118">
            <v>6093</v>
          </cell>
        </row>
        <row r="119">
          <cell r="B119">
            <v>1</v>
          </cell>
          <cell r="D119" t="str">
            <v>M9000</v>
          </cell>
          <cell r="F119" t="str">
            <v>Remote controlled Firewater Monitors</v>
          </cell>
          <cell r="G119">
            <v>4</v>
          </cell>
          <cell r="H119" t="str">
            <v>EA</v>
          </cell>
          <cell r="I119">
            <v>59443</v>
          </cell>
          <cell r="J119">
            <v>237772</v>
          </cell>
          <cell r="K119">
            <v>23</v>
          </cell>
          <cell r="L119">
            <v>92</v>
          </cell>
          <cell r="M119">
            <v>102</v>
          </cell>
          <cell r="N119">
            <v>9384</v>
          </cell>
          <cell r="Q119">
            <v>0</v>
          </cell>
          <cell r="S119">
            <v>0</v>
          </cell>
          <cell r="U119">
            <v>0</v>
          </cell>
          <cell r="V119">
            <v>247156</v>
          </cell>
        </row>
        <row r="120">
          <cell r="F120" t="str">
            <v>WASTE WATER SUMP PUMP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Q120">
            <v>0</v>
          </cell>
          <cell r="S120">
            <v>0</v>
          </cell>
          <cell r="U120">
            <v>0</v>
          </cell>
          <cell r="V120">
            <v>0</v>
          </cell>
        </row>
        <row r="121">
          <cell r="B121">
            <v>1</v>
          </cell>
          <cell r="D121" t="str">
            <v>M6002</v>
          </cell>
          <cell r="F121" t="str">
            <v>Waste Water Sump Pump - 15,000 gpm</v>
          </cell>
          <cell r="G121">
            <v>1</v>
          </cell>
          <cell r="H121" t="str">
            <v>EA</v>
          </cell>
          <cell r="I121">
            <v>360930</v>
          </cell>
          <cell r="J121">
            <v>360930</v>
          </cell>
          <cell r="K121">
            <v>280</v>
          </cell>
          <cell r="L121">
            <v>280</v>
          </cell>
          <cell r="M121">
            <v>102</v>
          </cell>
          <cell r="N121">
            <v>28560</v>
          </cell>
          <cell r="Q121">
            <v>0</v>
          </cell>
          <cell r="S121">
            <v>0</v>
          </cell>
          <cell r="U121">
            <v>0</v>
          </cell>
          <cell r="V121">
            <v>389490</v>
          </cell>
        </row>
        <row r="122">
          <cell r="B122">
            <v>1</v>
          </cell>
          <cell r="D122" t="str">
            <v>M6002</v>
          </cell>
          <cell r="F122" t="str">
            <v>Waste Water Sump Pump - 1,000 gpm</v>
          </cell>
          <cell r="G122">
            <v>1</v>
          </cell>
          <cell r="H122" t="str">
            <v>EA</v>
          </cell>
          <cell r="I122">
            <v>143003</v>
          </cell>
          <cell r="J122">
            <v>143003</v>
          </cell>
          <cell r="K122">
            <v>180</v>
          </cell>
          <cell r="L122">
            <v>180</v>
          </cell>
          <cell r="M122">
            <v>102</v>
          </cell>
          <cell r="N122">
            <v>18360</v>
          </cell>
          <cell r="Q122">
            <v>0</v>
          </cell>
          <cell r="S122">
            <v>0</v>
          </cell>
          <cell r="U122">
            <v>0</v>
          </cell>
          <cell r="V122">
            <v>161363</v>
          </cell>
        </row>
        <row r="123">
          <cell r="F123" t="str">
            <v xml:space="preserve">CLEAN WATER </v>
          </cell>
          <cell r="J123">
            <v>0</v>
          </cell>
          <cell r="L123">
            <v>0</v>
          </cell>
          <cell r="M123">
            <v>0</v>
          </cell>
          <cell r="N123">
            <v>0</v>
          </cell>
          <cell r="Q123">
            <v>0</v>
          </cell>
          <cell r="S123">
            <v>0</v>
          </cell>
          <cell r="U123">
            <v>0</v>
          </cell>
          <cell r="V123">
            <v>0</v>
          </cell>
        </row>
        <row r="124">
          <cell r="B124">
            <v>1</v>
          </cell>
          <cell r="D124" t="str">
            <v>M9000</v>
          </cell>
          <cell r="F124" t="str">
            <v>Water Transfer Pump</v>
          </cell>
          <cell r="G124">
            <v>2</v>
          </cell>
          <cell r="H124" t="str">
            <v>EA</v>
          </cell>
          <cell r="I124">
            <v>237770</v>
          </cell>
          <cell r="J124">
            <v>475540</v>
          </cell>
          <cell r="K124">
            <v>180</v>
          </cell>
          <cell r="L124">
            <v>360</v>
          </cell>
          <cell r="M124">
            <v>102</v>
          </cell>
          <cell r="N124">
            <v>36720</v>
          </cell>
          <cell r="Q124">
            <v>0</v>
          </cell>
          <cell r="S124">
            <v>0</v>
          </cell>
          <cell r="U124">
            <v>0</v>
          </cell>
          <cell r="V124">
            <v>512260</v>
          </cell>
        </row>
        <row r="125">
          <cell r="B125">
            <v>1</v>
          </cell>
          <cell r="D125" t="str">
            <v>M9000</v>
          </cell>
          <cell r="F125" t="str">
            <v>Contact Water Pump - 100gpm</v>
          </cell>
          <cell r="G125">
            <v>1</v>
          </cell>
          <cell r="H125" t="str">
            <v>EA</v>
          </cell>
          <cell r="I125">
            <v>59443</v>
          </cell>
          <cell r="J125">
            <v>59443</v>
          </cell>
          <cell r="K125">
            <v>120</v>
          </cell>
          <cell r="L125">
            <v>120</v>
          </cell>
          <cell r="M125">
            <v>102</v>
          </cell>
          <cell r="N125">
            <v>12240</v>
          </cell>
          <cell r="Q125">
            <v>0</v>
          </cell>
          <cell r="S125">
            <v>0</v>
          </cell>
          <cell r="U125">
            <v>0</v>
          </cell>
          <cell r="V125">
            <v>71683</v>
          </cell>
        </row>
        <row r="126">
          <cell r="B126">
            <v>1</v>
          </cell>
          <cell r="D126" t="str">
            <v>M9000</v>
          </cell>
          <cell r="F126" t="str">
            <v>Stripping Pump - 100gpm</v>
          </cell>
          <cell r="G126">
            <v>1</v>
          </cell>
          <cell r="H126" t="str">
            <v>EA</v>
          </cell>
          <cell r="I126">
            <v>59443</v>
          </cell>
          <cell r="J126">
            <v>59443</v>
          </cell>
          <cell r="K126">
            <v>120</v>
          </cell>
          <cell r="L126">
            <v>120</v>
          </cell>
          <cell r="M126">
            <v>102</v>
          </cell>
          <cell r="N126">
            <v>12240</v>
          </cell>
          <cell r="Q126">
            <v>0</v>
          </cell>
          <cell r="S126">
            <v>0</v>
          </cell>
          <cell r="U126">
            <v>0</v>
          </cell>
          <cell r="V126">
            <v>71683</v>
          </cell>
        </row>
        <row r="127">
          <cell r="F127" t="str">
            <v>API SLOP TANK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  <cell r="Q127">
            <v>0</v>
          </cell>
          <cell r="S127">
            <v>0</v>
          </cell>
          <cell r="U127">
            <v>0</v>
          </cell>
          <cell r="V127">
            <v>0</v>
          </cell>
        </row>
        <row r="128">
          <cell r="B128">
            <v>1</v>
          </cell>
          <cell r="D128" t="str">
            <v>M9000</v>
          </cell>
          <cell r="F128" t="str">
            <v>API Slop Oil Pump</v>
          </cell>
          <cell r="G128">
            <v>1</v>
          </cell>
          <cell r="H128" t="str">
            <v>EA</v>
          </cell>
          <cell r="I128">
            <v>143003</v>
          </cell>
          <cell r="J128">
            <v>143003</v>
          </cell>
          <cell r="K128">
            <v>120</v>
          </cell>
          <cell r="L128">
            <v>120</v>
          </cell>
          <cell r="M128">
            <v>102</v>
          </cell>
          <cell r="N128">
            <v>12240</v>
          </cell>
          <cell r="Q128">
            <v>0</v>
          </cell>
          <cell r="S128">
            <v>0</v>
          </cell>
          <cell r="U128">
            <v>0</v>
          </cell>
          <cell r="V128">
            <v>155243</v>
          </cell>
        </row>
        <row r="129">
          <cell r="B129">
            <v>1</v>
          </cell>
          <cell r="D129" t="str">
            <v>M9000</v>
          </cell>
          <cell r="F129" t="str">
            <v>API Slop Pump</v>
          </cell>
          <cell r="G129">
            <v>1</v>
          </cell>
          <cell r="H129" t="str">
            <v>EA</v>
          </cell>
          <cell r="I129">
            <v>59443</v>
          </cell>
          <cell r="J129">
            <v>59443</v>
          </cell>
          <cell r="K129">
            <v>120</v>
          </cell>
          <cell r="L129">
            <v>120</v>
          </cell>
          <cell r="M129">
            <v>102</v>
          </cell>
          <cell r="N129">
            <v>12240</v>
          </cell>
          <cell r="Q129">
            <v>0</v>
          </cell>
          <cell r="S129">
            <v>0</v>
          </cell>
          <cell r="U129">
            <v>0</v>
          </cell>
          <cell r="V129">
            <v>71683</v>
          </cell>
        </row>
        <row r="130">
          <cell r="B130">
            <v>1</v>
          </cell>
          <cell r="D130" t="str">
            <v>M9000</v>
          </cell>
          <cell r="F130" t="str">
            <v>API Slop Tank (38' dia x 32' high) - field erect</v>
          </cell>
          <cell r="G130">
            <v>1</v>
          </cell>
          <cell r="H130" t="str">
            <v>EA</v>
          </cell>
          <cell r="J130">
            <v>0</v>
          </cell>
          <cell r="L130">
            <v>0</v>
          </cell>
          <cell r="M130">
            <v>102</v>
          </cell>
          <cell r="N130">
            <v>0</v>
          </cell>
          <cell r="O130">
            <v>583000</v>
          </cell>
          <cell r="P130">
            <v>32000</v>
          </cell>
          <cell r="Q130">
            <v>583000</v>
          </cell>
          <cell r="S130">
            <v>0</v>
          </cell>
          <cell r="U130">
            <v>0</v>
          </cell>
          <cell r="V130">
            <v>583000</v>
          </cell>
        </row>
        <row r="131">
          <cell r="F131" t="str">
            <v>API SEPARATOR</v>
          </cell>
          <cell r="J131">
            <v>0</v>
          </cell>
          <cell r="L131">
            <v>0</v>
          </cell>
          <cell r="M131">
            <v>0</v>
          </cell>
          <cell r="N131">
            <v>0</v>
          </cell>
          <cell r="Q131">
            <v>0</v>
          </cell>
          <cell r="S131">
            <v>0</v>
          </cell>
          <cell r="U131">
            <v>0</v>
          </cell>
          <cell r="V131">
            <v>0</v>
          </cell>
        </row>
        <row r="132">
          <cell r="B132">
            <v>1</v>
          </cell>
          <cell r="D132" t="str">
            <v>M3000</v>
          </cell>
          <cell r="F132" t="str">
            <v>API Separator - (4 cell separatoin)</v>
          </cell>
          <cell r="G132">
            <v>1</v>
          </cell>
          <cell r="H132" t="str">
            <v>EA</v>
          </cell>
          <cell r="I132">
            <v>420378</v>
          </cell>
          <cell r="J132">
            <v>420378</v>
          </cell>
          <cell r="K132">
            <v>527.80000000000007</v>
          </cell>
          <cell r="L132">
            <v>527.80000000000007</v>
          </cell>
          <cell r="M132">
            <v>102</v>
          </cell>
          <cell r="N132">
            <v>53835.600000000006</v>
          </cell>
          <cell r="Q132">
            <v>0</v>
          </cell>
          <cell r="S132">
            <v>0</v>
          </cell>
          <cell r="U132">
            <v>0</v>
          </cell>
          <cell r="V132">
            <v>474213.6</v>
          </cell>
        </row>
        <row r="133">
          <cell r="F133" t="str">
            <v>RECOVERY OIL TANK</v>
          </cell>
          <cell r="J133">
            <v>0</v>
          </cell>
          <cell r="L133">
            <v>0</v>
          </cell>
          <cell r="M133">
            <v>0</v>
          </cell>
          <cell r="N133">
            <v>0</v>
          </cell>
          <cell r="Q133">
            <v>0</v>
          </cell>
          <cell r="S133">
            <v>0</v>
          </cell>
          <cell r="U133">
            <v>0</v>
          </cell>
          <cell r="V133">
            <v>0</v>
          </cell>
        </row>
        <row r="134">
          <cell r="B134">
            <v>1</v>
          </cell>
          <cell r="D134" t="str">
            <v>M3000</v>
          </cell>
          <cell r="F134" t="str">
            <v>Recovery Pil Tank (12' dia x 8')</v>
          </cell>
          <cell r="G134">
            <v>1</v>
          </cell>
          <cell r="H134" t="str">
            <v>EA</v>
          </cell>
          <cell r="I134">
            <v>145750</v>
          </cell>
          <cell r="J134">
            <v>145750</v>
          </cell>
          <cell r="K134">
            <v>120</v>
          </cell>
          <cell r="L134">
            <v>120</v>
          </cell>
          <cell r="M134">
            <v>102</v>
          </cell>
          <cell r="N134">
            <v>12240</v>
          </cell>
          <cell r="Q134">
            <v>0</v>
          </cell>
          <cell r="S134">
            <v>0</v>
          </cell>
          <cell r="U134">
            <v>0</v>
          </cell>
          <cell r="V134">
            <v>157990</v>
          </cell>
        </row>
        <row r="135">
          <cell r="F135" t="str">
            <v>ALLOWANCES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Q135">
            <v>0</v>
          </cell>
          <cell r="S135">
            <v>0</v>
          </cell>
          <cell r="U135">
            <v>0</v>
          </cell>
          <cell r="V135">
            <v>0</v>
          </cell>
        </row>
        <row r="136">
          <cell r="B136">
            <v>1</v>
          </cell>
          <cell r="D136" t="str">
            <v>M2000</v>
          </cell>
          <cell r="F136" t="str">
            <v>COA M2000 - Design/Development Allowance - 5%</v>
          </cell>
          <cell r="G136">
            <v>1</v>
          </cell>
          <cell r="H136" t="str">
            <v>Lot</v>
          </cell>
          <cell r="I136">
            <v>75043</v>
          </cell>
          <cell r="J136">
            <v>75043</v>
          </cell>
          <cell r="L136">
            <v>0</v>
          </cell>
          <cell r="M136">
            <v>102</v>
          </cell>
          <cell r="N136">
            <v>0</v>
          </cell>
          <cell r="Q136">
            <v>0</v>
          </cell>
          <cell r="S136">
            <v>0</v>
          </cell>
          <cell r="U136">
            <v>0</v>
          </cell>
          <cell r="V136">
            <v>75043</v>
          </cell>
        </row>
        <row r="137">
          <cell r="B137">
            <v>1</v>
          </cell>
          <cell r="D137" t="str">
            <v>M3000</v>
          </cell>
          <cell r="F137" t="str">
            <v>COA M3000 - Design/Development Allowance - 3%</v>
          </cell>
          <cell r="G137">
            <v>1</v>
          </cell>
          <cell r="H137" t="str">
            <v>Lot</v>
          </cell>
          <cell r="I137">
            <v>16983.84</v>
          </cell>
          <cell r="J137">
            <v>16983.84</v>
          </cell>
          <cell r="L137">
            <v>0</v>
          </cell>
          <cell r="M137">
            <v>102</v>
          </cell>
          <cell r="N137">
            <v>0</v>
          </cell>
          <cell r="O137">
            <v>1209000</v>
          </cell>
          <cell r="Q137">
            <v>1209000</v>
          </cell>
          <cell r="S137">
            <v>0</v>
          </cell>
          <cell r="U137">
            <v>0</v>
          </cell>
          <cell r="V137">
            <v>1225983.8400000001</v>
          </cell>
        </row>
        <row r="138">
          <cell r="B138">
            <v>1</v>
          </cell>
          <cell r="D138" t="str">
            <v>M6001</v>
          </cell>
          <cell r="F138" t="str">
            <v>COA M6001 - Design/Development Allowance - 10%</v>
          </cell>
          <cell r="G138">
            <v>1</v>
          </cell>
          <cell r="H138" t="str">
            <v>Lot</v>
          </cell>
          <cell r="I138">
            <v>28950</v>
          </cell>
          <cell r="J138">
            <v>28950</v>
          </cell>
          <cell r="L138">
            <v>0</v>
          </cell>
          <cell r="M138">
            <v>102</v>
          </cell>
          <cell r="N138">
            <v>0</v>
          </cell>
          <cell r="Q138">
            <v>0</v>
          </cell>
          <cell r="S138">
            <v>0</v>
          </cell>
          <cell r="U138">
            <v>0</v>
          </cell>
          <cell r="V138">
            <v>28950</v>
          </cell>
        </row>
        <row r="139">
          <cell r="B139">
            <v>1</v>
          </cell>
          <cell r="D139" t="str">
            <v>M6002</v>
          </cell>
          <cell r="F139" t="str">
            <v>COA M6002 - Design/Development Allowance - 5%</v>
          </cell>
          <cell r="G139">
            <v>1</v>
          </cell>
          <cell r="H139" t="str">
            <v>Lot</v>
          </cell>
          <cell r="I139">
            <v>26626.25</v>
          </cell>
          <cell r="J139">
            <v>26626.25</v>
          </cell>
          <cell r="L139">
            <v>0</v>
          </cell>
          <cell r="M139">
            <v>102</v>
          </cell>
          <cell r="N139">
            <v>0</v>
          </cell>
          <cell r="Q139">
            <v>0</v>
          </cell>
          <cell r="S139">
            <v>0</v>
          </cell>
          <cell r="U139">
            <v>0</v>
          </cell>
          <cell r="V139">
            <v>26626.25</v>
          </cell>
        </row>
        <row r="140">
          <cell r="B140">
            <v>1</v>
          </cell>
          <cell r="D140" t="str">
            <v>M6003</v>
          </cell>
          <cell r="F140" t="str">
            <v>COA M6003 - Design/Development Allowance - 10%</v>
          </cell>
          <cell r="G140">
            <v>1</v>
          </cell>
          <cell r="H140" t="str">
            <v>Lot</v>
          </cell>
          <cell r="I140">
            <v>4363</v>
          </cell>
          <cell r="J140">
            <v>4363</v>
          </cell>
          <cell r="L140">
            <v>0</v>
          </cell>
          <cell r="M140">
            <v>102</v>
          </cell>
          <cell r="N140">
            <v>0</v>
          </cell>
          <cell r="Q140">
            <v>0</v>
          </cell>
          <cell r="S140">
            <v>0</v>
          </cell>
          <cell r="U140">
            <v>0</v>
          </cell>
          <cell r="V140">
            <v>4363</v>
          </cell>
        </row>
        <row r="141">
          <cell r="B141">
            <v>1</v>
          </cell>
          <cell r="D141" t="str">
            <v>M9000</v>
          </cell>
          <cell r="F141" t="str">
            <v>COA M9000 - Design/Development Allowance - 10%</v>
          </cell>
          <cell r="G141">
            <v>1</v>
          </cell>
          <cell r="H141" t="str">
            <v>Lot</v>
          </cell>
          <cell r="I141">
            <v>400982.60000000003</v>
          </cell>
          <cell r="J141">
            <v>400982.60000000003</v>
          </cell>
          <cell r="L141">
            <v>0</v>
          </cell>
          <cell r="M141">
            <v>102</v>
          </cell>
          <cell r="N141">
            <v>0</v>
          </cell>
          <cell r="O141">
            <v>145841.60000000001</v>
          </cell>
          <cell r="Q141">
            <v>145841.60000000001</v>
          </cell>
          <cell r="S141">
            <v>0</v>
          </cell>
          <cell r="U141">
            <v>0</v>
          </cell>
          <cell r="V141">
            <v>546824.20000000007</v>
          </cell>
        </row>
        <row r="142">
          <cell r="F142" t="str">
            <v>Productivity Loss - included in details</v>
          </cell>
          <cell r="J142">
            <v>0</v>
          </cell>
          <cell r="L142">
            <v>0</v>
          </cell>
          <cell r="M142">
            <v>0</v>
          </cell>
          <cell r="N142">
            <v>0</v>
          </cell>
          <cell r="Q142">
            <v>0</v>
          </cell>
          <cell r="S142">
            <v>0</v>
          </cell>
          <cell r="U142">
            <v>0</v>
          </cell>
          <cell r="V142">
            <v>0</v>
          </cell>
        </row>
        <row r="143">
          <cell r="F143" t="str">
            <v>Winter Allowance - included in detils</v>
          </cell>
          <cell r="J143">
            <v>0</v>
          </cell>
          <cell r="L143">
            <v>0</v>
          </cell>
          <cell r="M143">
            <v>0</v>
          </cell>
          <cell r="N143">
            <v>0</v>
          </cell>
          <cell r="Q143">
            <v>0</v>
          </cell>
          <cell r="S143">
            <v>0</v>
          </cell>
          <cell r="U143">
            <v>0</v>
          </cell>
          <cell r="V143">
            <v>0</v>
          </cell>
        </row>
        <row r="144"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Q144">
            <v>0</v>
          </cell>
          <cell r="S144">
            <v>0</v>
          </cell>
          <cell r="U144">
            <v>0</v>
          </cell>
          <cell r="V144">
            <v>0</v>
          </cell>
        </row>
        <row r="145">
          <cell r="F145" t="str">
            <v>TOTAL HOURS (CAMP COST CALC &amp; INDIRECTS)</v>
          </cell>
          <cell r="J145">
            <v>0</v>
          </cell>
          <cell r="L145">
            <v>16169.539999999999</v>
          </cell>
          <cell r="M145">
            <v>0</v>
          </cell>
          <cell r="N145">
            <v>0</v>
          </cell>
          <cell r="P145">
            <v>214000</v>
          </cell>
          <cell r="Q145">
            <v>0</v>
          </cell>
          <cell r="S145">
            <v>0</v>
          </cell>
          <cell r="U145">
            <v>0</v>
          </cell>
          <cell r="V145">
            <v>0</v>
          </cell>
        </row>
        <row r="146">
          <cell r="J146">
            <v>0</v>
          </cell>
          <cell r="L146">
            <v>0</v>
          </cell>
          <cell r="M146">
            <v>0</v>
          </cell>
          <cell r="N146">
            <v>0</v>
          </cell>
          <cell r="Q146">
            <v>0</v>
          </cell>
          <cell r="S146">
            <v>0</v>
          </cell>
          <cell r="U146">
            <v>0</v>
          </cell>
          <cell r="V146">
            <v>0</v>
          </cell>
        </row>
        <row r="147">
          <cell r="J147">
            <v>0</v>
          </cell>
          <cell r="L147">
            <v>0</v>
          </cell>
          <cell r="M147">
            <v>0</v>
          </cell>
          <cell r="N147">
            <v>0</v>
          </cell>
          <cell r="Q147">
            <v>0</v>
          </cell>
          <cell r="S147">
            <v>0</v>
          </cell>
          <cell r="U147">
            <v>0</v>
          </cell>
          <cell r="V147">
            <v>0</v>
          </cell>
        </row>
        <row r="148">
          <cell r="J148">
            <v>0</v>
          </cell>
          <cell r="L148">
            <v>0</v>
          </cell>
          <cell r="M148">
            <v>0</v>
          </cell>
          <cell r="N148">
            <v>0</v>
          </cell>
          <cell r="Q148">
            <v>0</v>
          </cell>
          <cell r="S148">
            <v>0</v>
          </cell>
          <cell r="U148">
            <v>0</v>
          </cell>
          <cell r="V148">
            <v>0</v>
          </cell>
        </row>
        <row r="149"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Q149">
            <v>0</v>
          </cell>
          <cell r="S149">
            <v>0</v>
          </cell>
          <cell r="U149">
            <v>0</v>
          </cell>
          <cell r="V149">
            <v>0</v>
          </cell>
        </row>
        <row r="150">
          <cell r="J150">
            <v>0</v>
          </cell>
          <cell r="L150">
            <v>0</v>
          </cell>
          <cell r="M150">
            <v>0</v>
          </cell>
          <cell r="N150">
            <v>0</v>
          </cell>
          <cell r="Q150">
            <v>0</v>
          </cell>
          <cell r="S150">
            <v>0</v>
          </cell>
          <cell r="U150">
            <v>0</v>
          </cell>
          <cell r="V150">
            <v>0</v>
          </cell>
        </row>
        <row r="151">
          <cell r="F151" t="str">
            <v>MARINE TERMINAL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Q151">
            <v>0</v>
          </cell>
          <cell r="S151">
            <v>0</v>
          </cell>
          <cell r="U151">
            <v>0</v>
          </cell>
          <cell r="V151">
            <v>0</v>
          </cell>
        </row>
        <row r="152">
          <cell r="F152" t="str">
            <v>LOADING ARMS</v>
          </cell>
          <cell r="J152">
            <v>0</v>
          </cell>
          <cell r="L152">
            <v>0</v>
          </cell>
          <cell r="M152">
            <v>0</v>
          </cell>
          <cell r="N152">
            <v>0</v>
          </cell>
          <cell r="Q152">
            <v>0</v>
          </cell>
          <cell r="S152">
            <v>0</v>
          </cell>
          <cell r="U152">
            <v>0</v>
          </cell>
          <cell r="V152">
            <v>0</v>
          </cell>
        </row>
        <row r="153">
          <cell r="B153">
            <v>5</v>
          </cell>
          <cell r="D153" t="str">
            <v>M9000</v>
          </cell>
          <cell r="F153" t="str">
            <v>Condensate Loading Arms</v>
          </cell>
          <cell r="G153">
            <v>3</v>
          </cell>
          <cell r="H153" t="str">
            <v>EA</v>
          </cell>
          <cell r="I153">
            <v>594425</v>
          </cell>
          <cell r="J153">
            <v>1783275</v>
          </cell>
          <cell r="K153">
            <v>312</v>
          </cell>
          <cell r="L153">
            <v>936</v>
          </cell>
          <cell r="M153">
            <v>102</v>
          </cell>
          <cell r="N153">
            <v>95472</v>
          </cell>
          <cell r="Q153">
            <v>0</v>
          </cell>
          <cell r="S153">
            <v>0</v>
          </cell>
          <cell r="U153">
            <v>0</v>
          </cell>
          <cell r="V153">
            <v>1878747</v>
          </cell>
        </row>
        <row r="154">
          <cell r="F154" t="str">
            <v>BERTHING SYSTEM</v>
          </cell>
          <cell r="J154">
            <v>0</v>
          </cell>
          <cell r="L154">
            <v>0</v>
          </cell>
          <cell r="M154">
            <v>0</v>
          </cell>
          <cell r="N154">
            <v>0</v>
          </cell>
          <cell r="Q154">
            <v>0</v>
          </cell>
          <cell r="S154">
            <v>0</v>
          </cell>
          <cell r="U154">
            <v>0</v>
          </cell>
          <cell r="V154">
            <v>0</v>
          </cell>
        </row>
        <row r="155">
          <cell r="B155">
            <v>5</v>
          </cell>
          <cell r="D155" t="str">
            <v>M9000</v>
          </cell>
          <cell r="F155" t="str">
            <v>Access Gangway and Tower, including store crane</v>
          </cell>
          <cell r="G155">
            <v>1</v>
          </cell>
          <cell r="H155" t="str">
            <v>EA</v>
          </cell>
          <cell r="I155">
            <v>904121</v>
          </cell>
          <cell r="J155">
            <v>904121</v>
          </cell>
          <cell r="K155">
            <v>500</v>
          </cell>
          <cell r="L155">
            <v>500</v>
          </cell>
          <cell r="M155">
            <v>102</v>
          </cell>
          <cell r="N155">
            <v>51000</v>
          </cell>
          <cell r="Q155">
            <v>0</v>
          </cell>
          <cell r="S155">
            <v>0</v>
          </cell>
          <cell r="U155">
            <v>0</v>
          </cell>
          <cell r="V155">
            <v>955121</v>
          </cell>
        </row>
        <row r="156">
          <cell r="B156">
            <v>5</v>
          </cell>
          <cell r="D156" t="str">
            <v>M9000</v>
          </cell>
          <cell r="F156" t="str">
            <v>Electric Remote Release System</v>
          </cell>
          <cell r="G156">
            <v>1</v>
          </cell>
          <cell r="H156" t="str">
            <v>LOT</v>
          </cell>
          <cell r="I156">
            <v>112800</v>
          </cell>
          <cell r="J156">
            <v>112800</v>
          </cell>
          <cell r="K156">
            <v>500</v>
          </cell>
          <cell r="L156">
            <v>500</v>
          </cell>
          <cell r="M156">
            <v>102</v>
          </cell>
          <cell r="N156">
            <v>51000</v>
          </cell>
          <cell r="Q156">
            <v>0</v>
          </cell>
          <cell r="S156">
            <v>0</v>
          </cell>
          <cell r="U156">
            <v>0</v>
          </cell>
          <cell r="V156">
            <v>163800</v>
          </cell>
        </row>
        <row r="157">
          <cell r="B157">
            <v>5</v>
          </cell>
          <cell r="D157" t="str">
            <v>M9000</v>
          </cell>
          <cell r="F157" t="str">
            <v>Mooring Load Monitoring System</v>
          </cell>
          <cell r="G157">
            <v>1</v>
          </cell>
          <cell r="H157" t="str">
            <v>LOT</v>
          </cell>
          <cell r="I157">
            <v>108875</v>
          </cell>
          <cell r="J157">
            <v>108875</v>
          </cell>
          <cell r="K157">
            <v>500</v>
          </cell>
          <cell r="L157">
            <v>500</v>
          </cell>
          <cell r="M157">
            <v>102</v>
          </cell>
          <cell r="N157">
            <v>51000</v>
          </cell>
          <cell r="Q157">
            <v>0</v>
          </cell>
          <cell r="S157">
            <v>0</v>
          </cell>
          <cell r="U157">
            <v>0</v>
          </cell>
          <cell r="V157">
            <v>159875</v>
          </cell>
        </row>
        <row r="158">
          <cell r="B158">
            <v>5</v>
          </cell>
          <cell r="D158" t="str">
            <v>M9000</v>
          </cell>
          <cell r="F158" t="str">
            <v>Docking Aid System</v>
          </cell>
          <cell r="G158">
            <v>1</v>
          </cell>
          <cell r="H158" t="str">
            <v>LOT</v>
          </cell>
          <cell r="I158">
            <v>103418</v>
          </cell>
          <cell r="J158">
            <v>103418</v>
          </cell>
          <cell r="K158">
            <v>500</v>
          </cell>
          <cell r="L158">
            <v>500</v>
          </cell>
          <cell r="M158">
            <v>102</v>
          </cell>
          <cell r="N158">
            <v>51000</v>
          </cell>
          <cell r="Q158">
            <v>0</v>
          </cell>
          <cell r="S158">
            <v>0</v>
          </cell>
          <cell r="U158">
            <v>0</v>
          </cell>
          <cell r="V158">
            <v>154418</v>
          </cell>
        </row>
        <row r="159">
          <cell r="B159">
            <v>5</v>
          </cell>
          <cell r="D159" t="str">
            <v>M9000</v>
          </cell>
          <cell r="F159" t="str">
            <v>Environmental Monitoring System</v>
          </cell>
          <cell r="G159">
            <v>1</v>
          </cell>
          <cell r="H159" t="str">
            <v>LOT</v>
          </cell>
          <cell r="I159">
            <v>48517</v>
          </cell>
          <cell r="J159">
            <v>48517</v>
          </cell>
          <cell r="K159">
            <v>200</v>
          </cell>
          <cell r="L159">
            <v>200</v>
          </cell>
          <cell r="M159">
            <v>102</v>
          </cell>
          <cell r="N159">
            <v>20400</v>
          </cell>
          <cell r="Q159">
            <v>0</v>
          </cell>
          <cell r="S159">
            <v>0</v>
          </cell>
          <cell r="U159">
            <v>0</v>
          </cell>
          <cell r="V159">
            <v>68917</v>
          </cell>
        </row>
        <row r="160">
          <cell r="B160">
            <v>5</v>
          </cell>
          <cell r="D160" t="str">
            <v>M9000</v>
          </cell>
          <cell r="F160" t="str">
            <v>Central Integrated Monitoring System</v>
          </cell>
          <cell r="G160">
            <v>1</v>
          </cell>
          <cell r="H160" t="str">
            <v>LOT</v>
          </cell>
          <cell r="I160">
            <v>100244</v>
          </cell>
          <cell r="J160">
            <v>100244</v>
          </cell>
          <cell r="K160">
            <v>240</v>
          </cell>
          <cell r="L160">
            <v>240</v>
          </cell>
          <cell r="M160">
            <v>102</v>
          </cell>
          <cell r="N160">
            <v>24480</v>
          </cell>
          <cell r="Q160">
            <v>0</v>
          </cell>
          <cell r="S160">
            <v>0</v>
          </cell>
          <cell r="U160">
            <v>0</v>
          </cell>
          <cell r="V160">
            <v>124724</v>
          </cell>
        </row>
        <row r="161">
          <cell r="B161">
            <v>5</v>
          </cell>
          <cell r="D161" t="str">
            <v>M9000</v>
          </cell>
          <cell r="F161" t="str">
            <v>Mooring Hooks, Triple, 125 tonne c/w capstan</v>
          </cell>
          <cell r="G161">
            <v>4</v>
          </cell>
          <cell r="H161" t="str">
            <v>EA</v>
          </cell>
          <cell r="I161">
            <v>36094</v>
          </cell>
          <cell r="J161">
            <v>144376</v>
          </cell>
          <cell r="K161">
            <v>160</v>
          </cell>
          <cell r="L161">
            <v>640</v>
          </cell>
          <cell r="M161">
            <v>102</v>
          </cell>
          <cell r="N161">
            <v>65280</v>
          </cell>
          <cell r="Q161">
            <v>0</v>
          </cell>
          <cell r="S161">
            <v>0</v>
          </cell>
          <cell r="U161">
            <v>0</v>
          </cell>
          <cell r="V161">
            <v>209656</v>
          </cell>
        </row>
        <row r="162">
          <cell r="B162">
            <v>5</v>
          </cell>
          <cell r="D162" t="str">
            <v>M9000</v>
          </cell>
          <cell r="F162" t="str">
            <v>Breasting Hooks, Triple, 125 tonne c/w capstan</v>
          </cell>
          <cell r="G162">
            <v>4</v>
          </cell>
          <cell r="H162" t="str">
            <v>EA</v>
          </cell>
          <cell r="I162">
            <v>29638</v>
          </cell>
          <cell r="J162">
            <v>118552</v>
          </cell>
          <cell r="K162">
            <v>160</v>
          </cell>
          <cell r="L162">
            <v>640</v>
          </cell>
          <cell r="M162">
            <v>102</v>
          </cell>
          <cell r="N162">
            <v>65280</v>
          </cell>
          <cell r="Q162">
            <v>0</v>
          </cell>
          <cell r="S162">
            <v>0</v>
          </cell>
          <cell r="U162">
            <v>0</v>
          </cell>
          <cell r="V162">
            <v>183832</v>
          </cell>
        </row>
        <row r="163">
          <cell r="F163" t="str">
            <v>ALLOWANCES</v>
          </cell>
          <cell r="J163">
            <v>0</v>
          </cell>
          <cell r="L163">
            <v>0</v>
          </cell>
          <cell r="M163">
            <v>0</v>
          </cell>
          <cell r="N163">
            <v>0</v>
          </cell>
          <cell r="Q163">
            <v>0</v>
          </cell>
          <cell r="S163">
            <v>0</v>
          </cell>
          <cell r="U163">
            <v>0</v>
          </cell>
          <cell r="V163">
            <v>0</v>
          </cell>
        </row>
        <row r="164">
          <cell r="B164">
            <v>5</v>
          </cell>
          <cell r="D164" t="str">
            <v>M2000</v>
          </cell>
          <cell r="F164" t="str">
            <v>COA M2000 - Design/Development Allowance - 5%</v>
          </cell>
          <cell r="G164">
            <v>1</v>
          </cell>
          <cell r="H164" t="str">
            <v>Lot</v>
          </cell>
          <cell r="J164">
            <v>0</v>
          </cell>
          <cell r="L164">
            <v>0</v>
          </cell>
          <cell r="M164">
            <v>102</v>
          </cell>
          <cell r="N164">
            <v>0</v>
          </cell>
          <cell r="Q164">
            <v>0</v>
          </cell>
          <cell r="S164">
            <v>0</v>
          </cell>
          <cell r="U164">
            <v>0</v>
          </cell>
          <cell r="V164">
            <v>0</v>
          </cell>
        </row>
        <row r="165">
          <cell r="B165">
            <v>5</v>
          </cell>
          <cell r="D165" t="str">
            <v>M3000</v>
          </cell>
          <cell r="F165" t="str">
            <v>COA M3000 - Design/Development Allowance - 3%</v>
          </cell>
          <cell r="G165">
            <v>1</v>
          </cell>
          <cell r="H165" t="str">
            <v>Lot</v>
          </cell>
          <cell r="J165">
            <v>0</v>
          </cell>
          <cell r="L165">
            <v>0</v>
          </cell>
          <cell r="M165">
            <v>102</v>
          </cell>
          <cell r="N165">
            <v>0</v>
          </cell>
          <cell r="O165">
            <v>0</v>
          </cell>
          <cell r="Q165">
            <v>0</v>
          </cell>
          <cell r="S165">
            <v>0</v>
          </cell>
          <cell r="U165">
            <v>0</v>
          </cell>
          <cell r="V165">
            <v>0</v>
          </cell>
        </row>
        <row r="166">
          <cell r="B166">
            <v>5</v>
          </cell>
          <cell r="D166" t="str">
            <v>M6001</v>
          </cell>
          <cell r="F166" t="str">
            <v>COA M6001 - Design/Development Allowance - 10%</v>
          </cell>
          <cell r="G166">
            <v>1</v>
          </cell>
          <cell r="H166" t="str">
            <v>Lot</v>
          </cell>
          <cell r="J166">
            <v>0</v>
          </cell>
          <cell r="L166">
            <v>0</v>
          </cell>
          <cell r="M166">
            <v>102</v>
          </cell>
          <cell r="N166">
            <v>0</v>
          </cell>
          <cell r="Q166">
            <v>0</v>
          </cell>
          <cell r="S166">
            <v>0</v>
          </cell>
          <cell r="U166">
            <v>0</v>
          </cell>
          <cell r="V166">
            <v>0</v>
          </cell>
        </row>
        <row r="167">
          <cell r="B167">
            <v>5</v>
          </cell>
          <cell r="D167" t="str">
            <v>M6002</v>
          </cell>
          <cell r="F167" t="str">
            <v>COA M6002 - Design/Development Allowance - 5%</v>
          </cell>
          <cell r="G167">
            <v>1</v>
          </cell>
          <cell r="H167" t="str">
            <v>Lot</v>
          </cell>
          <cell r="J167">
            <v>0</v>
          </cell>
          <cell r="L167">
            <v>0</v>
          </cell>
          <cell r="M167">
            <v>102</v>
          </cell>
          <cell r="N167">
            <v>0</v>
          </cell>
          <cell r="Q167">
            <v>0</v>
          </cell>
          <cell r="S167">
            <v>0</v>
          </cell>
          <cell r="U167">
            <v>0</v>
          </cell>
          <cell r="V167">
            <v>0</v>
          </cell>
        </row>
        <row r="168">
          <cell r="B168">
            <v>5</v>
          </cell>
          <cell r="D168" t="str">
            <v>M6003</v>
          </cell>
          <cell r="F168" t="str">
            <v>COA M6003 - Design/Development Allowance - 10%</v>
          </cell>
          <cell r="G168">
            <v>1</v>
          </cell>
          <cell r="H168" t="str">
            <v>Lot</v>
          </cell>
          <cell r="I168">
            <v>0</v>
          </cell>
          <cell r="J168">
            <v>0</v>
          </cell>
          <cell r="L168">
            <v>0</v>
          </cell>
          <cell r="M168">
            <v>102</v>
          </cell>
          <cell r="N168">
            <v>0</v>
          </cell>
          <cell r="Q168">
            <v>0</v>
          </cell>
          <cell r="S168">
            <v>0</v>
          </cell>
          <cell r="U168">
            <v>0</v>
          </cell>
          <cell r="V168">
            <v>0</v>
          </cell>
        </row>
        <row r="169">
          <cell r="B169">
            <v>5</v>
          </cell>
          <cell r="D169" t="str">
            <v>M9000</v>
          </cell>
          <cell r="F169" t="str">
            <v>COA M9000 - Design/Development Allowance - 10%</v>
          </cell>
          <cell r="G169">
            <v>1</v>
          </cell>
          <cell r="H169" t="str">
            <v>Lot</v>
          </cell>
          <cell r="I169">
            <v>342417.80000000005</v>
          </cell>
          <cell r="J169">
            <v>342417.80000000005</v>
          </cell>
          <cell r="L169">
            <v>0</v>
          </cell>
          <cell r="M169">
            <v>102</v>
          </cell>
          <cell r="N169">
            <v>0</v>
          </cell>
          <cell r="Q169">
            <v>0</v>
          </cell>
          <cell r="S169">
            <v>0</v>
          </cell>
          <cell r="U169">
            <v>0</v>
          </cell>
          <cell r="V169">
            <v>342417.80000000005</v>
          </cell>
        </row>
        <row r="170">
          <cell r="F170" t="str">
            <v>Productivity Loss - included in details</v>
          </cell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Q170">
            <v>0</v>
          </cell>
          <cell r="S170">
            <v>0</v>
          </cell>
          <cell r="U170">
            <v>0</v>
          </cell>
          <cell r="V170">
            <v>0</v>
          </cell>
        </row>
        <row r="171">
          <cell r="F171" t="str">
            <v>Winter Allowance - included in detils</v>
          </cell>
          <cell r="J171">
            <v>0</v>
          </cell>
          <cell r="L171">
            <v>0</v>
          </cell>
          <cell r="M171">
            <v>0</v>
          </cell>
          <cell r="N171">
            <v>0</v>
          </cell>
          <cell r="Q171">
            <v>0</v>
          </cell>
          <cell r="S171">
            <v>0</v>
          </cell>
          <cell r="U171">
            <v>0</v>
          </cell>
          <cell r="V171">
            <v>0</v>
          </cell>
        </row>
        <row r="172">
          <cell r="J172">
            <v>0</v>
          </cell>
          <cell r="M172">
            <v>0</v>
          </cell>
          <cell r="N172">
            <v>0</v>
          </cell>
          <cell r="Q172">
            <v>0</v>
          </cell>
          <cell r="S172">
            <v>0</v>
          </cell>
          <cell r="U172">
            <v>0</v>
          </cell>
          <cell r="V172">
            <v>0</v>
          </cell>
        </row>
        <row r="173">
          <cell r="F173" t="str">
            <v>TOTAL HOURS (CAMP COST CALC &amp; INDIRECTS)</v>
          </cell>
          <cell r="J173">
            <v>0</v>
          </cell>
          <cell r="L173">
            <v>4656</v>
          </cell>
          <cell r="M173">
            <v>0</v>
          </cell>
          <cell r="N173">
            <v>0</v>
          </cell>
          <cell r="P173">
            <v>0</v>
          </cell>
          <cell r="Q173">
            <v>0</v>
          </cell>
          <cell r="S173">
            <v>0</v>
          </cell>
          <cell r="U173">
            <v>0</v>
          </cell>
          <cell r="V173">
            <v>0</v>
          </cell>
        </row>
        <row r="174">
          <cell r="J174">
            <v>0</v>
          </cell>
          <cell r="L174">
            <v>0</v>
          </cell>
          <cell r="M174">
            <v>0</v>
          </cell>
          <cell r="N174">
            <v>0</v>
          </cell>
          <cell r="Q174">
            <v>0</v>
          </cell>
          <cell r="S174">
            <v>0</v>
          </cell>
          <cell r="U174">
            <v>0</v>
          </cell>
          <cell r="V174">
            <v>0</v>
          </cell>
        </row>
        <row r="175">
          <cell r="J175">
            <v>0</v>
          </cell>
          <cell r="L175">
            <v>0</v>
          </cell>
          <cell r="M175">
            <v>0</v>
          </cell>
          <cell r="N175">
            <v>0</v>
          </cell>
          <cell r="Q175">
            <v>0</v>
          </cell>
          <cell r="S175">
            <v>0</v>
          </cell>
          <cell r="U175">
            <v>0</v>
          </cell>
          <cell r="V175">
            <v>0</v>
          </cell>
        </row>
        <row r="176">
          <cell r="J176">
            <v>0</v>
          </cell>
          <cell r="L176">
            <v>0</v>
          </cell>
          <cell r="M176">
            <v>0</v>
          </cell>
          <cell r="N176">
            <v>0</v>
          </cell>
          <cell r="Q176">
            <v>0</v>
          </cell>
          <cell r="S176">
            <v>0</v>
          </cell>
          <cell r="U176">
            <v>0</v>
          </cell>
          <cell r="V176">
            <v>0</v>
          </cell>
        </row>
        <row r="177">
          <cell r="J177">
            <v>0</v>
          </cell>
          <cell r="L177">
            <v>0</v>
          </cell>
          <cell r="M177">
            <v>0</v>
          </cell>
          <cell r="N177">
            <v>0</v>
          </cell>
          <cell r="Q177">
            <v>0</v>
          </cell>
          <cell r="S177">
            <v>0</v>
          </cell>
          <cell r="U177">
            <v>0</v>
          </cell>
          <cell r="V177">
            <v>0</v>
          </cell>
        </row>
        <row r="178">
          <cell r="F178" t="str">
            <v>KP 425.5 (STATION # 4 )</v>
          </cell>
          <cell r="J178">
            <v>0</v>
          </cell>
          <cell r="L178">
            <v>0</v>
          </cell>
          <cell r="M178">
            <v>0</v>
          </cell>
          <cell r="N178">
            <v>0</v>
          </cell>
          <cell r="Q178">
            <v>0</v>
          </cell>
          <cell r="S178">
            <v>0</v>
          </cell>
          <cell r="U178">
            <v>0</v>
          </cell>
          <cell r="V178">
            <v>0</v>
          </cell>
        </row>
        <row r="179">
          <cell r="F179" t="str">
            <v>SUMP TANKS</v>
          </cell>
          <cell r="J179">
            <v>0</v>
          </cell>
          <cell r="L179">
            <v>0</v>
          </cell>
          <cell r="M179">
            <v>0</v>
          </cell>
          <cell r="N179">
            <v>0</v>
          </cell>
          <cell r="Q179">
            <v>0</v>
          </cell>
          <cell r="S179">
            <v>0</v>
          </cell>
          <cell r="U179">
            <v>0</v>
          </cell>
          <cell r="V179">
            <v>0</v>
          </cell>
        </row>
        <row r="180">
          <cell r="B180" t="str">
            <v>3A</v>
          </cell>
          <cell r="D180" t="str">
            <v>M3000</v>
          </cell>
          <cell r="F180" t="str">
            <v xml:space="preserve">Condensate Sump Tank </v>
          </cell>
          <cell r="G180">
            <v>1</v>
          </cell>
          <cell r="H180" t="str">
            <v>EA</v>
          </cell>
          <cell r="I180">
            <v>28210</v>
          </cell>
          <cell r="J180">
            <v>28210</v>
          </cell>
          <cell r="K180">
            <v>104</v>
          </cell>
          <cell r="L180">
            <v>104</v>
          </cell>
          <cell r="M180">
            <v>97</v>
          </cell>
          <cell r="N180">
            <v>10088</v>
          </cell>
          <cell r="Q180">
            <v>0</v>
          </cell>
          <cell r="S180">
            <v>0</v>
          </cell>
          <cell r="U180">
            <v>0</v>
          </cell>
          <cell r="V180">
            <v>38298</v>
          </cell>
        </row>
        <row r="181">
          <cell r="F181" t="str">
            <v>SUMP PUMP</v>
          </cell>
          <cell r="J181">
            <v>0</v>
          </cell>
          <cell r="L181">
            <v>0</v>
          </cell>
          <cell r="M181">
            <v>0</v>
          </cell>
          <cell r="N181">
            <v>0</v>
          </cell>
          <cell r="Q181">
            <v>0</v>
          </cell>
          <cell r="S181">
            <v>0</v>
          </cell>
          <cell r="U181">
            <v>0</v>
          </cell>
          <cell r="V181">
            <v>0</v>
          </cell>
        </row>
        <row r="182">
          <cell r="B182" t="str">
            <v>3A</v>
          </cell>
          <cell r="D182" t="str">
            <v>M6002</v>
          </cell>
          <cell r="F182" t="str">
            <v>Condensate Sump Pump</v>
          </cell>
          <cell r="G182">
            <v>1</v>
          </cell>
          <cell r="H182" t="str">
            <v>EA</v>
          </cell>
          <cell r="I182">
            <v>14296</v>
          </cell>
          <cell r="J182">
            <v>14296</v>
          </cell>
          <cell r="K182">
            <v>31.200000000000003</v>
          </cell>
          <cell r="L182">
            <v>31.200000000000003</v>
          </cell>
          <cell r="M182">
            <v>97</v>
          </cell>
          <cell r="N182">
            <v>3026.4</v>
          </cell>
          <cell r="Q182">
            <v>0</v>
          </cell>
          <cell r="S182">
            <v>0</v>
          </cell>
          <cell r="U182">
            <v>0</v>
          </cell>
          <cell r="V182">
            <v>17322.400000000001</v>
          </cell>
        </row>
        <row r="183">
          <cell r="F183" t="str">
            <v>INJECTION PUMP</v>
          </cell>
          <cell r="J183">
            <v>0</v>
          </cell>
          <cell r="L183">
            <v>0</v>
          </cell>
          <cell r="M183">
            <v>0</v>
          </cell>
          <cell r="N183">
            <v>0</v>
          </cell>
          <cell r="Q183">
            <v>0</v>
          </cell>
          <cell r="S183">
            <v>0</v>
          </cell>
          <cell r="U183">
            <v>0</v>
          </cell>
          <cell r="V183">
            <v>0</v>
          </cell>
        </row>
        <row r="184">
          <cell r="B184" t="str">
            <v>3A</v>
          </cell>
          <cell r="D184" t="str">
            <v>M6003</v>
          </cell>
          <cell r="F184" t="str">
            <v>Condensate Injection Pump</v>
          </cell>
          <cell r="G184">
            <v>1</v>
          </cell>
          <cell r="H184" t="str">
            <v>EA</v>
          </cell>
          <cell r="I184">
            <v>21815</v>
          </cell>
          <cell r="J184">
            <v>21815</v>
          </cell>
          <cell r="K184">
            <v>33.800000000000004</v>
          </cell>
          <cell r="L184">
            <v>33.800000000000004</v>
          </cell>
          <cell r="M184">
            <v>97</v>
          </cell>
          <cell r="N184">
            <v>3278.6000000000004</v>
          </cell>
          <cell r="Q184">
            <v>0</v>
          </cell>
          <cell r="S184">
            <v>0</v>
          </cell>
          <cell r="U184">
            <v>0</v>
          </cell>
          <cell r="V184">
            <v>25093.599999999999</v>
          </cell>
        </row>
        <row r="185">
          <cell r="F185" t="str">
            <v>MAINLINE PUMP</v>
          </cell>
          <cell r="J185">
            <v>0</v>
          </cell>
          <cell r="L185">
            <v>0</v>
          </cell>
          <cell r="M185">
            <v>0</v>
          </cell>
          <cell r="N185">
            <v>0</v>
          </cell>
          <cell r="Q185">
            <v>0</v>
          </cell>
          <cell r="S185">
            <v>0</v>
          </cell>
          <cell r="U185">
            <v>0</v>
          </cell>
          <cell r="V185">
            <v>0</v>
          </cell>
        </row>
        <row r="186">
          <cell r="B186" t="str">
            <v>3A</v>
          </cell>
          <cell r="D186" t="str">
            <v>M2000</v>
          </cell>
          <cell r="F186" t="str">
            <v>Condensate Mainline Pump - 2500 HP (exclude motor)</v>
          </cell>
          <cell r="G186">
            <v>2</v>
          </cell>
          <cell r="H186" t="str">
            <v>EA</v>
          </cell>
          <cell r="I186">
            <v>360122</v>
          </cell>
          <cell r="J186">
            <v>720244</v>
          </cell>
          <cell r="K186">
            <v>409.5</v>
          </cell>
          <cell r="L186">
            <v>819</v>
          </cell>
          <cell r="M186">
            <v>97</v>
          </cell>
          <cell r="N186">
            <v>79443</v>
          </cell>
          <cell r="Q186">
            <v>0</v>
          </cell>
          <cell r="S186">
            <v>0</v>
          </cell>
          <cell r="U186">
            <v>0</v>
          </cell>
          <cell r="V186">
            <v>799687</v>
          </cell>
        </row>
        <row r="187">
          <cell r="F187" t="str">
            <v>MOV (includes motor, mounting to actuators)</v>
          </cell>
          <cell r="J187">
            <v>0</v>
          </cell>
          <cell r="L187">
            <v>0</v>
          </cell>
          <cell r="M187">
            <v>0</v>
          </cell>
          <cell r="N187">
            <v>0</v>
          </cell>
          <cell r="Q187">
            <v>0</v>
          </cell>
          <cell r="S187">
            <v>0</v>
          </cell>
          <cell r="U187">
            <v>0</v>
          </cell>
          <cell r="V187">
            <v>0</v>
          </cell>
        </row>
        <row r="188">
          <cell r="B188" t="str">
            <v>3A</v>
          </cell>
          <cell r="D188" t="str">
            <v>M9000</v>
          </cell>
          <cell r="F188" t="str">
            <v>20" x 900#</v>
          </cell>
          <cell r="G188">
            <v>4</v>
          </cell>
          <cell r="H188" t="str">
            <v>EA</v>
          </cell>
          <cell r="I188">
            <v>87786</v>
          </cell>
          <cell r="J188">
            <v>351144</v>
          </cell>
          <cell r="K188">
            <v>46.54</v>
          </cell>
          <cell r="L188">
            <v>186.16</v>
          </cell>
          <cell r="M188">
            <v>97</v>
          </cell>
          <cell r="N188">
            <v>18057.52</v>
          </cell>
          <cell r="Q188">
            <v>0</v>
          </cell>
          <cell r="S188">
            <v>0</v>
          </cell>
          <cell r="U188">
            <v>0</v>
          </cell>
          <cell r="V188">
            <v>369201.52</v>
          </cell>
        </row>
        <row r="189">
          <cell r="F189" t="str">
            <v>ALLOWANCES</v>
          </cell>
          <cell r="J189">
            <v>0</v>
          </cell>
          <cell r="L189">
            <v>0</v>
          </cell>
          <cell r="M189">
            <v>0</v>
          </cell>
          <cell r="N189">
            <v>0</v>
          </cell>
          <cell r="Q189">
            <v>0</v>
          </cell>
          <cell r="S189">
            <v>0</v>
          </cell>
          <cell r="U189">
            <v>0</v>
          </cell>
          <cell r="V189">
            <v>0</v>
          </cell>
        </row>
        <row r="190">
          <cell r="B190" t="str">
            <v>3A</v>
          </cell>
          <cell r="D190" t="str">
            <v>M2000</v>
          </cell>
          <cell r="F190" t="str">
            <v>COA M2000 - Design/Development Allowance - 5%</v>
          </cell>
          <cell r="G190">
            <v>1</v>
          </cell>
          <cell r="H190" t="str">
            <v>Lot</v>
          </cell>
          <cell r="I190">
            <v>36012.200000000004</v>
          </cell>
          <cell r="J190">
            <v>36012.200000000004</v>
          </cell>
          <cell r="L190">
            <v>0</v>
          </cell>
          <cell r="M190">
            <v>97</v>
          </cell>
          <cell r="N190">
            <v>0</v>
          </cell>
          <cell r="Q190">
            <v>0</v>
          </cell>
          <cell r="S190">
            <v>0</v>
          </cell>
          <cell r="U190">
            <v>0</v>
          </cell>
          <cell r="V190">
            <v>36012.200000000004</v>
          </cell>
        </row>
        <row r="191">
          <cell r="B191" t="str">
            <v>3A</v>
          </cell>
          <cell r="D191" t="str">
            <v>M3000</v>
          </cell>
          <cell r="F191" t="str">
            <v>COA M3000 - Design/Development Allowance - 3%</v>
          </cell>
          <cell r="G191">
            <v>1</v>
          </cell>
          <cell r="H191" t="str">
            <v>Lot</v>
          </cell>
          <cell r="I191">
            <v>846.3</v>
          </cell>
          <cell r="J191">
            <v>846.3</v>
          </cell>
          <cell r="L191">
            <v>0</v>
          </cell>
          <cell r="M191">
            <v>97</v>
          </cell>
          <cell r="N191">
            <v>0</v>
          </cell>
          <cell r="O191">
            <v>0</v>
          </cell>
          <cell r="Q191">
            <v>0</v>
          </cell>
          <cell r="S191">
            <v>0</v>
          </cell>
          <cell r="U191">
            <v>0</v>
          </cell>
          <cell r="V191">
            <v>846.3</v>
          </cell>
        </row>
        <row r="192">
          <cell r="B192" t="str">
            <v>3A</v>
          </cell>
          <cell r="D192" t="str">
            <v>M6001</v>
          </cell>
          <cell r="F192" t="str">
            <v>COA M6001 - Design/Development Allowance - 10%</v>
          </cell>
          <cell r="G192">
            <v>1</v>
          </cell>
          <cell r="H192" t="str">
            <v>Lot</v>
          </cell>
          <cell r="J192">
            <v>0</v>
          </cell>
          <cell r="L192">
            <v>0</v>
          </cell>
          <cell r="M192">
            <v>97</v>
          </cell>
          <cell r="N192">
            <v>0</v>
          </cell>
          <cell r="Q192">
            <v>0</v>
          </cell>
          <cell r="S192">
            <v>0</v>
          </cell>
          <cell r="U192">
            <v>0</v>
          </cell>
          <cell r="V192">
            <v>0</v>
          </cell>
        </row>
        <row r="193">
          <cell r="B193" t="str">
            <v>3A</v>
          </cell>
          <cell r="D193" t="str">
            <v>M6002</v>
          </cell>
          <cell r="F193" t="str">
            <v>COA M6002 - Design/Development Allowance - 5%</v>
          </cell>
          <cell r="G193">
            <v>1</v>
          </cell>
          <cell r="H193" t="str">
            <v>Lot</v>
          </cell>
          <cell r="I193">
            <v>714.80000000000007</v>
          </cell>
          <cell r="J193">
            <v>714.80000000000007</v>
          </cell>
          <cell r="L193">
            <v>0</v>
          </cell>
          <cell r="M193">
            <v>97</v>
          </cell>
          <cell r="N193">
            <v>0</v>
          </cell>
          <cell r="Q193">
            <v>0</v>
          </cell>
          <cell r="S193">
            <v>0</v>
          </cell>
          <cell r="U193">
            <v>0</v>
          </cell>
          <cell r="V193">
            <v>714.80000000000007</v>
          </cell>
        </row>
        <row r="194">
          <cell r="B194" t="str">
            <v>3A</v>
          </cell>
          <cell r="D194" t="str">
            <v>M6003</v>
          </cell>
          <cell r="F194" t="str">
            <v>COA M6003 - Design/Development Allowance - 10%</v>
          </cell>
          <cell r="G194">
            <v>1</v>
          </cell>
          <cell r="H194" t="str">
            <v>Lot</v>
          </cell>
          <cell r="I194">
            <v>2181.5</v>
          </cell>
          <cell r="J194">
            <v>2181.5</v>
          </cell>
          <cell r="L194">
            <v>0</v>
          </cell>
          <cell r="M194">
            <v>97</v>
          </cell>
          <cell r="N194">
            <v>0</v>
          </cell>
          <cell r="Q194">
            <v>0</v>
          </cell>
          <cell r="S194">
            <v>0</v>
          </cell>
          <cell r="U194">
            <v>0</v>
          </cell>
          <cell r="V194">
            <v>2181.5</v>
          </cell>
        </row>
        <row r="195">
          <cell r="B195" t="str">
            <v>3A</v>
          </cell>
          <cell r="D195" t="str">
            <v>M9000</v>
          </cell>
          <cell r="F195" t="str">
            <v>COA M9000 - Design/Development Allowance - 10%</v>
          </cell>
          <cell r="G195">
            <v>1</v>
          </cell>
          <cell r="H195" t="str">
            <v>Lot</v>
          </cell>
          <cell r="I195">
            <v>35114.400000000001</v>
          </cell>
          <cell r="J195">
            <v>35114.400000000001</v>
          </cell>
          <cell r="L195">
            <v>0</v>
          </cell>
          <cell r="M195">
            <v>97</v>
          </cell>
          <cell r="N195">
            <v>0</v>
          </cell>
          <cell r="Q195">
            <v>0</v>
          </cell>
          <cell r="S195">
            <v>0</v>
          </cell>
          <cell r="U195">
            <v>0</v>
          </cell>
          <cell r="V195">
            <v>35114.400000000001</v>
          </cell>
        </row>
        <row r="196">
          <cell r="F196" t="str">
            <v>Productivity Loss - included in details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Q196">
            <v>0</v>
          </cell>
          <cell r="S196">
            <v>0</v>
          </cell>
          <cell r="U196">
            <v>0</v>
          </cell>
          <cell r="V196">
            <v>0</v>
          </cell>
        </row>
        <row r="197">
          <cell r="F197" t="str">
            <v>Winter Allowance - included in detils</v>
          </cell>
          <cell r="J197">
            <v>0</v>
          </cell>
          <cell r="L197">
            <v>0</v>
          </cell>
          <cell r="M197">
            <v>0</v>
          </cell>
          <cell r="N197">
            <v>0</v>
          </cell>
          <cell r="Q197">
            <v>0</v>
          </cell>
          <cell r="S197">
            <v>0</v>
          </cell>
          <cell r="U197">
            <v>0</v>
          </cell>
          <cell r="V197">
            <v>0</v>
          </cell>
        </row>
        <row r="198">
          <cell r="J198">
            <v>0</v>
          </cell>
          <cell r="L198">
            <v>0</v>
          </cell>
          <cell r="M198">
            <v>0</v>
          </cell>
          <cell r="N198">
            <v>0</v>
          </cell>
          <cell r="Q198">
            <v>0</v>
          </cell>
          <cell r="S198">
            <v>0</v>
          </cell>
          <cell r="U198">
            <v>0</v>
          </cell>
          <cell r="V198">
            <v>0</v>
          </cell>
        </row>
        <row r="199">
          <cell r="F199" t="str">
            <v>TOTAL HOURS (CAMP COST CALC &amp; INDIRECTS)</v>
          </cell>
          <cell r="J199">
            <v>0</v>
          </cell>
          <cell r="L199">
            <v>1174.1600000000001</v>
          </cell>
          <cell r="M199">
            <v>0</v>
          </cell>
          <cell r="N199">
            <v>0</v>
          </cell>
          <cell r="P199">
            <v>0</v>
          </cell>
          <cell r="Q199">
            <v>0</v>
          </cell>
          <cell r="S199">
            <v>0</v>
          </cell>
          <cell r="U199">
            <v>0</v>
          </cell>
          <cell r="V199">
            <v>0</v>
          </cell>
        </row>
        <row r="200">
          <cell r="J200">
            <v>0</v>
          </cell>
          <cell r="L200">
            <v>0</v>
          </cell>
          <cell r="M200">
            <v>0</v>
          </cell>
          <cell r="N200">
            <v>0</v>
          </cell>
          <cell r="Q200">
            <v>0</v>
          </cell>
          <cell r="S200">
            <v>0</v>
          </cell>
          <cell r="U200">
            <v>0</v>
          </cell>
          <cell r="V200">
            <v>0</v>
          </cell>
        </row>
        <row r="201">
          <cell r="J201">
            <v>0</v>
          </cell>
          <cell r="L201">
            <v>0</v>
          </cell>
          <cell r="M201">
            <v>0</v>
          </cell>
          <cell r="N201">
            <v>0</v>
          </cell>
          <cell r="Q201">
            <v>0</v>
          </cell>
          <cell r="S201">
            <v>0</v>
          </cell>
          <cell r="U201">
            <v>0</v>
          </cell>
          <cell r="V201">
            <v>0</v>
          </cell>
        </row>
        <row r="202">
          <cell r="J202">
            <v>0</v>
          </cell>
          <cell r="L202">
            <v>0</v>
          </cell>
          <cell r="M202">
            <v>0</v>
          </cell>
          <cell r="N202">
            <v>0</v>
          </cell>
          <cell r="Q202">
            <v>0</v>
          </cell>
          <cell r="S202">
            <v>0</v>
          </cell>
          <cell r="U202">
            <v>0</v>
          </cell>
          <cell r="V202">
            <v>0</v>
          </cell>
        </row>
        <row r="203">
          <cell r="J203">
            <v>0</v>
          </cell>
          <cell r="L203">
            <v>0</v>
          </cell>
          <cell r="M203">
            <v>0</v>
          </cell>
          <cell r="N203">
            <v>0</v>
          </cell>
          <cell r="Q203">
            <v>0</v>
          </cell>
          <cell r="S203">
            <v>0</v>
          </cell>
          <cell r="U203">
            <v>0</v>
          </cell>
          <cell r="V203">
            <v>0</v>
          </cell>
        </row>
        <row r="204">
          <cell r="J204">
            <v>0</v>
          </cell>
          <cell r="L204">
            <v>0</v>
          </cell>
          <cell r="M204">
            <v>0</v>
          </cell>
          <cell r="N204">
            <v>0</v>
          </cell>
          <cell r="Q204">
            <v>0</v>
          </cell>
          <cell r="S204">
            <v>0</v>
          </cell>
          <cell r="U204">
            <v>0</v>
          </cell>
          <cell r="V204">
            <v>0</v>
          </cell>
        </row>
        <row r="205">
          <cell r="F205" t="str">
            <v>KP 690 (STATION # 6 )</v>
          </cell>
          <cell r="J205">
            <v>0</v>
          </cell>
          <cell r="L205">
            <v>0</v>
          </cell>
          <cell r="M205">
            <v>0</v>
          </cell>
          <cell r="N205">
            <v>0</v>
          </cell>
          <cell r="Q205">
            <v>0</v>
          </cell>
          <cell r="S205">
            <v>0</v>
          </cell>
          <cell r="U205">
            <v>0</v>
          </cell>
          <cell r="V205">
            <v>0</v>
          </cell>
        </row>
        <row r="206">
          <cell r="F206" t="str">
            <v>SUMP TANKS</v>
          </cell>
          <cell r="J206">
            <v>0</v>
          </cell>
          <cell r="L206">
            <v>0</v>
          </cell>
          <cell r="M206">
            <v>0</v>
          </cell>
          <cell r="N206">
            <v>0</v>
          </cell>
          <cell r="Q206">
            <v>0</v>
          </cell>
          <cell r="S206">
            <v>0</v>
          </cell>
          <cell r="U206">
            <v>0</v>
          </cell>
          <cell r="V206">
            <v>0</v>
          </cell>
        </row>
        <row r="207">
          <cell r="B207" t="str">
            <v>3B</v>
          </cell>
          <cell r="D207" t="str">
            <v>M3000</v>
          </cell>
          <cell r="F207" t="str">
            <v xml:space="preserve">Condensate Sump Tank </v>
          </cell>
          <cell r="G207">
            <v>1</v>
          </cell>
          <cell r="H207" t="str">
            <v>EA</v>
          </cell>
          <cell r="I207">
            <v>28210</v>
          </cell>
          <cell r="J207">
            <v>28210</v>
          </cell>
          <cell r="K207">
            <v>104</v>
          </cell>
          <cell r="L207">
            <v>104</v>
          </cell>
          <cell r="M207">
            <v>102</v>
          </cell>
          <cell r="N207">
            <v>10608</v>
          </cell>
          <cell r="Q207">
            <v>0</v>
          </cell>
          <cell r="S207">
            <v>0</v>
          </cell>
          <cell r="U207">
            <v>0</v>
          </cell>
          <cell r="V207">
            <v>38818</v>
          </cell>
        </row>
        <row r="208">
          <cell r="F208" t="str">
            <v>SUMP PUMP</v>
          </cell>
          <cell r="J208">
            <v>0</v>
          </cell>
          <cell r="L208">
            <v>0</v>
          </cell>
          <cell r="M208">
            <v>0</v>
          </cell>
          <cell r="N208">
            <v>0</v>
          </cell>
          <cell r="Q208">
            <v>0</v>
          </cell>
          <cell r="S208">
            <v>0</v>
          </cell>
          <cell r="U208">
            <v>0</v>
          </cell>
          <cell r="V208">
            <v>0</v>
          </cell>
        </row>
        <row r="209">
          <cell r="B209" t="str">
            <v>3B</v>
          </cell>
          <cell r="D209" t="str">
            <v>M6002</v>
          </cell>
          <cell r="F209" t="str">
            <v>Condensate Sump Pump</v>
          </cell>
          <cell r="G209">
            <v>1</v>
          </cell>
          <cell r="H209" t="str">
            <v>EA</v>
          </cell>
          <cell r="I209">
            <v>14296</v>
          </cell>
          <cell r="J209">
            <v>14296</v>
          </cell>
          <cell r="K209">
            <v>31.200000000000003</v>
          </cell>
          <cell r="L209">
            <v>31.200000000000003</v>
          </cell>
          <cell r="M209">
            <v>102</v>
          </cell>
          <cell r="N209">
            <v>3182.4</v>
          </cell>
          <cell r="Q209">
            <v>0</v>
          </cell>
          <cell r="S209">
            <v>0</v>
          </cell>
          <cell r="U209">
            <v>0</v>
          </cell>
          <cell r="V209">
            <v>17478.400000000001</v>
          </cell>
        </row>
        <row r="210">
          <cell r="F210" t="str">
            <v>INJECTION PUMP</v>
          </cell>
          <cell r="J210">
            <v>0</v>
          </cell>
          <cell r="L210">
            <v>0</v>
          </cell>
          <cell r="M210">
            <v>0</v>
          </cell>
          <cell r="N210">
            <v>0</v>
          </cell>
          <cell r="Q210">
            <v>0</v>
          </cell>
          <cell r="S210">
            <v>0</v>
          </cell>
          <cell r="U210">
            <v>0</v>
          </cell>
          <cell r="V210">
            <v>0</v>
          </cell>
        </row>
        <row r="211">
          <cell r="B211" t="str">
            <v>3B</v>
          </cell>
          <cell r="D211" t="str">
            <v>M6003</v>
          </cell>
          <cell r="F211" t="str">
            <v>Condensate Injection Pump</v>
          </cell>
          <cell r="G211">
            <v>1</v>
          </cell>
          <cell r="H211" t="str">
            <v>EA</v>
          </cell>
          <cell r="I211">
            <v>21815</v>
          </cell>
          <cell r="J211">
            <v>21815</v>
          </cell>
          <cell r="K211">
            <v>33.800000000000004</v>
          </cell>
          <cell r="L211">
            <v>33.800000000000004</v>
          </cell>
          <cell r="M211">
            <v>102</v>
          </cell>
          <cell r="N211">
            <v>3447.6000000000004</v>
          </cell>
          <cell r="Q211">
            <v>0</v>
          </cell>
          <cell r="S211">
            <v>0</v>
          </cell>
          <cell r="U211">
            <v>0</v>
          </cell>
          <cell r="V211">
            <v>25262.6</v>
          </cell>
        </row>
        <row r="212">
          <cell r="F212" t="str">
            <v>MAINLINE PUMP</v>
          </cell>
          <cell r="J212">
            <v>0</v>
          </cell>
          <cell r="L212">
            <v>0</v>
          </cell>
          <cell r="M212">
            <v>0</v>
          </cell>
          <cell r="N212">
            <v>0</v>
          </cell>
          <cell r="Q212">
            <v>0</v>
          </cell>
          <cell r="S212">
            <v>0</v>
          </cell>
          <cell r="U212">
            <v>0</v>
          </cell>
          <cell r="V212">
            <v>0</v>
          </cell>
        </row>
        <row r="213">
          <cell r="B213" t="str">
            <v>3B</v>
          </cell>
          <cell r="D213" t="str">
            <v>M2000</v>
          </cell>
          <cell r="F213" t="str">
            <v>Condensate Mainline Pump - 2500 HP (exclude motor)</v>
          </cell>
          <cell r="G213">
            <v>2</v>
          </cell>
          <cell r="H213" t="str">
            <v>EA</v>
          </cell>
          <cell r="I213">
            <v>360122</v>
          </cell>
          <cell r="J213">
            <v>720244</v>
          </cell>
          <cell r="K213">
            <v>409.5</v>
          </cell>
          <cell r="L213">
            <v>819</v>
          </cell>
          <cell r="M213">
            <v>102</v>
          </cell>
          <cell r="N213">
            <v>83538</v>
          </cell>
          <cell r="Q213">
            <v>0</v>
          </cell>
          <cell r="S213">
            <v>0</v>
          </cell>
          <cell r="U213">
            <v>0</v>
          </cell>
          <cell r="V213">
            <v>803782</v>
          </cell>
        </row>
        <row r="214">
          <cell r="F214" t="str">
            <v>MOV (includes motor, mounting to actuators)</v>
          </cell>
          <cell r="J214">
            <v>0</v>
          </cell>
          <cell r="L214">
            <v>0</v>
          </cell>
          <cell r="M214">
            <v>0</v>
          </cell>
          <cell r="N214">
            <v>0</v>
          </cell>
          <cell r="Q214">
            <v>0</v>
          </cell>
          <cell r="S214">
            <v>0</v>
          </cell>
          <cell r="U214">
            <v>0</v>
          </cell>
          <cell r="V214">
            <v>0</v>
          </cell>
        </row>
        <row r="215">
          <cell r="B215" t="str">
            <v>3B</v>
          </cell>
          <cell r="D215" t="str">
            <v>M9000</v>
          </cell>
          <cell r="F215" t="str">
            <v>20" x 900#</v>
          </cell>
          <cell r="G215">
            <v>4</v>
          </cell>
          <cell r="H215" t="str">
            <v>EA</v>
          </cell>
          <cell r="I215">
            <v>87786</v>
          </cell>
          <cell r="J215">
            <v>351144</v>
          </cell>
          <cell r="K215">
            <v>46.54</v>
          </cell>
          <cell r="L215">
            <v>186.16</v>
          </cell>
          <cell r="M215">
            <v>102</v>
          </cell>
          <cell r="N215">
            <v>18988.32</v>
          </cell>
          <cell r="Q215">
            <v>0</v>
          </cell>
          <cell r="S215">
            <v>0</v>
          </cell>
          <cell r="U215">
            <v>0</v>
          </cell>
          <cell r="V215">
            <v>370132.32</v>
          </cell>
        </row>
        <row r="216">
          <cell r="F216" t="str">
            <v>ALLOWANCES</v>
          </cell>
          <cell r="J216">
            <v>0</v>
          </cell>
          <cell r="L216">
            <v>0</v>
          </cell>
          <cell r="M216">
            <v>0</v>
          </cell>
          <cell r="N216">
            <v>0</v>
          </cell>
          <cell r="Q216">
            <v>0</v>
          </cell>
          <cell r="S216">
            <v>0</v>
          </cell>
          <cell r="U216">
            <v>0</v>
          </cell>
          <cell r="V216">
            <v>0</v>
          </cell>
        </row>
        <row r="217">
          <cell r="B217" t="str">
            <v>3B</v>
          </cell>
          <cell r="D217" t="str">
            <v>M2000</v>
          </cell>
          <cell r="F217" t="str">
            <v>COA M2000 - Design/Development Allowance - 5%</v>
          </cell>
          <cell r="G217">
            <v>1</v>
          </cell>
          <cell r="H217" t="str">
            <v>Lot</v>
          </cell>
          <cell r="I217">
            <v>36012.200000000004</v>
          </cell>
          <cell r="J217">
            <v>36012.200000000004</v>
          </cell>
          <cell r="L217">
            <v>0</v>
          </cell>
          <cell r="M217">
            <v>102</v>
          </cell>
          <cell r="N217">
            <v>0</v>
          </cell>
          <cell r="Q217">
            <v>0</v>
          </cell>
          <cell r="S217">
            <v>0</v>
          </cell>
          <cell r="U217">
            <v>0</v>
          </cell>
          <cell r="V217">
            <v>36012.200000000004</v>
          </cell>
        </row>
        <row r="218">
          <cell r="B218" t="str">
            <v>3B</v>
          </cell>
          <cell r="D218" t="str">
            <v>M3000</v>
          </cell>
          <cell r="F218" t="str">
            <v>COA M3000 - Design/Development Allowance - 3%</v>
          </cell>
          <cell r="G218">
            <v>1</v>
          </cell>
          <cell r="H218" t="str">
            <v>Lot</v>
          </cell>
          <cell r="I218">
            <v>846.3</v>
          </cell>
          <cell r="J218">
            <v>846.3</v>
          </cell>
          <cell r="L218">
            <v>0</v>
          </cell>
          <cell r="M218">
            <v>102</v>
          </cell>
          <cell r="N218">
            <v>0</v>
          </cell>
          <cell r="O218">
            <v>0</v>
          </cell>
          <cell r="Q218">
            <v>0</v>
          </cell>
          <cell r="S218">
            <v>0</v>
          </cell>
          <cell r="U218">
            <v>0</v>
          </cell>
          <cell r="V218">
            <v>846.3</v>
          </cell>
        </row>
        <row r="219">
          <cell r="B219" t="str">
            <v>3B</v>
          </cell>
          <cell r="D219" t="str">
            <v>M6001</v>
          </cell>
          <cell r="F219" t="str">
            <v>COA M6001 - Design/Development Allowance - 10%</v>
          </cell>
          <cell r="G219">
            <v>1</v>
          </cell>
          <cell r="H219" t="str">
            <v>Lot</v>
          </cell>
          <cell r="J219">
            <v>0</v>
          </cell>
          <cell r="L219">
            <v>0</v>
          </cell>
          <cell r="M219">
            <v>102</v>
          </cell>
          <cell r="N219">
            <v>0</v>
          </cell>
          <cell r="Q219">
            <v>0</v>
          </cell>
          <cell r="S219">
            <v>0</v>
          </cell>
          <cell r="U219">
            <v>0</v>
          </cell>
          <cell r="V219">
            <v>0</v>
          </cell>
        </row>
        <row r="220">
          <cell r="B220" t="str">
            <v>3B</v>
          </cell>
          <cell r="D220" t="str">
            <v>M6002</v>
          </cell>
          <cell r="F220" t="str">
            <v>COA M6002 - Design/Development Allowance - 5%</v>
          </cell>
          <cell r="G220">
            <v>1</v>
          </cell>
          <cell r="H220" t="str">
            <v>Lot</v>
          </cell>
          <cell r="I220">
            <v>714.80000000000007</v>
          </cell>
          <cell r="J220">
            <v>714.80000000000007</v>
          </cell>
          <cell r="L220">
            <v>0</v>
          </cell>
          <cell r="M220">
            <v>102</v>
          </cell>
          <cell r="N220">
            <v>0</v>
          </cell>
          <cell r="Q220">
            <v>0</v>
          </cell>
          <cell r="S220">
            <v>0</v>
          </cell>
          <cell r="U220">
            <v>0</v>
          </cell>
          <cell r="V220">
            <v>714.80000000000007</v>
          </cell>
        </row>
        <row r="221">
          <cell r="B221" t="str">
            <v>3B</v>
          </cell>
          <cell r="D221" t="str">
            <v>M6003</v>
          </cell>
          <cell r="F221" t="str">
            <v>COA M6003 - Design/Development Allowance - 10%</v>
          </cell>
          <cell r="G221">
            <v>1</v>
          </cell>
          <cell r="H221" t="str">
            <v>Lot</v>
          </cell>
          <cell r="I221">
            <v>2181.5</v>
          </cell>
          <cell r="J221">
            <v>2181.5</v>
          </cell>
          <cell r="L221">
            <v>0</v>
          </cell>
          <cell r="M221">
            <v>102</v>
          </cell>
          <cell r="N221">
            <v>0</v>
          </cell>
          <cell r="Q221">
            <v>0</v>
          </cell>
          <cell r="S221">
            <v>0</v>
          </cell>
          <cell r="U221">
            <v>0</v>
          </cell>
          <cell r="V221">
            <v>2181.5</v>
          </cell>
        </row>
        <row r="222">
          <cell r="B222" t="str">
            <v>3B</v>
          </cell>
          <cell r="D222" t="str">
            <v>M9000</v>
          </cell>
          <cell r="F222" t="str">
            <v>COA M9000 - Design/Development Allowance - 10%</v>
          </cell>
          <cell r="G222">
            <v>1</v>
          </cell>
          <cell r="H222" t="str">
            <v>Lot</v>
          </cell>
          <cell r="I222">
            <v>35114.400000000001</v>
          </cell>
          <cell r="J222">
            <v>35114.400000000001</v>
          </cell>
          <cell r="L222">
            <v>0</v>
          </cell>
          <cell r="M222">
            <v>102</v>
          </cell>
          <cell r="N222">
            <v>0</v>
          </cell>
          <cell r="Q222">
            <v>0</v>
          </cell>
          <cell r="S222">
            <v>0</v>
          </cell>
          <cell r="U222">
            <v>0</v>
          </cell>
          <cell r="V222">
            <v>35114.400000000001</v>
          </cell>
        </row>
        <row r="223">
          <cell r="F223" t="str">
            <v>Productivity Loss - included in details</v>
          </cell>
          <cell r="J223">
            <v>0</v>
          </cell>
          <cell r="L223">
            <v>0</v>
          </cell>
          <cell r="M223">
            <v>0</v>
          </cell>
          <cell r="N223">
            <v>0</v>
          </cell>
          <cell r="Q223">
            <v>0</v>
          </cell>
          <cell r="S223">
            <v>0</v>
          </cell>
          <cell r="U223">
            <v>0</v>
          </cell>
          <cell r="V223">
            <v>0</v>
          </cell>
        </row>
        <row r="224">
          <cell r="F224" t="str">
            <v>Winter Allowance - included in detils</v>
          </cell>
          <cell r="J224">
            <v>0</v>
          </cell>
          <cell r="L224">
            <v>0</v>
          </cell>
          <cell r="M224">
            <v>0</v>
          </cell>
          <cell r="N224">
            <v>0</v>
          </cell>
          <cell r="Q224">
            <v>0</v>
          </cell>
          <cell r="S224">
            <v>0</v>
          </cell>
          <cell r="U224">
            <v>0</v>
          </cell>
          <cell r="V224">
            <v>0</v>
          </cell>
        </row>
        <row r="225">
          <cell r="J225">
            <v>0</v>
          </cell>
          <cell r="L225">
            <v>0</v>
          </cell>
          <cell r="M225">
            <v>0</v>
          </cell>
          <cell r="N225">
            <v>0</v>
          </cell>
          <cell r="Q225">
            <v>0</v>
          </cell>
          <cell r="S225">
            <v>0</v>
          </cell>
          <cell r="U225">
            <v>0</v>
          </cell>
          <cell r="V225">
            <v>0</v>
          </cell>
        </row>
        <row r="226">
          <cell r="F226" t="str">
            <v>TOTAL HOURS (CAMP COST CALC &amp; INDIRECTS)</v>
          </cell>
          <cell r="J226">
            <v>0</v>
          </cell>
          <cell r="L226">
            <v>1174.1600000000001</v>
          </cell>
          <cell r="M226">
            <v>0</v>
          </cell>
          <cell r="N226">
            <v>0</v>
          </cell>
          <cell r="P226">
            <v>0</v>
          </cell>
          <cell r="Q226">
            <v>0</v>
          </cell>
          <cell r="S226">
            <v>0</v>
          </cell>
          <cell r="U226">
            <v>0</v>
          </cell>
          <cell r="V226">
            <v>0</v>
          </cell>
        </row>
        <row r="227">
          <cell r="J227">
            <v>0</v>
          </cell>
          <cell r="L227">
            <v>0</v>
          </cell>
          <cell r="M227">
            <v>0</v>
          </cell>
          <cell r="N227">
            <v>0</v>
          </cell>
          <cell r="Q227">
            <v>0</v>
          </cell>
          <cell r="S227">
            <v>0</v>
          </cell>
          <cell r="U227">
            <v>0</v>
          </cell>
          <cell r="V227">
            <v>0</v>
          </cell>
        </row>
        <row r="228">
          <cell r="J228">
            <v>0</v>
          </cell>
          <cell r="L228">
            <v>0</v>
          </cell>
          <cell r="M228">
            <v>0</v>
          </cell>
          <cell r="N228">
            <v>0</v>
          </cell>
          <cell r="Q228">
            <v>0</v>
          </cell>
          <cell r="S228">
            <v>0</v>
          </cell>
          <cell r="U228">
            <v>0</v>
          </cell>
          <cell r="V228">
            <v>0</v>
          </cell>
        </row>
        <row r="229">
          <cell r="J229">
            <v>0</v>
          </cell>
          <cell r="L229">
            <v>0</v>
          </cell>
          <cell r="M229">
            <v>0</v>
          </cell>
          <cell r="N229">
            <v>0</v>
          </cell>
          <cell r="Q229">
            <v>0</v>
          </cell>
          <cell r="S229">
            <v>0</v>
          </cell>
          <cell r="U229">
            <v>0</v>
          </cell>
          <cell r="V229">
            <v>0</v>
          </cell>
        </row>
        <row r="230">
          <cell r="J230">
            <v>0</v>
          </cell>
          <cell r="L230">
            <v>0</v>
          </cell>
          <cell r="M230">
            <v>0</v>
          </cell>
          <cell r="N230">
            <v>0</v>
          </cell>
          <cell r="Q230">
            <v>0</v>
          </cell>
          <cell r="S230">
            <v>0</v>
          </cell>
          <cell r="U230">
            <v>0</v>
          </cell>
          <cell r="V230">
            <v>0</v>
          </cell>
        </row>
        <row r="231"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Q231">
            <v>0</v>
          </cell>
          <cell r="S231">
            <v>0</v>
          </cell>
          <cell r="U231">
            <v>0</v>
          </cell>
          <cell r="V231">
            <v>0</v>
          </cell>
        </row>
        <row r="232">
          <cell r="F232" t="str">
            <v>KP 971 (STATION # 9 )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Q232">
            <v>0</v>
          </cell>
          <cell r="S232">
            <v>0</v>
          </cell>
          <cell r="U232">
            <v>0</v>
          </cell>
          <cell r="V232">
            <v>0</v>
          </cell>
        </row>
        <row r="233">
          <cell r="F233" t="str">
            <v>SUMP TANKS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Q233">
            <v>0</v>
          </cell>
          <cell r="S233">
            <v>0</v>
          </cell>
          <cell r="U233">
            <v>0</v>
          </cell>
          <cell r="V233">
            <v>0</v>
          </cell>
        </row>
        <row r="234">
          <cell r="B234" t="str">
            <v>3B</v>
          </cell>
          <cell r="D234" t="str">
            <v>M3000</v>
          </cell>
          <cell r="F234" t="str">
            <v xml:space="preserve">Condensate Sump Tank </v>
          </cell>
          <cell r="G234">
            <v>1</v>
          </cell>
          <cell r="H234" t="str">
            <v>EA</v>
          </cell>
          <cell r="I234">
            <v>28210</v>
          </cell>
          <cell r="J234">
            <v>28210</v>
          </cell>
          <cell r="K234">
            <v>104</v>
          </cell>
          <cell r="L234">
            <v>104</v>
          </cell>
          <cell r="M234">
            <v>102</v>
          </cell>
          <cell r="N234">
            <v>10608</v>
          </cell>
          <cell r="Q234">
            <v>0</v>
          </cell>
          <cell r="S234">
            <v>0</v>
          </cell>
          <cell r="U234">
            <v>0</v>
          </cell>
          <cell r="V234">
            <v>38818</v>
          </cell>
        </row>
        <row r="235">
          <cell r="F235" t="str">
            <v>SUMP PUMP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Q235">
            <v>0</v>
          </cell>
          <cell r="S235">
            <v>0</v>
          </cell>
          <cell r="U235">
            <v>0</v>
          </cell>
          <cell r="V235">
            <v>0</v>
          </cell>
        </row>
        <row r="236">
          <cell r="B236" t="str">
            <v>3B</v>
          </cell>
          <cell r="D236" t="str">
            <v>M6002</v>
          </cell>
          <cell r="F236" t="str">
            <v>Condensate Sump Pump</v>
          </cell>
          <cell r="G236">
            <v>1</v>
          </cell>
          <cell r="H236" t="str">
            <v>EA</v>
          </cell>
          <cell r="I236">
            <v>14296</v>
          </cell>
          <cell r="J236">
            <v>14296</v>
          </cell>
          <cell r="K236">
            <v>31.200000000000003</v>
          </cell>
          <cell r="L236">
            <v>31.200000000000003</v>
          </cell>
          <cell r="M236">
            <v>102</v>
          </cell>
          <cell r="N236">
            <v>3182.4</v>
          </cell>
          <cell r="Q236">
            <v>0</v>
          </cell>
          <cell r="S236">
            <v>0</v>
          </cell>
          <cell r="U236">
            <v>0</v>
          </cell>
          <cell r="V236">
            <v>17478.400000000001</v>
          </cell>
        </row>
        <row r="237">
          <cell r="F237" t="str">
            <v>INJECTION PUMP</v>
          </cell>
          <cell r="J237">
            <v>0</v>
          </cell>
          <cell r="L237">
            <v>0</v>
          </cell>
          <cell r="M237">
            <v>0</v>
          </cell>
          <cell r="N237">
            <v>0</v>
          </cell>
          <cell r="Q237">
            <v>0</v>
          </cell>
          <cell r="S237">
            <v>0</v>
          </cell>
          <cell r="U237">
            <v>0</v>
          </cell>
          <cell r="V237">
            <v>0</v>
          </cell>
        </row>
        <row r="238">
          <cell r="B238" t="str">
            <v>3B</v>
          </cell>
          <cell r="D238" t="str">
            <v>M6003</v>
          </cell>
          <cell r="F238" t="str">
            <v>Condensate Injection Pump</v>
          </cell>
          <cell r="G238">
            <v>1</v>
          </cell>
          <cell r="H238" t="str">
            <v>EA</v>
          </cell>
          <cell r="I238">
            <v>21815</v>
          </cell>
          <cell r="J238">
            <v>21815</v>
          </cell>
          <cell r="K238">
            <v>33.800000000000004</v>
          </cell>
          <cell r="L238">
            <v>33.800000000000004</v>
          </cell>
          <cell r="M238">
            <v>102</v>
          </cell>
          <cell r="N238">
            <v>3447.6000000000004</v>
          </cell>
          <cell r="Q238">
            <v>0</v>
          </cell>
          <cell r="S238">
            <v>0</v>
          </cell>
          <cell r="U238">
            <v>0</v>
          </cell>
          <cell r="V238">
            <v>25262.6</v>
          </cell>
        </row>
        <row r="239">
          <cell r="F239" t="str">
            <v>MAINLINE PUMP</v>
          </cell>
          <cell r="J239">
            <v>0</v>
          </cell>
          <cell r="L239">
            <v>0</v>
          </cell>
          <cell r="M239">
            <v>0</v>
          </cell>
          <cell r="N239">
            <v>0</v>
          </cell>
          <cell r="Q239">
            <v>0</v>
          </cell>
          <cell r="S239">
            <v>0</v>
          </cell>
          <cell r="U239">
            <v>0</v>
          </cell>
          <cell r="V239">
            <v>0</v>
          </cell>
        </row>
        <row r="240">
          <cell r="B240" t="str">
            <v>3B</v>
          </cell>
          <cell r="D240" t="str">
            <v>M2000</v>
          </cell>
          <cell r="F240" t="str">
            <v>Condensate Mainline Pump - 5000 HP (exclude motor)</v>
          </cell>
          <cell r="G240">
            <v>2</v>
          </cell>
          <cell r="H240" t="str">
            <v>EA</v>
          </cell>
          <cell r="I240">
            <v>505262</v>
          </cell>
          <cell r="J240">
            <v>1010524</v>
          </cell>
          <cell r="K240">
            <v>751.4</v>
          </cell>
          <cell r="L240">
            <v>1502.8</v>
          </cell>
          <cell r="M240">
            <v>102</v>
          </cell>
          <cell r="N240">
            <v>153285.6</v>
          </cell>
          <cell r="Q240">
            <v>0</v>
          </cell>
          <cell r="S240">
            <v>0</v>
          </cell>
          <cell r="U240">
            <v>0</v>
          </cell>
          <cell r="V240">
            <v>1163809.6000000001</v>
          </cell>
        </row>
        <row r="241">
          <cell r="F241" t="str">
            <v>MOV (includes motor, mounting to actuators)</v>
          </cell>
          <cell r="J241">
            <v>0</v>
          </cell>
          <cell r="L241">
            <v>0</v>
          </cell>
          <cell r="M241">
            <v>0</v>
          </cell>
          <cell r="N241">
            <v>0</v>
          </cell>
          <cell r="Q241">
            <v>0</v>
          </cell>
          <cell r="S241">
            <v>0</v>
          </cell>
          <cell r="U241">
            <v>0</v>
          </cell>
          <cell r="V241">
            <v>0</v>
          </cell>
        </row>
        <row r="242">
          <cell r="B242" t="str">
            <v>3B</v>
          </cell>
          <cell r="D242" t="str">
            <v>M9000</v>
          </cell>
          <cell r="F242" t="str">
            <v>20" x 900#</v>
          </cell>
          <cell r="G242">
            <v>4</v>
          </cell>
          <cell r="H242" t="str">
            <v>EA</v>
          </cell>
          <cell r="I242">
            <v>87786</v>
          </cell>
          <cell r="J242">
            <v>351144</v>
          </cell>
          <cell r="K242">
            <v>46.54</v>
          </cell>
          <cell r="L242">
            <v>186.16</v>
          </cell>
          <cell r="M242">
            <v>102</v>
          </cell>
          <cell r="N242">
            <v>18988.32</v>
          </cell>
          <cell r="Q242">
            <v>0</v>
          </cell>
          <cell r="S242">
            <v>0</v>
          </cell>
          <cell r="U242">
            <v>0</v>
          </cell>
          <cell r="V242">
            <v>370132.32</v>
          </cell>
        </row>
        <row r="243">
          <cell r="F243" t="str">
            <v>ALLOWANCES</v>
          </cell>
          <cell r="J243">
            <v>0</v>
          </cell>
          <cell r="L243">
            <v>0</v>
          </cell>
          <cell r="M243">
            <v>0</v>
          </cell>
          <cell r="N243">
            <v>0</v>
          </cell>
          <cell r="Q243">
            <v>0</v>
          </cell>
          <cell r="S243">
            <v>0</v>
          </cell>
          <cell r="U243">
            <v>0</v>
          </cell>
          <cell r="V243">
            <v>0</v>
          </cell>
        </row>
        <row r="244">
          <cell r="B244" t="str">
            <v>3B</v>
          </cell>
          <cell r="D244" t="str">
            <v>M2000</v>
          </cell>
          <cell r="F244" t="str">
            <v>COA M2000 - Design/Development Allowance - 5%</v>
          </cell>
          <cell r="G244">
            <v>1</v>
          </cell>
          <cell r="H244" t="str">
            <v>Lot</v>
          </cell>
          <cell r="I244">
            <v>50526.200000000004</v>
          </cell>
          <cell r="J244">
            <v>50526.200000000004</v>
          </cell>
          <cell r="L244">
            <v>0</v>
          </cell>
          <cell r="M244">
            <v>102</v>
          </cell>
          <cell r="N244">
            <v>0</v>
          </cell>
          <cell r="Q244">
            <v>0</v>
          </cell>
          <cell r="S244">
            <v>0</v>
          </cell>
          <cell r="U244">
            <v>0</v>
          </cell>
          <cell r="V244">
            <v>50526.200000000004</v>
          </cell>
        </row>
        <row r="245">
          <cell r="B245" t="str">
            <v>3B</v>
          </cell>
          <cell r="D245" t="str">
            <v>M3000</v>
          </cell>
          <cell r="F245" t="str">
            <v>COA M3000 - Design/Development Allowance - 3%</v>
          </cell>
          <cell r="G245">
            <v>1</v>
          </cell>
          <cell r="H245" t="str">
            <v>Lot</v>
          </cell>
          <cell r="I245">
            <v>846.3</v>
          </cell>
          <cell r="J245">
            <v>846.3</v>
          </cell>
          <cell r="L245">
            <v>0</v>
          </cell>
          <cell r="M245">
            <v>102</v>
          </cell>
          <cell r="N245">
            <v>0</v>
          </cell>
          <cell r="O245">
            <v>0</v>
          </cell>
          <cell r="Q245">
            <v>0</v>
          </cell>
          <cell r="S245">
            <v>0</v>
          </cell>
          <cell r="U245">
            <v>0</v>
          </cell>
          <cell r="V245">
            <v>846.3</v>
          </cell>
        </row>
        <row r="246">
          <cell r="B246" t="str">
            <v>3B</v>
          </cell>
          <cell r="D246" t="str">
            <v>M6001</v>
          </cell>
          <cell r="F246" t="str">
            <v>COA M6001 - Design/Development Allowance - 10%</v>
          </cell>
          <cell r="G246">
            <v>1</v>
          </cell>
          <cell r="H246" t="str">
            <v>Lot</v>
          </cell>
          <cell r="J246">
            <v>0</v>
          </cell>
          <cell r="L246">
            <v>0</v>
          </cell>
          <cell r="M246">
            <v>102</v>
          </cell>
          <cell r="N246">
            <v>0</v>
          </cell>
          <cell r="Q246">
            <v>0</v>
          </cell>
          <cell r="S246">
            <v>0</v>
          </cell>
          <cell r="U246">
            <v>0</v>
          </cell>
          <cell r="V246">
            <v>0</v>
          </cell>
        </row>
        <row r="247">
          <cell r="B247" t="str">
            <v>3B</v>
          </cell>
          <cell r="D247" t="str">
            <v>M6002</v>
          </cell>
          <cell r="F247" t="str">
            <v>COA M6002 - Design/Development Allowance - 5%</v>
          </cell>
          <cell r="G247">
            <v>1</v>
          </cell>
          <cell r="H247" t="str">
            <v>Lot</v>
          </cell>
          <cell r="I247">
            <v>714.80000000000007</v>
          </cell>
          <cell r="J247">
            <v>714.80000000000007</v>
          </cell>
          <cell r="L247">
            <v>0</v>
          </cell>
          <cell r="M247">
            <v>102</v>
          </cell>
          <cell r="N247">
            <v>0</v>
          </cell>
          <cell r="Q247">
            <v>0</v>
          </cell>
          <cell r="S247">
            <v>0</v>
          </cell>
          <cell r="U247">
            <v>0</v>
          </cell>
          <cell r="V247">
            <v>714.80000000000007</v>
          </cell>
        </row>
        <row r="248">
          <cell r="B248" t="str">
            <v>3B</v>
          </cell>
          <cell r="D248" t="str">
            <v>M6003</v>
          </cell>
          <cell r="F248" t="str">
            <v>COA M6003 - Design/Development Allowance - 10%</v>
          </cell>
          <cell r="G248">
            <v>1</v>
          </cell>
          <cell r="H248" t="str">
            <v>Lot</v>
          </cell>
          <cell r="I248">
            <v>2181.5</v>
          </cell>
          <cell r="J248">
            <v>2181.5</v>
          </cell>
          <cell r="L248">
            <v>0</v>
          </cell>
          <cell r="M248">
            <v>102</v>
          </cell>
          <cell r="N248">
            <v>0</v>
          </cell>
          <cell r="Q248">
            <v>0</v>
          </cell>
          <cell r="S248">
            <v>0</v>
          </cell>
          <cell r="U248">
            <v>0</v>
          </cell>
          <cell r="V248">
            <v>2181.5</v>
          </cell>
        </row>
        <row r="249">
          <cell r="B249" t="str">
            <v>3B</v>
          </cell>
          <cell r="D249" t="str">
            <v>M9000</v>
          </cell>
          <cell r="F249" t="str">
            <v>COA M9000 - Design/Development Allowance - 10%</v>
          </cell>
          <cell r="G249">
            <v>1</v>
          </cell>
          <cell r="H249" t="str">
            <v>Lot</v>
          </cell>
          <cell r="I249">
            <v>35114.400000000001</v>
          </cell>
          <cell r="J249">
            <v>35114.400000000001</v>
          </cell>
          <cell r="L249">
            <v>0</v>
          </cell>
          <cell r="M249">
            <v>102</v>
          </cell>
          <cell r="N249">
            <v>0</v>
          </cell>
          <cell r="Q249">
            <v>0</v>
          </cell>
          <cell r="S249">
            <v>0</v>
          </cell>
          <cell r="U249">
            <v>0</v>
          </cell>
          <cell r="V249">
            <v>35114.400000000001</v>
          </cell>
        </row>
        <row r="250">
          <cell r="F250" t="str">
            <v>Productivity Loss - included in details</v>
          </cell>
          <cell r="J250">
            <v>0</v>
          </cell>
          <cell r="L250">
            <v>0</v>
          </cell>
          <cell r="M250">
            <v>0</v>
          </cell>
          <cell r="N250">
            <v>0</v>
          </cell>
          <cell r="Q250">
            <v>0</v>
          </cell>
          <cell r="S250">
            <v>0</v>
          </cell>
          <cell r="U250">
            <v>0</v>
          </cell>
          <cell r="V250">
            <v>0</v>
          </cell>
        </row>
        <row r="251">
          <cell r="F251" t="str">
            <v>Winter Allowance - included in detils</v>
          </cell>
          <cell r="J251">
            <v>0</v>
          </cell>
          <cell r="L251">
            <v>0</v>
          </cell>
          <cell r="M251">
            <v>0</v>
          </cell>
          <cell r="N251">
            <v>0</v>
          </cell>
          <cell r="Q251">
            <v>0</v>
          </cell>
          <cell r="S251">
            <v>0</v>
          </cell>
          <cell r="U251">
            <v>0</v>
          </cell>
          <cell r="V251">
            <v>0</v>
          </cell>
        </row>
        <row r="252">
          <cell r="J252">
            <v>0</v>
          </cell>
          <cell r="L252">
            <v>0</v>
          </cell>
          <cell r="M252">
            <v>0</v>
          </cell>
          <cell r="N252">
            <v>0</v>
          </cell>
          <cell r="Q252">
            <v>0</v>
          </cell>
          <cell r="S252">
            <v>0</v>
          </cell>
          <cell r="U252">
            <v>0</v>
          </cell>
          <cell r="V252">
            <v>0</v>
          </cell>
        </row>
        <row r="253">
          <cell r="F253" t="str">
            <v>TOTAL HOURS (CAMP COST CALC &amp; INDIRECTS)</v>
          </cell>
          <cell r="J253">
            <v>0</v>
          </cell>
          <cell r="L253">
            <v>1857.96</v>
          </cell>
          <cell r="M253">
            <v>0</v>
          </cell>
          <cell r="N253">
            <v>0</v>
          </cell>
          <cell r="P253">
            <v>0</v>
          </cell>
          <cell r="Q253">
            <v>0</v>
          </cell>
          <cell r="S253">
            <v>0</v>
          </cell>
          <cell r="U253">
            <v>0</v>
          </cell>
          <cell r="V253">
            <v>0</v>
          </cell>
        </row>
        <row r="254">
          <cell r="J254">
            <v>0</v>
          </cell>
          <cell r="L254">
            <v>0</v>
          </cell>
          <cell r="M254">
            <v>0</v>
          </cell>
          <cell r="N254">
            <v>0</v>
          </cell>
          <cell r="Q254">
            <v>0</v>
          </cell>
          <cell r="S254">
            <v>0</v>
          </cell>
          <cell r="U254">
            <v>0</v>
          </cell>
          <cell r="V254">
            <v>0</v>
          </cell>
        </row>
        <row r="255">
          <cell r="J255">
            <v>0</v>
          </cell>
          <cell r="L255">
            <v>0</v>
          </cell>
          <cell r="M255">
            <v>0</v>
          </cell>
          <cell r="N255">
            <v>0</v>
          </cell>
          <cell r="Q255">
            <v>0</v>
          </cell>
          <cell r="S255">
            <v>0</v>
          </cell>
          <cell r="U255">
            <v>0</v>
          </cell>
          <cell r="V255">
            <v>0</v>
          </cell>
        </row>
        <row r="256">
          <cell r="J256">
            <v>0</v>
          </cell>
          <cell r="L256">
            <v>0</v>
          </cell>
          <cell r="M256">
            <v>0</v>
          </cell>
          <cell r="N256">
            <v>0</v>
          </cell>
          <cell r="Q256">
            <v>0</v>
          </cell>
          <cell r="S256">
            <v>0</v>
          </cell>
          <cell r="U256">
            <v>0</v>
          </cell>
          <cell r="V256">
            <v>0</v>
          </cell>
        </row>
        <row r="257">
          <cell r="J257">
            <v>0</v>
          </cell>
          <cell r="L257">
            <v>0</v>
          </cell>
          <cell r="M257">
            <v>0</v>
          </cell>
          <cell r="N257">
            <v>0</v>
          </cell>
          <cell r="Q257">
            <v>0</v>
          </cell>
          <cell r="S257">
            <v>0</v>
          </cell>
          <cell r="U257">
            <v>0</v>
          </cell>
          <cell r="V257">
            <v>0</v>
          </cell>
        </row>
        <row r="258">
          <cell r="J258">
            <v>0</v>
          </cell>
          <cell r="L258">
            <v>0</v>
          </cell>
          <cell r="M258">
            <v>0</v>
          </cell>
          <cell r="N258">
            <v>0</v>
          </cell>
          <cell r="Q258">
            <v>0</v>
          </cell>
          <cell r="S258">
            <v>0</v>
          </cell>
          <cell r="U258">
            <v>0</v>
          </cell>
          <cell r="V258">
            <v>0</v>
          </cell>
        </row>
        <row r="259">
          <cell r="J259">
            <v>0</v>
          </cell>
          <cell r="L259">
            <v>0</v>
          </cell>
          <cell r="M259">
            <v>0</v>
          </cell>
          <cell r="N259">
            <v>0</v>
          </cell>
          <cell r="Q259">
            <v>0</v>
          </cell>
          <cell r="S259">
            <v>0</v>
          </cell>
          <cell r="U259">
            <v>0</v>
          </cell>
          <cell r="V259">
            <v>0</v>
          </cell>
        </row>
        <row r="260">
          <cell r="F260" t="str">
            <v>SUB TOTAL COSTS:</v>
          </cell>
          <cell r="J260">
            <v>19058404.859999999</v>
          </cell>
          <cell r="N260">
            <v>3255048.0399999996</v>
          </cell>
          <cell r="Q260">
            <v>58735412.899999999</v>
          </cell>
          <cell r="S260">
            <v>0</v>
          </cell>
          <cell r="T260" t="str">
            <v/>
          </cell>
          <cell r="U260">
            <v>0</v>
          </cell>
          <cell r="V260">
            <v>81048865.799999997</v>
          </cell>
        </row>
        <row r="261">
          <cell r="V261">
            <v>0</v>
          </cell>
        </row>
        <row r="262">
          <cell r="J262">
            <v>0</v>
          </cell>
          <cell r="L262">
            <v>0</v>
          </cell>
          <cell r="M262">
            <v>0</v>
          </cell>
          <cell r="N262">
            <v>0</v>
          </cell>
          <cell r="V262">
            <v>0</v>
          </cell>
        </row>
        <row r="263">
          <cell r="J263">
            <v>0</v>
          </cell>
          <cell r="L263">
            <v>0</v>
          </cell>
          <cell r="M263">
            <v>0</v>
          </cell>
          <cell r="N263">
            <v>0</v>
          </cell>
          <cell r="V263">
            <v>0</v>
          </cell>
        </row>
        <row r="264">
          <cell r="V264">
            <v>0</v>
          </cell>
        </row>
        <row r="265">
          <cell r="F265" t="str">
            <v>TOTAL EQUIPMENT COSTS:</v>
          </cell>
          <cell r="J265">
            <v>19058404.859999999</v>
          </cell>
          <cell r="L265">
            <v>0</v>
          </cell>
          <cell r="N265">
            <v>3255048.0399999996</v>
          </cell>
          <cell r="P265">
            <v>0</v>
          </cell>
          <cell r="Q265">
            <v>58735412.899999999</v>
          </cell>
          <cell r="S265">
            <v>0</v>
          </cell>
          <cell r="T265" t="str">
            <v/>
          </cell>
          <cell r="U265">
            <v>0</v>
          </cell>
          <cell r="V265">
            <v>81048865.799999997</v>
          </cell>
        </row>
        <row r="266">
          <cell r="U266" t="str">
            <v>Math Check:</v>
          </cell>
          <cell r="V266">
            <v>81048865.799999997</v>
          </cell>
        </row>
        <row r="268">
          <cell r="J268">
            <v>1210578.2</v>
          </cell>
          <cell r="M268">
            <v>250895.84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C"/>
      <sheetName val="D"/>
      <sheetName val="E"/>
      <sheetName val="Macros"/>
      <sheetName val="GRAPH1"/>
      <sheetName val="Cost sheet"/>
    </sheetNames>
    <sheetDataSet>
      <sheetData sheetId="0"/>
      <sheetData sheetId="1" refreshError="1"/>
      <sheetData sheetId="2"/>
      <sheetData sheetId="3">
        <row r="60">
          <cell r="B60">
            <v>127.75422116282161</v>
          </cell>
          <cell r="C60">
            <v>127.75422116282161</v>
          </cell>
          <cell r="D60">
            <v>127.22088764674736</v>
          </cell>
          <cell r="E60">
            <v>126.42088737263597</v>
          </cell>
          <cell r="F60">
            <v>125.35422034048749</v>
          </cell>
          <cell r="G60">
            <v>124.28755330833897</v>
          </cell>
          <cell r="H60">
            <v>123.22088627619047</v>
          </cell>
          <cell r="I60">
            <v>122.15421924404195</v>
          </cell>
          <cell r="J60">
            <v>121.08755221189345</v>
          </cell>
          <cell r="K60">
            <v>120.02088517974494</v>
          </cell>
          <cell r="L60">
            <v>116.91001997849702</v>
          </cell>
          <cell r="M60">
            <v>115.86168334965923</v>
          </cell>
          <cell r="N60">
            <v>114.81334672082144</v>
          </cell>
          <cell r="O60">
            <v>113.76501009198367</v>
          </cell>
          <cell r="P60">
            <v>112.71667346314588</v>
          </cell>
          <cell r="Q60">
            <v>111.66833683430809</v>
          </cell>
          <cell r="R60">
            <v>110.6200002054703</v>
          </cell>
          <cell r="S60">
            <v>109.57166357663253</v>
          </cell>
          <cell r="T60">
            <v>108.52332694779474</v>
          </cell>
          <cell r="U60">
            <v>107.47499031895696</v>
          </cell>
          <cell r="V60">
            <v>106.42665369011918</v>
          </cell>
          <cell r="W60">
            <v>105.37831706128138</v>
          </cell>
          <cell r="X60">
            <v>104.32998043244361</v>
          </cell>
          <cell r="Y60">
            <v>103.28164380360582</v>
          </cell>
          <cell r="Z60">
            <v>102.23330717476804</v>
          </cell>
          <cell r="AA60">
            <v>101.41241129166096</v>
          </cell>
          <cell r="AB60">
            <v>100.91987376179668</v>
          </cell>
          <cell r="AC60">
            <v>100.62435124387814</v>
          </cell>
          <cell r="AD60">
            <v>100.44703773312699</v>
          </cell>
          <cell r="AE60">
            <v>100.44703773312699</v>
          </cell>
          <cell r="AF60">
            <v>100.44703773312699</v>
          </cell>
          <cell r="AG60">
            <v>100.44703773312699</v>
          </cell>
          <cell r="AH60">
            <v>100.44703773312699</v>
          </cell>
          <cell r="AI60">
            <v>100.44703773312699</v>
          </cell>
          <cell r="AJ60">
            <v>100.44703773312699</v>
          </cell>
          <cell r="AK60">
            <v>100.44703773312699</v>
          </cell>
          <cell r="AL60">
            <v>100.44703773312699</v>
          </cell>
          <cell r="AM60">
            <v>100.44703773312699</v>
          </cell>
          <cell r="AN60">
            <v>100.44703773312699</v>
          </cell>
          <cell r="AO60">
            <v>100.44703773312699</v>
          </cell>
          <cell r="AP60">
            <v>100.44703773312699</v>
          </cell>
          <cell r="AQ60">
            <v>100.44703773312699</v>
          </cell>
          <cell r="AR60">
            <v>100.44703773312699</v>
          </cell>
          <cell r="AS60">
            <v>100.44703773312699</v>
          </cell>
          <cell r="AT60">
            <v>100.44703773312699</v>
          </cell>
          <cell r="AU60">
            <v>100.44703773312699</v>
          </cell>
          <cell r="AV60">
            <v>100.44703773312699</v>
          </cell>
          <cell r="AW60">
            <v>100.44703773312699</v>
          </cell>
          <cell r="AX60">
            <v>100.44703773312699</v>
          </cell>
          <cell r="AY60">
            <v>100.44703773312699</v>
          </cell>
          <cell r="AZ60">
            <v>100.44703773312699</v>
          </cell>
        </row>
      </sheetData>
      <sheetData sheetId="4">
        <row r="4">
          <cell r="A4">
            <v>-1</v>
          </cell>
          <cell r="B4">
            <v>0</v>
          </cell>
          <cell r="C4">
            <v>0</v>
          </cell>
        </row>
        <row r="5">
          <cell r="A5">
            <v>1</v>
          </cell>
          <cell r="B5">
            <v>85</v>
          </cell>
          <cell r="C5">
            <v>100</v>
          </cell>
        </row>
        <row r="6">
          <cell r="A6">
            <v>2</v>
          </cell>
          <cell r="B6">
            <v>127.5</v>
          </cell>
          <cell r="C6">
            <v>149.79126579489122</v>
          </cell>
        </row>
        <row r="7">
          <cell r="A7">
            <v>3</v>
          </cell>
          <cell r="B7">
            <v>170</v>
          </cell>
          <cell r="C7">
            <v>149.79126579489122</v>
          </cell>
        </row>
        <row r="8">
          <cell r="A8">
            <v>4</v>
          </cell>
          <cell r="B8">
            <v>170</v>
          </cell>
          <cell r="C8">
            <v>178.85196187190172</v>
          </cell>
        </row>
        <row r="9">
          <cell r="A9">
            <v>5</v>
          </cell>
          <cell r="B9">
            <v>170</v>
          </cell>
          <cell r="C9">
            <v>152.89370871292348</v>
          </cell>
        </row>
        <row r="10">
          <cell r="A10">
            <v>6</v>
          </cell>
          <cell r="B10">
            <v>170</v>
          </cell>
          <cell r="C10">
            <v>180.35286544231627</v>
          </cell>
        </row>
        <row r="11">
          <cell r="A11">
            <v>7</v>
          </cell>
          <cell r="B11">
            <v>170</v>
          </cell>
          <cell r="C11">
            <v>153.92744420516811</v>
          </cell>
        </row>
        <row r="12">
          <cell r="A12">
            <v>8</v>
          </cell>
          <cell r="B12">
            <v>170</v>
          </cell>
          <cell r="C12">
            <v>180.17792965158984</v>
          </cell>
        </row>
        <row r="13">
          <cell r="A13">
            <v>9</v>
          </cell>
          <cell r="B13">
            <v>170</v>
          </cell>
          <cell r="C13">
            <v>153.62050820849993</v>
          </cell>
        </row>
        <row r="14">
          <cell r="A14">
            <v>10</v>
          </cell>
          <cell r="B14">
            <v>170</v>
          </cell>
          <cell r="C14">
            <v>178.93045666973316</v>
          </cell>
        </row>
        <row r="15">
          <cell r="A15">
            <v>11</v>
          </cell>
          <cell r="B15">
            <v>170</v>
          </cell>
          <cell r="C15">
            <v>152.45554245892757</v>
          </cell>
        </row>
        <row r="16">
          <cell r="A16">
            <v>12</v>
          </cell>
          <cell r="B16">
            <v>170</v>
          </cell>
          <cell r="C16">
            <v>176.99655988555315</v>
          </cell>
        </row>
        <row r="17">
          <cell r="A17">
            <v>13</v>
          </cell>
          <cell r="B17">
            <v>170</v>
          </cell>
          <cell r="C17">
            <v>150.74143766749654</v>
          </cell>
        </row>
        <row r="18">
          <cell r="A18">
            <v>14</v>
          </cell>
          <cell r="B18">
            <v>170</v>
          </cell>
          <cell r="C18">
            <v>166.03341727588617</v>
          </cell>
        </row>
        <row r="19">
          <cell r="A19">
            <v>15</v>
          </cell>
          <cell r="B19">
            <v>170</v>
          </cell>
          <cell r="C19">
            <v>181.99544261598328</v>
          </cell>
        </row>
        <row r="20">
          <cell r="A20">
            <v>16</v>
          </cell>
          <cell r="B20">
            <v>170</v>
          </cell>
          <cell r="C20">
            <v>163.4672652006771</v>
          </cell>
        </row>
        <row r="21">
          <cell r="A21">
            <v>17</v>
          </cell>
          <cell r="B21">
            <v>170</v>
          </cell>
          <cell r="C21">
            <v>179.08684591425231</v>
          </cell>
        </row>
        <row r="22">
          <cell r="A22">
            <v>18</v>
          </cell>
          <cell r="B22">
            <v>170</v>
          </cell>
          <cell r="C22">
            <v>151.99619808023829</v>
          </cell>
        </row>
        <row r="23">
          <cell r="A23">
            <v>19</v>
          </cell>
          <cell r="B23">
            <v>170</v>
          </cell>
          <cell r="C23">
            <v>168.97978856013907</v>
          </cell>
        </row>
        <row r="24">
          <cell r="A24">
            <v>20</v>
          </cell>
          <cell r="B24">
            <v>170</v>
          </cell>
          <cell r="C24">
            <v>186.12476634639029</v>
          </cell>
        </row>
        <row r="25">
          <cell r="A25">
            <v>21</v>
          </cell>
          <cell r="B25">
            <v>170</v>
          </cell>
          <cell r="C25">
            <v>161.86494671469228</v>
          </cell>
        </row>
        <row r="26">
          <cell r="A26">
            <v>22</v>
          </cell>
          <cell r="B26">
            <v>170</v>
          </cell>
          <cell r="C26">
            <v>174.51556221365996</v>
          </cell>
        </row>
        <row r="27">
          <cell r="A27">
            <v>23</v>
          </cell>
          <cell r="B27">
            <v>170</v>
          </cell>
          <cell r="C27">
            <v>189.0504989924238</v>
          </cell>
        </row>
        <row r="28">
          <cell r="A28">
            <v>24</v>
          </cell>
          <cell r="B28">
            <v>102</v>
          </cell>
          <cell r="C28">
            <v>162.86616189368897</v>
          </cell>
        </row>
        <row r="29">
          <cell r="A29">
            <v>25</v>
          </cell>
          <cell r="B29">
            <v>61.199999999999996</v>
          </cell>
          <cell r="C29">
            <v>138.51868877152657</v>
          </cell>
        </row>
        <row r="30">
          <cell r="A30">
            <v>26</v>
          </cell>
          <cell r="B30">
            <v>36.719999999999992</v>
          </cell>
          <cell r="C30">
            <v>105.99535218022673</v>
          </cell>
        </row>
        <row r="31">
          <cell r="A31">
            <v>27</v>
          </cell>
          <cell r="B31">
            <v>22.032</v>
          </cell>
          <cell r="C31">
            <v>80.021508236411819</v>
          </cell>
        </row>
        <row r="32">
          <cell r="A32">
            <v>28</v>
          </cell>
          <cell r="B32">
            <v>0</v>
          </cell>
          <cell r="C32">
            <v>64.017206589129458</v>
          </cell>
        </row>
        <row r="33">
          <cell r="A33">
            <v>29</v>
          </cell>
          <cell r="B33">
            <v>0</v>
          </cell>
          <cell r="C33">
            <v>46.528642421983868</v>
          </cell>
        </row>
        <row r="34">
          <cell r="A34">
            <v>30</v>
          </cell>
          <cell r="B34">
            <v>0</v>
          </cell>
          <cell r="C34">
            <v>37.222913937587094</v>
          </cell>
        </row>
        <row r="35">
          <cell r="A35">
            <v>31</v>
          </cell>
          <cell r="B35">
            <v>0</v>
          </cell>
          <cell r="C35">
            <v>25.182858959199855</v>
          </cell>
        </row>
        <row r="36">
          <cell r="A36">
            <v>32</v>
          </cell>
          <cell r="B36">
            <v>0</v>
          </cell>
          <cell r="C36">
            <v>15.595640305714998</v>
          </cell>
        </row>
        <row r="37">
          <cell r="A37">
            <v>33</v>
          </cell>
          <cell r="B37">
            <v>0</v>
          </cell>
          <cell r="C37">
            <v>12.476512244572</v>
          </cell>
        </row>
        <row r="38">
          <cell r="A38">
            <v>34</v>
          </cell>
          <cell r="B38">
            <v>0</v>
          </cell>
          <cell r="C38">
            <v>5.5202135924625901</v>
          </cell>
        </row>
        <row r="39">
          <cell r="A39">
            <v>35</v>
          </cell>
          <cell r="B39">
            <v>0</v>
          </cell>
          <cell r="C39">
            <v>0</v>
          </cell>
        </row>
        <row r="40">
          <cell r="A40">
            <v>36</v>
          </cell>
          <cell r="B40">
            <v>0</v>
          </cell>
          <cell r="C40">
            <v>0</v>
          </cell>
        </row>
        <row r="41">
          <cell r="A41">
            <v>37</v>
          </cell>
          <cell r="B41">
            <v>0</v>
          </cell>
          <cell r="C41">
            <v>0</v>
          </cell>
        </row>
        <row r="42">
          <cell r="A42">
            <v>38</v>
          </cell>
          <cell r="B42">
            <v>0</v>
          </cell>
          <cell r="C42">
            <v>0</v>
          </cell>
        </row>
        <row r="43">
          <cell r="A43">
            <v>39</v>
          </cell>
          <cell r="B43">
            <v>0</v>
          </cell>
          <cell r="C43">
            <v>0</v>
          </cell>
        </row>
        <row r="44">
          <cell r="A44">
            <v>40</v>
          </cell>
          <cell r="B44">
            <v>0</v>
          </cell>
          <cell r="C44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EI RPP Expense"/>
      <sheetName val="2017 EI RPP Disclosure"/>
      <sheetName val="2018 EI SPP Expense"/>
      <sheetName val="EI SPP Disclosure 2017"/>
      <sheetName val="2018 EGD RPP Expense"/>
      <sheetName val="2017 EGD RPP Disclosure"/>
      <sheetName val="EI RPP Expense"/>
      <sheetName val="EGD Expense"/>
      <sheetName val="EI SPP Expense"/>
      <sheetName val="EI Globe"/>
      <sheetName val="EGD Globe"/>
      <sheetName val="SPP Glo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Sch 2"/>
      <sheetName val="Sch 2.1"/>
      <sheetName val="Sch 2.2"/>
      <sheetName val="Sch 2.3"/>
      <sheetName val="Sch 3"/>
      <sheetName val="Sch 4"/>
      <sheetName val="Sch 4.1"/>
      <sheetName val="Sch 5"/>
      <sheetName val="Sch 6"/>
      <sheetName val="Sch 6.1"/>
      <sheetName val="Stmt 1"/>
      <sheetName val="Stmt 2"/>
      <sheetName val="Stmt 3"/>
      <sheetName val="Stmt 5"/>
      <sheetName val="Stmt 6"/>
      <sheetName val="Stmt 7"/>
      <sheetName val="Vs SP"/>
      <sheetName val="Consol Earnings"/>
      <sheetName val="Cash Flow Summary"/>
      <sheetName val="Bal Sht Summary"/>
      <sheetName val="Non Reg Earnings"/>
      <sheetName val="Non Reg CPBS"/>
      <sheetName val="Other Non Reg"/>
      <sheetName val="Non Reg Taxes"/>
      <sheetName val="CPS"/>
      <sheetName val="Tax Allowance"/>
      <sheetName val="Revenue Rqmt"/>
      <sheetName val="Rev Collect"/>
      <sheetName val="TRV"/>
      <sheetName val="NRA Summary"/>
      <sheetName val="Debt Summary"/>
      <sheetName val="Debt Alloc"/>
      <sheetName val="Debt Monthly"/>
      <sheetName val="Debt Cost"/>
      <sheetName val="Unfunded"/>
      <sheetName val="Debt Reconcil"/>
      <sheetName val="Tax Consol"/>
      <sheetName val="SPIA"/>
      <sheetName val="NRA Template"/>
      <sheetName val="NRA Variance"/>
      <sheetName val="Fixed Rate Debt Detail"/>
      <sheetName val="VRF Mthly Detail"/>
      <sheetName val="Non Reg Mthly"/>
      <sheetName val="CPS Mthly "/>
      <sheetName val="Cash Flow Detail"/>
      <sheetName val="Bal Sht Detail"/>
      <sheetName val="Deferral Accts"/>
      <sheetName val="Sys Mthly"/>
      <sheetName val="General Input"/>
      <sheetName val="Revenue Input"/>
      <sheetName val="Starting Point"/>
      <sheetName val="NRA Pwr True-up"/>
      <sheetName val="Power Svgs"/>
      <sheetName val="Mill Rate Rebasing"/>
      <sheetName val="Rebasing"/>
      <sheetName val="Ratio Chk"/>
      <sheetName val="WACD"/>
      <sheetName val="Debt Input"/>
      <sheetName val="Bud Ref Input"/>
      <sheetName val="O&amp;A Input"/>
      <sheetName val="Plant Input"/>
      <sheetName val="Misc CPS Input"/>
      <sheetName val="Straddle Year"/>
      <sheetName val="Setup"/>
      <sheetName val="Data Sheet"/>
      <sheetName val="SiloDetail"/>
      <sheetName val="CostCentreDetail"/>
      <sheetName val="AccountDetail"/>
      <sheetName val="Unused Acct Detail"/>
      <sheetName val="Draft Incentive 2000 Rev Rqmt J"/>
      <sheetName val="Sch_1"/>
      <sheetName val="Sch_2"/>
      <sheetName val="Sch_2_1"/>
      <sheetName val="Sch_2_2"/>
      <sheetName val="Sch_2_3"/>
      <sheetName val="Sch_3"/>
      <sheetName val="Sch_4"/>
      <sheetName val="Sch_4_1"/>
      <sheetName val="Sch_5"/>
      <sheetName val="Sch_6"/>
      <sheetName val="Sch_6_1"/>
      <sheetName val="Stmt_1"/>
      <sheetName val="Stmt_2"/>
      <sheetName val="Stmt_3"/>
      <sheetName val="Stmt_5"/>
      <sheetName val="Stmt_6"/>
      <sheetName val="Stmt_7"/>
      <sheetName val="Vs_SP"/>
      <sheetName val="Consol_Earnings"/>
      <sheetName val="Cash_Flow_Summary"/>
      <sheetName val="Bal_Sht_Summary"/>
      <sheetName val="Non_Reg_Earnings"/>
      <sheetName val="Non_Reg_CPBS"/>
      <sheetName val="Other_Non_Reg"/>
      <sheetName val="Non_Reg_Taxes"/>
      <sheetName val="Tax_Allowance"/>
      <sheetName val="Revenue_Rqmt"/>
      <sheetName val="Rev_Collect"/>
      <sheetName val="NRA_Summary"/>
      <sheetName val="Debt_Summary"/>
      <sheetName val="Debt_Alloc"/>
      <sheetName val="Debt_Monthly"/>
      <sheetName val="Debt_Cost"/>
      <sheetName val="Debt_Reconcil"/>
      <sheetName val="Tax_Consol"/>
      <sheetName val="NRA_Template"/>
      <sheetName val="NRA_Variance"/>
      <sheetName val="Fixed_Rate_Debt_Detail"/>
      <sheetName val="VRF_Mthly_Detail"/>
      <sheetName val="Non_Reg_Mthly"/>
      <sheetName val="CPS_Mthly_"/>
      <sheetName val="Cash_Flow_Detail"/>
      <sheetName val="Bal_Sht_Detail"/>
      <sheetName val="Deferral_Accts"/>
      <sheetName val="Sys_Mthly"/>
      <sheetName val="General_Input"/>
      <sheetName val="Revenue_Input"/>
      <sheetName val="Starting_Point"/>
      <sheetName val="NRA_Pwr_True-up"/>
      <sheetName val="Power_Svgs"/>
      <sheetName val="Mill_Rate_Rebasing"/>
      <sheetName val="Ratio_Chk"/>
      <sheetName val="Debt_Input"/>
      <sheetName val="Bud_Ref_Input"/>
      <sheetName val="O&amp;A_Input"/>
      <sheetName val="Plant_Input"/>
      <sheetName val="Misc_CPS_Input"/>
      <sheetName val="Straddle_Year"/>
      <sheetName val="Data_Sheet"/>
      <sheetName val="Unused_Acct_Detail"/>
      <sheetName val="Draft_Incentive_2000_Rev_Rqmt_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Index"/>
      <sheetName val="Earnings YTD"/>
      <sheetName val="Earnings"/>
      <sheetName val="Bal Sht"/>
      <sheetName val="Cash Flow"/>
      <sheetName val="Monthly"/>
      <sheetName val="Deferral Accts"/>
      <sheetName val="Revenue Summary"/>
      <sheetName val="Rev Rqmt"/>
      <sheetName val="Tax Allowance"/>
      <sheetName val=" Taxes"/>
      <sheetName val="Capital Rqmt"/>
      <sheetName val="Rate Base Return"/>
      <sheetName val="Debt Summary"/>
      <sheetName val="MTN"/>
      <sheetName val="O&amp;A"/>
      <sheetName val="E Reg O&amp;A"/>
      <sheetName val="Edm Alloc"/>
      <sheetName val="Head Office Allocation Estimate"/>
      <sheetName val="NEB Cost Alloc"/>
      <sheetName val="Plant"/>
      <sheetName val="MED"/>
      <sheetName val="Misc"/>
      <sheetName val="Interest Rates"/>
      <sheetName val="Volume Deficiency"/>
      <sheetName val="Deliveries"/>
      <sheetName val="Opening Bal Sht"/>
      <sheetName val="Set-up"/>
      <sheetName val="2003 Budget - Line 9"/>
      <sheetName val="Earnings_YTD"/>
      <sheetName val="Bal_Sht"/>
      <sheetName val="Cash_Flow"/>
      <sheetName val="Deferral_Accts"/>
      <sheetName val="Revenue_Summary"/>
      <sheetName val="Rev_Rqmt"/>
      <sheetName val="Tax_Allowance"/>
      <sheetName val="_Taxes"/>
      <sheetName val="Capital_Rqmt"/>
      <sheetName val="Rate_Base_Return"/>
      <sheetName val="Debt_Summary"/>
      <sheetName val="E_Reg_O&amp;A"/>
      <sheetName val="Edm_Alloc"/>
      <sheetName val="Head_Office_Allocation_Estimate"/>
      <sheetName val="NEB_Cost_Alloc"/>
      <sheetName val="Interest_Rates"/>
      <sheetName val="Volume_Deficiency"/>
      <sheetName val="Opening_Bal_Sht"/>
      <sheetName val="2003_Budget_-_Line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322"/>
      <sheetName val="40217"/>
      <sheetName val="90162"/>
      <sheetName val="90802"/>
    </sheetNames>
    <definedNames>
      <definedName name="ExportFile" refersTo="#REF!" sheetId="3"/>
      <definedName name="ImportFile" refersTo="#REF!" sheetId="3"/>
      <definedName name="ProImportExport.ImportFile" refersTo="#REF!" sheetId="3"/>
      <definedName name="ProImportExport.SaveNewFile" refersTo="#REF!" sheetId="3"/>
      <definedName name="SaveNewFile" refersTo="#REF!" sheetId="3"/>
      <definedName name="summary1" refersTo="#REF!" sheetId="3"/>
    </definedNames>
    <sheetDataSet>
      <sheetData sheetId="0"/>
      <sheetData sheetId="1"/>
      <sheetData sheetId="2"/>
      <sheetData sheetId="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  <sheetName val="Comprehensive Income Statement"/>
      <sheetName val="Statement of Cash Flows"/>
      <sheetName val="Statement of Financial Position"/>
      <sheetName val="Partners Capital"/>
      <sheetName val="Sheet1"/>
      <sheetName val="Inventory Table"/>
      <sheetName val="PPE Table"/>
      <sheetName val="Intangibles Table"/>
      <sheetName val="Derivatives Gain_Loss Table"/>
      <sheetName val="Derivative Positions Table_1"/>
      <sheetName val="Commodity Price Risk Table #1_1"/>
      <sheetName val="Commodity Price Risk Table #2_1"/>
      <sheetName val="Interest Rate Risk Table_1"/>
      <sheetName val="Fair Value Debt Table"/>
      <sheetName val="Effect of Derivatives on I_1"/>
      <sheetName val="Credit Facilities Table_1"/>
      <sheetName val="A1 Term Note Table_1"/>
      <sheetName val="Counterparty Credit Table_1"/>
      <sheetName val="Credit Concentration Table_1"/>
      <sheetName val="EDA Table_1"/>
      <sheetName val="Equity Issuances_1"/>
      <sheetName val="Derivative Activities Table - 2"/>
      <sheetName val="A1 Term Note Maturities Table_1"/>
      <sheetName val="Distribution SERIES AC_2"/>
      <sheetName val="Level 3 FMV - Table_1"/>
      <sheetName val="Distribution Table"/>
      <sheetName val="EPU Table"/>
      <sheetName val="Distribution Partners Table"/>
      <sheetName val="Effect of Derivatives on B_1"/>
      <sheetName val="Inputs to Fair Value Table"/>
      <sheetName val="Segment Table CY"/>
      <sheetName val="Segment Table PY"/>
      <sheetName val="Segment Table PY2"/>
      <sheetName val="Availability Liquidity Table"/>
      <sheetName val="Cash Flow Analysis Table"/>
      <sheetName val="Financing Activity Table"/>
      <sheetName val="Corporate Interest Table - CY"/>
      <sheetName val="Statement of Partners' Captial"/>
      <sheetName val="Ownership Interest Table"/>
      <sheetName val="Debt Summary Table"/>
      <sheetName val="Debt Maturities Table"/>
      <sheetName val="Future Minimum Commit. Table"/>
      <sheetName val="NEO Performance Measures T_1"/>
      <sheetName val="NEO Performance Measures T_2"/>
      <sheetName val="NEO Performance Measures T_3"/>
      <sheetName val="Incentive Target Table"/>
      <sheetName val="Actual NEO Perform. Multip_1"/>
      <sheetName val="Actual NEO STIP Table"/>
      <sheetName val="FN to Table - Stock Award_1"/>
      <sheetName val="FN to Table - Option Award_1"/>
      <sheetName val="FN to Table - Option Award_2"/>
      <sheetName val="FN to Table - Option Award_3"/>
      <sheetName val="Other Comp. Table"/>
      <sheetName val="Outstanding Award Table"/>
      <sheetName val="Lakehead Tariffs Table"/>
      <sheetName val="FN to Table - Award Grants_1"/>
      <sheetName val="Interest of GP in Partnership"/>
      <sheetName val="(SD) Purchase Commitments"/>
      <sheetName val="Capital Spending"/>
      <sheetName val="Result of Ops Corporate"/>
      <sheetName val="Results of Ops - Liquids"/>
      <sheetName val="NEO Performance Measures T_4"/>
      <sheetName val="NEO Performance Measures T_5"/>
      <sheetName val="Line 6B Cost Table"/>
      <sheetName val="Effect of Derivatives on I_S"/>
      <sheetName val="Gross to Net Reconciliatio_1"/>
      <sheetName val="Level 3 Roll Forward Table"/>
      <sheetName val="Supplemental Cash Flow Table"/>
      <sheetName val="Results of Operations Table"/>
      <sheetName val="Derivative Activities Table - 1"/>
      <sheetName val="Results of Ops Natural Gas"/>
      <sheetName val="NG Deriv Gain_Loss Table - CY"/>
      <sheetName val="Results of Ops Marketing"/>
      <sheetName val="ARO Table"/>
      <sheetName val="Senior Notes Table"/>
      <sheetName val="Interest Table"/>
      <sheetName val="Equity Issuances - Related_1"/>
      <sheetName val="Quarterly Financial Data Table"/>
      <sheetName val="Income Tax Table"/>
      <sheetName val="Debt Risk Table"/>
      <sheetName val="Distribution Partners Table_1"/>
      <sheetName val="Future Minimum Commit. Table_1"/>
      <sheetName val="Percentage of Op Results Table"/>
      <sheetName val="Performance Multiplier Table"/>
      <sheetName val="Long-Term Incentive Table"/>
      <sheetName val="Summary Comp. Table"/>
      <sheetName val="Awards Grant Table"/>
      <sheetName val="FN to Table - Exercise Pri_1"/>
      <sheetName val="Option Exercise Table"/>
      <sheetName val="Pension Entitlement Table"/>
      <sheetName val="Pension Benefit Table"/>
      <sheetName val="Termination Table"/>
      <sheetName val="Director Comp. Table"/>
      <sheetName val="Insurance Type"/>
      <sheetName val="Lakehead Volumes Table"/>
      <sheetName val="North Dakota Tariffs Table"/>
      <sheetName val="Unit Price Table"/>
      <sheetName val="Selected Financial Data Table"/>
      <sheetName val="FN to Finan. Data Table - Acq."/>
      <sheetName val="FN to Finan. Data Table -_1"/>
      <sheetName val="FN to Finan. Data Table -_2"/>
      <sheetName val="FN to Finan. Data Table -_3"/>
      <sheetName val="Audit Fee Table"/>
      <sheetName val="Glossary"/>
      <sheetName val="Director &amp; Officers"/>
      <sheetName val="Security Ownership - Benef_1"/>
      <sheetName val="Security Ownership - Manag_1"/>
      <sheetName val="Cash Distributions Table"/>
      <sheetName val="Trucking &amp; NGL Marketing Table"/>
      <sheetName val="Trucking &amp; NGL Marketing T_1"/>
      <sheetName val="Mid-Continent Tariffs Table"/>
      <sheetName val="Unrecognized Tax Benefits"/>
      <sheetName val="Corporate Interest Table - PY"/>
      <sheetName val="NG Deriv Gain_Loss Table - PY"/>
      <sheetName val="Future Prospects - Table"/>
      <sheetName val="NG-Future Prospects Tab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rtality Tables"/>
      <sheetName val="Excess Interest Calc"/>
      <sheetName val="Notes"/>
      <sheetName val="Scenarios"/>
      <sheetName val="Rand Ret Age Calc"/>
      <sheetName val="BusUnit"/>
      <sheetName val="Budget"/>
      <sheetName val="Census"/>
      <sheetName val="Indiv Calc"/>
      <sheetName val="SummAllInput"/>
      <sheetName val="SummbyExec"/>
      <sheetName val="Scenario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and instructions"/>
      <sheetName val="Report Parameters"/>
      <sheetName val="Control Panel"/>
      <sheetName val="Accounting Disclosure"/>
      <sheetName val="NPPC Detail Results"/>
      <sheetName val="APPENDIX A Disclosure"/>
      <sheetName val="APPENDIX B NPPC"/>
      <sheetName val="APPENDIX C Assets"/>
      <sheetName val="APPENDIX C ASC 820"/>
      <sheetName val="APPENDIX D Add Info"/>
    </sheetNames>
    <sheetDataSet>
      <sheetData sheetId="0">
        <row r="17">
          <cell r="C17" t="str">
            <v>Enbridge Employee Services, Inc.</v>
          </cell>
        </row>
      </sheetData>
      <sheetData sheetId="1">
        <row r="7">
          <cell r="C7">
            <v>43465</v>
          </cell>
          <cell r="F7" t="str">
            <v>Dec 31, 2018</v>
          </cell>
        </row>
        <row r="8">
          <cell r="F8" t="str">
            <v>Dec 31, 2019</v>
          </cell>
        </row>
        <row r="10">
          <cell r="C10">
            <v>1</v>
          </cell>
        </row>
      </sheetData>
      <sheetData sheetId="2">
        <row r="1">
          <cell r="C1" t="b">
            <v>1</v>
          </cell>
          <cell r="K1" t="str">
            <v>Yes</v>
          </cell>
        </row>
        <row r="2">
          <cell r="C2" t="b">
            <v>0</v>
          </cell>
          <cell r="K2" t="str">
            <v>No</v>
          </cell>
        </row>
      </sheetData>
      <sheetData sheetId="3">
        <row r="1">
          <cell r="C1" t="str">
            <v>Plan ID Number</v>
          </cell>
        </row>
      </sheetData>
      <sheetData sheetId="4">
        <row r="1">
          <cell r="A1"/>
        </row>
      </sheetData>
      <sheetData sheetId="5">
        <row r="28">
          <cell r="C28">
            <v>764760170</v>
          </cell>
        </row>
      </sheetData>
      <sheetData sheetId="6">
        <row r="27">
          <cell r="C27">
            <v>21000000</v>
          </cell>
        </row>
      </sheetData>
      <sheetData sheetId="7"/>
      <sheetData sheetId="8"/>
      <sheetData sheetId="9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Forecast Cargoes 2007 2008 Mod"/>
      <sheetName val="Forecast Volumes 2007 2008 Mod"/>
      <sheetName val="Forecast Cargoes 2007 2008"/>
      <sheetName val="Forecast Volumes 2007 2008"/>
      <sheetName val="Cargo Selector"/>
      <sheetName val="Admin"/>
      <sheetName val="Actuals"/>
      <sheetName val="ActualsLegal"/>
      <sheetName val="CargoCalcs"/>
      <sheetName val="LakeCharlesCalcs"/>
      <sheetName val="ElbaCalcs"/>
      <sheetName val="ELBA III INPUTS"/>
      <sheetName val="DiversionCalcs"/>
      <sheetName val="MLOCalcs"/>
      <sheetName val="GACalcs"/>
      <sheetName val="Spare1Calcs"/>
      <sheetName val="ShippingInputs"/>
      <sheetName val="ShippingCalcs"/>
      <sheetName val="PowerCalcs"/>
      <sheetName val="PowerMLOCalcs"/>
      <sheetName val="PowerCalcsMassPower"/>
      <sheetName val="PowerCalcsLakeRoad"/>
      <sheetName val="LegalEntityCalcs"/>
      <sheetName val="BGGMOutputs"/>
      <sheetName val="BGLTOutputs"/>
      <sheetName val="BGLSOutputs"/>
      <sheetName val="BGECOutputs"/>
      <sheetName val="MSLOutputs"/>
      <sheetName val="BGDPOutputs"/>
      <sheetName val="PowerMLOOutputs"/>
      <sheetName val="Lake Road Operating Outputs"/>
      <sheetName val="MassPower Operating Outputs"/>
      <sheetName val="BGAPOutputs"/>
      <sheetName val="LegalElim"/>
      <sheetName val="LegalOutputs"/>
      <sheetName val="BusUnittoLegalDifferences"/>
      <sheetName val="BrindisiCalcs"/>
      <sheetName val="DragonCalcs"/>
      <sheetName val="ChileCalcs"/>
      <sheetName val="Spare2Calcs"/>
      <sheetName val="Spare3Calcs"/>
      <sheetName val="BrindisiOutputs"/>
      <sheetName val="DragonOutputs"/>
      <sheetName val="ChileOutputs"/>
      <sheetName val="Spare2Outputs"/>
      <sheetName val="Spare3Outputs"/>
      <sheetName val="LakeCharlesOutputs"/>
      <sheetName val="NGLOutputs"/>
      <sheetName val="ElbaOutputs"/>
      <sheetName val="OtherBGOutputs"/>
      <sheetName val="DiversionOutputs"/>
      <sheetName val="Spare1Outputs"/>
      <sheetName val="MLOOutputs"/>
      <sheetName val="GAOutputs"/>
      <sheetName val="ShippingMSLOutputs"/>
      <sheetName val="ShippingBGAPOutputs"/>
      <sheetName val="PowerOutputsDighton"/>
      <sheetName val="PowerOutputsMassPower"/>
      <sheetName val="PowerOutputsLakeRoad"/>
      <sheetName val="PowerOutputsMLO"/>
      <sheetName val="ElimOutputs"/>
      <sheetName val="ConsolOutputs"/>
      <sheetName val="SavedScenario31"/>
      <sheetName val="$70"/>
      <sheetName val="SavedScenario30"/>
      <sheetName val="Change in Power MLO"/>
      <sheetName val="SavedScenario29"/>
      <sheetName val="Change in Dragon 2"/>
      <sheetName val="SavedScenario28"/>
      <sheetName val="Masspower 3"/>
      <sheetName val="SavedScenario27"/>
      <sheetName val="Lake Road 3"/>
      <sheetName val="SavedScenario26"/>
      <sheetName val="Dighton 3"/>
      <sheetName val="SavedScenario25"/>
      <sheetName val="Change in MLO"/>
      <sheetName val="SavedScenario24"/>
      <sheetName val="Change in MLO Gas"/>
      <sheetName val="SavedScenario23"/>
      <sheetName val="Dragon terminal costs"/>
      <sheetName val="SavedScenario22"/>
      <sheetName val="Diversion Payments Chile_Dragon"/>
      <sheetName val="SavedScenario21"/>
      <sheetName val="Diversion Payment Elba"/>
      <sheetName val="SavedScenario20"/>
      <sheetName val="Incremental Margins and 2010"/>
      <sheetName val="SavedScenario19"/>
      <sheetName val="Cargo changes 2010"/>
      <sheetName val="SavedScenario18"/>
      <sheetName val="Masspower 2"/>
      <sheetName val="SavedScenario17"/>
      <sheetName val="Lake Road 2"/>
      <sheetName val="SavedScenario16"/>
      <sheetName val="Dighton 2"/>
      <sheetName val="SavedScenario15"/>
      <sheetName val="Chile Change from Base to Incr"/>
      <sheetName val="SavedScenario14"/>
      <sheetName val="Dragon"/>
      <sheetName val="SavedScenario13"/>
      <sheetName val="Change in Var Cost at LC and EI"/>
      <sheetName val="SavedScenario12"/>
      <sheetName val="Div Pmt"/>
      <sheetName val="SavedScenario11"/>
      <sheetName val="Incremental Margins"/>
      <sheetName val="SavedScenario10"/>
      <sheetName val="Cargo shift LC_Elba"/>
      <sheetName val="SavedScenario9"/>
      <sheetName val="Elba TP"/>
      <sheetName val="SavedScenario8"/>
      <sheetName val="ALNGT_X2"/>
      <sheetName val="SavedScenario7"/>
      <sheetName val="Change in Boil off to S&amp;O"/>
      <sheetName val="SavedScenario6"/>
      <sheetName val="EI Transfer Price"/>
      <sheetName val="SavedScenario5"/>
      <sheetName val="PFLE_Roll_Up"/>
      <sheetName val="SavedScenario4"/>
      <sheetName val="ALNGT_X"/>
      <sheetName val="SavedScenario3"/>
      <sheetName val="OK LNG_Shipping"/>
      <sheetName val="SavedScenario2"/>
      <sheetName val="Cargo changes"/>
      <sheetName val="SavedScenario1"/>
      <sheetName val="Europe_Diversions"/>
      <sheetName val="PowerOutputs"/>
      <sheetName val="CognosOutputs"/>
    </sheetNames>
    <sheetDataSet>
      <sheetData sheetId="0"/>
      <sheetData sheetId="1"/>
      <sheetData sheetId="2"/>
      <sheetData sheetId="3"/>
      <sheetData sheetId="4"/>
      <sheetData sheetId="5"/>
      <sheetData sheetId="6">
        <row r="115">
          <cell r="F115">
            <v>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&amp; Year"/>
      <sheetName val="Enbridge Pipelines (B-12)"/>
      <sheetName val="Sub-segments of Cdn Main System"/>
      <sheetName val="NW (C-11)"/>
      <sheetName val="Sub-segments of NW System"/>
      <sheetName val="Saskatchewan Segments"/>
      <sheetName val="INT.EXP.IPL.NW.PROD"/>
      <sheetName val="Segs Earn (A-4)"/>
      <sheetName val="Leg Earn (A-5)"/>
      <sheetName val="Cashflow (A-6)"/>
      <sheetName val="Bal Sheet (A-7)"/>
      <sheetName val="0301com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 - Only Finance"/>
      <sheetName val="Output-&gt;&gt;"/>
      <sheetName val="1. Pivot - BU, Job Activ."/>
      <sheetName val="2. HC - BU, Job Activ."/>
      <sheetName val="3. HC - Location, Job Activ."/>
      <sheetName val="4. HC - Location, BU"/>
      <sheetName val="1. S&amp;L - ENB"/>
      <sheetName val="2. S&amp;L - ENB Spans Categ."/>
      <sheetName val="3. S&amp;L - Job. Activ, BUs"/>
      <sheetName val="1. Model - Job Activity"/>
      <sheetName val="1a. Finance Sub Activities"/>
      <sheetName val="References-&gt;&gt;"/>
      <sheetName val="Job Category"/>
      <sheetName val="ENB Revenue"/>
      <sheetName val="Database-&gt;&gt;"/>
      <sheetName val="Raw Data (DNT)"/>
      <sheetName val="Reference Table (for seps eyes)"/>
      <sheetName val="Sheet6"/>
      <sheetName val="Raw Data"/>
      <sheetName val="Employee Layers"/>
      <sheetName val="Old Output-&gt;&gt;"/>
      <sheetName val="Tbl - Job Activ. Spans"/>
      <sheetName val="Tbl - Old BU, Old Job. Func."/>
      <sheetName val="Tbl - New BU, New Job. Activ."/>
      <sheetName val="Tbl - JA by Location States"/>
      <sheetName val="Tbl - Employee or Contr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1"/>
      <sheetName val="INDEX2"/>
      <sheetName val="1998"/>
      <sheetName val="Input"/>
      <sheetName val="MLP Performance"/>
      <sheetName val="ASSUM 1"/>
      <sheetName val="TAXDEPR 144A"/>
      <sheetName val="MACRS, 10 Month Year,  HY conv"/>
    </sheetNames>
    <sheetDataSet>
      <sheetData sheetId="0" refreshError="1">
        <row r="13">
          <cell r="HI13" t="str">
            <v>1985</v>
          </cell>
          <cell r="HP13">
            <v>26.129000000000001</v>
          </cell>
        </row>
        <row r="14">
          <cell r="HI14" t="str">
            <v>F</v>
          </cell>
          <cell r="HP14">
            <v>26</v>
          </cell>
        </row>
        <row r="15">
          <cell r="HI15" t="str">
            <v>M</v>
          </cell>
          <cell r="HP15">
            <v>26.75</v>
          </cell>
        </row>
        <row r="16">
          <cell r="HI16" t="str">
            <v>A</v>
          </cell>
          <cell r="HP16">
            <v>27.25</v>
          </cell>
        </row>
        <row r="17">
          <cell r="HI17" t="str">
            <v>M</v>
          </cell>
          <cell r="HP17">
            <v>27.75</v>
          </cell>
        </row>
        <row r="18">
          <cell r="HI18" t="str">
            <v>J</v>
          </cell>
          <cell r="HP18">
            <v>27.5</v>
          </cell>
        </row>
        <row r="19">
          <cell r="HI19" t="str">
            <v>J</v>
          </cell>
          <cell r="HP19">
            <v>27.25</v>
          </cell>
        </row>
        <row r="20">
          <cell r="HI20" t="str">
            <v>A</v>
          </cell>
          <cell r="HP20">
            <v>27.25</v>
          </cell>
        </row>
        <row r="21">
          <cell r="HI21" t="str">
            <v>S</v>
          </cell>
          <cell r="HP21">
            <v>27.5</v>
          </cell>
        </row>
        <row r="22">
          <cell r="HI22" t="str">
            <v>O</v>
          </cell>
          <cell r="HP22">
            <v>27.75</v>
          </cell>
        </row>
        <row r="23">
          <cell r="HI23" t="str">
            <v>N</v>
          </cell>
          <cell r="HP23">
            <v>28</v>
          </cell>
        </row>
        <row r="24">
          <cell r="HI24" t="str">
            <v>D</v>
          </cell>
          <cell r="HP24">
            <v>28.5</v>
          </cell>
        </row>
        <row r="25">
          <cell r="HI25" t="str">
            <v>1986</v>
          </cell>
          <cell r="HP25">
            <v>25.927399999999999</v>
          </cell>
        </row>
        <row r="26">
          <cell r="HI26" t="str">
            <v>F</v>
          </cell>
          <cell r="HP26">
            <v>18.607099999999999</v>
          </cell>
        </row>
        <row r="27">
          <cell r="HI27" t="str">
            <v>M</v>
          </cell>
          <cell r="HP27">
            <v>14.871</v>
          </cell>
        </row>
        <row r="28">
          <cell r="HI28" t="str">
            <v>A</v>
          </cell>
          <cell r="HP28">
            <v>13</v>
          </cell>
        </row>
        <row r="29">
          <cell r="HI29" t="str">
            <v>M</v>
          </cell>
          <cell r="HP29">
            <v>14.2258</v>
          </cell>
        </row>
        <row r="30">
          <cell r="HI30" t="str">
            <v>J</v>
          </cell>
          <cell r="HP30">
            <v>14.1333</v>
          </cell>
        </row>
        <row r="31">
          <cell r="HI31" t="str">
            <v>J</v>
          </cell>
          <cell r="HP31">
            <v>11.814500000000001</v>
          </cell>
        </row>
        <row r="32">
          <cell r="HI32" t="str">
            <v>A</v>
          </cell>
          <cell r="HP32">
            <v>13.25</v>
          </cell>
        </row>
        <row r="33">
          <cell r="HI33" t="str">
            <v>S</v>
          </cell>
          <cell r="HP33">
            <v>14.3917</v>
          </cell>
        </row>
        <row r="34">
          <cell r="C34">
            <v>3.85</v>
          </cell>
          <cell r="AT34">
            <v>3.99</v>
          </cell>
          <cell r="BV34">
            <v>4.0199999999999996</v>
          </cell>
          <cell r="HI34" t="str">
            <v>O</v>
          </cell>
          <cell r="HP34">
            <v>14</v>
          </cell>
        </row>
        <row r="35">
          <cell r="C35">
            <v>2.81</v>
          </cell>
          <cell r="AT35">
            <v>2.89</v>
          </cell>
          <cell r="BV35">
            <v>2.92</v>
          </cell>
          <cell r="HI35" t="str">
            <v>N</v>
          </cell>
          <cell r="HP35">
            <v>14</v>
          </cell>
        </row>
        <row r="36">
          <cell r="C36">
            <v>1.65</v>
          </cell>
          <cell r="AT36">
            <v>1.75</v>
          </cell>
          <cell r="BV36">
            <v>1.8</v>
          </cell>
          <cell r="HI36" t="str">
            <v>D</v>
          </cell>
          <cell r="HP36">
            <v>14.6129</v>
          </cell>
        </row>
        <row r="37">
          <cell r="C37">
            <v>1.75</v>
          </cell>
          <cell r="AT37">
            <v>1.8</v>
          </cell>
          <cell r="BV37">
            <v>1.83</v>
          </cell>
          <cell r="HI37" t="str">
            <v>1987</v>
          </cell>
          <cell r="HP37">
            <v>17.145199999999999</v>
          </cell>
        </row>
        <row r="38">
          <cell r="C38">
            <v>2.06</v>
          </cell>
          <cell r="AT38">
            <v>2.09</v>
          </cell>
          <cell r="BV38">
            <v>2.14</v>
          </cell>
          <cell r="HI38" t="str">
            <v>F</v>
          </cell>
          <cell r="HP38">
            <v>17.285699999999999</v>
          </cell>
        </row>
        <row r="39">
          <cell r="C39">
            <v>2.2400000000000002</v>
          </cell>
          <cell r="AT39">
            <v>2.27</v>
          </cell>
          <cell r="BV39">
            <v>2.29</v>
          </cell>
          <cell r="HI39" t="str">
            <v>M</v>
          </cell>
          <cell r="HP39">
            <v>17.2258</v>
          </cell>
        </row>
        <row r="40">
          <cell r="C40">
            <v>2.08</v>
          </cell>
          <cell r="AT40">
            <v>2.13</v>
          </cell>
          <cell r="BV40">
            <v>2.17</v>
          </cell>
          <cell r="HI40" t="str">
            <v>A</v>
          </cell>
          <cell r="HP40">
            <v>17.5</v>
          </cell>
        </row>
        <row r="41">
          <cell r="C41">
            <v>2.12</v>
          </cell>
          <cell r="AT41">
            <v>2.15</v>
          </cell>
          <cell r="BV41">
            <v>2.1800000000000002</v>
          </cell>
          <cell r="HI41" t="str">
            <v>M</v>
          </cell>
          <cell r="HP41">
            <v>18.1129</v>
          </cell>
        </row>
        <row r="42">
          <cell r="C42">
            <v>2.4900000000000002</v>
          </cell>
          <cell r="AT42">
            <v>2.54</v>
          </cell>
          <cell r="BV42">
            <v>2.5299999999999998</v>
          </cell>
          <cell r="HI42" t="str">
            <v>J</v>
          </cell>
          <cell r="HP42">
            <v>18.7333</v>
          </cell>
        </row>
        <row r="43">
          <cell r="C43">
            <v>3.06</v>
          </cell>
          <cell r="AT43">
            <v>3.16</v>
          </cell>
          <cell r="BV43">
            <v>3.13</v>
          </cell>
          <cell r="HI43" t="str">
            <v>J</v>
          </cell>
          <cell r="HP43">
            <v>19.661300000000001</v>
          </cell>
        </row>
        <row r="44">
          <cell r="C44">
            <v>3.18</v>
          </cell>
          <cell r="AT44">
            <v>3.28</v>
          </cell>
          <cell r="BV44">
            <v>3.26</v>
          </cell>
          <cell r="HI44" t="str">
            <v>A</v>
          </cell>
          <cell r="HP44">
            <v>19.677399999999999</v>
          </cell>
        </row>
        <row r="45">
          <cell r="C45">
            <v>2.4300000000000002</v>
          </cell>
          <cell r="AT45">
            <v>2.5299999999999998</v>
          </cell>
          <cell r="BV45">
            <v>2.54</v>
          </cell>
          <cell r="HI45" t="str">
            <v>S</v>
          </cell>
          <cell r="HP45">
            <v>18.633299999999998</v>
          </cell>
        </row>
        <row r="46">
          <cell r="HI46" t="str">
            <v>O</v>
          </cell>
          <cell r="HP46">
            <v>18.7851</v>
          </cell>
        </row>
        <row r="47">
          <cell r="HI47" t="str">
            <v>N</v>
          </cell>
          <cell r="HP47">
            <v>18.333300000000001</v>
          </cell>
        </row>
        <row r="48">
          <cell r="HI48" t="str">
            <v>D</v>
          </cell>
          <cell r="HP48">
            <v>17.1935</v>
          </cell>
        </row>
        <row r="49">
          <cell r="HI49" t="str">
            <v>1988</v>
          </cell>
          <cell r="HP49">
            <v>16.5</v>
          </cell>
        </row>
        <row r="50">
          <cell r="HI50" t="str">
            <v>F</v>
          </cell>
          <cell r="HP50">
            <v>16.310300000000002</v>
          </cell>
        </row>
        <row r="51">
          <cell r="HI51" t="str">
            <v>M</v>
          </cell>
          <cell r="HP51">
            <v>15.629</v>
          </cell>
        </row>
        <row r="52">
          <cell r="HI52" t="str">
            <v>A</v>
          </cell>
          <cell r="HP52">
            <v>16.7667</v>
          </cell>
        </row>
        <row r="53">
          <cell r="HI53" t="str">
            <v>M</v>
          </cell>
          <cell r="HP53">
            <v>16.983899999999998</v>
          </cell>
        </row>
        <row r="54">
          <cell r="HI54" t="str">
            <v>J</v>
          </cell>
          <cell r="HP54">
            <v>16.2667</v>
          </cell>
        </row>
        <row r="55">
          <cell r="HI55" t="str">
            <v>J</v>
          </cell>
          <cell r="HP55">
            <v>14.9194</v>
          </cell>
        </row>
        <row r="56">
          <cell r="HI56" t="str">
            <v>A</v>
          </cell>
          <cell r="HP56">
            <v>14.798400000000001</v>
          </cell>
        </row>
        <row r="57">
          <cell r="HI57" t="str">
            <v>S</v>
          </cell>
          <cell r="HP57">
            <v>14.316700000000001</v>
          </cell>
        </row>
        <row r="58">
          <cell r="HI58" t="str">
            <v>O</v>
          </cell>
          <cell r="HP58">
            <v>13.6035</v>
          </cell>
        </row>
        <row r="59">
          <cell r="HI59" t="str">
            <v>N</v>
          </cell>
          <cell r="HP59">
            <v>12.975</v>
          </cell>
        </row>
        <row r="60">
          <cell r="HI60" t="str">
            <v>D</v>
          </cell>
          <cell r="HP60">
            <v>14.8065</v>
          </cell>
        </row>
        <row r="61">
          <cell r="HI61" t="str">
            <v>1989</v>
          </cell>
          <cell r="HP61">
            <v>16.814499999999999</v>
          </cell>
          <cell r="HR61">
            <v>18</v>
          </cell>
        </row>
        <row r="62">
          <cell r="HI62" t="str">
            <v>F</v>
          </cell>
          <cell r="HP62">
            <v>16.875</v>
          </cell>
          <cell r="HR62">
            <v>17.72</v>
          </cell>
        </row>
        <row r="63">
          <cell r="HI63" t="str">
            <v>M</v>
          </cell>
          <cell r="HP63">
            <v>18.370999999999999</v>
          </cell>
          <cell r="HR63">
            <v>19.43</v>
          </cell>
        </row>
        <row r="64">
          <cell r="HI64" t="str">
            <v>A</v>
          </cell>
          <cell r="HP64">
            <v>19.708300000000001</v>
          </cell>
          <cell r="HR64">
            <v>20.89</v>
          </cell>
        </row>
        <row r="65">
          <cell r="HI65" t="str">
            <v>M</v>
          </cell>
          <cell r="HP65">
            <v>19.1371</v>
          </cell>
          <cell r="HR65">
            <v>20</v>
          </cell>
        </row>
        <row r="66">
          <cell r="HI66" t="str">
            <v>J</v>
          </cell>
          <cell r="HP66">
            <v>19.024999999999999</v>
          </cell>
          <cell r="HR66">
            <v>19.96</v>
          </cell>
        </row>
        <row r="67">
          <cell r="HI67" t="str">
            <v>J</v>
          </cell>
          <cell r="HP67">
            <v>19.032299999999999</v>
          </cell>
          <cell r="HR67">
            <v>19.739999999999998</v>
          </cell>
        </row>
        <row r="68">
          <cell r="HI68" t="str">
            <v>A</v>
          </cell>
          <cell r="HP68">
            <v>17.5242</v>
          </cell>
          <cell r="HR68">
            <v>18.54</v>
          </cell>
        </row>
        <row r="69">
          <cell r="HI69" t="str">
            <v>S</v>
          </cell>
          <cell r="HP69">
            <v>18.466699999999999</v>
          </cell>
          <cell r="HR69">
            <v>19.579999999999998</v>
          </cell>
        </row>
        <row r="70">
          <cell r="HI70" t="str">
            <v>O</v>
          </cell>
          <cell r="HP70">
            <v>19.217700000000001</v>
          </cell>
          <cell r="HR70">
            <v>20.11</v>
          </cell>
        </row>
        <row r="71">
          <cell r="HI71" t="str">
            <v>N</v>
          </cell>
          <cell r="HP71">
            <v>19</v>
          </cell>
          <cell r="HR71">
            <v>19.84</v>
          </cell>
        </row>
        <row r="72">
          <cell r="HI72" t="str">
            <v>D</v>
          </cell>
          <cell r="HP72">
            <v>19.903199999999998</v>
          </cell>
          <cell r="HR72">
            <v>20.93</v>
          </cell>
        </row>
        <row r="73">
          <cell r="HI73" t="str">
            <v>1990</v>
          </cell>
          <cell r="HP73">
            <v>21.467700000000001</v>
          </cell>
          <cell r="HR73">
            <v>22.64</v>
          </cell>
        </row>
        <row r="74">
          <cell r="HI74" t="str">
            <v>F</v>
          </cell>
          <cell r="HP74">
            <v>21.125</v>
          </cell>
          <cell r="HR74">
            <v>22.05</v>
          </cell>
        </row>
        <row r="75">
          <cell r="HI75" t="str">
            <v>M</v>
          </cell>
          <cell r="HP75">
            <v>19.483899999999998</v>
          </cell>
          <cell r="HR75">
            <v>20.41</v>
          </cell>
        </row>
        <row r="76">
          <cell r="HI76" t="str">
            <v>A</v>
          </cell>
          <cell r="HP76">
            <v>17.4833</v>
          </cell>
          <cell r="HR76">
            <v>18.579999999999998</v>
          </cell>
        </row>
        <row r="77">
          <cell r="HI77" t="str">
            <v>M</v>
          </cell>
          <cell r="HP77">
            <v>17.3065</v>
          </cell>
          <cell r="HR77">
            <v>18.46</v>
          </cell>
        </row>
        <row r="78">
          <cell r="HI78" t="str">
            <v>J</v>
          </cell>
          <cell r="HP78">
            <v>15.8833</v>
          </cell>
          <cell r="HR78">
            <v>16.86</v>
          </cell>
        </row>
        <row r="79">
          <cell r="HI79" t="str">
            <v>J</v>
          </cell>
          <cell r="HP79">
            <v>17.298400000000001</v>
          </cell>
          <cell r="HR79">
            <v>18.64</v>
          </cell>
        </row>
        <row r="80">
          <cell r="HI80" t="str">
            <v>A</v>
          </cell>
          <cell r="HP80">
            <v>25.8065</v>
          </cell>
          <cell r="HR80">
            <v>27.17</v>
          </cell>
        </row>
        <row r="81">
          <cell r="HI81" t="str">
            <v>S</v>
          </cell>
          <cell r="HP81">
            <v>31.791699999999999</v>
          </cell>
          <cell r="HR81">
            <v>33.68</v>
          </cell>
        </row>
        <row r="82">
          <cell r="HI82" t="str">
            <v>O</v>
          </cell>
          <cell r="HP82">
            <v>34.758099999999999</v>
          </cell>
          <cell r="HR82">
            <v>35.92</v>
          </cell>
        </row>
        <row r="83">
          <cell r="HI83" t="str">
            <v>N</v>
          </cell>
          <cell r="HP83">
            <v>31.008299999999998</v>
          </cell>
          <cell r="HR83">
            <v>32.32</v>
          </cell>
        </row>
        <row r="84">
          <cell r="HI84" t="str">
            <v>D</v>
          </cell>
          <cell r="HP84">
            <v>25.798400000000001</v>
          </cell>
          <cell r="HR84">
            <v>27.16</v>
          </cell>
        </row>
        <row r="85">
          <cell r="HI85" t="str">
            <v>1991</v>
          </cell>
          <cell r="HJ85" t="str">
            <v>91</v>
          </cell>
          <cell r="HN85">
            <v>1.4</v>
          </cell>
          <cell r="HO85">
            <v>1.41</v>
          </cell>
          <cell r="HP85">
            <v>23.145199999999999</v>
          </cell>
          <cell r="HR85">
            <v>24.7</v>
          </cell>
        </row>
        <row r="86">
          <cell r="HI86" t="str">
            <v>F</v>
          </cell>
          <cell r="HN86">
            <v>1.0900000000000001</v>
          </cell>
          <cell r="HO86">
            <v>1.07</v>
          </cell>
          <cell r="HP86">
            <v>19.339300000000001</v>
          </cell>
          <cell r="HR86">
            <v>20.54</v>
          </cell>
        </row>
        <row r="87">
          <cell r="HI87" t="str">
            <v>M</v>
          </cell>
          <cell r="HN87">
            <v>1.05</v>
          </cell>
          <cell r="HO87">
            <v>1.06</v>
          </cell>
          <cell r="HP87">
            <v>18.6129</v>
          </cell>
          <cell r="HR87">
            <v>19.88</v>
          </cell>
        </row>
        <row r="88">
          <cell r="HI88" t="str">
            <v>A</v>
          </cell>
          <cell r="HN88">
            <v>1.06</v>
          </cell>
          <cell r="HO88">
            <v>1.06</v>
          </cell>
          <cell r="HP88">
            <v>19.625</v>
          </cell>
          <cell r="HR88">
            <v>20.82</v>
          </cell>
        </row>
        <row r="89">
          <cell r="HI89" t="str">
            <v>M</v>
          </cell>
          <cell r="HN89">
            <v>1.05</v>
          </cell>
          <cell r="HO89">
            <v>1.05</v>
          </cell>
          <cell r="HP89">
            <v>20</v>
          </cell>
          <cell r="HR89">
            <v>21.27</v>
          </cell>
        </row>
        <row r="90">
          <cell r="HI90" t="str">
            <v>J</v>
          </cell>
          <cell r="HN90">
            <v>1.02</v>
          </cell>
          <cell r="HO90">
            <v>1.02</v>
          </cell>
          <cell r="HP90">
            <v>19</v>
          </cell>
          <cell r="HR90">
            <v>20.22</v>
          </cell>
        </row>
        <row r="91">
          <cell r="HI91" t="str">
            <v>J</v>
          </cell>
          <cell r="HN91">
            <v>0.95</v>
          </cell>
          <cell r="HO91">
            <v>0.96</v>
          </cell>
          <cell r="HP91">
            <v>20.233899999999998</v>
          </cell>
          <cell r="HR91">
            <v>21.43</v>
          </cell>
        </row>
        <row r="92">
          <cell r="HI92" t="str">
            <v>A</v>
          </cell>
          <cell r="HN92">
            <v>0.98</v>
          </cell>
          <cell r="HO92">
            <v>0.97</v>
          </cell>
          <cell r="HP92">
            <v>20.3871</v>
          </cell>
          <cell r="HR92">
            <v>21.681999999999999</v>
          </cell>
        </row>
        <row r="93">
          <cell r="HI93" t="str">
            <v>S</v>
          </cell>
          <cell r="HN93">
            <v>1.1399999999999999</v>
          </cell>
          <cell r="HO93">
            <v>1.0900000000000001</v>
          </cell>
          <cell r="HP93">
            <v>20.6083</v>
          </cell>
          <cell r="HR93">
            <v>21.856999999999999</v>
          </cell>
        </row>
        <row r="94">
          <cell r="HI94" t="str">
            <v>O</v>
          </cell>
          <cell r="HN94">
            <v>1.41</v>
          </cell>
          <cell r="HO94">
            <v>1.41</v>
          </cell>
          <cell r="HP94">
            <v>21.9435</v>
          </cell>
          <cell r="HR94">
            <v>23.23</v>
          </cell>
        </row>
        <row r="95">
          <cell r="HI95" t="str">
            <v>N</v>
          </cell>
          <cell r="HN95">
            <v>1.4</v>
          </cell>
          <cell r="HO95">
            <v>1.4</v>
          </cell>
          <cell r="HP95">
            <v>21.175000000000001</v>
          </cell>
          <cell r="HR95">
            <v>22.481999999999999</v>
          </cell>
        </row>
        <row r="96">
          <cell r="HI96" t="str">
            <v>D</v>
          </cell>
          <cell r="HN96">
            <v>1.45</v>
          </cell>
          <cell r="HO96">
            <v>1.45</v>
          </cell>
          <cell r="HP96">
            <v>18.266100000000002</v>
          </cell>
          <cell r="HR96">
            <v>19.532</v>
          </cell>
        </row>
        <row r="97">
          <cell r="HI97" t="str">
            <v>1992</v>
          </cell>
          <cell r="HJ97" t="str">
            <v>92</v>
          </cell>
          <cell r="HN97">
            <v>1.35</v>
          </cell>
          <cell r="HO97">
            <v>1.33</v>
          </cell>
          <cell r="HP97">
            <v>17.588699999999999</v>
          </cell>
          <cell r="HR97">
            <v>18.82</v>
          </cell>
        </row>
        <row r="98">
          <cell r="HI98" t="str">
            <v>F</v>
          </cell>
          <cell r="HN98">
            <v>0.95</v>
          </cell>
          <cell r="HO98">
            <v>0.95</v>
          </cell>
          <cell r="HP98">
            <v>17.7241</v>
          </cell>
          <cell r="HR98">
            <v>19.005299999999998</v>
          </cell>
        </row>
        <row r="99">
          <cell r="HI99" t="str">
            <v>M</v>
          </cell>
          <cell r="HN99">
            <v>1.07</v>
          </cell>
          <cell r="HO99">
            <v>1.05</v>
          </cell>
          <cell r="HP99">
            <v>17.588699999999999</v>
          </cell>
          <cell r="HR99">
            <v>18.9482</v>
          </cell>
        </row>
        <row r="100">
          <cell r="HI100" t="str">
            <v>A</v>
          </cell>
          <cell r="HN100">
            <v>1.1000000000000001</v>
          </cell>
          <cell r="HO100">
            <v>1.0900000000000001</v>
          </cell>
          <cell r="HP100">
            <v>18.916699999999999</v>
          </cell>
          <cell r="HR100">
            <v>20.255700000000001</v>
          </cell>
        </row>
        <row r="101">
          <cell r="HI101" t="str">
            <v>M</v>
          </cell>
          <cell r="HN101">
            <v>1.22</v>
          </cell>
          <cell r="HO101">
            <v>1.23</v>
          </cell>
          <cell r="HP101">
            <v>19.677399999999999</v>
          </cell>
          <cell r="HR101">
            <v>20.996500000000001</v>
          </cell>
        </row>
        <row r="102">
          <cell r="HI102" t="str">
            <v>J</v>
          </cell>
          <cell r="HN102">
            <v>1.33</v>
          </cell>
          <cell r="HO102">
            <v>1.34</v>
          </cell>
          <cell r="HP102">
            <v>21.074999999999999</v>
          </cell>
          <cell r="HR102">
            <v>22.3582</v>
          </cell>
        </row>
        <row r="103">
          <cell r="HI103" t="str">
            <v>J</v>
          </cell>
          <cell r="HN103">
            <v>1.18</v>
          </cell>
          <cell r="HO103">
            <v>1.18</v>
          </cell>
          <cell r="HP103">
            <v>20.4435</v>
          </cell>
          <cell r="HR103">
            <v>21.744499999999999</v>
          </cell>
        </row>
        <row r="104">
          <cell r="HI104" t="str">
            <v>A</v>
          </cell>
          <cell r="HN104">
            <v>1.54</v>
          </cell>
          <cell r="HO104">
            <v>1.54</v>
          </cell>
          <cell r="HP104">
            <v>20.008099999999999</v>
          </cell>
          <cell r="HR104">
            <v>21.2867</v>
          </cell>
        </row>
        <row r="105">
          <cell r="HI105" t="str">
            <v>S</v>
          </cell>
          <cell r="HN105">
            <v>1.67</v>
          </cell>
          <cell r="HO105">
            <v>1.65</v>
          </cell>
          <cell r="HP105">
            <v>20.574999999999999</v>
          </cell>
          <cell r="HR105">
            <v>21.915700000000001</v>
          </cell>
        </row>
        <row r="106">
          <cell r="HI106" t="str">
            <v>O</v>
          </cell>
          <cell r="HN106">
            <v>2.2000000000000002</v>
          </cell>
          <cell r="HO106">
            <v>2.19</v>
          </cell>
          <cell r="HP106">
            <v>20.379000000000001</v>
          </cell>
          <cell r="HR106">
            <v>21.706800000000001</v>
          </cell>
        </row>
        <row r="107">
          <cell r="HI107" t="str">
            <v>N</v>
          </cell>
          <cell r="HN107">
            <v>1.83</v>
          </cell>
          <cell r="HO107">
            <v>1.88</v>
          </cell>
          <cell r="HP107">
            <v>18.991700000000002</v>
          </cell>
          <cell r="HR107">
            <v>20.364699999999999</v>
          </cell>
        </row>
        <row r="108">
          <cell r="HI108" t="str">
            <v>D</v>
          </cell>
          <cell r="HN108">
            <v>1.88</v>
          </cell>
          <cell r="HO108">
            <v>1.88</v>
          </cell>
          <cell r="HP108">
            <v>18.072600000000001</v>
          </cell>
          <cell r="HR108">
            <v>19.405200000000001</v>
          </cell>
        </row>
        <row r="109">
          <cell r="HI109" t="str">
            <v>1993</v>
          </cell>
          <cell r="HJ109" t="str">
            <v>93</v>
          </cell>
          <cell r="HN109">
            <v>2.15</v>
          </cell>
          <cell r="HO109">
            <v>2.14</v>
          </cell>
          <cell r="HP109">
            <v>17.741900000000001</v>
          </cell>
          <cell r="HR109">
            <v>19.072500000000002</v>
          </cell>
        </row>
        <row r="110">
          <cell r="HI110" t="str">
            <v>F</v>
          </cell>
          <cell r="HN110">
            <v>1.6</v>
          </cell>
          <cell r="HO110">
            <v>1.62</v>
          </cell>
          <cell r="HP110">
            <v>18.732099999999999</v>
          </cell>
          <cell r="HR110">
            <v>20.0763</v>
          </cell>
        </row>
        <row r="111">
          <cell r="HI111" t="str">
            <v>M</v>
          </cell>
          <cell r="HN111">
            <v>1.73</v>
          </cell>
          <cell r="HO111">
            <v>1.73</v>
          </cell>
          <cell r="HP111">
            <v>18.9435</v>
          </cell>
          <cell r="HR111">
            <v>20.3565</v>
          </cell>
        </row>
        <row r="112">
          <cell r="HI112" t="str">
            <v>A</v>
          </cell>
          <cell r="HN112">
            <v>1.8</v>
          </cell>
          <cell r="HO112">
            <v>1.8</v>
          </cell>
          <cell r="HP112">
            <v>18.8583</v>
          </cell>
          <cell r="HR112">
            <v>20.310500000000001</v>
          </cell>
        </row>
        <row r="113">
          <cell r="HI113" t="str">
            <v>M</v>
          </cell>
          <cell r="HN113">
            <v>2.2000000000000002</v>
          </cell>
          <cell r="HO113">
            <v>2.2400000000000002</v>
          </cell>
          <cell r="HP113">
            <v>18.4758</v>
          </cell>
          <cell r="HR113">
            <v>19.978999999999999</v>
          </cell>
        </row>
        <row r="114">
          <cell r="HI114" t="str">
            <v>J</v>
          </cell>
          <cell r="HN114">
            <v>1.5</v>
          </cell>
          <cell r="HO114">
            <v>1.52</v>
          </cell>
          <cell r="HP114">
            <v>16.1935</v>
          </cell>
          <cell r="HR114">
            <v>17.895700000000001</v>
          </cell>
        </row>
        <row r="115">
          <cell r="HI115" t="str">
            <v>A</v>
          </cell>
          <cell r="HN115">
            <v>1.65</v>
          </cell>
          <cell r="HO115">
            <v>1.65</v>
          </cell>
          <cell r="HP115">
            <v>16.3871</v>
          </cell>
          <cell r="HR115">
            <v>18.013200000000001</v>
          </cell>
        </row>
        <row r="116">
          <cell r="HI116" t="str">
            <v>S</v>
          </cell>
          <cell r="HN116">
            <v>1.88</v>
          </cell>
          <cell r="HO116">
            <v>1.89</v>
          </cell>
          <cell r="HP116">
            <v>15.841699999999999</v>
          </cell>
          <cell r="HR116">
            <v>17.520499999999998</v>
          </cell>
        </row>
        <row r="117">
          <cell r="HI117" t="str">
            <v>O</v>
          </cell>
          <cell r="HN117">
            <v>1.71</v>
          </cell>
          <cell r="HO117">
            <v>1.72</v>
          </cell>
          <cell r="HP117">
            <v>16.548400000000001</v>
          </cell>
          <cell r="HR117">
            <v>18.172899999999998</v>
          </cell>
        </row>
        <row r="118">
          <cell r="HI118" t="str">
            <v>N</v>
          </cell>
          <cell r="HN118">
            <v>1.7</v>
          </cell>
          <cell r="HO118">
            <v>1.72</v>
          </cell>
          <cell r="HP118">
            <v>15.083299999999999</v>
          </cell>
          <cell r="HR118">
            <v>16.736999999999998</v>
          </cell>
        </row>
        <row r="119">
          <cell r="HI119" t="str">
            <v>D</v>
          </cell>
          <cell r="HN119">
            <v>2.23</v>
          </cell>
          <cell r="HO119">
            <v>2.19</v>
          </cell>
          <cell r="HP119">
            <v>12.8629</v>
          </cell>
          <cell r="HR119">
            <v>14.542400000000001</v>
          </cell>
        </row>
        <row r="120">
          <cell r="HI120" t="str">
            <v>1994</v>
          </cell>
          <cell r="HJ120" t="str">
            <v>94</v>
          </cell>
          <cell r="HN120">
            <v>1.88</v>
          </cell>
          <cell r="HO120">
            <v>1.86</v>
          </cell>
          <cell r="HP120">
            <v>13.3306</v>
          </cell>
          <cell r="HR120">
            <v>15.02</v>
          </cell>
        </row>
        <row r="121">
          <cell r="HI121" t="str">
            <v>F</v>
          </cell>
          <cell r="HN121">
            <v>1.76</v>
          </cell>
          <cell r="HO121">
            <v>1.76</v>
          </cell>
          <cell r="HP121">
            <v>13.0982</v>
          </cell>
          <cell r="HR121">
            <v>14.78</v>
          </cell>
        </row>
        <row r="122">
          <cell r="HI122" t="str">
            <v>M</v>
          </cell>
          <cell r="HN122">
            <v>1.86</v>
          </cell>
          <cell r="HO122">
            <v>1.87</v>
          </cell>
          <cell r="HP122">
            <v>13.048400000000001</v>
          </cell>
          <cell r="HR122">
            <v>14.65</v>
          </cell>
        </row>
        <row r="123">
          <cell r="HI123" t="str">
            <v>A</v>
          </cell>
          <cell r="HN123">
            <v>1.52</v>
          </cell>
          <cell r="HO123">
            <v>1.52</v>
          </cell>
          <cell r="HP123">
            <v>14.7333</v>
          </cell>
          <cell r="HR123">
            <v>16.329999999999998</v>
          </cell>
        </row>
        <row r="124">
          <cell r="HI124" t="str">
            <v>M</v>
          </cell>
          <cell r="HN124">
            <v>1.55</v>
          </cell>
          <cell r="HO124">
            <v>1.56</v>
          </cell>
          <cell r="HP124">
            <v>16.6371</v>
          </cell>
          <cell r="HR124">
            <v>17.829999999999998</v>
          </cell>
        </row>
        <row r="125">
          <cell r="HI125" t="str">
            <v>J</v>
          </cell>
          <cell r="HN125">
            <v>1.32</v>
          </cell>
          <cell r="HO125">
            <v>1.31</v>
          </cell>
          <cell r="HP125">
            <v>17.808299999999999</v>
          </cell>
          <cell r="HR125">
            <v>19.07</v>
          </cell>
        </row>
        <row r="126">
          <cell r="HI126" t="str">
            <v>J</v>
          </cell>
          <cell r="HN126">
            <v>1.39</v>
          </cell>
          <cell r="HO126">
            <v>1.39</v>
          </cell>
          <cell r="HP126">
            <v>18.298400000000001</v>
          </cell>
          <cell r="HR126">
            <v>19.63</v>
          </cell>
        </row>
        <row r="127">
          <cell r="HI127" t="str">
            <v>A</v>
          </cell>
          <cell r="HN127">
            <v>1.39</v>
          </cell>
          <cell r="HO127">
            <v>1.39</v>
          </cell>
          <cell r="HP127">
            <v>16.741900000000001</v>
          </cell>
          <cell r="HR127">
            <v>19.38</v>
          </cell>
        </row>
        <row r="128">
          <cell r="HI128" t="str">
            <v>S</v>
          </cell>
          <cell r="HN128">
            <v>1.33</v>
          </cell>
          <cell r="HO128">
            <v>1.34</v>
          </cell>
          <cell r="HP128">
            <v>15.85</v>
          </cell>
          <cell r="HR128">
            <v>17.47</v>
          </cell>
        </row>
        <row r="129">
          <cell r="HI129" t="str">
            <v>O</v>
          </cell>
          <cell r="HN129">
            <v>1.1599999999999999</v>
          </cell>
          <cell r="HO129">
            <v>1.1499999999999999</v>
          </cell>
          <cell r="HP129">
            <v>16.1129</v>
          </cell>
          <cell r="HR129">
            <v>17.71</v>
          </cell>
        </row>
        <row r="130">
          <cell r="HI130" t="str">
            <v>N</v>
          </cell>
          <cell r="HN130">
            <v>1.44</v>
          </cell>
          <cell r="HO130">
            <v>1.44</v>
          </cell>
          <cell r="HP130">
            <v>16.441700000000001</v>
          </cell>
          <cell r="HR130">
            <v>18.100000000000001</v>
          </cell>
        </row>
        <row r="131">
          <cell r="HI131" t="str">
            <v>D</v>
          </cell>
          <cell r="HN131">
            <v>1.57</v>
          </cell>
          <cell r="HO131">
            <v>1.57</v>
          </cell>
          <cell r="HP131">
            <v>15.4839</v>
          </cell>
          <cell r="HR131">
            <v>17.16</v>
          </cell>
        </row>
        <row r="132">
          <cell r="HI132" t="str">
            <v>1995</v>
          </cell>
          <cell r="HJ132" t="str">
            <v>95</v>
          </cell>
          <cell r="HN132">
            <v>1.35</v>
          </cell>
          <cell r="HO132">
            <v>1.34</v>
          </cell>
          <cell r="HP132">
            <v>16.427399999999999</v>
          </cell>
          <cell r="HR132">
            <v>17.993300000000001</v>
          </cell>
        </row>
        <row r="133">
          <cell r="HI133" t="str">
            <v>F</v>
          </cell>
          <cell r="HN133">
            <v>1.06</v>
          </cell>
          <cell r="HO133">
            <v>1.06</v>
          </cell>
          <cell r="HP133">
            <v>17.151800000000001</v>
          </cell>
          <cell r="HR133">
            <v>18.534700000000001</v>
          </cell>
        </row>
        <row r="134">
          <cell r="HI134" t="str">
            <v>M</v>
          </cell>
          <cell r="HN134">
            <v>1.05</v>
          </cell>
          <cell r="HO134">
            <v>1.05</v>
          </cell>
          <cell r="HP134">
            <v>16.870999999999999</v>
          </cell>
          <cell r="HR134">
            <v>18.5535</v>
          </cell>
        </row>
        <row r="135">
          <cell r="HI135" t="str">
            <v>A</v>
          </cell>
          <cell r="HN135">
            <v>1.05</v>
          </cell>
          <cell r="HO135">
            <v>1.05</v>
          </cell>
          <cell r="HP135">
            <v>18.183299999999999</v>
          </cell>
          <cell r="HR135">
            <v>19.887899999999998</v>
          </cell>
        </row>
        <row r="136">
          <cell r="HI136" t="str">
            <v>M</v>
          </cell>
          <cell r="HN136">
            <v>1.07</v>
          </cell>
          <cell r="HO136">
            <v>1.07</v>
          </cell>
          <cell r="HP136">
            <v>17.935500000000001</v>
          </cell>
          <cell r="HR136">
            <v>19.740500000000001</v>
          </cell>
        </row>
        <row r="137">
          <cell r="HI137" t="str">
            <v>J</v>
          </cell>
          <cell r="HN137">
            <v>1.1399999999999999</v>
          </cell>
          <cell r="HO137">
            <v>1.1399999999999999</v>
          </cell>
          <cell r="HP137">
            <v>16.741700000000002</v>
          </cell>
          <cell r="HR137">
            <v>18.400500000000001</v>
          </cell>
        </row>
        <row r="138">
          <cell r="HI138" t="str">
            <v>J</v>
          </cell>
          <cell r="HN138">
            <v>0.98</v>
          </cell>
          <cell r="HO138">
            <v>0.97</v>
          </cell>
          <cell r="HP138">
            <v>15.5242</v>
          </cell>
          <cell r="HR138">
            <v>17.256799999999998</v>
          </cell>
        </row>
        <row r="139">
          <cell r="HI139" t="str">
            <v>A</v>
          </cell>
          <cell r="HN139">
            <v>0.84</v>
          </cell>
          <cell r="HO139">
            <v>0.84</v>
          </cell>
          <cell r="HP139">
            <v>16.3306</v>
          </cell>
          <cell r="HR139">
            <v>17.8126</v>
          </cell>
        </row>
        <row r="140">
          <cell r="HI140" t="str">
            <v>S</v>
          </cell>
          <cell r="HN140">
            <v>0.95</v>
          </cell>
          <cell r="HO140">
            <v>0.95</v>
          </cell>
          <cell r="HP140">
            <v>16.55</v>
          </cell>
          <cell r="HR140">
            <v>18.207999999999998</v>
          </cell>
        </row>
        <row r="141">
          <cell r="HI141" t="str">
            <v>O</v>
          </cell>
          <cell r="HN141">
            <v>1.04</v>
          </cell>
          <cell r="HO141">
            <v>1.04</v>
          </cell>
          <cell r="HP141">
            <v>15.6935</v>
          </cell>
          <cell r="HR141">
            <v>17.387699999999999</v>
          </cell>
        </row>
        <row r="142">
          <cell r="HI142" t="str">
            <v>N</v>
          </cell>
          <cell r="HN142">
            <v>1.25</v>
          </cell>
          <cell r="HO142">
            <v>1.25</v>
          </cell>
          <cell r="HP142">
            <v>16.2667</v>
          </cell>
          <cell r="HR142">
            <v>17.998000000000001</v>
          </cell>
        </row>
        <row r="143">
          <cell r="HI143" t="str">
            <v>D</v>
          </cell>
          <cell r="HN143">
            <v>1.31</v>
          </cell>
          <cell r="HO143">
            <v>1.32</v>
          </cell>
          <cell r="HP143">
            <v>17.564499999999999</v>
          </cell>
          <cell r="HR143">
            <v>19.030999999999999</v>
          </cell>
        </row>
        <row r="144">
          <cell r="HI144" t="str">
            <v>1996</v>
          </cell>
          <cell r="HJ144" t="str">
            <v>96</v>
          </cell>
          <cell r="HN144">
            <v>1.26</v>
          </cell>
          <cell r="HO144">
            <v>1.24</v>
          </cell>
          <cell r="HP144">
            <v>17.346774</v>
          </cell>
          <cell r="HR144">
            <v>18.700500000000002</v>
          </cell>
        </row>
        <row r="145">
          <cell r="HI145" t="str">
            <v>F</v>
          </cell>
          <cell r="HN145">
            <v>1.1599999999999999</v>
          </cell>
          <cell r="HO145">
            <v>1.18</v>
          </cell>
          <cell r="HP145">
            <v>17.206897000000001</v>
          </cell>
          <cell r="HR145">
            <v>18.782499999999999</v>
          </cell>
        </row>
        <row r="146">
          <cell r="HI146" t="str">
            <v>M</v>
          </cell>
          <cell r="HN146">
            <v>1.1599999999999999</v>
          </cell>
          <cell r="HO146">
            <v>1.1599999999999999</v>
          </cell>
          <cell r="HP146">
            <v>19.588709999999999</v>
          </cell>
          <cell r="HR146">
            <v>21.181899999999999</v>
          </cell>
        </row>
        <row r="147">
          <cell r="HI147" t="str">
            <v>A</v>
          </cell>
          <cell r="HN147">
            <v>1.06</v>
          </cell>
          <cell r="HO147">
            <v>1.06</v>
          </cell>
          <cell r="HP147">
            <v>21.766667000000002</v>
          </cell>
          <cell r="HR147">
            <v>23.295200000000001</v>
          </cell>
        </row>
        <row r="148">
          <cell r="HI148" t="str">
            <v>M</v>
          </cell>
          <cell r="HN148">
            <v>1.06</v>
          </cell>
          <cell r="HO148">
            <v>1.05</v>
          </cell>
          <cell r="HP148">
            <v>19.524194000000001</v>
          </cell>
          <cell r="HR148">
            <v>21.091799999999999</v>
          </cell>
        </row>
        <row r="149">
          <cell r="HI149" t="str">
            <v>J</v>
          </cell>
          <cell r="HN149">
            <v>1.06</v>
          </cell>
          <cell r="HO149">
            <v>1.06</v>
          </cell>
          <cell r="HP149">
            <v>18.841667000000001</v>
          </cell>
          <cell r="HR149">
            <v>20.43</v>
          </cell>
        </row>
        <row r="150">
          <cell r="HI150" t="str">
            <v>J</v>
          </cell>
          <cell r="HN150">
            <v>1.18</v>
          </cell>
          <cell r="HO150">
            <v>1.18</v>
          </cell>
          <cell r="HP150">
            <v>19.741935000000002</v>
          </cell>
          <cell r="HR150">
            <v>21.25</v>
          </cell>
        </row>
        <row r="151">
          <cell r="HI151" t="str">
            <v>A</v>
          </cell>
          <cell r="HN151">
            <v>1.21</v>
          </cell>
          <cell r="HO151">
            <v>1.2</v>
          </cell>
          <cell r="HP151">
            <v>20.370968000000001</v>
          </cell>
          <cell r="HR151">
            <v>21.91</v>
          </cell>
        </row>
        <row r="152">
          <cell r="HI152" t="str">
            <v>S</v>
          </cell>
          <cell r="HN152">
            <v>1.19</v>
          </cell>
          <cell r="HO152">
            <v>1.19</v>
          </cell>
          <cell r="HP152">
            <v>22.25</v>
          </cell>
          <cell r="HR152">
            <v>23.93</v>
          </cell>
        </row>
        <row r="153">
          <cell r="HI153" t="str">
            <v>O</v>
          </cell>
          <cell r="HN153">
            <v>1.25</v>
          </cell>
          <cell r="HO153">
            <v>1.25</v>
          </cell>
          <cell r="HP153">
            <v>23.346800000000002</v>
          </cell>
          <cell r="HR153">
            <v>24.9</v>
          </cell>
        </row>
        <row r="154">
          <cell r="HI154" t="str">
            <v>N</v>
          </cell>
          <cell r="HN154">
            <v>2.25</v>
          </cell>
          <cell r="HO154">
            <v>2.37</v>
          </cell>
          <cell r="HP154">
            <v>21.991700000000002</v>
          </cell>
          <cell r="HR154">
            <v>23.55</v>
          </cell>
        </row>
        <row r="155">
          <cell r="HI155" t="str">
            <v>D</v>
          </cell>
          <cell r="HN155">
            <v>3.5</v>
          </cell>
          <cell r="HO155">
            <v>3.64</v>
          </cell>
          <cell r="HP155">
            <v>23.3871</v>
          </cell>
          <cell r="HR155">
            <v>25.12</v>
          </cell>
        </row>
        <row r="156">
          <cell r="HI156" t="str">
            <v>1997</v>
          </cell>
          <cell r="HJ156" t="str">
            <v>97</v>
          </cell>
          <cell r="HN156">
            <v>4.18</v>
          </cell>
          <cell r="HO156">
            <v>4.2</v>
          </cell>
          <cell r="HP156">
            <v>23.483899999999998</v>
          </cell>
          <cell r="HR156">
            <v>25.180499999999999</v>
          </cell>
        </row>
        <row r="157">
          <cell r="HI157" t="str">
            <v>F</v>
          </cell>
          <cell r="HN157">
            <v>2.48</v>
          </cell>
          <cell r="HO157">
            <v>2.4900000000000002</v>
          </cell>
          <cell r="HP157">
            <v>20.473199999999999</v>
          </cell>
          <cell r="HR157">
            <v>22.1721</v>
          </cell>
        </row>
        <row r="158">
          <cell r="HI158" t="str">
            <v>M</v>
          </cell>
          <cell r="HN158">
            <v>1.4</v>
          </cell>
          <cell r="HO158">
            <v>1.39</v>
          </cell>
          <cell r="HP158">
            <v>19.0806</v>
          </cell>
          <cell r="HR158">
            <v>20.950500000000002</v>
          </cell>
        </row>
        <row r="159">
          <cell r="HI159" t="str">
            <v>A</v>
          </cell>
          <cell r="HN159">
            <v>1.43</v>
          </cell>
          <cell r="HO159">
            <v>1.43</v>
          </cell>
          <cell r="HP159">
            <v>18.1083</v>
          </cell>
          <cell r="HR159">
            <v>19.718</v>
          </cell>
        </row>
        <row r="160">
          <cell r="HI160" t="str">
            <v>M</v>
          </cell>
          <cell r="HN160">
            <v>1.63</v>
          </cell>
          <cell r="HO160">
            <v>1.63</v>
          </cell>
          <cell r="HP160">
            <v>18.9758</v>
          </cell>
          <cell r="HR160">
            <v>20.8719</v>
          </cell>
        </row>
        <row r="161">
          <cell r="HI161" t="str">
            <v>J</v>
          </cell>
          <cell r="HN161">
            <v>1.46</v>
          </cell>
          <cell r="HO161">
            <v>1.43</v>
          </cell>
          <cell r="HP161">
            <v>17.175000000000001</v>
          </cell>
          <cell r="HR161">
            <v>19.22</v>
          </cell>
        </row>
        <row r="162">
          <cell r="HI162" t="str">
            <v>J</v>
          </cell>
          <cell r="HN162">
            <v>1.44</v>
          </cell>
          <cell r="HO162">
            <v>1.45</v>
          </cell>
          <cell r="HP162">
            <v>17.5242</v>
          </cell>
          <cell r="HR162">
            <v>19.66</v>
          </cell>
        </row>
        <row r="163">
          <cell r="HI163" t="str">
            <v>A</v>
          </cell>
          <cell r="HN163">
            <v>1.38</v>
          </cell>
          <cell r="HO163">
            <v>1.37</v>
          </cell>
          <cell r="HP163">
            <v>17.758099999999999</v>
          </cell>
          <cell r="HR163">
            <v>19.95</v>
          </cell>
        </row>
        <row r="164">
          <cell r="HI164" t="str">
            <v>S</v>
          </cell>
          <cell r="HN164">
            <v>1.47</v>
          </cell>
          <cell r="HO164">
            <v>1.48</v>
          </cell>
          <cell r="HP164">
            <v>17.625</v>
          </cell>
          <cell r="HR164">
            <v>19.78</v>
          </cell>
        </row>
        <row r="165">
          <cell r="HI165" t="str">
            <v>O</v>
          </cell>
          <cell r="HN165">
            <v>2.1</v>
          </cell>
          <cell r="HO165">
            <v>2.13</v>
          </cell>
          <cell r="HP165">
            <v>19.1694</v>
          </cell>
          <cell r="HR165">
            <v>21.28</v>
          </cell>
        </row>
        <row r="166">
          <cell r="HI166" t="str">
            <v>N</v>
          </cell>
          <cell r="HN166">
            <v>2.99</v>
          </cell>
          <cell r="HO166">
            <v>3.02</v>
          </cell>
          <cell r="HP166">
            <v>17.991700000000002</v>
          </cell>
          <cell r="HR166">
            <v>20.22</v>
          </cell>
        </row>
        <row r="167">
          <cell r="HI167" t="str">
            <v>D</v>
          </cell>
          <cell r="HN167">
            <v>1.94</v>
          </cell>
          <cell r="HO167">
            <v>1.94</v>
          </cell>
          <cell r="HP167">
            <v>16.177399999999999</v>
          </cell>
          <cell r="HR167">
            <v>18.32</v>
          </cell>
        </row>
        <row r="168">
          <cell r="HI168" t="str">
            <v>1998</v>
          </cell>
          <cell r="HJ168" t="str">
            <v>98</v>
          </cell>
          <cell r="HN168">
            <v>2.04</v>
          </cell>
          <cell r="HO168">
            <v>2.0499999999999998</v>
          </cell>
          <cell r="HP168">
            <v>14.5565</v>
          </cell>
          <cell r="HR168">
            <v>16.727499999999999</v>
          </cell>
        </row>
        <row r="169">
          <cell r="HI169" t="str">
            <v>F</v>
          </cell>
          <cell r="HN169">
            <v>1.7</v>
          </cell>
          <cell r="HO169">
            <v>1.69</v>
          </cell>
          <cell r="HP169">
            <v>13.875</v>
          </cell>
          <cell r="HR169">
            <v>16.0853</v>
          </cell>
        </row>
        <row r="170">
          <cell r="HI170" t="str">
            <v>M</v>
          </cell>
          <cell r="HN170">
            <v>1.88</v>
          </cell>
          <cell r="HO170">
            <v>1.88</v>
          </cell>
          <cell r="HP170">
            <v>12.758100000000001</v>
          </cell>
          <cell r="HR170">
            <v>15.044499999999999</v>
          </cell>
        </row>
        <row r="171">
          <cell r="HI171" t="str">
            <v>A</v>
          </cell>
          <cell r="HP171">
            <v>13.125</v>
          </cell>
          <cell r="HR171">
            <v>15.4648</v>
          </cell>
        </row>
        <row r="172">
          <cell r="HI172" t="str">
            <v>M</v>
          </cell>
          <cell r="HP172">
            <v>12.5242</v>
          </cell>
          <cell r="HR172">
            <v>14.933999999999999</v>
          </cell>
        </row>
        <row r="173">
          <cell r="HI173" t="str">
            <v>J</v>
          </cell>
          <cell r="HP173">
            <v>11.058299999999999</v>
          </cell>
          <cell r="HR173">
            <v>14.87</v>
          </cell>
        </row>
        <row r="174">
          <cell r="HI174" t="str">
            <v>J</v>
          </cell>
          <cell r="HP174">
            <v>11.508100000000001</v>
          </cell>
          <cell r="HR174">
            <v>14.09</v>
          </cell>
        </row>
        <row r="175">
          <cell r="HI175" t="str">
            <v>A</v>
          </cell>
          <cell r="HP175">
            <v>10.879</v>
          </cell>
          <cell r="HR175">
            <v>13.38</v>
          </cell>
        </row>
        <row r="176">
          <cell r="HI176" t="str">
            <v>S</v>
          </cell>
          <cell r="HP176">
            <v>12.3917</v>
          </cell>
          <cell r="HR176">
            <v>14.97</v>
          </cell>
        </row>
        <row r="177">
          <cell r="HI177" t="str">
            <v>O</v>
          </cell>
          <cell r="HP177">
            <v>11.871</v>
          </cell>
          <cell r="HR177">
            <v>14.43</v>
          </cell>
        </row>
        <row r="178">
          <cell r="HI178" t="str">
            <v>N</v>
          </cell>
          <cell r="HP178">
            <v>10.341699999999999</v>
          </cell>
          <cell r="HR178">
            <v>13.04</v>
          </cell>
        </row>
        <row r="179">
          <cell r="HI179" t="str">
            <v>D</v>
          </cell>
          <cell r="HP179">
            <v>8.5968</v>
          </cell>
          <cell r="HR179">
            <v>11.31</v>
          </cell>
        </row>
        <row r="180">
          <cell r="HI180" t="str">
            <v>1999</v>
          </cell>
          <cell r="HP180">
            <v>9.8386999999999993</v>
          </cell>
          <cell r="HR180">
            <v>12.487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HR Data"/>
      <sheetName val="Costs database"/>
    </sheetNames>
    <sheetDataSet>
      <sheetData sheetId="0"/>
      <sheetData sheetId="1"/>
      <sheetData sheetId="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"/>
      <sheetName val="wksResults"/>
      <sheetName val="wksLabels"/>
      <sheetName val="wksParameters"/>
      <sheetName val="wksComboRef"/>
      <sheetName val="wksVersionInfo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Sheet4"/>
      <sheetName val="2017 Severance at glance"/>
      <sheetName val="Data"/>
      <sheetName val="XDO_METADATA"/>
      <sheetName val="LOB Names"/>
    </sheetNames>
    <sheetDataSet>
      <sheetData sheetId="0"/>
      <sheetData sheetId="1"/>
      <sheetData sheetId="2"/>
      <sheetData sheetId="3"/>
      <sheetData sheetId="4"/>
      <sheetData sheetId="5">
        <row r="9">
          <cell r="A9" t="str">
            <v>LOB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eciation  (2)"/>
      <sheetName val="2024 Depreciation summary"/>
    </sheetNames>
    <definedNames>
      <definedName name="LOCAL_SECOND_FORMAT" refersTo="#REF!"/>
      <definedName name="LOCAL_TIME_SEPARATOR" refersTo="#REF!"/>
      <definedName name="LOCAL_YEAR_FORMAT" refersTo="#REF!"/>
    </definedNames>
    <sheetDataSet>
      <sheetData sheetId="0" refreshError="1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lected Depreciation Charges f"/>
    </sheetNames>
    <definedNames>
      <definedName name="LOCAL_DATE_SEPARATOR"/>
      <definedName name="LOCAL_DAY_FORMAT"/>
      <definedName name="LOCAL_HOUR_FORMAT"/>
      <definedName name="LOCAL_MINUTE_FORMAT"/>
      <definedName name="LOCAL_MONTH_FORMAT"/>
    </definedNames>
    <sheetDataSet>
      <sheetData sheetId="0" refreshError="1"/>
      <sheetData sheetId="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Var Analysis"/>
      <sheetName val="Var and FX calcs"/>
      <sheetName val="Data for FX calc"/>
      <sheetName val="2012-14 Aff Exp Budget"/>
      <sheetName val="Screen Prints"/>
      <sheetName val="SAP Variance"/>
      <sheetName val="2014 SAP Transactions"/>
      <sheetName val="Description 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ud Alloc Summary"/>
      <sheetName val="Cloud Recov summary"/>
      <sheetName val="Alloc Data"/>
      <sheetName val="Recov Data"/>
      <sheetName val="CAD ledger CAD dev2"/>
      <sheetName val="CAD ledger USD dev2"/>
      <sheetName val="GAAP Cloud CAD JE Dev2"/>
      <sheetName val="USD JE dev2"/>
      <sheetName val="LOB mapping"/>
      <sheetName val="Multiple Journals"/>
      <sheetName val="Bulk Journals"/>
      <sheetName val="_ADFDI_Parameters"/>
      <sheetName val="_ADFDI_Metadata"/>
      <sheetName val="_ADFDI_WorkbookData"/>
      <sheetName val="_ADFDI_BCMetadata"/>
      <sheetName val="_ADFDI_DynamicTable"/>
      <sheetName val="_ADFDI_LOV"/>
      <sheetName val="_ADFDI_TE_TAB1136877249"/>
    </sheetNames>
    <sheetDataSet>
      <sheetData sheetId="0" refreshError="1"/>
      <sheetData sheetId="1" refreshError="1"/>
      <sheetData sheetId="2"/>
      <sheetData sheetId="3"/>
      <sheetData sheetId="4">
        <row r="17">
          <cell r="C17" t="str">
            <v>Changed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D2" t="str">
            <v>USD</v>
          </cell>
          <cell r="E2" t="str">
            <v>EUR</v>
          </cell>
          <cell r="F2" t="str">
            <v>GBP</v>
          </cell>
          <cell r="G2" t="str">
            <v>JPY</v>
          </cell>
          <cell r="H2" t="str">
            <v>CAD</v>
          </cell>
          <cell r="I2" t="str">
            <v>STAT</v>
          </cell>
        </row>
        <row r="4">
          <cell r="D4" t="str">
            <v>12PM_EST</v>
          </cell>
          <cell r="E4" t="str">
            <v>201812_Month_Average</v>
          </cell>
          <cell r="F4" t="str">
            <v>201901_Month_Average</v>
          </cell>
          <cell r="G4" t="str">
            <v>201902_Month_Average</v>
          </cell>
          <cell r="H4" t="str">
            <v>201903_Month_Average</v>
          </cell>
          <cell r="I4" t="str">
            <v>201904_Month_Average</v>
          </cell>
          <cell r="J4" t="str">
            <v>201905_Month_Average</v>
          </cell>
          <cell r="K4" t="str">
            <v>201906_Month_Average</v>
          </cell>
          <cell r="L4" t="str">
            <v>201907_Month_Average</v>
          </cell>
          <cell r="M4" t="str">
            <v>201908_Month_Average</v>
          </cell>
          <cell r="N4" t="str">
            <v>201909_Month_Average</v>
          </cell>
          <cell r="O4" t="str">
            <v>201910_Month_Average</v>
          </cell>
          <cell r="P4" t="str">
            <v>201911_Month_Average</v>
          </cell>
          <cell r="Q4" t="str">
            <v>201912_Month_Average</v>
          </cell>
          <cell r="R4" t="str">
            <v>202001_Month_Average</v>
          </cell>
          <cell r="S4" t="str">
            <v>202002_Month_Average</v>
          </cell>
          <cell r="T4" t="str">
            <v>202003_Month_Average</v>
          </cell>
          <cell r="U4" t="str">
            <v>202004_Month_Average</v>
          </cell>
          <cell r="V4" t="str">
            <v>202005_Month_Average</v>
          </cell>
          <cell r="W4" t="str">
            <v>202006_Month_Average</v>
          </cell>
          <cell r="X4" t="str">
            <v>202007_Month_Average</v>
          </cell>
          <cell r="Y4" t="str">
            <v>202008_Month_Average</v>
          </cell>
          <cell r="Z4" t="str">
            <v>202009_Month_Average</v>
          </cell>
          <cell r="AA4" t="str">
            <v>202010_Month_Average</v>
          </cell>
          <cell r="AB4" t="str">
            <v>202011_Month_Average</v>
          </cell>
          <cell r="AC4" t="str">
            <v>202012_Month_Average</v>
          </cell>
          <cell r="AD4" t="str">
            <v>202101_Month_Average</v>
          </cell>
          <cell r="AE4" t="str">
            <v>202102_Month_Average</v>
          </cell>
          <cell r="AF4" t="str">
            <v>202103_Month_Average</v>
          </cell>
          <cell r="AG4" t="str">
            <v>202104_Month_Average</v>
          </cell>
          <cell r="AH4" t="str">
            <v>202105_Month_Average</v>
          </cell>
          <cell r="AI4" t="str">
            <v>202106_Month_Average</v>
          </cell>
          <cell r="AJ4" t="str">
            <v>202107_Month_Average</v>
          </cell>
          <cell r="AK4" t="str">
            <v>202108_Month_Average</v>
          </cell>
          <cell r="AL4" t="str">
            <v>202109_Month_Average</v>
          </cell>
          <cell r="AM4" t="str">
            <v>202110_Month_Average</v>
          </cell>
          <cell r="AN4" t="str">
            <v>202111_Month_Average</v>
          </cell>
          <cell r="AO4" t="str">
            <v>202112_Month_Average</v>
          </cell>
          <cell r="AP4" t="str">
            <v>Corporate</v>
          </cell>
          <cell r="AQ4" t="str">
            <v>Fixed</v>
          </cell>
          <cell r="AR4" t="str">
            <v>Month_Average</v>
          </cell>
          <cell r="AS4" t="str">
            <v>Month_End</v>
          </cell>
          <cell r="AT4" t="str">
            <v>Spot</v>
          </cell>
          <cell r="AU4" t="str">
            <v>User</v>
          </cell>
        </row>
        <row r="6">
          <cell r="D6" t="str">
            <v>Enbridge CA</v>
          </cell>
        </row>
        <row r="8">
          <cell r="D8" t="str">
            <v>Spreadsheet</v>
          </cell>
        </row>
        <row r="10">
          <cell r="D10" t="str">
            <v>Jul-21</v>
          </cell>
          <cell r="E10" t="str">
            <v>Jun-21</v>
          </cell>
          <cell r="F10" t="str">
            <v>May-21</v>
          </cell>
          <cell r="G10" t="str">
            <v>Apr-21</v>
          </cell>
          <cell r="H10" t="str">
            <v>Mar-21</v>
          </cell>
        </row>
      </sheetData>
      <sheetData sheetId="1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gle Journal"/>
      <sheetName val="Multiple Journals"/>
      <sheetName val="Bulk Journals"/>
      <sheetName val="_ADFDI_Parameters"/>
      <sheetName val="_ADFDI_Metadata"/>
      <sheetName val="_ADFDI_WorkbookData"/>
      <sheetName val="_ADFDI_BCMetadata"/>
      <sheetName val="_ADFDI_DynamicTable"/>
      <sheetName val="_ADFDI_LOV"/>
      <sheetName val="_ADFDI_TE_TAB113687724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D2" t="str">
            <v>USD</v>
          </cell>
        </row>
        <row r="14">
          <cell r="D14" t="str">
            <v>Enbridge CA</v>
          </cell>
          <cell r="E14" t="str">
            <v>Enbridge EU</v>
          </cell>
          <cell r="F14" t="str">
            <v>Enbridge GB</v>
          </cell>
          <cell r="G14" t="str">
            <v>Enbridge US</v>
          </cell>
        </row>
        <row r="16">
          <cell r="D16" t="str">
            <v>Spreadsheet</v>
          </cell>
        </row>
        <row r="18">
          <cell r="D18" t="str">
            <v>USD</v>
          </cell>
          <cell r="E18" t="str">
            <v>EUR</v>
          </cell>
          <cell r="F18" t="str">
            <v>GBP</v>
          </cell>
          <cell r="G18" t="str">
            <v>JPY</v>
          </cell>
          <cell r="H18" t="str">
            <v>CAD</v>
          </cell>
          <cell r="I18" t="str">
            <v>STAT</v>
          </cell>
        </row>
        <row r="20">
          <cell r="D20" t="str">
            <v>12PM_EST</v>
          </cell>
          <cell r="E20" t="str">
            <v>201812_Month_Average</v>
          </cell>
          <cell r="F20" t="str">
            <v>201901_Month_Average</v>
          </cell>
          <cell r="G20" t="str">
            <v>201902_Month_Average</v>
          </cell>
          <cell r="H20" t="str">
            <v>201903_Month_Average</v>
          </cell>
          <cell r="I20" t="str">
            <v>201904_Month_Average</v>
          </cell>
          <cell r="J20" t="str">
            <v>201905_Month_Average</v>
          </cell>
          <cell r="K20" t="str">
            <v>201906_Month_Average</v>
          </cell>
          <cell r="L20" t="str">
            <v>201907_Month_Average</v>
          </cell>
          <cell r="M20" t="str">
            <v>201908_Month_Average</v>
          </cell>
          <cell r="N20" t="str">
            <v>201909_Month_Average</v>
          </cell>
          <cell r="O20" t="str">
            <v>201910_Month_Average</v>
          </cell>
          <cell r="P20" t="str">
            <v>201911_Month_Average</v>
          </cell>
          <cell r="Q20" t="str">
            <v>201912_Month_Average</v>
          </cell>
          <cell r="R20" t="str">
            <v>202001_Month_Average</v>
          </cell>
          <cell r="S20" t="str">
            <v>202002_Month_Average</v>
          </cell>
          <cell r="T20" t="str">
            <v>202003_Month_Average</v>
          </cell>
          <cell r="U20" t="str">
            <v>202004_Month_Average</v>
          </cell>
          <cell r="V20" t="str">
            <v>202005_Month_Average</v>
          </cell>
          <cell r="W20" t="str">
            <v>202006_Month_Average</v>
          </cell>
          <cell r="X20" t="str">
            <v>202007_Month_Average</v>
          </cell>
          <cell r="Y20" t="str">
            <v>202008_Month_Average</v>
          </cell>
          <cell r="Z20" t="str">
            <v>202009_Month_Average</v>
          </cell>
          <cell r="AA20" t="str">
            <v>202010_Month_Average</v>
          </cell>
          <cell r="AB20" t="str">
            <v>202011_Month_Average</v>
          </cell>
          <cell r="AC20" t="str">
            <v>202012_Month_Average</v>
          </cell>
          <cell r="AD20" t="str">
            <v>202101_Month_Average</v>
          </cell>
          <cell r="AE20" t="str">
            <v>202102_Month_Average</v>
          </cell>
          <cell r="AF20" t="str">
            <v>202103_Month_Average</v>
          </cell>
          <cell r="AG20" t="str">
            <v>202104_Month_Average</v>
          </cell>
          <cell r="AH20" t="str">
            <v>202105_Month_Average</v>
          </cell>
          <cell r="AI20" t="str">
            <v>202106_Month_Average</v>
          </cell>
          <cell r="AJ20" t="str">
            <v>202107_Month_Average</v>
          </cell>
          <cell r="AK20" t="str">
            <v>202108_Month_Average</v>
          </cell>
          <cell r="AL20" t="str">
            <v>202109_Month_Average</v>
          </cell>
          <cell r="AM20" t="str">
            <v>202110_Month_Average</v>
          </cell>
          <cell r="AN20" t="str">
            <v>202111_Month_Average</v>
          </cell>
          <cell r="AO20" t="str">
            <v>202112_Month_Average</v>
          </cell>
          <cell r="AP20" t="str">
            <v>Corporate</v>
          </cell>
          <cell r="AQ20" t="str">
            <v>Fixed</v>
          </cell>
          <cell r="AR20" t="str">
            <v>Month_Average</v>
          </cell>
          <cell r="AS20" t="str">
            <v>Month_End</v>
          </cell>
          <cell r="AT20" t="str">
            <v>Spot</v>
          </cell>
          <cell r="AU20" t="str">
            <v>User</v>
          </cell>
        </row>
        <row r="24">
          <cell r="D24" t="str">
            <v>Jul-21</v>
          </cell>
          <cell r="E24" t="str">
            <v>Jun-21</v>
          </cell>
          <cell r="F24" t="str">
            <v>May-21</v>
          </cell>
          <cell r="G24" t="str">
            <v>Apr-21</v>
          </cell>
          <cell r="H24" t="str">
            <v>Mar-21</v>
          </cell>
          <cell r="I24" t="str">
            <v>Apr-02</v>
          </cell>
          <cell r="J24" t="str">
            <v>Mar-02</v>
          </cell>
          <cell r="K24" t="str">
            <v>Feb-02</v>
          </cell>
        </row>
      </sheetData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RDNCON"/>
      <sheetName val="DEFDEPNF"/>
      <sheetName val="DEFOTHER"/>
      <sheetName val="DEFOTHLP"/>
      <sheetName val="DEFPART"/>
      <sheetName val="PROOF"/>
      <sheetName val="PROVSUMA"/>
      <sheetName val="REVPART"/>
      <sheetName val="EFFA"/>
      <sheetName val="Sheet1"/>
      <sheetName val="TVCH_LKH"/>
      <sheetName val="TVCH_LPL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PB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CH_LPL"/>
      <sheetName val="PAYLPL"/>
      <sheetName val="LPLVO"/>
    </sheetNames>
    <sheetDataSet>
      <sheetData sheetId="0" refreshError="1"/>
      <sheetData sheetId="1" refreshError="1"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-415928</v>
          </cell>
          <cell r="M195">
            <v>-415928</v>
          </cell>
          <cell r="O195">
            <v>-415928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ents"/>
      <sheetName val="A"/>
      <sheetName val="A-1"/>
      <sheetName val="A-1a"/>
      <sheetName val="A-1b"/>
      <sheetName val="A-2"/>
      <sheetName val="A-3"/>
      <sheetName val="A-3(old)"/>
      <sheetName val="B"/>
      <sheetName val="B-1"/>
      <sheetName val="B-2"/>
      <sheetName val="B-2a"/>
      <sheetName val="C"/>
      <sheetName val="C-1"/>
      <sheetName val="C-1(old)"/>
      <sheetName val="C-2"/>
      <sheetName val="C-2(old)"/>
      <sheetName val="D"/>
      <sheetName val="E"/>
      <sheetName val="E-1"/>
      <sheetName val="F"/>
      <sheetName val="H"/>
      <sheetName val="AA"/>
      <sheetName val="AA-1"/>
      <sheetName val="AA-2"/>
      <sheetName val="AA-2a"/>
      <sheetName val="AA-2b"/>
      <sheetName val="AA-3"/>
      <sheetName val="AA-3a"/>
      <sheetName val="BB"/>
      <sheetName val="CC"/>
      <sheetName val="CC-1"/>
      <sheetName val="CC-2"/>
      <sheetName val="DD"/>
      <sheetName val="DD-2"/>
      <sheetName val="DD-3"/>
      <sheetName val="DD-4"/>
      <sheetName val="DD-5"/>
      <sheetName val="DD-7"/>
      <sheetName val="DD-8"/>
      <sheetName val="EE"/>
      <sheetName val="FF"/>
      <sheetName val="FF-1"/>
      <sheetName val="PT 2 and 3 (DAC - UPR)"/>
      <sheetName val="Table of 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UDC Esitmate"/>
      <sheetName val="#REF"/>
    </sheet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98 - Page 1 (Revision 2)"/>
      <sheetName val="DEC 98 - Page 2 (Revision 2)"/>
      <sheetName val="JAN 99 - Page 1 (Revision 1)"/>
      <sheetName val="JAN 99 - Page 1 (Original)"/>
      <sheetName val="JAN 99 - Page 2 (Original)"/>
      <sheetName val="RATES DEC (2)"/>
      <sheetName val="RATES JAN (Orig)"/>
      <sheetName val="CURT-ACTIVITY "/>
      <sheetName val="UOG JAN 99 (Orig)"/>
      <sheetName val="UOG DEC 98 (2)"/>
      <sheetName val="CURT WRK SHEET"/>
      <sheetName val="CURTACT-JAN98"/>
      <sheetName val="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RSUM"/>
      <sheetName val="APPOR"/>
      <sheetName val="MNUNITARY"/>
      <sheetName val="APPORMN"/>
      <sheetName val="APPORLKHD"/>
      <sheetName val="APPORWIMN"/>
      <sheetName val="Sheet1"/>
      <sheetName val="APPORPART"/>
      <sheetName val="APPORL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Expense ER Split"/>
      <sheetName val="2017 Disclosure ER Split"/>
      <sheetName val="2018 PC Expense"/>
      <sheetName val="2017 PC Disclosure"/>
      <sheetName val="PC Expense"/>
      <sheetName val="PC Globe"/>
      <sheetName val="2018 Westcoast Expense"/>
      <sheetName val="2017 Westcoast Disclosure"/>
      <sheetName val="Westcoast Expense"/>
      <sheetName val="Westcoast Globe"/>
      <sheetName val="2018 MS Expense"/>
      <sheetName val="2017 MS Disclosure"/>
      <sheetName val="MS Expense"/>
      <sheetName val="MS Globe"/>
      <sheetName val="2018 SERP Expense"/>
      <sheetName val="2017 SERP Disclosure"/>
      <sheetName val="SERP Expense"/>
      <sheetName val="SERP Globe"/>
      <sheetName val="Sheet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 Appendices"/>
      <sheetName val="Parameters"/>
      <sheetName val="MVSData"/>
      <sheetName val="Asset"/>
      <sheetName val="Gain and Loss"/>
      <sheetName val="MR Section 1"/>
      <sheetName val="MR Section 2"/>
      <sheetName val="MR Section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  <sheetName val="12-06 Billing"/>
      <sheetName val="Upload"/>
      <sheetName val="AR "/>
      <sheetName val="AP"/>
      <sheetName val="SAP MC.400190.082.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39066</v>
          </cell>
        </row>
        <row r="10">
          <cell r="B10" t="str">
            <v>INVOICE NUMBER:  GA06121501A</v>
          </cell>
        </row>
        <row r="11">
          <cell r="B11" t="str">
            <v>INVOICE NUMBER:  GA06121501B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November 2006</v>
          </cell>
          <cell r="F22">
            <v>82868.320000000007</v>
          </cell>
        </row>
        <row r="23">
          <cell r="B23" t="str">
            <v xml:space="preserve">     Less November 2006 Allocation for Ad Valorem Taxes</v>
          </cell>
          <cell r="F23">
            <v>-109193</v>
          </cell>
        </row>
        <row r="24">
          <cell r="B24" t="str">
            <v>Adjusted billing - November 2006</v>
          </cell>
          <cell r="F24">
            <v>-26324.679999999993</v>
          </cell>
        </row>
        <row r="26">
          <cell r="B26" t="str">
            <v>Ad Valorem Paid</v>
          </cell>
          <cell r="F26">
            <v>261437.29999999993</v>
          </cell>
        </row>
        <row r="28">
          <cell r="B28" t="str">
            <v>Projected Expenses for December 2006:</v>
          </cell>
        </row>
        <row r="29">
          <cell r="B29" t="str">
            <v xml:space="preserve">  Labor</v>
          </cell>
          <cell r="D29">
            <v>19925.39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19925.39</v>
          </cell>
        </row>
        <row r="32">
          <cell r="B32" t="str">
            <v xml:space="preserve">  Employee Expenses</v>
          </cell>
          <cell r="D32">
            <v>1442.94</v>
          </cell>
        </row>
        <row r="33">
          <cell r="B33" t="str">
            <v xml:space="preserve">  Transportation</v>
          </cell>
          <cell r="D33">
            <v>3518.79</v>
          </cell>
        </row>
        <row r="34">
          <cell r="B34" t="str">
            <v xml:space="preserve">  Office Costs</v>
          </cell>
          <cell r="D34">
            <v>194.46</v>
          </cell>
        </row>
        <row r="35">
          <cell r="B35" t="str">
            <v xml:space="preserve">  Lease Rental</v>
          </cell>
          <cell r="D35">
            <v>2048.25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3572.2999999999997</v>
          </cell>
        </row>
        <row r="39">
          <cell r="B39" t="str">
            <v xml:space="preserve">  Outside Services</v>
          </cell>
          <cell r="D39">
            <v>12312.43</v>
          </cell>
        </row>
        <row r="40">
          <cell r="B40" t="str">
            <v xml:space="preserve">  Materials</v>
          </cell>
          <cell r="D40">
            <v>2236.0500000000002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0</v>
          </cell>
        </row>
        <row r="44">
          <cell r="B44" t="str">
            <v>Total December 2006 projected expenses</v>
          </cell>
          <cell r="F44">
            <v>73043.58</v>
          </cell>
        </row>
        <row r="46">
          <cell r="B46" t="str">
            <v>Total Current O&amp;M Expense</v>
          </cell>
          <cell r="F46">
            <v>308156.19999999995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308156.19999999995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1">
          <cell r="A1" t="str">
            <v>SE ALGONQUIN MANAGEMENT</v>
          </cell>
        </row>
      </sheetData>
      <sheetData sheetId="24"/>
      <sheetData sheetId="2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s"/>
      <sheetName val="Aspt"/>
      <sheetName val="IS"/>
      <sheetName val="COS"/>
      <sheetName val="BS"/>
      <sheetName val="CF"/>
      <sheetName val="Tax"/>
      <sheetName val="FutTax"/>
      <sheetName val="Depre"/>
      <sheetName val="Hist"/>
      <sheetName val="Input_Mis"/>
      <sheetName val="Input_CapEx"/>
      <sheetName val="Input_OpCost"/>
      <sheetName val="Debt"/>
      <sheetName val="Rev_TD"/>
      <sheetName val="T_Ratios"/>
      <sheetName val="PI_ROCE"/>
      <sheetName val="EP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ADI"/>
      <sheetName val="monthly pension entry"/>
      <sheetName val="2018 Expense Total"/>
      <sheetName val="CAD Pension Support"/>
      <sheetName val="CAD OPEB support"/>
      <sheetName val="Rate reg (EGD)"/>
      <sheetName val="US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2007 Beginning"/>
      <sheetName val="2007 2&amp;10 Summary"/>
      <sheetName val="CPS 2007 Monthly"/>
      <sheetName val="Pipeline Integrity 2007 Monthly"/>
      <sheetName val="ITS Metrics 2007 Monthly"/>
      <sheetName val="Southern Access Monthly"/>
      <sheetName val="Terrace 2007 Monthly - Total"/>
      <sheetName val="Terrace I 2007 Monthly"/>
      <sheetName val="Terrace II 2007 Monthly"/>
      <sheetName val="Terrace III 2007 Monthly"/>
      <sheetName val="Other Terrace 2007 Monthly"/>
      <sheetName val="NRA 2007 Monthly - Total"/>
      <sheetName val="Sep I 2007 Monthly"/>
      <sheetName val="Sep II 2007 Monthly"/>
      <sheetName val="Tundra 2007 Monthly"/>
      <sheetName val="WCS 2007 Monthly"/>
      <sheetName val="Petrocan 2007 Monthly"/>
      <sheetName val="Access Pipeline Monthly"/>
      <sheetName val="CNRL Monthly"/>
      <sheetName val="Tank 31 2007 Monthly"/>
      <sheetName val="Tank 32 2007 Monthly"/>
      <sheetName val="Line 8 2007 Monthly - Total"/>
      <sheetName val="L833 2007 Monthly"/>
      <sheetName val="L802 2007 Monthly"/>
      <sheetName val="L801 2007 Monthly"/>
      <sheetName val="Line 9 New"/>
      <sheetName val="MONT Monthly"/>
      <sheetName val="Joarcam Access"/>
      <sheetName val="Leduc Access"/>
      <sheetName val="AOSPL"/>
      <sheetName val="Pembina"/>
      <sheetName val="&lt;&lt; Monthly | Cost Allocation &gt;&gt;"/>
      <sheetName val="Cost Allocation Plant Template"/>
      <sheetName val="&lt;&lt; Cost Allocation | CCA &gt;&gt;"/>
      <sheetName val="EPI CCA Consolidated"/>
      <sheetName val="CPS CCA Schedule"/>
      <sheetName val="PI CCA Schedule"/>
      <sheetName val="ITS CCA Schedule"/>
      <sheetName val="Southern Access CCA Schedule"/>
      <sheetName val="L833 CCA"/>
      <sheetName val="L802 CCA"/>
      <sheetName val="L801 CCA"/>
      <sheetName val="Other Terrace CCA"/>
      <sheetName val="Terrace III CCA"/>
      <sheetName val="Terrace II CCA"/>
      <sheetName val="Terrace I CCA"/>
      <sheetName val="Sep II CCA Schedule"/>
      <sheetName val="Sep I CCA Schedule"/>
      <sheetName val="WCS CCA Schedule"/>
      <sheetName val="PetroCan CCA Schedule"/>
      <sheetName val="Tundra CCA Schedule"/>
      <sheetName val="Access Pipeline CCA Schedule"/>
      <sheetName val="Tank 32 CCA Schedule"/>
      <sheetName val="Tank 31 CCA Schedule"/>
      <sheetName val="Line 9 2006 CCA"/>
      <sheetName val="Line 9 2007 CCA"/>
      <sheetName val="Mont 2006 CCA"/>
      <sheetName val="Mont 2007 CCA"/>
      <sheetName val="&lt;&lt;&lt; CCA &amp; Depreciations &gt;&gt;&gt;"/>
      <sheetName val="Consolidated - EPI"/>
      <sheetName val="CPS 2007 Depreciation"/>
      <sheetName val="PI 2007 Depreciation"/>
      <sheetName val="Mainline Integrity as per BHS"/>
      <sheetName val="ITS Metrics 2007 Depreciation"/>
      <sheetName val="Southern Access Depreciation"/>
      <sheetName val="Terrace I 2007 Depreciation"/>
      <sheetName val="Terrace II 2007 Depreciation"/>
      <sheetName val="Terrace III Depreciation"/>
      <sheetName val="Other Terrace Depreciation"/>
      <sheetName val="Sep I 2007 Depreciation"/>
      <sheetName val="Sep II 2007 Depreciation"/>
      <sheetName val="WCS 2007 Depreciation"/>
      <sheetName val="Petrocan 2007 Depreciation"/>
      <sheetName val="TUNDRA 2007 Depreciation"/>
      <sheetName val="Access Pipeline Depreciation"/>
      <sheetName val="Tank 31 2007 Depreciation"/>
      <sheetName val="Tank 32 2007 Depreciation"/>
      <sheetName val="L801 2007 Depreciation"/>
      <sheetName val="L802 2007 Depreciation"/>
      <sheetName val="L833 2007 Depreciation"/>
      <sheetName val="Worksheets Only &gt;&gt;&gt;"/>
      <sheetName val="2005 Actual Additions - EPI"/>
      <sheetName val="Current System Depn Rate"/>
      <sheetName val="2007 CapBud Information"/>
      <sheetName val="2007 CapBud - Percentages"/>
      <sheetName val="Adjusted 2006 Beginning UCC"/>
      <sheetName val="CCA Rates"/>
      <sheetName val="Southern Access - 2007 per Eng"/>
      <sheetName val="2007 CapBud Info - Percentages"/>
      <sheetName val="Monthly allocation %"/>
      <sheetName val="Addition &amp; Depreciation"/>
      <sheetName val="AFUDC"/>
      <sheetName val="CapEX"/>
      <sheetName val="Opening accu depn reclass"/>
      <sheetName val="Accumulative Impact on 13 PT"/>
      <sheetName val="NBV Profile - CPS"/>
      <sheetName val="All Cost Allocation Projects"/>
      <sheetName val="0441132J02"/>
      <sheetName val="0441165J03"/>
      <sheetName val="0441134K04"/>
      <sheetName val="0541136J01"/>
      <sheetName val="Group Inquiry Dec 05"/>
      <sheetName val="L921 - L932 2007 Depreciation"/>
      <sheetName val="L933 2007 Depreciation"/>
      <sheetName val="Mont 2007 Depreciation"/>
      <sheetName val="2006 6+6 Forecast Summary"/>
      <sheetName val="Line 9 2007 Monthly - Total"/>
      <sheetName val="L933 2007  Monthly"/>
      <sheetName val="L921-L932 2007 Monthly"/>
      <sheetName val="Mont 2007 Monthly"/>
      <sheetName val="EPI 2007 Monthly - Total"/>
      <sheetName val="Tank 31 Exp Profile"/>
      <sheetName val="Access Pipeline Exp Profile"/>
      <sheetName val="CNRL Exp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Sch.6"/>
      <sheetName val="DSM UR"/>
      <sheetName val="PDO UR"/>
      <sheetName val="ICM Rider"/>
      <sheetName val="GasComm"/>
      <sheetName val="Supplementals"/>
      <sheetName val="Overrun"/>
      <sheetName val="Riders"/>
      <sheetName val="U2"/>
      <sheetName val="Pivots"/>
      <sheetName val="N-R100"/>
      <sheetName val="N-R20+Stor"/>
      <sheetName val="NorthVols"/>
      <sheetName val="Banner"/>
      <sheetName val="SouthDist"/>
      <sheetName val="SouthT"/>
      <sheetName val="North"/>
      <sheetName val="Amy - bill impacts"/>
    </sheetNames>
    <sheetDataSet>
      <sheetData sheetId="0">
        <row r="3">
          <cell r="B3">
            <v>2018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ProjectTemplates"/>
      <sheetName val="List - Equipment by Contr"/>
      <sheetName val="List - Equipment by Rep Grp"/>
      <sheetName val="List - Equipment by Area"/>
      <sheetName val="Equipment - Unit Costs by Mat"/>
      <sheetName val="TDC COA Grp Sumry by RG"/>
      <sheetName val="TDC COA Grp Sumry by Area"/>
      <sheetName val="TDC Item Sumry by RG"/>
      <sheetName val="TDC Item Sumry by Area"/>
      <sheetName val="Equipment Sumry"/>
      <sheetName val="Project Indirect Sumry"/>
      <sheetName val="Contractor Indirect Sumry"/>
    </sheetNames>
    <sheetDataSet>
      <sheetData sheetId="0" refreshError="1">
        <row r="6">
          <cell r="A6" t="str">
            <v>Equipment Class</v>
          </cell>
        </row>
      </sheetData>
      <sheetData sheetId="1" refreshError="1">
        <row r="7">
          <cell r="A7" t="str">
            <v>Component/Source</v>
          </cell>
        </row>
      </sheetData>
      <sheetData sheetId="2"/>
      <sheetData sheetId="3" refreshError="1">
        <row r="6">
          <cell r="A6" t="str">
            <v>Account</v>
          </cell>
        </row>
      </sheetData>
      <sheetData sheetId="4" refreshError="1">
        <row r="7">
          <cell r="A7" t="str">
            <v>Account</v>
          </cell>
        </row>
      </sheetData>
      <sheetData sheetId="5" refreshError="1">
        <row r="7">
          <cell r="A7" t="str">
            <v>No</v>
          </cell>
        </row>
      </sheetData>
      <sheetData sheetId="6" refreshError="1">
        <row r="7">
          <cell r="A7" t="str">
            <v>No</v>
          </cell>
        </row>
      </sheetData>
      <sheetData sheetId="7" refreshError="1">
        <row r="7">
          <cell r="A7" t="str">
            <v>No</v>
          </cell>
        </row>
      </sheetData>
      <sheetData sheetId="8" refreshError="1">
        <row r="6">
          <cell r="A6" t="str">
            <v>Account</v>
          </cell>
        </row>
      </sheetData>
      <sheetData sheetId="9" refreshError="1">
        <row r="6">
          <cell r="A6" t="str">
            <v>Account</v>
          </cell>
        </row>
      </sheetData>
      <sheetData sheetId="10" refreshError="1">
        <row r="6">
          <cell r="A6" t="str">
            <v>Component/Source</v>
          </cell>
        </row>
      </sheetData>
      <sheetData sheetId="11" refreshError="1">
        <row r="6">
          <cell r="A6" t="str">
            <v>Report Group</v>
          </cell>
        </row>
      </sheetData>
      <sheetData sheetId="12" refreshError="1">
        <row r="6">
          <cell r="A6" t="str">
            <v>Area</v>
          </cell>
        </row>
      </sheetData>
      <sheetData sheetId="13" refreshError="1">
        <row r="7">
          <cell r="A7" t="str">
            <v>Account</v>
          </cell>
        </row>
      </sheetData>
      <sheetData sheetId="14" refreshError="1">
        <row r="7">
          <cell r="A7" t="str">
            <v>Contractor</v>
          </cell>
        </row>
      </sheetData>
      <sheetData sheetId="15" refreshError="1">
        <row r="7">
          <cell r="A7" t="str">
            <v>Account</v>
          </cell>
        </row>
      </sheetData>
      <sheetData sheetId="16" refreshError="1">
        <row r="7">
          <cell r="A7" t="str">
            <v>Code of Account</v>
          </cell>
        </row>
      </sheetData>
      <sheetData sheetId="17" refreshError="1">
        <row r="7">
          <cell r="A7" t="str">
            <v>Code of Account</v>
          </cell>
        </row>
      </sheetData>
      <sheetData sheetId="18" refreshError="1">
        <row r="7">
          <cell r="A7" t="str">
            <v>Code of Account</v>
          </cell>
        </row>
      </sheetData>
      <sheetData sheetId="19" refreshError="1">
        <row r="23">
          <cell r="AF23" t="str">
            <v>Avg Diam - Buried Full (PL)</v>
          </cell>
        </row>
        <row r="25">
          <cell r="AF25" t="str">
            <v>Avg Diam - Buried Half (PL)</v>
          </cell>
        </row>
        <row r="27">
          <cell r="AC27" t="str">
            <v>Tot Full Buried Pipeline Qty</v>
          </cell>
          <cell r="AF27" t="str">
            <v>Avg Diam - Restrain (PL)</v>
          </cell>
        </row>
        <row r="29">
          <cell r="AC29" t="str">
            <v>Tot Half Buried Pipeline Qty</v>
          </cell>
          <cell r="AF29" t="str">
            <v>Avg Diam - Unrestrain (PL)</v>
          </cell>
        </row>
        <row r="31">
          <cell r="AC31" t="str">
            <v>Tot Restrain Pipeline Qty</v>
          </cell>
        </row>
        <row r="33">
          <cell r="AC33" t="str">
            <v>Tot Unrestrain Pipeline Qty</v>
          </cell>
        </row>
      </sheetData>
      <sheetData sheetId="20" refreshError="1"/>
      <sheetData sheetId="21">
        <row r="6">
          <cell r="A6" t="str">
            <v>Contr No</v>
          </cell>
        </row>
      </sheetData>
      <sheetData sheetId="22">
        <row r="6">
          <cell r="A6" t="str">
            <v>RepGrpNo</v>
          </cell>
        </row>
      </sheetData>
      <sheetData sheetId="23">
        <row r="6">
          <cell r="A6" t="str">
            <v>Area No</v>
          </cell>
        </row>
      </sheetData>
      <sheetData sheetId="24">
        <row r="6">
          <cell r="A6" t="str">
            <v>Equip Type</v>
          </cell>
        </row>
      </sheetData>
      <sheetData sheetId="25">
        <row r="6">
          <cell r="A6" t="str">
            <v>RepGrpNo</v>
          </cell>
        </row>
      </sheetData>
      <sheetData sheetId="26">
        <row r="6">
          <cell r="A6" t="str">
            <v>AreaNo</v>
          </cell>
        </row>
      </sheetData>
      <sheetData sheetId="27">
        <row r="6">
          <cell r="A6" t="str">
            <v>RepGrpNo</v>
          </cell>
        </row>
      </sheetData>
      <sheetData sheetId="28">
        <row r="6">
          <cell r="A6" t="str">
            <v>AreaNo</v>
          </cell>
        </row>
      </sheetData>
      <sheetData sheetId="29">
        <row r="7">
          <cell r="A7" t="str">
            <v>ID</v>
          </cell>
        </row>
      </sheetData>
      <sheetData sheetId="30">
        <row r="7">
          <cell r="A7" t="str">
            <v>Group Acc No</v>
          </cell>
        </row>
      </sheetData>
      <sheetData sheetId="31">
        <row r="7">
          <cell r="A7" t="str">
            <v>Contractor No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 refreshError="1">
        <row r="8">
          <cell r="A8">
            <v>1996</v>
          </cell>
          <cell r="B8">
            <v>-17.5</v>
          </cell>
        </row>
        <row r="9">
          <cell r="B9">
            <v>-50.5</v>
          </cell>
        </row>
        <row r="10">
          <cell r="B10">
            <v>-37.200000000000003</v>
          </cell>
        </row>
        <row r="11">
          <cell r="B11">
            <v>0</v>
          </cell>
        </row>
        <row r="12">
          <cell r="B12">
            <v>3.5</v>
          </cell>
        </row>
        <row r="13">
          <cell r="B13">
            <v>-10.3</v>
          </cell>
        </row>
        <row r="14">
          <cell r="B14">
            <v>-12.1</v>
          </cell>
        </row>
        <row r="15">
          <cell r="B15">
            <v>-15.9</v>
          </cell>
        </row>
        <row r="16">
          <cell r="B16">
            <v>28.5</v>
          </cell>
        </row>
        <row r="17">
          <cell r="B17">
            <v>29.5</v>
          </cell>
        </row>
        <row r="18">
          <cell r="B18">
            <v>26.3</v>
          </cell>
        </row>
        <row r="19">
          <cell r="B19">
            <v>35</v>
          </cell>
        </row>
        <row r="20">
          <cell r="B20">
            <v>27.7</v>
          </cell>
        </row>
        <row r="21">
          <cell r="B21">
            <v>17.600000000000001</v>
          </cell>
        </row>
        <row r="22">
          <cell r="B22">
            <v>13.35</v>
          </cell>
        </row>
        <row r="23">
          <cell r="B23">
            <v>18.5</v>
          </cell>
        </row>
        <row r="24">
          <cell r="B24">
            <v>19.399999999999999</v>
          </cell>
        </row>
        <row r="25">
          <cell r="B25">
            <v>15.2</v>
          </cell>
        </row>
        <row r="26">
          <cell r="B26">
            <v>30.8</v>
          </cell>
        </row>
        <row r="27">
          <cell r="B27">
            <v>30.9</v>
          </cell>
        </row>
        <row r="28">
          <cell r="B28">
            <v>30.1</v>
          </cell>
        </row>
        <row r="29">
          <cell r="B29">
            <v>37.200000000000003</v>
          </cell>
        </row>
        <row r="30">
          <cell r="B30">
            <v>36.799999999999997</v>
          </cell>
        </row>
        <row r="31">
          <cell r="B31">
            <v>39.6</v>
          </cell>
        </row>
        <row r="32">
          <cell r="B32">
            <v>39.4</v>
          </cell>
        </row>
        <row r="33">
          <cell r="B33">
            <v>40.6</v>
          </cell>
        </row>
        <row r="34">
          <cell r="B34">
            <v>41.8</v>
          </cell>
        </row>
        <row r="35">
          <cell r="B35">
            <v>43.1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>
        <row r="39">
          <cell r="B39">
            <v>-20</v>
          </cell>
        </row>
        <row r="41">
          <cell r="B41">
            <v>126.14</v>
          </cell>
          <cell r="C41">
            <v>119.26</v>
          </cell>
          <cell r="D41">
            <v>112.24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RPP Disclosure TO CLIENT"/>
      <sheetName val="2010 SPP Disclosure TO CLIENT"/>
      <sheetName val="2010 RPP Disclosure"/>
      <sheetName val="2010 SPP Disclosure"/>
      <sheetName val="RPP Exhibit I"/>
      <sheetName val="DC Conts Exhibit II"/>
      <sheetName val="SPP Exhibit III"/>
      <sheetName val="ALNC by Employer (RPP)"/>
      <sheetName val="ALNC by Employer (SPP)"/>
      <sheetName val="liab"/>
      <sheetName val="Enbridge Head Count Growth"/>
      <sheetName val="2010 and 2011 Conts for PBES"/>
      <sheetName val="RPP"/>
      <sheetName val="RCA"/>
      <sheetName val="CGT"/>
      <sheetName val=" SPP Intraplan (RCA)"/>
      <sheetName val="SPP Intraplan (CGT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D5" t="str">
            <v>IPC</v>
          </cell>
          <cell r="E5" t="str">
            <v>IPL</v>
          </cell>
          <cell r="F5" t="str">
            <v>IPW</v>
          </cell>
          <cell r="G5" t="str">
            <v>EPE</v>
          </cell>
          <cell r="H5" t="str">
            <v>IPT</v>
          </cell>
          <cell r="I5" t="str">
            <v>IPI</v>
          </cell>
          <cell r="J5" t="str">
            <v>ESO</v>
          </cell>
          <cell r="K5" t="str">
            <v>EOS</v>
          </cell>
          <cell r="L5" t="str">
            <v>CG</v>
          </cell>
          <cell r="M5" t="str">
            <v>ENB</v>
          </cell>
          <cell r="N5" t="str">
            <v>EGS</v>
          </cell>
          <cell r="O5" t="str">
            <v>EDM</v>
          </cell>
          <cell r="P5" t="str">
            <v>EEC</v>
          </cell>
          <cell r="Q5" t="str">
            <v>TEM</v>
          </cell>
        </row>
        <row r="6">
          <cell r="D6" t="str">
            <v>Enbridge Inc.</v>
          </cell>
          <cell r="E6" t="str">
            <v>Enbridge Pipelines Inc.</v>
          </cell>
          <cell r="F6" t="str">
            <v>Enbridge Pipelines (Athabasca) Inc.</v>
          </cell>
          <cell r="G6" t="str">
            <v>Enbridge Petroleum Exchange (Netthruput) Inc.</v>
          </cell>
          <cell r="H6" t="str">
            <v>Enbridge Technology Inc.</v>
          </cell>
          <cell r="I6" t="str">
            <v>Enbridge International Inc.</v>
          </cell>
          <cell r="J6" t="str">
            <v>Enbridge Saskatchewan Operating Services Inc.</v>
          </cell>
          <cell r="K6" t="str">
            <v>Enbridge Operational Services Inc.</v>
          </cell>
          <cell r="L6" t="str">
            <v>Enbridge Gas Distribution Inc.</v>
          </cell>
          <cell r="M6" t="str">
            <v>Enbridge Gas New Brunswick Inc.</v>
          </cell>
          <cell r="N6" t="str">
            <v>Enbridge Gas Services Inc.</v>
          </cell>
          <cell r="O6" t="str">
            <v>Enbride Solutions Inc.</v>
          </cell>
          <cell r="P6" t="str">
            <v>Enbridge Electrical Connections Inc.</v>
          </cell>
          <cell r="Q6" t="str">
            <v>Tidal Energy Marketing Inc.</v>
          </cell>
        </row>
        <row r="9">
          <cell r="D9">
            <v>34899640.380000003</v>
          </cell>
          <cell r="E9">
            <v>244721883.93000001</v>
          </cell>
          <cell r="F9">
            <v>3987340.84</v>
          </cell>
          <cell r="G9">
            <v>389717.49</v>
          </cell>
          <cell r="H9">
            <v>1095445.3799999999</v>
          </cell>
          <cell r="I9">
            <v>2024673.02</v>
          </cell>
          <cell r="J9">
            <v>4816040.05</v>
          </cell>
          <cell r="K9">
            <v>1483239.03</v>
          </cell>
          <cell r="L9">
            <v>2738568.79</v>
          </cell>
          <cell r="M9">
            <v>124406.64</v>
          </cell>
          <cell r="N9">
            <v>-7190.76</v>
          </cell>
          <cell r="O9">
            <v>370243.39</v>
          </cell>
          <cell r="P9">
            <v>296912.34999999998</v>
          </cell>
          <cell r="Q9">
            <v>793569.87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D11">
            <v>34899640.380000003</v>
          </cell>
          <cell r="E11">
            <v>244721883.93000001</v>
          </cell>
          <cell r="F11">
            <v>3987340.84</v>
          </cell>
          <cell r="G11">
            <v>389717.49</v>
          </cell>
          <cell r="H11">
            <v>1095445.3799999999</v>
          </cell>
          <cell r="I11">
            <v>2024673.02</v>
          </cell>
          <cell r="J11">
            <v>4816040.05</v>
          </cell>
          <cell r="K11">
            <v>1483239.03</v>
          </cell>
          <cell r="L11">
            <v>2738568.79</v>
          </cell>
          <cell r="M11">
            <v>124406.64</v>
          </cell>
          <cell r="N11">
            <v>-7190.76</v>
          </cell>
          <cell r="O11">
            <v>370243.39</v>
          </cell>
          <cell r="P11">
            <v>296912.34999999998</v>
          </cell>
          <cell r="Q11">
            <v>793569.87</v>
          </cell>
        </row>
        <row r="13">
          <cell r="D13">
            <v>529931.78</v>
          </cell>
          <cell r="E13">
            <v>10397306.199999999</v>
          </cell>
          <cell r="F13">
            <v>43405.3</v>
          </cell>
          <cell r="G13">
            <v>0</v>
          </cell>
          <cell r="H13">
            <v>5620.32</v>
          </cell>
          <cell r="I13">
            <v>16908.360000000026</v>
          </cell>
          <cell r="J13">
            <v>23343.57</v>
          </cell>
          <cell r="K13">
            <v>5441.68</v>
          </cell>
          <cell r="L13">
            <v>90690.809999999983</v>
          </cell>
          <cell r="M13">
            <v>0</v>
          </cell>
          <cell r="N13">
            <v>1070.040000000002</v>
          </cell>
          <cell r="O13">
            <v>0</v>
          </cell>
          <cell r="P13">
            <v>0</v>
          </cell>
          <cell r="Q13">
            <v>9192.8700000000008</v>
          </cell>
        </row>
        <row r="14">
          <cell r="G14">
            <v>0</v>
          </cell>
        </row>
        <row r="15">
          <cell r="D15">
            <v>423267.16</v>
          </cell>
          <cell r="E15">
            <v>6807688.4000000004</v>
          </cell>
          <cell r="F15">
            <v>31531.23</v>
          </cell>
          <cell r="G15">
            <v>0</v>
          </cell>
          <cell r="H15">
            <v>4215.24</v>
          </cell>
          <cell r="I15">
            <v>12681.27</v>
          </cell>
          <cell r="J15">
            <v>17442</v>
          </cell>
          <cell r="K15">
            <v>4072.48</v>
          </cell>
          <cell r="L15">
            <v>71131.649999999994</v>
          </cell>
          <cell r="M15">
            <v>0</v>
          </cell>
          <cell r="N15">
            <v>802.53</v>
          </cell>
          <cell r="O15">
            <v>0</v>
          </cell>
          <cell r="P15">
            <v>0</v>
          </cell>
          <cell r="Q15">
            <v>9192.8700000000008</v>
          </cell>
        </row>
        <row r="17">
          <cell r="D17">
            <v>2423349</v>
          </cell>
          <cell r="E17">
            <v>10291899</v>
          </cell>
          <cell r="F17">
            <v>268902</v>
          </cell>
          <cell r="G17">
            <v>0</v>
          </cell>
          <cell r="H17">
            <v>47520</v>
          </cell>
          <cell r="I17">
            <v>178648</v>
          </cell>
          <cell r="J17">
            <v>691565</v>
          </cell>
          <cell r="K17">
            <v>190434</v>
          </cell>
          <cell r="L17">
            <v>290800</v>
          </cell>
          <cell r="M17">
            <v>8500</v>
          </cell>
          <cell r="N17">
            <v>99832</v>
          </cell>
          <cell r="O17">
            <v>9000</v>
          </cell>
          <cell r="P17">
            <v>0</v>
          </cell>
          <cell r="Q17">
            <v>0</v>
          </cell>
        </row>
        <row r="19">
          <cell r="D19">
            <v>7170455</v>
          </cell>
          <cell r="E19">
            <v>27107007</v>
          </cell>
          <cell r="F19">
            <v>415350</v>
          </cell>
          <cell r="G19">
            <v>129750</v>
          </cell>
          <cell r="H19">
            <v>276727</v>
          </cell>
          <cell r="I19">
            <v>624571</v>
          </cell>
          <cell r="J19">
            <v>1400532</v>
          </cell>
          <cell r="K19">
            <v>294491</v>
          </cell>
          <cell r="L19">
            <v>1339225</v>
          </cell>
          <cell r="M19">
            <v>38225</v>
          </cell>
          <cell r="N19">
            <v>25200</v>
          </cell>
          <cell r="O19">
            <v>132375</v>
          </cell>
          <cell r="P19">
            <v>25725</v>
          </cell>
          <cell r="Q19">
            <v>370219</v>
          </cell>
        </row>
      </sheetData>
      <sheetData sheetId="5" refreshError="1"/>
      <sheetData sheetId="6">
        <row r="4">
          <cell r="D4" t="str">
            <v>IPC</v>
          </cell>
          <cell r="E4" t="str">
            <v>IPL</v>
          </cell>
          <cell r="F4" t="str">
            <v>IPW</v>
          </cell>
          <cell r="G4" t="str">
            <v>EPE</v>
          </cell>
          <cell r="H4" t="str">
            <v>IPT</v>
          </cell>
          <cell r="I4" t="str">
            <v>IPI</v>
          </cell>
          <cell r="J4" t="str">
            <v>ESO</v>
          </cell>
          <cell r="K4" t="str">
            <v>EOS</v>
          </cell>
          <cell r="L4" t="str">
            <v>CG</v>
          </cell>
          <cell r="M4" t="str">
            <v>ENB</v>
          </cell>
          <cell r="N4" t="str">
            <v>EGS</v>
          </cell>
          <cell r="O4" t="str">
            <v>EDM</v>
          </cell>
          <cell r="P4" t="str">
            <v>EEC</v>
          </cell>
          <cell r="Q4" t="str">
            <v>TEM</v>
          </cell>
        </row>
        <row r="5">
          <cell r="D5" t="str">
            <v>Enbridge Inc.</v>
          </cell>
          <cell r="E5" t="str">
            <v>Enbridge Pipelines Inc.</v>
          </cell>
          <cell r="F5" t="str">
            <v>Enbridge Pipelines (Athabasca) Inc.</v>
          </cell>
          <cell r="G5" t="str">
            <v>Enbridge Petroleum Exchange (Netthruput) Inc.</v>
          </cell>
          <cell r="H5" t="str">
            <v>Enbridge Technology Inc.</v>
          </cell>
          <cell r="I5" t="str">
            <v>Enbridge International Inc.</v>
          </cell>
          <cell r="J5" t="str">
            <v>Enbridge Saskatchewan Operating Services Inc.</v>
          </cell>
          <cell r="K5" t="str">
            <v>Enbridge Operational Services Inc.</v>
          </cell>
          <cell r="L5" t="str">
            <v>Enbridge Gas Distribution Inc.</v>
          </cell>
          <cell r="M5" t="str">
            <v>Enbridge Gas New Brunswick Inc.</v>
          </cell>
          <cell r="N5" t="str">
            <v>Enbridge Gas Services Inc.</v>
          </cell>
          <cell r="O5" t="str">
            <v>Enbridge Solutions Inc.</v>
          </cell>
          <cell r="P5" t="str">
            <v>Enbridge Electrical Connections Inc.</v>
          </cell>
          <cell r="Q5" t="str">
            <v>Tidal Energy Marketing Inc.</v>
          </cell>
        </row>
        <row r="8">
          <cell r="D8">
            <v>30157945.260000002</v>
          </cell>
          <cell r="E8">
            <v>9792852.2200000007</v>
          </cell>
          <cell r="F8">
            <v>16694.560000000001</v>
          </cell>
          <cell r="G8">
            <v>78391.039999999994</v>
          </cell>
          <cell r="H8">
            <v>197289.88</v>
          </cell>
          <cell r="I8">
            <v>1795103.2899999998</v>
          </cell>
          <cell r="J8">
            <v>26772.23</v>
          </cell>
          <cell r="K8">
            <v>55789.02</v>
          </cell>
          <cell r="L8">
            <v>4097824.71</v>
          </cell>
          <cell r="M8">
            <v>169028.17</v>
          </cell>
          <cell r="N8">
            <v>26852.54</v>
          </cell>
          <cell r="O8">
            <v>208568.97</v>
          </cell>
          <cell r="P8">
            <v>103729.99</v>
          </cell>
          <cell r="Q8">
            <v>114369.93</v>
          </cell>
        </row>
        <row r="9">
          <cell r="D9">
            <v>-507692.97</v>
          </cell>
          <cell r="E9">
            <v>4440123.16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172001.98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D12">
            <v>31382250</v>
          </cell>
          <cell r="E12">
            <v>15064384</v>
          </cell>
          <cell r="F12">
            <v>17670</v>
          </cell>
          <cell r="G12">
            <v>82970</v>
          </cell>
          <cell r="H12">
            <v>208814</v>
          </cell>
          <cell r="I12">
            <v>1899963</v>
          </cell>
          <cell r="J12">
            <v>210385</v>
          </cell>
          <cell r="K12">
            <v>59048</v>
          </cell>
          <cell r="L12">
            <v>4337196</v>
          </cell>
          <cell r="M12">
            <v>178902</v>
          </cell>
          <cell r="N12">
            <v>28421</v>
          </cell>
          <cell r="O12">
            <v>220752</v>
          </cell>
          <cell r="P12">
            <v>109789</v>
          </cell>
          <cell r="Q12">
            <v>121051</v>
          </cell>
        </row>
        <row r="13">
          <cell r="D13">
            <v>61032502.290000007</v>
          </cell>
          <cell r="E13">
            <v>29297359.380000003</v>
          </cell>
          <cell r="F13">
            <v>34364.559999999998</v>
          </cell>
          <cell r="G13">
            <v>161361.03999999998</v>
          </cell>
          <cell r="H13">
            <v>406103.88</v>
          </cell>
          <cell r="I13">
            <v>3695066.29</v>
          </cell>
          <cell r="J13">
            <v>409159.21</v>
          </cell>
          <cell r="K13">
            <v>114837.01999999999</v>
          </cell>
          <cell r="L13">
            <v>8435020.7100000009</v>
          </cell>
          <cell r="M13">
            <v>347930.17000000004</v>
          </cell>
          <cell r="N13">
            <v>55273.54</v>
          </cell>
          <cell r="O13">
            <v>429320.97</v>
          </cell>
          <cell r="P13">
            <v>213518.99</v>
          </cell>
          <cell r="Q13">
            <v>235420.93</v>
          </cell>
        </row>
        <row r="15">
          <cell r="D15">
            <v>1269777.3699999999</v>
          </cell>
          <cell r="E15">
            <v>867532.67999999993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109526.44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7">
          <cell r="D17">
            <v>987824.65</v>
          </cell>
          <cell r="E17">
            <v>661308.29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90447.52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2">
          <cell r="D22">
            <v>0</v>
          </cell>
          <cell r="E22">
            <v>645048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318375</v>
          </cell>
          <cell r="M22">
            <v>19800</v>
          </cell>
          <cell r="N22">
            <v>0</v>
          </cell>
          <cell r="O22">
            <v>4150</v>
          </cell>
          <cell r="P22">
            <v>29625</v>
          </cell>
          <cell r="Q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</sheetData>
      <sheetData sheetId="7">
        <row r="10">
          <cell r="A10" t="str">
            <v>IPC</v>
          </cell>
          <cell r="C10" t="str">
            <v>Enbridge Inc.</v>
          </cell>
          <cell r="D10">
            <v>4760951</v>
          </cell>
          <cell r="E10">
            <v>29638509</v>
          </cell>
          <cell r="F10">
            <v>7645126</v>
          </cell>
          <cell r="G10">
            <v>37283635</v>
          </cell>
          <cell r="H10">
            <v>3570713.25</v>
          </cell>
          <cell r="I10">
            <v>423267.16</v>
          </cell>
          <cell r="J10">
            <v>1646029.944135</v>
          </cell>
          <cell r="K10">
            <v>42077100</v>
          </cell>
          <cell r="L10">
            <v>4952496.4153954498</v>
          </cell>
          <cell r="M10">
            <v>5084000</v>
          </cell>
          <cell r="O10">
            <v>2386845</v>
          </cell>
          <cell r="P10">
            <v>2504044.9503416517</v>
          </cell>
          <cell r="Q10">
            <v>2585000</v>
          </cell>
        </row>
        <row r="11">
          <cell r="A11" t="str">
            <v>IPL</v>
          </cell>
          <cell r="B11" t="str">
            <v>NW</v>
          </cell>
          <cell r="C11" t="str">
            <v>Enbridge Pipelines Inc.</v>
          </cell>
          <cell r="D11">
            <v>17610992</v>
          </cell>
          <cell r="E11">
            <v>174586736</v>
          </cell>
          <cell r="F11">
            <v>94251660</v>
          </cell>
          <cell r="G11">
            <v>268838396</v>
          </cell>
          <cell r="H11">
            <v>13208244</v>
          </cell>
          <cell r="I11">
            <v>6807688.4000000004</v>
          </cell>
          <cell r="J11">
            <v>11285033.229900001</v>
          </cell>
          <cell r="K11">
            <v>286524000</v>
          </cell>
          <cell r="L11">
            <v>18319527.916073479</v>
          </cell>
          <cell r="M11">
            <v>18808000</v>
          </cell>
          <cell r="O11">
            <v>13184600</v>
          </cell>
          <cell r="P11">
            <v>13831996.234474605</v>
          </cell>
          <cell r="Q11">
            <v>14281000</v>
          </cell>
        </row>
        <row r="12">
          <cell r="A12" t="str">
            <v>IPW</v>
          </cell>
          <cell r="C12" t="str">
            <v>Enbridge Pipelines (Athabasca) Inc.</v>
          </cell>
          <cell r="D12">
            <v>381373</v>
          </cell>
          <cell r="E12">
            <v>3597203</v>
          </cell>
          <cell r="F12">
            <v>726316</v>
          </cell>
          <cell r="G12">
            <v>4323519</v>
          </cell>
          <cell r="H12">
            <v>286029.75</v>
          </cell>
          <cell r="I12">
            <v>31531.23</v>
          </cell>
          <cell r="J12">
            <v>186048.21696749996</v>
          </cell>
          <cell r="K12">
            <v>4764100</v>
          </cell>
          <cell r="L12">
            <v>396716.62561295187</v>
          </cell>
          <cell r="M12">
            <v>407000</v>
          </cell>
          <cell r="O12">
            <v>252147</v>
          </cell>
          <cell r="P12">
            <v>264528.03684101667</v>
          </cell>
          <cell r="Q12">
            <v>273000</v>
          </cell>
        </row>
        <row r="13">
          <cell r="A13" t="str">
            <v>EPE</v>
          </cell>
          <cell r="C13" t="str">
            <v>Enbridge Petroleum Exchange (Netthruput) Inc.</v>
          </cell>
          <cell r="D13">
            <v>0</v>
          </cell>
          <cell r="E13">
            <v>0</v>
          </cell>
          <cell r="F13">
            <v>639858</v>
          </cell>
          <cell r="G13">
            <v>639858</v>
          </cell>
          <cell r="H13">
            <v>0</v>
          </cell>
          <cell r="I13">
            <v>0</v>
          </cell>
          <cell r="J13">
            <v>25914.249</v>
          </cell>
          <cell r="K13">
            <v>665800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IPT</v>
          </cell>
          <cell r="C14" t="str">
            <v>Enbridge Technology Inc.</v>
          </cell>
          <cell r="D14">
            <v>43052</v>
          </cell>
          <cell r="E14">
            <v>1616943</v>
          </cell>
          <cell r="F14">
            <v>86244</v>
          </cell>
          <cell r="G14">
            <v>1703187</v>
          </cell>
          <cell r="H14">
            <v>32289</v>
          </cell>
          <cell r="I14">
            <v>4215.24</v>
          </cell>
          <cell r="J14">
            <v>70201.419389999995</v>
          </cell>
          <cell r="K14">
            <v>1801500</v>
          </cell>
          <cell r="L14">
            <v>44784.093698003802</v>
          </cell>
          <cell r="M14">
            <v>46000</v>
          </cell>
          <cell r="O14">
            <v>33539</v>
          </cell>
          <cell r="P14">
            <v>35185.847254224151</v>
          </cell>
          <cell r="Q14">
            <v>36000</v>
          </cell>
        </row>
        <row r="15">
          <cell r="A15" t="str">
            <v>IPI</v>
          </cell>
          <cell r="C15" t="str">
            <v>Enbridge International Inc.</v>
          </cell>
          <cell r="D15">
            <v>212273</v>
          </cell>
          <cell r="E15">
            <v>2259765</v>
          </cell>
          <cell r="F15">
            <v>271199</v>
          </cell>
          <cell r="G15">
            <v>2530964</v>
          </cell>
          <cell r="H15">
            <v>159204.75</v>
          </cell>
          <cell r="I15">
            <v>12681.27</v>
          </cell>
          <cell r="J15">
            <v>108695.03865750002</v>
          </cell>
          <cell r="K15">
            <v>2786200</v>
          </cell>
          <cell r="L15">
            <v>220813.29372750071</v>
          </cell>
          <cell r="M15">
            <v>227000</v>
          </cell>
          <cell r="O15">
            <v>176652</v>
          </cell>
          <cell r="P15">
            <v>185326.04696482318</v>
          </cell>
          <cell r="Q15">
            <v>191000</v>
          </cell>
        </row>
        <row r="16">
          <cell r="A16" t="str">
            <v>ESO</v>
          </cell>
          <cell r="C16" t="str">
            <v>Enbridge Saskatchewan Operating Services Inc.</v>
          </cell>
          <cell r="D16">
            <v>798701</v>
          </cell>
          <cell r="E16">
            <v>5391756</v>
          </cell>
          <cell r="F16">
            <v>504386</v>
          </cell>
          <cell r="G16">
            <v>5896142</v>
          </cell>
          <cell r="H16">
            <v>599025.75</v>
          </cell>
          <cell r="I16">
            <v>17442</v>
          </cell>
          <cell r="J16">
            <v>262701.093375</v>
          </cell>
          <cell r="K16">
            <v>6740400</v>
          </cell>
          <cell r="L16">
            <v>830834.81419421476</v>
          </cell>
          <cell r="M16">
            <v>853000</v>
          </cell>
          <cell r="O16">
            <v>543047</v>
          </cell>
          <cell r="P16">
            <v>569711.94113911164</v>
          </cell>
          <cell r="Q16">
            <v>588000</v>
          </cell>
        </row>
        <row r="17">
          <cell r="A17" t="str">
            <v>EOS</v>
          </cell>
          <cell r="C17" t="str">
            <v>Enbridge Operational Services Inc.</v>
          </cell>
          <cell r="D17">
            <v>186127</v>
          </cell>
          <cell r="E17">
            <v>2080121</v>
          </cell>
          <cell r="F17">
            <v>0</v>
          </cell>
          <cell r="G17">
            <v>2080121</v>
          </cell>
          <cell r="H17">
            <v>139595.25</v>
          </cell>
          <cell r="I17">
            <v>4072.48</v>
          </cell>
          <cell r="J17">
            <v>89816.040404999978</v>
          </cell>
          <cell r="K17">
            <v>2305500</v>
          </cell>
          <cell r="L17">
            <v>193615.37228766034</v>
          </cell>
          <cell r="M17">
            <v>199000</v>
          </cell>
          <cell r="O17">
            <v>133998</v>
          </cell>
          <cell r="P17">
            <v>140577.63082893135</v>
          </cell>
          <cell r="Q17">
            <v>145000</v>
          </cell>
        </row>
        <row r="18">
          <cell r="A18" t="str">
            <v>CG</v>
          </cell>
          <cell r="B18" t="str">
            <v>ECS</v>
          </cell>
          <cell r="C18" t="str">
            <v>Enbridge Gas Distribution Inc.</v>
          </cell>
          <cell r="D18">
            <v>0</v>
          </cell>
          <cell r="E18">
            <v>3029177</v>
          </cell>
          <cell r="F18">
            <v>1250776</v>
          </cell>
          <cell r="G18">
            <v>4279953</v>
          </cell>
          <cell r="H18">
            <v>0</v>
          </cell>
          <cell r="I18">
            <v>71131.649999999994</v>
          </cell>
          <cell r="J18">
            <v>171897.68058750001</v>
          </cell>
          <cell r="K18">
            <v>4380700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 t="str">
            <v>EGS</v>
          </cell>
          <cell r="C19" t="str">
            <v>Enbridge Gas Services Inc.</v>
          </cell>
          <cell r="D19">
            <v>0</v>
          </cell>
          <cell r="E19">
            <v>0</v>
          </cell>
          <cell r="F19">
            <v>16220</v>
          </cell>
          <cell r="G19">
            <v>16220</v>
          </cell>
          <cell r="H19">
            <v>0</v>
          </cell>
          <cell r="I19">
            <v>802.53</v>
          </cell>
          <cell r="J19">
            <v>640.65876749999995</v>
          </cell>
          <cell r="K19">
            <v>16100</v>
          </cell>
          <cell r="L19">
            <v>0</v>
          </cell>
          <cell r="M19">
            <v>0</v>
          </cell>
          <cell r="O19">
            <v>85878</v>
          </cell>
          <cell r="P19">
            <v>90094.820671405279</v>
          </cell>
          <cell r="Q19">
            <v>93000</v>
          </cell>
        </row>
        <row r="20">
          <cell r="A20" t="str">
            <v>ENB</v>
          </cell>
          <cell r="C20" t="str">
            <v>Enbridge Gas New Brunswick Inc.</v>
          </cell>
          <cell r="D20">
            <v>0</v>
          </cell>
          <cell r="E20">
            <v>104462</v>
          </cell>
          <cell r="F20">
            <v>69368</v>
          </cell>
          <cell r="G20">
            <v>173830</v>
          </cell>
          <cell r="H20">
            <v>0</v>
          </cell>
          <cell r="I20">
            <v>0</v>
          </cell>
          <cell r="J20">
            <v>7040.1150000000007</v>
          </cell>
          <cell r="K20">
            <v>180900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 t="str">
            <v>EDM</v>
          </cell>
          <cell r="C21" t="str">
            <v>Enbridge Distribution Management Services Inc.</v>
          </cell>
          <cell r="D21">
            <v>0</v>
          </cell>
          <cell r="E21">
            <v>224701</v>
          </cell>
          <cell r="F21">
            <v>233549</v>
          </cell>
          <cell r="G21">
            <v>458250</v>
          </cell>
          <cell r="H21">
            <v>0</v>
          </cell>
          <cell r="I21">
            <v>0</v>
          </cell>
          <cell r="J21">
            <v>18559.125</v>
          </cell>
          <cell r="K21">
            <v>476800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 t="str">
            <v>EEC</v>
          </cell>
          <cell r="C22" t="str">
            <v>Enbridge Electric Connections Inc.</v>
          </cell>
          <cell r="D22">
            <v>0</v>
          </cell>
          <cell r="E22">
            <v>298840</v>
          </cell>
          <cell r="F22">
            <v>0</v>
          </cell>
          <cell r="G22">
            <v>298840</v>
          </cell>
          <cell r="H22">
            <v>0</v>
          </cell>
          <cell r="I22">
            <v>0</v>
          </cell>
          <cell r="J22">
            <v>12103.019999999999</v>
          </cell>
          <cell r="K22">
            <v>310900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TEM</v>
          </cell>
          <cell r="C23" t="str">
            <v>Tidal Energy Marketing Inc.</v>
          </cell>
          <cell r="D23">
            <v>174321</v>
          </cell>
          <cell r="E23">
            <v>435580</v>
          </cell>
          <cell r="F23">
            <v>0</v>
          </cell>
          <cell r="G23">
            <v>435580</v>
          </cell>
          <cell r="H23">
            <v>130740.75</v>
          </cell>
          <cell r="I23">
            <v>9192.8700000000008</v>
          </cell>
          <cell r="J23">
            <v>22749.834757499997</v>
          </cell>
          <cell r="K23">
            <v>579900</v>
          </cell>
          <cell r="L23">
            <v>181334.38626613677</v>
          </cell>
          <cell r="M23">
            <v>186000</v>
          </cell>
          <cell r="O23">
            <v>0</v>
          </cell>
          <cell r="P23">
            <v>0</v>
          </cell>
          <cell r="Q23">
            <v>0</v>
          </cell>
        </row>
      </sheetData>
      <sheetData sheetId="8">
        <row r="10">
          <cell r="A10" t="str">
            <v>IPC</v>
          </cell>
          <cell r="C10" t="str">
            <v>Enbridge Inc.</v>
          </cell>
          <cell r="D10">
            <v>2631437</v>
          </cell>
          <cell r="E10">
            <v>39926636</v>
          </cell>
          <cell r="F10">
            <v>16277132</v>
          </cell>
          <cell r="G10">
            <v>56203768</v>
          </cell>
          <cell r="H10">
            <v>1973577.75</v>
          </cell>
          <cell r="I10">
            <v>987824.65</v>
          </cell>
          <cell r="J10">
            <v>2336179.0537124998</v>
          </cell>
          <cell r="K10">
            <v>59525700</v>
          </cell>
          <cell r="L10">
            <v>2737306.5401931158</v>
          </cell>
          <cell r="M10">
            <v>2810000</v>
          </cell>
          <cell r="O10">
            <v>1759911</v>
          </cell>
          <cell r="P10">
            <v>1846326.9515199882</v>
          </cell>
          <cell r="Q10">
            <v>1906000</v>
          </cell>
        </row>
        <row r="11">
          <cell r="A11" t="str">
            <v>IPL</v>
          </cell>
          <cell r="B11" t="str">
            <v>NW</v>
          </cell>
          <cell r="C11" t="str">
            <v>Enbridge Pipelines Inc.</v>
          </cell>
          <cell r="D11">
            <v>1507192</v>
          </cell>
          <cell r="E11">
            <v>15278316</v>
          </cell>
          <cell r="F11">
            <v>8831589</v>
          </cell>
          <cell r="G11">
            <v>24109905</v>
          </cell>
          <cell r="H11">
            <v>1130394</v>
          </cell>
          <cell r="I11">
            <v>661308.29</v>
          </cell>
          <cell r="J11">
            <v>1008840.6166275</v>
          </cell>
          <cell r="K11">
            <v>25587800</v>
          </cell>
          <cell r="L11">
            <v>1567830.245955629</v>
          </cell>
          <cell r="M11">
            <v>1610000</v>
          </cell>
          <cell r="O11">
            <v>1721612</v>
          </cell>
          <cell r="P11">
            <v>1806147.3765776963</v>
          </cell>
          <cell r="Q11">
            <v>1865000</v>
          </cell>
        </row>
        <row r="12">
          <cell r="A12" t="str">
            <v>IPW</v>
          </cell>
          <cell r="C12" t="str">
            <v>Enbridge Pipelines (Athabasca) Inc.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599</v>
          </cell>
          <cell r="P12">
            <v>628.41237083038459</v>
          </cell>
          <cell r="Q12">
            <v>1000</v>
          </cell>
        </row>
        <row r="13">
          <cell r="A13" t="str">
            <v>EPE</v>
          </cell>
          <cell r="C13" t="str">
            <v>Enbridge Petroleum Exchange (Netthruput) Inc.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IPT</v>
          </cell>
          <cell r="C14" t="str">
            <v>Enbridge Technology Inc.</v>
          </cell>
          <cell r="D14">
            <v>0</v>
          </cell>
          <cell r="E14">
            <v>391433</v>
          </cell>
          <cell r="F14">
            <v>0</v>
          </cell>
          <cell r="G14">
            <v>391433</v>
          </cell>
          <cell r="H14">
            <v>0</v>
          </cell>
          <cell r="I14">
            <v>0</v>
          </cell>
          <cell r="J14">
            <v>15853.036500000002</v>
          </cell>
          <cell r="K14">
            <v>407300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IPI</v>
          </cell>
          <cell r="C15" t="str">
            <v>Enbridge International Inc.</v>
          </cell>
          <cell r="D15">
            <v>163514</v>
          </cell>
          <cell r="E15">
            <v>1585055</v>
          </cell>
          <cell r="F15">
            <v>0</v>
          </cell>
          <cell r="G15">
            <v>1585055</v>
          </cell>
          <cell r="H15">
            <v>122635.5</v>
          </cell>
          <cell r="I15">
            <v>0</v>
          </cell>
          <cell r="J15">
            <v>69161.465249999994</v>
          </cell>
          <cell r="K15">
            <v>1776900</v>
          </cell>
          <cell r="L15">
            <v>170092.59260743737</v>
          </cell>
          <cell r="M15">
            <v>175000</v>
          </cell>
          <cell r="O15">
            <v>140110</v>
          </cell>
          <cell r="P15">
            <v>146989.7450368033</v>
          </cell>
          <cell r="Q15">
            <v>152000</v>
          </cell>
        </row>
        <row r="16">
          <cell r="A16" t="str">
            <v>ESO</v>
          </cell>
          <cell r="C16" t="str">
            <v>Enbridge Saskatchewan Operating Services Inc.</v>
          </cell>
          <cell r="D16">
            <v>562</v>
          </cell>
          <cell r="E16">
            <v>343791</v>
          </cell>
          <cell r="F16">
            <v>0</v>
          </cell>
          <cell r="G16">
            <v>343791</v>
          </cell>
          <cell r="H16">
            <v>421.5</v>
          </cell>
          <cell r="I16">
            <v>0</v>
          </cell>
          <cell r="J16">
            <v>13940.606249999999</v>
          </cell>
          <cell r="K16">
            <v>358200</v>
          </cell>
          <cell r="L16">
            <v>584.61071862580457</v>
          </cell>
          <cell r="M16">
            <v>1000</v>
          </cell>
          <cell r="O16">
            <v>2455</v>
          </cell>
          <cell r="P16">
            <v>2575.5465281946481</v>
          </cell>
          <cell r="Q16">
            <v>3000</v>
          </cell>
        </row>
        <row r="17">
          <cell r="A17" t="str">
            <v>EOS</v>
          </cell>
          <cell r="C17" t="str">
            <v>Enbridge Operational Services Inc.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1162</v>
          </cell>
          <cell r="P17">
            <v>1219.0570532636175</v>
          </cell>
          <cell r="Q17">
            <v>1000</v>
          </cell>
        </row>
        <row r="18">
          <cell r="A18" t="str">
            <v>CG</v>
          </cell>
          <cell r="B18" t="str">
            <v>ECS</v>
          </cell>
          <cell r="C18" t="str">
            <v>Enbridge Gas Distribution Inc.</v>
          </cell>
          <cell r="D18">
            <v>675718</v>
          </cell>
          <cell r="E18">
            <v>4784379</v>
          </cell>
          <cell r="F18">
            <v>815580</v>
          </cell>
          <cell r="G18">
            <v>5599959</v>
          </cell>
          <cell r="H18">
            <v>506788.5</v>
          </cell>
          <cell r="I18">
            <v>90447.52</v>
          </cell>
          <cell r="J18">
            <v>245491.71146999998</v>
          </cell>
          <cell r="K18">
            <v>6261800</v>
          </cell>
          <cell r="L18">
            <v>702903.8889117284</v>
          </cell>
          <cell r="M18">
            <v>722000</v>
          </cell>
          <cell r="O18">
            <v>524673</v>
          </cell>
          <cell r="P18">
            <v>550435.73262218758</v>
          </cell>
          <cell r="Q18">
            <v>568000</v>
          </cell>
        </row>
        <row r="19">
          <cell r="A19" t="str">
            <v>EGS</v>
          </cell>
          <cell r="C19" t="str">
            <v>Enbridge Gas Services Inc.</v>
          </cell>
          <cell r="D19">
            <v>0</v>
          </cell>
          <cell r="E19">
            <v>9479</v>
          </cell>
          <cell r="F19">
            <v>0</v>
          </cell>
          <cell r="G19">
            <v>9479</v>
          </cell>
          <cell r="H19">
            <v>0</v>
          </cell>
          <cell r="I19">
            <v>0</v>
          </cell>
          <cell r="J19">
            <v>383.89949999999999</v>
          </cell>
          <cell r="K19">
            <v>9900</v>
          </cell>
          <cell r="L19">
            <v>0</v>
          </cell>
          <cell r="M19">
            <v>0</v>
          </cell>
          <cell r="O19">
            <v>19912</v>
          </cell>
          <cell r="P19">
            <v>20889.728093446774</v>
          </cell>
          <cell r="Q19">
            <v>22000</v>
          </cell>
        </row>
        <row r="20">
          <cell r="A20" t="str">
            <v>ENB</v>
          </cell>
          <cell r="C20" t="str">
            <v>Enbridge Gas New Brunswick Inc.</v>
          </cell>
          <cell r="D20">
            <v>17499</v>
          </cell>
          <cell r="E20">
            <v>95501</v>
          </cell>
          <cell r="F20">
            <v>0</v>
          </cell>
          <cell r="G20">
            <v>95501</v>
          </cell>
          <cell r="H20">
            <v>13124.25</v>
          </cell>
          <cell r="I20">
            <v>0</v>
          </cell>
          <cell r="J20">
            <v>4399.3226249999998</v>
          </cell>
          <cell r="K20">
            <v>113000</v>
          </cell>
          <cell r="L20">
            <v>18203.030187247248</v>
          </cell>
          <cell r="M20">
            <v>19000</v>
          </cell>
          <cell r="O20">
            <v>15511</v>
          </cell>
          <cell r="P20">
            <v>16272.628186894983</v>
          </cell>
          <cell r="Q20">
            <v>17000</v>
          </cell>
        </row>
        <row r="21">
          <cell r="A21" t="str">
            <v>EDM</v>
          </cell>
          <cell r="C21" t="str">
            <v>Enbridge Distribution Management Services Inc.</v>
          </cell>
          <cell r="D21">
            <v>0</v>
          </cell>
          <cell r="E21">
            <v>69145</v>
          </cell>
          <cell r="F21">
            <v>289090</v>
          </cell>
          <cell r="G21">
            <v>358235</v>
          </cell>
          <cell r="H21">
            <v>0</v>
          </cell>
          <cell r="I21">
            <v>0</v>
          </cell>
          <cell r="J21">
            <v>14508.5175</v>
          </cell>
          <cell r="K21">
            <v>372700</v>
          </cell>
          <cell r="L21">
            <v>0</v>
          </cell>
          <cell r="M21">
            <v>0</v>
          </cell>
          <cell r="O21">
            <v>35684</v>
          </cell>
          <cell r="P21">
            <v>37436.172021221108</v>
          </cell>
          <cell r="Q21">
            <v>39000</v>
          </cell>
        </row>
        <row r="22">
          <cell r="A22" t="str">
            <v>EEC</v>
          </cell>
          <cell r="C22" t="str">
            <v>Enbridge Electric Connections</v>
          </cell>
          <cell r="D22">
            <v>22337</v>
          </cell>
          <cell r="E22">
            <v>141468</v>
          </cell>
          <cell r="F22">
            <v>0</v>
          </cell>
          <cell r="G22">
            <v>141468</v>
          </cell>
          <cell r="H22">
            <v>16752.75</v>
          </cell>
          <cell r="I22">
            <v>0</v>
          </cell>
          <cell r="J22">
            <v>6407.940375000001</v>
          </cell>
          <cell r="K22">
            <v>164600</v>
          </cell>
          <cell r="L22">
            <v>23235.675483887182</v>
          </cell>
          <cell r="M22">
            <v>24000</v>
          </cell>
          <cell r="O22">
            <v>18464</v>
          </cell>
          <cell r="P22">
            <v>19370.627737916897</v>
          </cell>
          <cell r="Q22">
            <v>20000</v>
          </cell>
        </row>
        <row r="23">
          <cell r="A23" t="str">
            <v>TEM</v>
          </cell>
          <cell r="C23" t="str">
            <v>Tidal Energy Marketing Inc.</v>
          </cell>
          <cell r="D23">
            <v>72227</v>
          </cell>
          <cell r="E23">
            <v>145257</v>
          </cell>
          <cell r="F23">
            <v>0</v>
          </cell>
          <cell r="G23">
            <v>145257</v>
          </cell>
          <cell r="H23">
            <v>54170.25</v>
          </cell>
          <cell r="I23">
            <v>0</v>
          </cell>
          <cell r="J23">
            <v>8076.8036250000005</v>
          </cell>
          <cell r="K23">
            <v>207500</v>
          </cell>
          <cell r="L23">
            <v>75132.879669370071</v>
          </cell>
          <cell r="M23">
            <v>77000</v>
          </cell>
          <cell r="O23">
            <v>0</v>
          </cell>
          <cell r="P23">
            <v>0</v>
          </cell>
          <cell r="Q23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PPL global"/>
      <sheetName val="PPL capex"/>
      <sheetName val="PPL Ops"/>
      <sheetName val="PPL FS"/>
      <sheetName val="PPL Tax"/>
      <sheetName val="PPL metrics"/>
      <sheetName val="PPL Gas"/>
      <sheetName val="ppl EXPENDITURE PROFILE"/>
      <sheetName val="Detail"/>
      <sheetName val="GMI sum"/>
    </sheetNames>
    <sheetDataSet>
      <sheetData sheetId="0" refreshError="1">
        <row r="6">
          <cell r="I6">
            <v>38353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ean Up Forecast"/>
      <sheetName val="Stmt 209"/>
      <sheetName val="Stmt 109"/>
      <sheetName val="Project Springboard"/>
      <sheetName val="UCC Balances"/>
      <sheetName val="Clean_Up_Forecast"/>
      <sheetName val="Stmt_209"/>
      <sheetName val="Stmt_109"/>
      <sheetName val="Project_Springboard"/>
      <sheetName val="UCC_Balances"/>
    </sheetNames>
    <sheetDataSet>
      <sheetData sheetId="0" refreshError="1">
        <row r="12">
          <cell r="K12" t="str">
            <v xml:space="preserve">EDMONTON            </v>
          </cell>
          <cell r="L12" t="str">
            <v>Edmonton</v>
          </cell>
          <cell r="M12" t="str">
            <v>LGT</v>
          </cell>
          <cell r="N12" t="str">
            <v>Lgt</v>
          </cell>
        </row>
        <row r="13">
          <cell r="K13" t="str">
            <v xml:space="preserve">HARDISTY            </v>
          </cell>
          <cell r="L13" t="str">
            <v>Hardisty</v>
          </cell>
          <cell r="M13" t="str">
            <v>MED</v>
          </cell>
          <cell r="N13" t="str">
            <v>Med</v>
          </cell>
        </row>
        <row r="14">
          <cell r="K14" t="str">
            <v xml:space="preserve">KERROBERT           </v>
          </cell>
          <cell r="L14" t="str">
            <v>Kerrobert</v>
          </cell>
          <cell r="M14" t="str">
            <v>HVY</v>
          </cell>
          <cell r="N14" t="str">
            <v>Hvy</v>
          </cell>
        </row>
        <row r="15">
          <cell r="K15" t="str">
            <v xml:space="preserve">MILDEN              </v>
          </cell>
          <cell r="L15" t="str">
            <v>Milden</v>
          </cell>
          <cell r="M15" t="str">
            <v>CND</v>
          </cell>
          <cell r="N15" t="str">
            <v>Cnd</v>
          </cell>
        </row>
        <row r="16">
          <cell r="K16" t="str">
            <v xml:space="preserve">REGINA              </v>
          </cell>
          <cell r="L16" t="str">
            <v>Regina</v>
          </cell>
          <cell r="M16" t="str">
            <v>USL</v>
          </cell>
          <cell r="N16" t="str">
            <v>USL</v>
          </cell>
        </row>
        <row r="17">
          <cell r="K17" t="str">
            <v xml:space="preserve">GRETNA              </v>
          </cell>
          <cell r="L17" t="str">
            <v>Gretna</v>
          </cell>
          <cell r="M17" t="str">
            <v>NGL</v>
          </cell>
          <cell r="N17" t="str">
            <v>NGL</v>
          </cell>
        </row>
        <row r="18">
          <cell r="K18" t="str">
            <v xml:space="preserve">U.S.POINTS          </v>
          </cell>
          <cell r="L18" t="str">
            <v>U.S. Points</v>
          </cell>
          <cell r="M18" t="str">
            <v>GSL</v>
          </cell>
          <cell r="N18" t="str">
            <v>Gsl</v>
          </cell>
        </row>
        <row r="19">
          <cell r="K19" t="str">
            <v xml:space="preserve">SARNIA              </v>
          </cell>
          <cell r="L19" t="str">
            <v>Sarnia</v>
          </cell>
          <cell r="M19" t="str">
            <v>DST</v>
          </cell>
          <cell r="N19" t="str">
            <v>Dst</v>
          </cell>
        </row>
        <row r="20">
          <cell r="K20" t="str">
            <v xml:space="preserve">TORONTO             </v>
          </cell>
          <cell r="L20" t="str">
            <v>Toronto</v>
          </cell>
        </row>
        <row r="21">
          <cell r="K21" t="str">
            <v xml:space="preserve">NANTICOKE           </v>
          </cell>
          <cell r="L21" t="str">
            <v>Nanticoke</v>
          </cell>
        </row>
        <row r="22">
          <cell r="K22" t="str">
            <v>WESTOVER</v>
          </cell>
          <cell r="L22" t="str">
            <v>Westover</v>
          </cell>
        </row>
        <row r="23">
          <cell r="K23" t="str">
            <v>BRONTE</v>
          </cell>
          <cell r="L23" t="str">
            <v>Bronte</v>
          </cell>
        </row>
        <row r="24">
          <cell r="K24" t="str">
            <v xml:space="preserve">BUFFALO             </v>
          </cell>
          <cell r="L24" t="str">
            <v>Buffalo</v>
          </cell>
        </row>
        <row r="25">
          <cell r="K25" t="str">
            <v xml:space="preserve">CROMER              </v>
          </cell>
          <cell r="L25" t="str">
            <v>Cromer</v>
          </cell>
        </row>
        <row r="26">
          <cell r="K26" t="str">
            <v xml:space="preserve">MONTREAL            </v>
          </cell>
          <cell r="L26" t="str">
            <v>Montreal</v>
          </cell>
        </row>
      </sheetData>
      <sheetData sheetId="1"/>
      <sheetData sheetId="2"/>
      <sheetData sheetId="3" refreshError="1"/>
      <sheetData sheetId="4" refreshError="1"/>
      <sheetData sheetId="5">
        <row r="12">
          <cell r="K12" t="str">
            <v xml:space="preserve">EDMONTON            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ABLE"/>
      <sheetName val="ADDTOBOO "/>
      <sheetName val="DEDFROMB "/>
      <sheetName val="PAYABLE (2)"/>
      <sheetName val="PAYABLE (3)"/>
      <sheetName val="APPORSUM"/>
      <sheetName val="APPORIPLE"/>
      <sheetName val="propfact"/>
      <sheetName val="payroll factor"/>
      <sheetName val="sales factor"/>
      <sheetName val="appsumportal"/>
      <sheetName val="NDUNITARY"/>
      <sheetName val="MNUNITARY"/>
      <sheetName val="MISBT"/>
      <sheetName val="ESTPM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DDTOBOO_"/>
      <sheetName val="DEDFROMB_"/>
      <sheetName val="PAYABLE_(2)"/>
      <sheetName val="PAYABLE_(3)"/>
      <sheetName val="payroll_factor"/>
      <sheetName val="sales_factor"/>
      <sheetName val="PAYLPL"/>
      <sheetName val="BS_A1009YTD"/>
      <sheetName val="Fin Pos (whole dollar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Detail"/>
      <sheetName val="Recovery Detail"/>
      <sheetName val="Cost Centres"/>
      <sheetName val="LOB"/>
      <sheetName val="Deductions from Budget"/>
      <sheetName val="Units Of Measure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. Stmt."/>
      <sheetName val="Assets"/>
      <sheetName val="Liabs. &amp; Equity"/>
      <sheetName val="Graph"/>
      <sheetName val="Macro1"/>
      <sheetName val="RPTBOOK"/>
      <sheetName val="SET"/>
      <sheetName val="Inc__Stmt_"/>
      <sheetName val="Liabs__&amp;_Equit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8">
          <cell r="A8">
            <v>1996</v>
          </cell>
          <cell r="B8">
            <v>-17.5</v>
          </cell>
          <cell r="C8">
            <v>-17.5</v>
          </cell>
          <cell r="D8">
            <v>-17.5</v>
          </cell>
          <cell r="E8">
            <v>0</v>
          </cell>
          <cell r="F8">
            <v>0</v>
          </cell>
        </row>
        <row r="9">
          <cell r="A9">
            <v>1997</v>
          </cell>
          <cell r="B9">
            <v>-50.5</v>
          </cell>
          <cell r="C9">
            <v>-50.5</v>
          </cell>
          <cell r="D9">
            <v>-68</v>
          </cell>
          <cell r="E9">
            <v>0</v>
          </cell>
          <cell r="F9">
            <v>0</v>
          </cell>
        </row>
        <row r="10">
          <cell r="A10">
            <v>1998</v>
          </cell>
          <cell r="B10">
            <v>-37.200000000000003</v>
          </cell>
          <cell r="C10">
            <v>-36.1</v>
          </cell>
          <cell r="D10">
            <v>-104.1</v>
          </cell>
          <cell r="E10">
            <v>-35</v>
          </cell>
          <cell r="F10">
            <v>-34.700000000000003</v>
          </cell>
        </row>
        <row r="11">
          <cell r="A11">
            <v>1999</v>
          </cell>
          <cell r="B11">
            <v>0</v>
          </cell>
          <cell r="C11">
            <v>0</v>
          </cell>
          <cell r="D11">
            <v>-104.1</v>
          </cell>
          <cell r="E11">
            <v>-35</v>
          </cell>
          <cell r="F11">
            <v>-34.700000000000003</v>
          </cell>
        </row>
        <row r="12">
          <cell r="A12">
            <v>2000</v>
          </cell>
          <cell r="B12">
            <v>3.5</v>
          </cell>
          <cell r="C12">
            <v>3.2</v>
          </cell>
          <cell r="D12">
            <v>-100.89999999999999</v>
          </cell>
          <cell r="E12">
            <v>-32</v>
          </cell>
          <cell r="F12">
            <v>-32</v>
          </cell>
        </row>
        <row r="13">
          <cell r="A13">
            <v>2001</v>
          </cell>
          <cell r="B13">
            <v>-10.3</v>
          </cell>
          <cell r="C13">
            <v>-9.1</v>
          </cell>
          <cell r="D13">
            <v>-109.99999999999999</v>
          </cell>
          <cell r="E13">
            <v>-39.299999999999997</v>
          </cell>
          <cell r="F13">
            <v>-38.700000000000003</v>
          </cell>
        </row>
        <row r="14">
          <cell r="A14">
            <v>2002</v>
          </cell>
          <cell r="B14">
            <v>-12.1</v>
          </cell>
          <cell r="C14">
            <v>-10.5</v>
          </cell>
          <cell r="D14">
            <v>-120.49999999999999</v>
          </cell>
          <cell r="E14">
            <v>-46.7</v>
          </cell>
          <cell r="F14">
            <v>-45.5</v>
          </cell>
        </row>
        <row r="15">
          <cell r="A15">
            <v>2003</v>
          </cell>
          <cell r="B15">
            <v>-15.9</v>
          </cell>
          <cell r="C15">
            <v>-13.3</v>
          </cell>
          <cell r="D15">
            <v>-133.79999999999998</v>
          </cell>
          <cell r="E15">
            <v>-55.5</v>
          </cell>
          <cell r="F15">
            <v>-53.5</v>
          </cell>
        </row>
        <row r="16">
          <cell r="A16">
            <v>2004</v>
          </cell>
          <cell r="B16">
            <v>28.5</v>
          </cell>
          <cell r="C16">
            <v>23.2</v>
          </cell>
          <cell r="D16">
            <v>-110.59999999999998</v>
          </cell>
          <cell r="E16">
            <v>-41.4</v>
          </cell>
          <cell r="F16">
            <v>-41</v>
          </cell>
        </row>
        <row r="17">
          <cell r="A17">
            <v>2005</v>
          </cell>
          <cell r="B17">
            <v>29.5</v>
          </cell>
          <cell r="C17">
            <v>23.3</v>
          </cell>
          <cell r="D17">
            <v>-87.299999999999983</v>
          </cell>
          <cell r="E17">
            <v>-28.4</v>
          </cell>
          <cell r="F17">
            <v>-29.6</v>
          </cell>
        </row>
        <row r="18">
          <cell r="A18">
            <v>2006</v>
          </cell>
          <cell r="B18">
            <v>26.3</v>
          </cell>
          <cell r="C18">
            <v>20.2</v>
          </cell>
          <cell r="D18">
            <v>-67.09999999999998</v>
          </cell>
          <cell r="E18">
            <v>-17.899999999999999</v>
          </cell>
          <cell r="F18">
            <v>-20.7</v>
          </cell>
        </row>
        <row r="19">
          <cell r="A19">
            <v>2007</v>
          </cell>
          <cell r="B19">
            <v>35</v>
          </cell>
          <cell r="C19">
            <v>26.1</v>
          </cell>
          <cell r="D19">
            <v>-40.999999999999979</v>
          </cell>
          <cell r="E19">
            <v>-5.4</v>
          </cell>
          <cell r="F19">
            <v>-10.1</v>
          </cell>
        </row>
        <row r="20">
          <cell r="A20">
            <v>2008</v>
          </cell>
          <cell r="B20">
            <v>27.7</v>
          </cell>
          <cell r="C20">
            <v>20</v>
          </cell>
          <cell r="D20">
            <v>-20.999999999999979</v>
          </cell>
          <cell r="E20">
            <v>3.5</v>
          </cell>
          <cell r="F20">
            <v>-2.8</v>
          </cell>
        </row>
        <row r="21">
          <cell r="A21">
            <v>2009</v>
          </cell>
          <cell r="B21">
            <v>17.600000000000001</v>
          </cell>
          <cell r="C21">
            <v>12.4</v>
          </cell>
          <cell r="D21">
            <v>-8.5999999999999783</v>
          </cell>
          <cell r="E21">
            <v>8.6999999999999993</v>
          </cell>
          <cell r="F21">
            <v>1.35</v>
          </cell>
        </row>
        <row r="22">
          <cell r="A22">
            <v>2010</v>
          </cell>
          <cell r="B22">
            <v>13.35</v>
          </cell>
          <cell r="C22">
            <v>9.1</v>
          </cell>
          <cell r="D22">
            <v>0.50000000000002132</v>
          </cell>
          <cell r="E22">
            <v>12.1</v>
          </cell>
          <cell r="F22">
            <v>4.0999999999999996</v>
          </cell>
        </row>
        <row r="23">
          <cell r="A23">
            <v>2011</v>
          </cell>
          <cell r="B23">
            <v>18.5</v>
          </cell>
          <cell r="C23">
            <v>12.2</v>
          </cell>
          <cell r="D23">
            <v>12.700000000000021</v>
          </cell>
          <cell r="E23">
            <v>16.399999999999999</v>
          </cell>
          <cell r="F23">
            <v>7.5</v>
          </cell>
        </row>
        <row r="24">
          <cell r="A24">
            <v>2012</v>
          </cell>
          <cell r="B24">
            <v>19.399999999999999</v>
          </cell>
          <cell r="C24">
            <v>12.5</v>
          </cell>
          <cell r="D24">
            <v>25.200000000000021</v>
          </cell>
          <cell r="E24">
            <v>20.5</v>
          </cell>
          <cell r="F24">
            <v>10.6</v>
          </cell>
        </row>
        <row r="25">
          <cell r="A25">
            <v>2013</v>
          </cell>
          <cell r="B25">
            <v>15.2</v>
          </cell>
          <cell r="C25">
            <v>9.5</v>
          </cell>
          <cell r="D25">
            <v>34.700000000000017</v>
          </cell>
          <cell r="E25">
            <v>23.4</v>
          </cell>
          <cell r="F25">
            <v>12.8</v>
          </cell>
        </row>
        <row r="26">
          <cell r="A26">
            <v>2014</v>
          </cell>
          <cell r="B26">
            <v>30.8</v>
          </cell>
          <cell r="C26">
            <v>18.600000000000001</v>
          </cell>
          <cell r="D26">
            <v>53.300000000000018</v>
          </cell>
          <cell r="E26">
            <v>28.6</v>
          </cell>
          <cell r="F26">
            <v>16.600000000000001</v>
          </cell>
        </row>
        <row r="27">
          <cell r="A27">
            <v>2015</v>
          </cell>
          <cell r="B27">
            <v>30.9</v>
          </cell>
          <cell r="C27">
            <v>18.2</v>
          </cell>
          <cell r="D27">
            <v>71.500000000000014</v>
          </cell>
          <cell r="E27">
            <v>33.299999999999997</v>
          </cell>
          <cell r="F27">
            <v>20</v>
          </cell>
        </row>
        <row r="28">
          <cell r="A28">
            <v>2016</v>
          </cell>
          <cell r="B28">
            <v>30.1</v>
          </cell>
          <cell r="C28">
            <v>17.2</v>
          </cell>
          <cell r="D28">
            <v>88.700000000000017</v>
          </cell>
          <cell r="E28">
            <v>37.5</v>
          </cell>
          <cell r="F28">
            <v>23</v>
          </cell>
        </row>
        <row r="29">
          <cell r="A29">
            <v>2017</v>
          </cell>
          <cell r="B29">
            <v>37.200000000000003</v>
          </cell>
          <cell r="C29">
            <v>20.6</v>
          </cell>
          <cell r="D29">
            <v>109.30000000000001</v>
          </cell>
          <cell r="E29">
            <v>42.1</v>
          </cell>
          <cell r="F29">
            <v>26.2</v>
          </cell>
        </row>
        <row r="30">
          <cell r="A30">
            <v>2018</v>
          </cell>
          <cell r="B30">
            <v>36.799999999999997</v>
          </cell>
          <cell r="C30">
            <v>19.8</v>
          </cell>
          <cell r="D30">
            <v>129.10000000000002</v>
          </cell>
          <cell r="E30">
            <v>46.2</v>
          </cell>
          <cell r="F30">
            <v>29</v>
          </cell>
        </row>
        <row r="31">
          <cell r="A31">
            <v>2019</v>
          </cell>
          <cell r="B31">
            <v>39.6</v>
          </cell>
          <cell r="C31">
            <v>20.7</v>
          </cell>
          <cell r="D31">
            <v>149.80000000000001</v>
          </cell>
          <cell r="E31">
            <v>50.1</v>
          </cell>
          <cell r="F31">
            <v>31.7</v>
          </cell>
        </row>
        <row r="32">
          <cell r="A32">
            <v>2020</v>
          </cell>
          <cell r="B32">
            <v>39.4</v>
          </cell>
          <cell r="C32">
            <v>20</v>
          </cell>
          <cell r="D32">
            <v>169.8</v>
          </cell>
          <cell r="E32">
            <v>53.6</v>
          </cell>
          <cell r="F32">
            <v>34</v>
          </cell>
        </row>
        <row r="33">
          <cell r="A33">
            <v>2021</v>
          </cell>
          <cell r="B33">
            <v>40.6</v>
          </cell>
          <cell r="C33">
            <v>20</v>
          </cell>
          <cell r="D33">
            <v>189.8</v>
          </cell>
          <cell r="E33">
            <v>56.9</v>
          </cell>
          <cell r="F33">
            <v>36.1</v>
          </cell>
        </row>
        <row r="34">
          <cell r="A34">
            <v>2022</v>
          </cell>
          <cell r="B34">
            <v>41.8</v>
          </cell>
          <cell r="C34">
            <v>20</v>
          </cell>
          <cell r="D34">
            <v>209.8</v>
          </cell>
          <cell r="E34">
            <v>59.9</v>
          </cell>
          <cell r="F34">
            <v>38.1</v>
          </cell>
        </row>
        <row r="35">
          <cell r="A35">
            <v>2023</v>
          </cell>
          <cell r="B35">
            <v>43.1</v>
          </cell>
          <cell r="C35">
            <v>20</v>
          </cell>
          <cell r="D35">
            <v>229.8</v>
          </cell>
          <cell r="E35">
            <v>62.7</v>
          </cell>
          <cell r="F35">
            <v>39.799999999999997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Index"/>
      <sheetName val="Iteration 3 vs Iteration 2"/>
      <sheetName val="Cur Plan vs Prior Plan"/>
      <sheetName val="Gen Assump"/>
      <sheetName val="NRA Summaries"/>
      <sheetName val="Consol NRA Stmts"/>
      <sheetName val="SEP I"/>
      <sheetName val="SEP II"/>
      <sheetName val="Shipper DTR"/>
      <sheetName val="Line Integ"/>
      <sheetName val="ITS Metrics"/>
      <sheetName val="Other NRA"/>
      <sheetName val="Other NRA Inputs"/>
      <sheetName val="New Business Presentation"/>
      <sheetName val="New Business Detai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 - Segment Table Q4-2013"/>
      <sheetName val="Xa - Adjstmnt &amp; IC COS smry "/>
      <sheetName val="X1 - Summary"/>
      <sheetName val="Interco COS smry elim"/>
      <sheetName val="X2 - North Texas"/>
      <sheetName val="X3 - East Texas"/>
      <sheetName val="X4 - Anadarko - Elk City"/>
      <sheetName val="X5 - Other"/>
      <sheetName val="X6 - EMUS"/>
      <sheetName val="X7 - EEM"/>
      <sheetName val="X8 - ELTM"/>
      <sheetName val="X10a - Corporate"/>
      <sheetName val="X9 - IS_1402YTD"/>
      <sheetName val="X12 - Intersegment Elims"/>
      <sheetName val="X12.1 - NTX "/>
      <sheetName val="X12.1a - NTX"/>
      <sheetName val="X12.2 - ETX"/>
      <sheetName val="X12.2a - ETX"/>
      <sheetName val="x12.3 - Anadarko"/>
      <sheetName val="x12.3a - Anadarko"/>
      <sheetName val="x12.4 - EMUS"/>
      <sheetName val="x12.4a - EMUS"/>
      <sheetName val="x12.5 - EEM"/>
      <sheetName val="x12.5a - EEM"/>
      <sheetName val="X12.6 - ELTM "/>
      <sheetName val="x12.6a - ELTM"/>
      <sheetName val="X13 - BS Summary"/>
      <sheetName val="X13.1 - North Texas"/>
      <sheetName val="X13.2 - East Texas"/>
      <sheetName val="X13.3 - Anadarko - Elk City"/>
      <sheetName val="X13.4 - Other"/>
      <sheetName val="X13.5 - EMUS"/>
      <sheetName val="X13.6 - EEM"/>
      <sheetName val="X13.7 - ELTM"/>
      <sheetName val="X13.8 - Corporate"/>
      <sheetName val="X13.9 -BS_13.12YTD"/>
      <sheetName val="X14-Summary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tra US"/>
      <sheetName val="SetWest"/>
      <sheetName val="ENB - 60227"/>
      <sheetName val="ENB - 60228"/>
      <sheetName val="ENB - 60319"/>
      <sheetName val="ENB - 82108-13"/>
      <sheetName val="ENB - 60230 - 31"/>
      <sheetName val="EGD Entry"/>
      <sheetName val="CADDEC less EGD"/>
      <sheetName val="Current Expense Accounts"/>
      <sheetName val="ENB Expected"/>
      <sheetName val="ENB Actuals @ APR-30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Capital Proj Rec"/>
      <sheetName val="Operating Proj Rec"/>
      <sheetName val="Job Order Rec"/>
      <sheetName val="Fixed Fees"/>
      <sheetName val="G&amp;A"/>
      <sheetName val="Interco Deprec"/>
      <sheetName val="Cost Alloc Adj"/>
      <sheetName val="Alloc Pool "/>
      <sheetName val="NonReg Usage Factors"/>
      <sheetName val="Cost Allocation Plant Template"/>
      <sheetName val="FTE Detail"/>
      <sheetName val="LOB List"/>
      <sheetName val="PrYRAllocable Plant"/>
      <sheetName val="Set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mna Dhaliwal" id="{0A984883-4878-45CF-B279-193E8A21CB73}" userId="S::dhaliwaa@enbridge.com::80105482-7bbc-4415-8c5b-e74947f3c5b2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na Dhaliwal" refreshedDate="44665.674090972221" createdVersion="7" refreshedVersion="7" minRefreshableVersion="3" recordCount="844" xr:uid="{1EA1264C-67A1-480A-A92A-55133D00AF82}">
  <cacheSource type="worksheet">
    <worksheetSource ref="U8:X852" sheet="A01100|Var"/>
  </cacheSource>
  <cacheFields count="5">
    <cacheField name="Entity" numFmtId="49">
      <sharedItems count="5">
        <s v="SGDS-Gas Distribution Segment"/>
        <s v="L19502-GDS Regulated CAD RGU"/>
        <s v="L19504-GDS Unregulated East CAD RGU"/>
        <s v="L19506-GDS Union Gas CAD RGU"/>
        <s v="L19599-GDS EGI CF Headcount CAD"/>
      </sharedItems>
    </cacheField>
    <cacheField name="Group" numFmtId="0">
      <sharedItems count="14">
        <s v="Aviation_CA"/>
        <s v="CDO_CA"/>
        <s v="Executive&amp;Other"/>
        <s v="Finance_CA"/>
        <s v="HR_CA"/>
        <s v="Legal_CA"/>
        <s v="PAC_CA"/>
        <s v="S&amp;R_CA"/>
        <s v="SCM_CA"/>
        <s v="TIS_CA"/>
        <s v="ERP_CA"/>
        <s v="C191000-Central Functions - Allocations"/>
        <s v="C191100-Central Functions - Allocated Depreciation"/>
        <s v="B01800-PROJECTS TOTAL"/>
      </sharedItems>
    </cacheField>
    <cacheField name="Total" numFmtId="3">
      <sharedItems containsSemiMixedTypes="0" containsString="0" containsNumber="1" minValue="-824587.74881999998" maxValue="28272421.331660599"/>
    </cacheField>
    <cacheField name="Allocations/Recoveries" numFmtId="3">
      <sharedItems containsSemiMixedTypes="0" containsString="0" containsNumber="1" minValue="-824587.74881999998" maxValue="29044845.121671721"/>
    </cacheField>
    <cacheField name="Direc" numFmtId="0" formula="Total-'Allocations/Recoveri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4">
  <r>
    <x v="0"/>
    <x v="0"/>
    <n v="2422586.1812700001"/>
    <n v="2422586.1812700001"/>
  </r>
  <r>
    <x v="0"/>
    <x v="0"/>
    <n v="11856.224399999999"/>
    <n v="11856.224399999999"/>
  </r>
  <r>
    <x v="0"/>
    <x v="1"/>
    <n v="386944.62650999997"/>
    <n v="386944.62650999997"/>
  </r>
  <r>
    <x v="0"/>
    <x v="1"/>
    <n v="214525.31208"/>
    <n v="214525.31208"/>
  </r>
  <r>
    <x v="0"/>
    <x v="1"/>
    <n v="31418.238960000002"/>
    <n v="31418.238960000002"/>
  </r>
  <r>
    <x v="0"/>
    <x v="1"/>
    <n v="395931.94688"/>
    <n v="395931.94688"/>
  </r>
  <r>
    <x v="0"/>
    <x v="1"/>
    <n v="435083.1532"/>
    <n v="435083.1532"/>
  </r>
  <r>
    <x v="0"/>
    <x v="1"/>
    <n v="169166.55343999999"/>
    <n v="169166.55343999999"/>
  </r>
  <r>
    <x v="0"/>
    <x v="1"/>
    <n v="181462.02430999998"/>
    <n v="181462.02430999998"/>
  </r>
  <r>
    <x v="0"/>
    <x v="1"/>
    <n v="123243.46332"/>
    <n v="123243.46332"/>
  </r>
  <r>
    <x v="0"/>
    <x v="1"/>
    <n v="549852.39558000001"/>
    <n v="549852.39558000001"/>
  </r>
  <r>
    <x v="0"/>
    <x v="1"/>
    <n v="43536.023889999997"/>
    <n v="43536.023889999997"/>
  </r>
  <r>
    <x v="0"/>
    <x v="1"/>
    <n v="567185.30949000001"/>
    <n v="567185.30949000001"/>
  </r>
  <r>
    <x v="0"/>
    <x v="1"/>
    <n v="301962.30254"/>
    <n v="301962.30254"/>
  </r>
  <r>
    <x v="0"/>
    <x v="2"/>
    <n v="478582.02807"/>
    <n v="478582.02807"/>
  </r>
  <r>
    <x v="0"/>
    <x v="2"/>
    <n v="607506.29590999999"/>
    <n v="607506.29590999999"/>
  </r>
  <r>
    <x v="0"/>
    <x v="3"/>
    <n v="229796.2836"/>
    <n v="229796.2836"/>
  </r>
  <r>
    <x v="0"/>
    <x v="3"/>
    <n v="830569.60475000006"/>
    <n v="830569.60475000006"/>
  </r>
  <r>
    <x v="0"/>
    <x v="3"/>
    <n v="945430.47761000006"/>
    <n v="945430.47761000006"/>
  </r>
  <r>
    <x v="0"/>
    <x v="3"/>
    <n v="846758.02318662347"/>
    <n v="846758.02320000005"/>
  </r>
  <r>
    <x v="0"/>
    <x v="3"/>
    <n v="532503.94099759671"/>
    <n v="532503.94099999999"/>
  </r>
  <r>
    <x v="0"/>
    <x v="3"/>
    <n v="552531.13364000001"/>
    <n v="552531.13364000001"/>
  </r>
  <r>
    <x v="0"/>
    <x v="3"/>
    <n v="3923526.2894448638"/>
    <n v="4120258.2894561128"/>
  </r>
  <r>
    <x v="0"/>
    <x v="3"/>
    <n v="689443.73042062833"/>
    <n v="689443.730414344"/>
  </r>
  <r>
    <x v="0"/>
    <x v="3"/>
    <n v="227213.06945538463"/>
    <n v="227213.06947000002"/>
  </r>
  <r>
    <x v="0"/>
    <x v="3"/>
    <n v="4968921.8387619443"/>
    <n v="4968921.8387546148"/>
  </r>
  <r>
    <x v="0"/>
    <x v="3"/>
    <n v="942195.25950418739"/>
    <n v="942195.25950066419"/>
  </r>
  <r>
    <x v="0"/>
    <x v="3"/>
    <n v="2399896.1709933011"/>
    <n v="2399896.1709845099"/>
  </r>
  <r>
    <x v="0"/>
    <x v="3"/>
    <n v="2.1788990125060081E-5"/>
    <n v="0"/>
  </r>
  <r>
    <x v="0"/>
    <x v="3"/>
    <n v="2903154.0274999999"/>
    <n v="1460843.4875"/>
  </r>
  <r>
    <x v="0"/>
    <x v="3"/>
    <n v="404146.41522000002"/>
    <n v="404146.41522000002"/>
  </r>
  <r>
    <x v="0"/>
    <x v="3"/>
    <n v="606889.31732999999"/>
    <n v="606889.31732999999"/>
  </r>
  <r>
    <x v="0"/>
    <x v="3"/>
    <n v="548026.54303000006"/>
    <n v="548026.54303000006"/>
  </r>
  <r>
    <x v="0"/>
    <x v="3"/>
    <n v="245108.99510999999"/>
    <n v="245108.99510999999"/>
  </r>
  <r>
    <x v="0"/>
    <x v="3"/>
    <n v="647645.29443999997"/>
    <n v="647645.29443999997"/>
  </r>
  <r>
    <x v="0"/>
    <x v="3"/>
    <n v="766652.82963206712"/>
    <n v="766652.82964999997"/>
  </r>
  <r>
    <x v="0"/>
    <x v="3"/>
    <n v="402104.08357999998"/>
    <n v="402104.08357999998"/>
  </r>
  <r>
    <x v="0"/>
    <x v="3"/>
    <n v="689108.48325000005"/>
    <n v="689108.48325000005"/>
  </r>
  <r>
    <x v="0"/>
    <x v="3"/>
    <n v="4124681.7076126332"/>
    <n v="4124681.7076126332"/>
  </r>
  <r>
    <x v="0"/>
    <x v="3"/>
    <n v="1317317.9174240865"/>
    <n v="1317317.9174299999"/>
  </r>
  <r>
    <x v="0"/>
    <x v="3"/>
    <n v="1290896.9294448923"/>
    <n v="1290896.9294499999"/>
  </r>
  <r>
    <x v="0"/>
    <x v="3"/>
    <n v="972234.28312848054"/>
    <n v="972234.28313"/>
  </r>
  <r>
    <x v="0"/>
    <x v="3"/>
    <n v="135169.69526000001"/>
    <n v="135169.69526000001"/>
  </r>
  <r>
    <x v="0"/>
    <x v="3"/>
    <n v="364163.77986251481"/>
    <n v="364163.77986000001"/>
  </r>
  <r>
    <x v="0"/>
    <x v="3"/>
    <n v="449387.93523"/>
    <n v="449387.93523"/>
  </r>
  <r>
    <x v="0"/>
    <x v="3"/>
    <n v="73444.14873000003"/>
    <n v="73444.14873000003"/>
  </r>
  <r>
    <x v="0"/>
    <x v="3"/>
    <n v="18300.038999999997"/>
    <n v="18300.038999999997"/>
  </r>
  <r>
    <x v="0"/>
    <x v="3"/>
    <n v="203555.05103"/>
    <n v="203555.05103"/>
  </r>
  <r>
    <x v="0"/>
    <x v="3"/>
    <n v="318168.77341999998"/>
    <n v="318168.77341999998"/>
  </r>
  <r>
    <x v="0"/>
    <x v="3"/>
    <n v="204094.96841"/>
    <n v="204094.96841"/>
  </r>
  <r>
    <x v="0"/>
    <x v="3"/>
    <n v="482121.41201999999"/>
    <n v="482121.41201999999"/>
  </r>
  <r>
    <x v="0"/>
    <x v="3"/>
    <n v="1294601.4351299999"/>
    <n v="1294601.4351299999"/>
  </r>
  <r>
    <x v="0"/>
    <x v="3"/>
    <n v="247902.67898"/>
    <n v="247902.67898"/>
  </r>
  <r>
    <x v="0"/>
    <x v="4"/>
    <n v="13836476.8820427"/>
    <n v="13836478.272049999"/>
  </r>
  <r>
    <x v="0"/>
    <x v="4"/>
    <n v="149742.22375999999"/>
    <n v="149742.22375999999"/>
  </r>
  <r>
    <x v="0"/>
    <x v="4"/>
    <n v="10086622.200084593"/>
    <n v="10078797.12007335"/>
  </r>
  <r>
    <x v="0"/>
    <x v="4"/>
    <n v="3837462.4054097002"/>
    <n v="3831620.35540614"/>
  </r>
  <r>
    <x v="0"/>
    <x v="4"/>
    <n v="2526941.275425422"/>
    <n v="2526941.2754185768"/>
  </r>
  <r>
    <x v="0"/>
    <x v="4"/>
    <n v="5199758.5041485392"/>
    <n v="5199758.5041323025"/>
  </r>
  <r>
    <x v="0"/>
    <x v="4"/>
    <n v="6794831.3980097547"/>
    <n v="6794831.3980047768"/>
  </r>
  <r>
    <x v="0"/>
    <x v="4"/>
    <n v="519888.97760269238"/>
    <n v="519888.97760269238"/>
  </r>
  <r>
    <x v="0"/>
    <x v="4"/>
    <n v="3350961.7235408211"/>
    <n v="3350961.7235269859"/>
  </r>
  <r>
    <x v="0"/>
    <x v="4"/>
    <n v="320151.71976931108"/>
    <n v="320151.71976931108"/>
  </r>
  <r>
    <x v="0"/>
    <x v="4"/>
    <n v="445846.43608678586"/>
    <n v="445880.54609280801"/>
  </r>
  <r>
    <x v="0"/>
    <x v="4"/>
    <n v="363273.29074949742"/>
    <n v="363273.29074949742"/>
  </r>
  <r>
    <x v="0"/>
    <x v="4"/>
    <n v="916498.74557415722"/>
    <n v="916498.74557415722"/>
  </r>
  <r>
    <x v="0"/>
    <x v="4"/>
    <n v="7035488.0586700598"/>
    <n v="7018610.8186608935"/>
  </r>
  <r>
    <x v="0"/>
    <x v="4"/>
    <n v="383610.33850999997"/>
    <n v="383610.33850999997"/>
  </r>
  <r>
    <x v="0"/>
    <x v="5"/>
    <n v="426022.77152000001"/>
    <n v="413522.77152000001"/>
  </r>
  <r>
    <x v="0"/>
    <x v="5"/>
    <n v="264821.01793999999"/>
    <n v="264821.01793999999"/>
  </r>
  <r>
    <x v="0"/>
    <x v="5"/>
    <n v="530452.78294850152"/>
    <n v="530452.78296999994"/>
  </r>
  <r>
    <x v="0"/>
    <x v="5"/>
    <n v="187356.33968"/>
    <n v="187356.33968"/>
  </r>
  <r>
    <x v="0"/>
    <x v="5"/>
    <n v="1965334.6883937032"/>
    <n v="1965334.6883799999"/>
  </r>
  <r>
    <x v="0"/>
    <x v="5"/>
    <n v="3586307.6820766665"/>
    <n v="710157.29208000004"/>
  </r>
  <r>
    <x v="0"/>
    <x v="5"/>
    <n v="334928.00864000001"/>
    <n v="334928.00864000001"/>
  </r>
  <r>
    <x v="0"/>
    <x v="5"/>
    <n v="442681.28363784414"/>
    <n v="442681.28366000002"/>
  </r>
  <r>
    <x v="0"/>
    <x v="5"/>
    <n v="275186.39630000002"/>
    <n v="275186.39630000002"/>
  </r>
  <r>
    <x v="0"/>
    <x v="5"/>
    <n v="156690.37407491391"/>
    <n v="156690.37408000001"/>
  </r>
  <r>
    <x v="0"/>
    <x v="5"/>
    <n v="289905.02886999998"/>
    <n v="289905.02886999998"/>
  </r>
  <r>
    <x v="0"/>
    <x v="5"/>
    <n v="5728.5625300000002"/>
    <n v="5728.5625300000002"/>
  </r>
  <r>
    <x v="0"/>
    <x v="5"/>
    <n v="10737.486989999999"/>
    <n v="10737.486989999999"/>
  </r>
  <r>
    <x v="0"/>
    <x v="5"/>
    <n v="20435.158009999999"/>
    <n v="20435.158009999999"/>
  </r>
  <r>
    <x v="0"/>
    <x v="5"/>
    <n v="13908.416429999999"/>
    <n v="13908.416429999999"/>
  </r>
  <r>
    <x v="0"/>
    <x v="5"/>
    <n v="22022.154770000001"/>
    <n v="22022.154770000001"/>
  </r>
  <r>
    <x v="0"/>
    <x v="5"/>
    <n v="477827.58669999999"/>
    <n v="477827.58669999999"/>
  </r>
  <r>
    <x v="0"/>
    <x v="5"/>
    <n v="2153561.48453"/>
    <n v="2153561.48453"/>
  </r>
  <r>
    <x v="0"/>
    <x v="5"/>
    <n v="387961.37398291245"/>
    <n v="387961.37397000002"/>
  </r>
  <r>
    <x v="0"/>
    <x v="5"/>
    <n v="324841.81822000002"/>
    <n v="324841.81822000002"/>
  </r>
  <r>
    <x v="0"/>
    <x v="5"/>
    <n v="1200096.4688873636"/>
    <n v="733507.1488686736"/>
  </r>
  <r>
    <x v="0"/>
    <x v="5"/>
    <n v="1129508.3167766302"/>
    <n v="983572.05679251405"/>
  </r>
  <r>
    <x v="0"/>
    <x v="5"/>
    <n v="1268699.5257875265"/>
    <n v="1268699.525798779"/>
  </r>
  <r>
    <x v="0"/>
    <x v="5"/>
    <n v="7228.2987199999998"/>
    <n v="7228.2987199999998"/>
  </r>
  <r>
    <x v="0"/>
    <x v="5"/>
    <n v="15974.74329"/>
    <n v="15974.74329"/>
  </r>
  <r>
    <x v="0"/>
    <x v="5"/>
    <n v="-2913.5935824022649"/>
    <n v="-2913.5935824022649"/>
  </r>
  <r>
    <x v="0"/>
    <x v="5"/>
    <n v="11786.520060000001"/>
    <n v="11786.520060000001"/>
  </r>
  <r>
    <x v="0"/>
    <x v="5"/>
    <n v="12380.30416"/>
    <n v="12380.30416"/>
  </r>
  <r>
    <x v="0"/>
    <x v="5"/>
    <n v="41275.322440000004"/>
    <n v="41275.322440000004"/>
  </r>
  <r>
    <x v="0"/>
    <x v="6"/>
    <n v="3648240.9772700001"/>
    <n v="3648240.9772700001"/>
  </r>
  <r>
    <x v="0"/>
    <x v="6"/>
    <n v="1770909.0242099999"/>
    <n v="1770909.0242099999"/>
  </r>
  <r>
    <x v="0"/>
    <x v="6"/>
    <n v="40868.376668571582"/>
    <n v="40868.376668571582"/>
  </r>
  <r>
    <x v="0"/>
    <x v="6"/>
    <n v="464193.86878999998"/>
    <n v="464193.86878999998"/>
  </r>
  <r>
    <x v="0"/>
    <x v="6"/>
    <n v="1169839.8293056472"/>
    <n v="486510.01932000002"/>
  </r>
  <r>
    <x v="0"/>
    <x v="6"/>
    <n v="33774.22928"/>
    <n v="33774.22928"/>
  </r>
  <r>
    <x v="0"/>
    <x v="6"/>
    <n v="203349.90285000001"/>
    <n v="203349.90285000001"/>
  </r>
  <r>
    <x v="0"/>
    <x v="6"/>
    <n v="544917.61192000005"/>
    <n v="544917.61192000005"/>
  </r>
  <r>
    <x v="0"/>
    <x v="6"/>
    <n v="515383.33789999998"/>
    <n v="515383.33789999998"/>
  </r>
  <r>
    <x v="0"/>
    <x v="6"/>
    <n v="294106.80504000001"/>
    <n v="294106.80504000001"/>
  </r>
  <r>
    <x v="0"/>
    <x v="6"/>
    <n v="294265.02101999999"/>
    <n v="294265.02101999999"/>
  </r>
  <r>
    <x v="0"/>
    <x v="7"/>
    <n v="327326.83076230774"/>
    <n v="281310.67077999999"/>
  </r>
  <r>
    <x v="0"/>
    <x v="7"/>
    <n v="815264.84305681067"/>
    <n v="778620.63306000002"/>
  </r>
  <r>
    <x v="0"/>
    <x v="7"/>
    <n v="969956.7304"/>
    <n v="969956.7304"/>
  </r>
  <r>
    <x v="0"/>
    <x v="7"/>
    <n v="-68217.215819999998"/>
    <n v="-68217.215819999998"/>
  </r>
  <r>
    <x v="0"/>
    <x v="7"/>
    <n v="690792.77619"/>
    <n v="690792.77619"/>
  </r>
  <r>
    <x v="0"/>
    <x v="7"/>
    <n v="789100.02307999996"/>
    <n v="789100.02307999996"/>
  </r>
  <r>
    <x v="0"/>
    <x v="7"/>
    <n v="53463.587040000006"/>
    <n v="53463.587040000006"/>
  </r>
  <r>
    <x v="0"/>
    <x v="7"/>
    <n v="758365.72547339997"/>
    <n v="470038.74547999998"/>
  </r>
  <r>
    <x v="0"/>
    <x v="7"/>
    <n v="64295.489999999991"/>
    <n v="-466.2"/>
  </r>
  <r>
    <x v="0"/>
    <x v="7"/>
    <n v="2.4938490241765976E-6"/>
    <n v="0"/>
  </r>
  <r>
    <x v="0"/>
    <x v="7"/>
    <n v="27041.189499230706"/>
    <n v="27041.1895"/>
  </r>
  <r>
    <x v="0"/>
    <x v="7"/>
    <n v="208217.72537583532"/>
    <n v="136819.30538000001"/>
  </r>
  <r>
    <x v="0"/>
    <x v="7"/>
    <n v="179623.45733"/>
    <n v="179623.45733"/>
  </r>
  <r>
    <x v="0"/>
    <x v="7"/>
    <n v="156017.44674000001"/>
    <n v="156017.44674000001"/>
  </r>
  <r>
    <x v="0"/>
    <x v="7"/>
    <n v="56481.468809999998"/>
    <n v="56481.468809999998"/>
  </r>
  <r>
    <x v="0"/>
    <x v="7"/>
    <n v="104894.8364"/>
    <n v="104894.8364"/>
  </r>
  <r>
    <x v="0"/>
    <x v="7"/>
    <n v="255065.14959000002"/>
    <n v="255065.14959000002"/>
  </r>
  <r>
    <x v="0"/>
    <x v="7"/>
    <n v="3298.0659100000048"/>
    <n v="3298.0659100000003"/>
  </r>
  <r>
    <x v="0"/>
    <x v="7"/>
    <n v="481204.24113000004"/>
    <n v="481204.24113000004"/>
  </r>
  <r>
    <x v="0"/>
    <x v="7"/>
    <n v="577224.23522846203"/>
    <n v="561973.87522580847"/>
  </r>
  <r>
    <x v="0"/>
    <x v="7"/>
    <n v="1733457.436634812"/>
    <n v="1733457.4366117353"/>
  </r>
  <r>
    <x v="0"/>
    <x v="8"/>
    <n v="4092933.5929881851"/>
    <n v="4106052.942984493"/>
  </r>
  <r>
    <x v="0"/>
    <x v="8"/>
    <n v="969010.11663755134"/>
    <n v="969010.11663959885"/>
  </r>
  <r>
    <x v="0"/>
    <x v="8"/>
    <n v="4179795"/>
    <n v="4179795"/>
  </r>
  <r>
    <x v="0"/>
    <x v="8"/>
    <n v="620177.86642999994"/>
    <n v="620177.86642999994"/>
  </r>
  <r>
    <x v="0"/>
    <x v="8"/>
    <n v="386395.58179399557"/>
    <n v="9610.6985799999093"/>
  </r>
  <r>
    <x v="0"/>
    <x v="8"/>
    <n v="318148.27076553798"/>
    <n v="43642.597590000019"/>
  </r>
  <r>
    <x v="0"/>
    <x v="8"/>
    <n v="14156.420559999999"/>
    <n v="14156.420559999999"/>
  </r>
  <r>
    <x v="0"/>
    <x v="8"/>
    <n v="91865.279009999998"/>
    <n v="91865.279009999998"/>
  </r>
  <r>
    <x v="0"/>
    <x v="8"/>
    <n v="544185.93258000002"/>
    <n v="544185.93258000002"/>
  </r>
  <r>
    <x v="0"/>
    <x v="9"/>
    <n v="2225282.9119699998"/>
    <n v="2225282.9119699998"/>
  </r>
  <r>
    <x v="0"/>
    <x v="9"/>
    <n v="10677784.130470555"/>
    <n v="10677784.130480001"/>
  </r>
  <r>
    <x v="0"/>
    <x v="9"/>
    <n v="96917.178600000014"/>
    <n v="96917.178600000014"/>
  </r>
  <r>
    <x v="0"/>
    <x v="9"/>
    <n v="666952.21304207924"/>
    <n v="666952.21302607935"/>
  </r>
  <r>
    <x v="0"/>
    <x v="9"/>
    <n v="28272421.331660599"/>
    <n v="29044845.121671721"/>
  </r>
  <r>
    <x v="0"/>
    <x v="9"/>
    <n v="2757125.711416421"/>
    <n v="4417872.0714117633"/>
  </r>
  <r>
    <x v="0"/>
    <x v="9"/>
    <n v="1037883.1209092033"/>
    <n v="1048908.0009152808"/>
  </r>
  <r>
    <x v="0"/>
    <x v="9"/>
    <n v="793166.49455926218"/>
    <n v="793166.49457078089"/>
  </r>
  <r>
    <x v="0"/>
    <x v="9"/>
    <n v="6866462.0149499997"/>
    <n v="6866462.0149499997"/>
  </r>
  <r>
    <x v="0"/>
    <x v="9"/>
    <n v="14795468.92095435"/>
    <n v="14795468.920950001"/>
  </r>
  <r>
    <x v="0"/>
    <x v="9"/>
    <n v="334517.34129000001"/>
    <n v="334517.34129000001"/>
  </r>
  <r>
    <x v="0"/>
    <x v="9"/>
    <n v="2637099.0517707234"/>
    <n v="2661213.0517899999"/>
  </r>
  <r>
    <x v="0"/>
    <x v="9"/>
    <n v="875455.96195000003"/>
    <n v="875455.96195000003"/>
  </r>
  <r>
    <x v="0"/>
    <x v="9"/>
    <n v="435955.78474999999"/>
    <n v="435955.78474999999"/>
  </r>
  <r>
    <x v="0"/>
    <x v="9"/>
    <n v="133473.27692"/>
    <n v="133473.27692"/>
  </r>
  <r>
    <x v="0"/>
    <x v="9"/>
    <n v="488107.03820369119"/>
    <n v="501531.67820000002"/>
  </r>
  <r>
    <x v="0"/>
    <x v="9"/>
    <n v="115586.30535754949"/>
    <n v="115586.30534000001"/>
  </r>
  <r>
    <x v="0"/>
    <x v="9"/>
    <n v="546142.88977710181"/>
    <n v="546142.88977999997"/>
  </r>
  <r>
    <x v="0"/>
    <x v="9"/>
    <n v="192055.59193"/>
    <n v="192055.59193"/>
  </r>
  <r>
    <x v="0"/>
    <x v="9"/>
    <n v="245966.28981000002"/>
    <n v="245966.28981000002"/>
  </r>
  <r>
    <x v="0"/>
    <x v="9"/>
    <n v="280341.31916759576"/>
    <n v="280341.31916999997"/>
  </r>
  <r>
    <x v="0"/>
    <x v="9"/>
    <n v="196608.02176999999"/>
    <n v="196608.02176999999"/>
  </r>
  <r>
    <x v="0"/>
    <x v="9"/>
    <n v="56011.54322"/>
    <n v="56011.54322"/>
  </r>
  <r>
    <x v="0"/>
    <x v="9"/>
    <n v="1450783.3826599999"/>
    <n v="1450783.3826599999"/>
  </r>
  <r>
    <x v="0"/>
    <x v="9"/>
    <n v="33171.591769999999"/>
    <n v="33171.591769999999"/>
  </r>
  <r>
    <x v="0"/>
    <x v="9"/>
    <n v="319855.86164403672"/>
    <n v="319855.86164999998"/>
  </r>
  <r>
    <x v="0"/>
    <x v="9"/>
    <n v="33182.41444"/>
    <n v="33182.41444"/>
  </r>
  <r>
    <x v="0"/>
    <x v="9"/>
    <n v="62.732659999999768"/>
    <n v="62.732659999999768"/>
  </r>
  <r>
    <x v="0"/>
    <x v="9"/>
    <n v="1761084.8496388381"/>
    <n v="1761084.8496300001"/>
  </r>
  <r>
    <x v="0"/>
    <x v="9"/>
    <n v="188975.00418914927"/>
    <n v="188975.00417999999"/>
  </r>
  <r>
    <x v="0"/>
    <x v="9"/>
    <n v="5391082.9437777884"/>
    <n v="5391082.9437899999"/>
  </r>
  <r>
    <x v="0"/>
    <x v="9"/>
    <n v="3874494.4342675963"/>
    <n v="3874628.4342700001"/>
  </r>
  <r>
    <x v="0"/>
    <x v="9"/>
    <n v="12801.556329999999"/>
    <n v="12801.556329999999"/>
  </r>
  <r>
    <x v="0"/>
    <x v="9"/>
    <n v="155176.71899804045"/>
    <n v="155176.71898999999"/>
  </r>
  <r>
    <x v="0"/>
    <x v="9"/>
    <n v="7787215.9896255974"/>
    <n v="7787215.9896300007"/>
  </r>
  <r>
    <x v="0"/>
    <x v="9"/>
    <n v="626775.61643673468"/>
    <n v="640218.13647000003"/>
  </r>
  <r>
    <x v="0"/>
    <x v="9"/>
    <n v="744340.38095896202"/>
    <n v="744340.38097000006"/>
  </r>
  <r>
    <x v="0"/>
    <x v="9"/>
    <n v="2340037.30724"/>
    <n v="2340037.30724"/>
  </r>
  <r>
    <x v="0"/>
    <x v="9"/>
    <n v="653159.81340999994"/>
    <n v="653159.81340999994"/>
  </r>
  <r>
    <x v="0"/>
    <x v="9"/>
    <n v="-875.86628999999982"/>
    <n v="-875.86628999999982"/>
  </r>
  <r>
    <x v="0"/>
    <x v="9"/>
    <n v="567354.99541945755"/>
    <n v="688696.19541000004"/>
  </r>
  <r>
    <x v="0"/>
    <x v="9"/>
    <n v="277841.61804131075"/>
    <n v="277841.61804999999"/>
  </r>
  <r>
    <x v="0"/>
    <x v="9"/>
    <n v="1711232.9518167628"/>
    <n v="1892055.2818199999"/>
  </r>
  <r>
    <x v="0"/>
    <x v="9"/>
    <n v="242324.94451"/>
    <n v="242324.94451"/>
  </r>
  <r>
    <x v="0"/>
    <x v="9"/>
    <n v="5280646.5370199997"/>
    <n v="5280646.5370199997"/>
  </r>
  <r>
    <x v="0"/>
    <x v="9"/>
    <n v="1629512.6003041966"/>
    <n v="1629512.6003099999"/>
  </r>
  <r>
    <x v="0"/>
    <x v="9"/>
    <n v="443007.87972000003"/>
    <n v="443007.87972000003"/>
  </r>
  <r>
    <x v="0"/>
    <x v="9"/>
    <n v="269731.70317401987"/>
    <n v="269731.70318000001"/>
  </r>
  <r>
    <x v="0"/>
    <x v="10"/>
    <n v="-4.7800000000000004E-3"/>
    <n v="-4.7800000000000004E-3"/>
  </r>
  <r>
    <x v="0"/>
    <x v="10"/>
    <n v="1.4000000000000001E-4"/>
    <n v="1.4000000000000001E-4"/>
  </r>
  <r>
    <x v="0"/>
    <x v="10"/>
    <n v="-2.4600000000000004E-2"/>
    <n v="-2.4600000000000004E-2"/>
  </r>
  <r>
    <x v="0"/>
    <x v="10"/>
    <n v="-2.0400000000000019E-2"/>
    <n v="-2.0400000000000019E-2"/>
  </r>
  <r>
    <x v="0"/>
    <x v="10"/>
    <n v="1201.15679"/>
    <n v="1201.15679"/>
  </r>
  <r>
    <x v="0"/>
    <x v="10"/>
    <n v="-6.3389999999999988E-2"/>
    <n v="-6.3389999999999988E-2"/>
  </r>
  <r>
    <x v="0"/>
    <x v="10"/>
    <n v="-0.10146000000000001"/>
    <n v="-0.10146000000000001"/>
  </r>
  <r>
    <x v="0"/>
    <x v="10"/>
    <n v="-2.6380000000000015E-2"/>
    <n v="-2.6380000000000015E-2"/>
  </r>
  <r>
    <x v="0"/>
    <x v="10"/>
    <n v="-0.12193999999999998"/>
    <n v="-0.12193999999999998"/>
  </r>
  <r>
    <x v="0"/>
    <x v="10"/>
    <n v="786245.49077999999"/>
    <n v="786245.49077999999"/>
  </r>
  <r>
    <x v="0"/>
    <x v="10"/>
    <n v="1044330.5887065553"/>
    <n v="1044330.58871"/>
  </r>
  <r>
    <x v="0"/>
    <x v="11"/>
    <n v="10416436.524558721"/>
    <n v="10416436.544558721"/>
  </r>
  <r>
    <x v="0"/>
    <x v="12"/>
    <n v="28088600.48099"/>
    <n v="28088600.48099"/>
  </r>
  <r>
    <x v="0"/>
    <x v="13"/>
    <n v="77990.519999999553"/>
    <n v="0"/>
  </r>
  <r>
    <x v="1"/>
    <x v="0"/>
    <n v="1449280.29633"/>
    <n v="1449280.29633"/>
  </r>
  <r>
    <x v="1"/>
    <x v="0"/>
    <n v="11856.224399999999"/>
    <n v="11856.224399999999"/>
  </r>
  <r>
    <x v="1"/>
    <x v="1"/>
    <n v="231484.49193999998"/>
    <n v="231484.49193999998"/>
  </r>
  <r>
    <x v="1"/>
    <x v="1"/>
    <n v="128336.81352"/>
    <n v="128336.81352"/>
  </r>
  <r>
    <x v="1"/>
    <x v="1"/>
    <n v="18795.400799999999"/>
    <n v="18795.400799999999"/>
  </r>
  <r>
    <x v="1"/>
    <x v="1"/>
    <n v="236861.20310999997"/>
    <n v="236861.20310999997"/>
  </r>
  <r>
    <x v="1"/>
    <x v="1"/>
    <n v="260282.69299000001"/>
    <n v="260282.69299000001"/>
  </r>
  <r>
    <x v="1"/>
    <x v="1"/>
    <n v="101201.59667"/>
    <n v="101201.59667"/>
  </r>
  <r>
    <x v="1"/>
    <x v="1"/>
    <n v="108557.33676999999"/>
    <n v="108557.33676999999"/>
  </r>
  <r>
    <x v="1"/>
    <x v="1"/>
    <n v="73728.754010000004"/>
    <n v="73728.754010000004"/>
  </r>
  <r>
    <x v="1"/>
    <x v="1"/>
    <n v="328942.14279000001"/>
    <n v="328942.14279000001"/>
  </r>
  <r>
    <x v="1"/>
    <x v="1"/>
    <n v="26044.828579999998"/>
    <n v="26044.828579999998"/>
  </r>
  <r>
    <x v="1"/>
    <x v="1"/>
    <n v="339311.25813999999"/>
    <n v="339311.25813999999"/>
  </r>
  <r>
    <x v="1"/>
    <x v="1"/>
    <n v="168019.89128000001"/>
    <n v="168019.89128000001"/>
  </r>
  <r>
    <x v="1"/>
    <x v="2"/>
    <n v="286305.46441000002"/>
    <n v="286305.46441000002"/>
  </r>
  <r>
    <x v="1"/>
    <x v="2"/>
    <n v="363432.62208"/>
    <n v="363432.62208"/>
  </r>
  <r>
    <x v="1"/>
    <x v="3"/>
    <n v="137472.52930999998"/>
    <n v="137472.52930999998"/>
  </r>
  <r>
    <x v="1"/>
    <x v="3"/>
    <n v="496877.19122000004"/>
    <n v="496877.19122000004"/>
  </r>
  <r>
    <x v="1"/>
    <x v="3"/>
    <n v="565591.95675999997"/>
    <n v="565591.95675999997"/>
  </r>
  <r>
    <x v="1"/>
    <x v="3"/>
    <n v="506561.61913000001"/>
    <n v="506561.61913000001"/>
  </r>
  <r>
    <x v="1"/>
    <x v="3"/>
    <n v="318563.38776000007"/>
    <n v="318563.38776000001"/>
  </r>
  <r>
    <x v="1"/>
    <x v="3"/>
    <n v="330544.33195000002"/>
    <n v="330544.33195000002"/>
  </r>
  <r>
    <x v="1"/>
    <x v="3"/>
    <n v="2095890.6168161128"/>
    <n v="2292622.6168161128"/>
  </r>
  <r>
    <x v="1"/>
    <x v="3"/>
    <n v="383625.588154344"/>
    <n v="383625.588154344"/>
  </r>
  <r>
    <x v="1"/>
    <x v="3"/>
    <n v="126427.28140000001"/>
    <n v="126427.28140000001"/>
  </r>
  <r>
    <x v="1"/>
    <x v="3"/>
    <n v="2764840.5290646148"/>
    <n v="2764840.5290646148"/>
  </r>
  <r>
    <x v="1"/>
    <x v="3"/>
    <n v="524262.5817506641"/>
    <n v="524262.5817506641"/>
  </r>
  <r>
    <x v="1"/>
    <x v="3"/>
    <n v="1335366.2352345099"/>
    <n v="1335366.2352345099"/>
  </r>
  <r>
    <x v="1"/>
    <x v="3"/>
    <n v="0"/>
    <n v="0"/>
  </r>
  <r>
    <x v="1"/>
    <x v="3"/>
    <n v="2163906.20218"/>
    <n v="779559.13217999996"/>
  </r>
  <r>
    <x v="1"/>
    <x v="3"/>
    <n v="215666.99405000001"/>
    <n v="215666.99405000001"/>
  </r>
  <r>
    <x v="1"/>
    <x v="3"/>
    <n v="323857.93381999998"/>
    <n v="323857.93381999998"/>
  </r>
  <r>
    <x v="1"/>
    <x v="3"/>
    <n v="327849.25492000004"/>
    <n v="327849.25492000004"/>
  </r>
  <r>
    <x v="1"/>
    <x v="3"/>
    <n v="146633.22599000001"/>
    <n v="146633.22599000001"/>
  </r>
  <r>
    <x v="1"/>
    <x v="3"/>
    <n v="387445.57363"/>
    <n v="387445.57363"/>
  </r>
  <r>
    <x v="1"/>
    <x v="3"/>
    <n v="426586.00695000001"/>
    <n v="426586.00695000001"/>
  </r>
  <r>
    <x v="1"/>
    <x v="3"/>
    <n v="240553.35569999999"/>
    <n v="240553.35569999999"/>
  </r>
  <r>
    <x v="1"/>
    <x v="3"/>
    <n v="383438.33948000002"/>
    <n v="383438.33948000002"/>
  </r>
  <r>
    <x v="1"/>
    <x v="3"/>
    <n v="2041772.401382633"/>
    <n v="2041772.401382633"/>
  </r>
  <r>
    <x v="1"/>
    <x v="3"/>
    <n v="622001.89433000004"/>
    <n v="622001.89433000004"/>
  </r>
  <r>
    <x v="1"/>
    <x v="3"/>
    <n v="772262.52041999996"/>
    <n v="772262.52041999996"/>
  </r>
  <r>
    <x v="1"/>
    <x v="3"/>
    <n v="581626.41024999996"/>
    <n v="581626.41024999996"/>
  </r>
  <r>
    <x v="1"/>
    <x v="3"/>
    <n v="80863.474660000007"/>
    <n v="80863.474660000007"/>
  </r>
  <r>
    <x v="1"/>
    <x v="3"/>
    <n v="217856.19063999999"/>
    <n v="217856.19063999999"/>
  </r>
  <r>
    <x v="1"/>
    <x v="3"/>
    <n v="268840.43805"/>
    <n v="268840.43805"/>
  </r>
  <r>
    <x v="1"/>
    <x v="3"/>
    <n v="40221.026259999999"/>
    <n v="40221.026259999999"/>
  </r>
  <r>
    <x v="1"/>
    <x v="3"/>
    <n v="10182.690699999999"/>
    <n v="10182.690699999999"/>
  </r>
  <r>
    <x v="1"/>
    <x v="3"/>
    <n v="113263.45127000001"/>
    <n v="113263.45127000001"/>
  </r>
  <r>
    <x v="1"/>
    <x v="3"/>
    <n v="177036.95002000002"/>
    <n v="177036.95002000002"/>
  </r>
  <r>
    <x v="1"/>
    <x v="3"/>
    <n v="113563.89679"/>
    <n v="113563.89679"/>
  </r>
  <r>
    <x v="1"/>
    <x v="3"/>
    <n v="268265.24719999998"/>
    <n v="268265.24719999998"/>
  </r>
  <r>
    <x v="1"/>
    <x v="3"/>
    <n v="720350.03233999992"/>
    <n v="720350.03233999992"/>
  </r>
  <r>
    <x v="1"/>
    <x v="3"/>
    <n v="137939.74757000001"/>
    <n v="137939.74757000001"/>
  </r>
  <r>
    <x v="1"/>
    <x v="4"/>
    <n v="9180037.1410499997"/>
    <n v="9180038.5310500003"/>
  </r>
  <r>
    <x v="1"/>
    <x v="4"/>
    <n v="99348.935240000006"/>
    <n v="99348.935240000006"/>
  </r>
  <r>
    <x v="1"/>
    <x v="4"/>
    <n v="6694768.39671335"/>
    <n v="6686943.3167133499"/>
  </r>
  <r>
    <x v="1"/>
    <x v="4"/>
    <n v="2547993.4418261396"/>
    <n v="2542151.3918261398"/>
  </r>
  <r>
    <x v="1"/>
    <x v="4"/>
    <n v="1676540.650298577"/>
    <n v="1676540.650298577"/>
  </r>
  <r>
    <x v="1"/>
    <x v="4"/>
    <n v="3449865.0942623019"/>
    <n v="3449865.0942623019"/>
  </r>
  <r>
    <x v="1"/>
    <x v="4"/>
    <n v="4508142.3769947775"/>
    <n v="4508142.3769947775"/>
  </r>
  <r>
    <x v="1"/>
    <x v="4"/>
    <n v="344928.87249269243"/>
    <n v="344928.87249269243"/>
  </r>
  <r>
    <x v="1"/>
    <x v="4"/>
    <n v="2223250.5356569858"/>
    <n v="2223250.5356569858"/>
  </r>
  <r>
    <x v="1"/>
    <x v="4"/>
    <n v="212409.9113993111"/>
    <n v="212409.9113993111"/>
  </r>
  <r>
    <x v="1"/>
    <x v="4"/>
    <n v="295792.65411280631"/>
    <n v="295826.76411280798"/>
  </r>
  <r>
    <x v="1"/>
    <x v="4"/>
    <n v="241019.62522949741"/>
    <n v="241019.62522949741"/>
  </r>
  <r>
    <x v="1"/>
    <x v="4"/>
    <n v="608066.13033415726"/>
    <n v="608066.13033415726"/>
  </r>
  <r>
    <x v="1"/>
    <x v="4"/>
    <n v="4673489.7453508936"/>
    <n v="4656612.5053508943"/>
  </r>
  <r>
    <x v="1"/>
    <x v="4"/>
    <n v="254512.57322999998"/>
    <n v="254512.57322999998"/>
  </r>
  <r>
    <x v="1"/>
    <x v="5"/>
    <n v="259884.63270000002"/>
    <n v="247384.63270000002"/>
  </r>
  <r>
    <x v="1"/>
    <x v="5"/>
    <n v="158425.62159"/>
    <n v="158425.62159"/>
  </r>
  <r>
    <x v="1"/>
    <x v="5"/>
    <n v="317336.27315000002"/>
    <n v="317336.27315000002"/>
  </r>
  <r>
    <x v="1"/>
    <x v="5"/>
    <n v="112083.41684999999"/>
    <n v="112083.41684999999"/>
  </r>
  <r>
    <x v="1"/>
    <x v="5"/>
    <n v="1175735.97637"/>
    <n v="1175735.97637"/>
  </r>
  <r>
    <x v="1"/>
    <x v="5"/>
    <n v="2746992.7525300002"/>
    <n v="424842.36253000004"/>
  </r>
  <r>
    <x v="1"/>
    <x v="5"/>
    <n v="200366.17442"/>
    <n v="200366.17442"/>
  </r>
  <r>
    <x v="1"/>
    <x v="5"/>
    <n v="264828.15762000001"/>
    <n v="264828.15762000001"/>
  </r>
  <r>
    <x v="1"/>
    <x v="5"/>
    <n v="164626.58233"/>
    <n v="164626.58233"/>
  </r>
  <r>
    <x v="1"/>
    <x v="5"/>
    <n v="93737.932650000002"/>
    <n v="93737.932650000002"/>
  </r>
  <r>
    <x v="1"/>
    <x v="5"/>
    <n v="173431.77989999999"/>
    <n v="173431.77989999999"/>
  </r>
  <r>
    <x v="1"/>
    <x v="5"/>
    <n v="3187.5253900000002"/>
    <n v="3187.5253900000002"/>
  </r>
  <r>
    <x v="1"/>
    <x v="5"/>
    <n v="5974.6238299999995"/>
    <n v="5974.6238299999995"/>
  </r>
  <r>
    <x v="1"/>
    <x v="5"/>
    <n v="11370.667810000001"/>
    <n v="11370.667810000001"/>
  </r>
  <r>
    <x v="1"/>
    <x v="5"/>
    <n v="7739.0136999999995"/>
    <n v="7739.0136999999995"/>
  </r>
  <r>
    <x v="1"/>
    <x v="5"/>
    <n v="12253.716780000001"/>
    <n v="12253.716780000001"/>
  </r>
  <r>
    <x v="1"/>
    <x v="5"/>
    <n v="285853.97532999999"/>
    <n v="285853.97532999999"/>
  </r>
  <r>
    <x v="1"/>
    <x v="5"/>
    <n v="1288340.4397"/>
    <n v="1288340.4397"/>
  </r>
  <r>
    <x v="1"/>
    <x v="5"/>
    <n v="232092.68384000001"/>
    <n v="232092.68384000001"/>
  </r>
  <r>
    <x v="1"/>
    <x v="5"/>
    <n v="194332.38015000001"/>
    <n v="194332.38015000001"/>
  </r>
  <r>
    <x v="1"/>
    <x v="5"/>
    <n v="874731.96346867364"/>
    <n v="408142.64346867363"/>
  </r>
  <r>
    <x v="1"/>
    <x v="5"/>
    <n v="693221.59269251407"/>
    <n v="547285.33269251406"/>
  </r>
  <r>
    <x v="1"/>
    <x v="5"/>
    <n v="705938.25596877898"/>
    <n v="705938.25596877898"/>
  </r>
  <r>
    <x v="1"/>
    <x v="5"/>
    <n v="4022.01856"/>
    <n v="4022.01856"/>
  </r>
  <r>
    <x v="1"/>
    <x v="5"/>
    <n v="8888.7736399999994"/>
    <n v="8888.7736399999994"/>
  </r>
  <r>
    <x v="1"/>
    <x v="5"/>
    <n v="-1621.1888799999997"/>
    <n v="-1621.1888799999997"/>
  </r>
  <r>
    <x v="1"/>
    <x v="5"/>
    <n v="6558.3352599999998"/>
    <n v="6558.3352599999998"/>
  </r>
  <r>
    <x v="1"/>
    <x v="5"/>
    <n v="6888.7314500000002"/>
    <n v="6888.7314500000002"/>
  </r>
  <r>
    <x v="1"/>
    <x v="5"/>
    <n v="22966.699329999999"/>
    <n v="22966.699329999999"/>
  </r>
  <r>
    <x v="1"/>
    <x v="6"/>
    <n v="2029976.42151"/>
    <n v="2029976.42151"/>
  </r>
  <r>
    <x v="1"/>
    <x v="6"/>
    <n v="985380.44708000007"/>
    <n v="985380.44708000007"/>
  </r>
  <r>
    <x v="1"/>
    <x v="6"/>
    <n v="22740.275399999999"/>
    <n v="22740.275399999999"/>
  </r>
  <r>
    <x v="1"/>
    <x v="6"/>
    <n v="258289.82241000002"/>
    <n v="258289.82241000002"/>
  </r>
  <r>
    <x v="1"/>
    <x v="6"/>
    <n v="954036.91726000025"/>
    <n v="270707.10726000002"/>
  </r>
  <r>
    <x v="1"/>
    <x v="6"/>
    <n v="18792.881489999996"/>
    <n v="18792.881489999996"/>
  </r>
  <r>
    <x v="1"/>
    <x v="6"/>
    <n v="113149.24849"/>
    <n v="113149.24849"/>
  </r>
  <r>
    <x v="1"/>
    <x v="6"/>
    <n v="303206.69803999999"/>
    <n v="303206.69803999999"/>
  </r>
  <r>
    <x v="1"/>
    <x v="6"/>
    <n v="286773.14327"/>
    <n v="286773.14327"/>
  </r>
  <r>
    <x v="1"/>
    <x v="6"/>
    <n v="163648.89155"/>
    <n v="163648.89155"/>
  </r>
  <r>
    <x v="1"/>
    <x v="6"/>
    <n v="163736.95209000001"/>
    <n v="163736.95209000001"/>
  </r>
  <r>
    <x v="1"/>
    <x v="7"/>
    <n v="205295.86455"/>
    <n v="159279.70454999999"/>
  </r>
  <r>
    <x v="1"/>
    <x v="7"/>
    <n v="477503.65183000005"/>
    <n v="440859.44183000003"/>
  </r>
  <r>
    <x v="1"/>
    <x v="7"/>
    <n v="549194.98294000002"/>
    <n v="549194.98294000002"/>
  </r>
  <r>
    <x v="1"/>
    <x v="7"/>
    <n v="-38624.995200000005"/>
    <n v="-38624.995200000005"/>
  </r>
  <r>
    <x v="1"/>
    <x v="7"/>
    <n v="391130.73556"/>
    <n v="391130.73556"/>
  </r>
  <r>
    <x v="1"/>
    <x v="7"/>
    <n v="446792.86508000002"/>
    <n v="446792.86508000002"/>
  </r>
  <r>
    <x v="1"/>
    <x v="7"/>
    <n v="30271.295249999999"/>
    <n v="30271.295249999999"/>
  </r>
  <r>
    <x v="1"/>
    <x v="7"/>
    <n v="554465.64907000004"/>
    <n v="266138.66907"/>
  </r>
  <r>
    <x v="1"/>
    <x v="7"/>
    <n v="64295.49"/>
    <n v="-466.2"/>
  </r>
  <r>
    <x v="1"/>
    <x v="7"/>
    <n v="71398.42"/>
    <n v="0"/>
  </r>
  <r>
    <x v="1"/>
    <x v="7"/>
    <n v="319262.84935000003"/>
    <n v="319262.84935000003"/>
  </r>
  <r>
    <x v="1"/>
    <x v="7"/>
    <n v="388101.14836580842"/>
    <n v="372850.78836580843"/>
  </r>
  <r>
    <x v="1"/>
    <x v="7"/>
    <n v="1150090.7786717352"/>
    <n v="1150090.7786717352"/>
  </r>
  <r>
    <x v="1"/>
    <x v="8"/>
    <n v="2271599.2132544937"/>
    <n v="2284718.5632544933"/>
  </r>
  <r>
    <x v="1"/>
    <x v="8"/>
    <n v="539183.1054395989"/>
    <n v="539183.1054395989"/>
  </r>
  <r>
    <x v="1"/>
    <x v="8"/>
    <n v="2325747.0179399997"/>
    <n v="2325747.0179399997"/>
  </r>
  <r>
    <x v="1"/>
    <x v="8"/>
    <n v="345083.52479"/>
    <n v="345083.52479"/>
  </r>
  <r>
    <x v="1"/>
    <x v="8"/>
    <n v="203507.7197800001"/>
    <n v="193485.81977999999"/>
  </r>
  <r>
    <x v="1"/>
    <x v="8"/>
    <n v="175153.56010000003"/>
    <n v="175153.56010000003"/>
  </r>
  <r>
    <x v="1"/>
    <x v="8"/>
    <n v="7877.0242399999988"/>
    <n v="7877.0242399999988"/>
  </r>
  <r>
    <x v="1"/>
    <x v="8"/>
    <n v="51116.267610000003"/>
    <n v="51116.267610000003"/>
  </r>
  <r>
    <x v="1"/>
    <x v="8"/>
    <n v="302799.58844999998"/>
    <n v="302799.58844999998"/>
  </r>
  <r>
    <x v="1"/>
    <x v="9"/>
    <n v="1238207.0726300001"/>
    <n v="1238207.0726300001"/>
  </r>
  <r>
    <x v="1"/>
    <x v="9"/>
    <n v="5941404.9046799997"/>
    <n v="5941404.9046799997"/>
  </r>
  <r>
    <x v="1"/>
    <x v="9"/>
    <n v="53927.722070000025"/>
    <n v="53927.722070000025"/>
  </r>
  <r>
    <x v="1"/>
    <x v="9"/>
    <n v="371109.90884607937"/>
    <n v="371109.90884607937"/>
  </r>
  <r>
    <x v="1"/>
    <x v="9"/>
    <n v="15388903.06746172"/>
    <n v="16161326.857461721"/>
  </r>
  <r>
    <x v="1"/>
    <x v="9"/>
    <n v="797482.39646176388"/>
    <n v="2458228.7564617633"/>
  </r>
  <r>
    <x v="1"/>
    <x v="9"/>
    <n v="572619.88053528068"/>
    <n v="583644.7605352808"/>
  </r>
  <r>
    <x v="1"/>
    <x v="9"/>
    <n v="441339.03643078089"/>
    <n v="441339.03643078089"/>
  </r>
  <r>
    <x v="1"/>
    <x v="9"/>
    <n v="4107771.9537199996"/>
    <n v="4107771.9537199996"/>
  </r>
  <r>
    <x v="1"/>
    <x v="9"/>
    <n v="8851193.0699700005"/>
    <n v="8851193.0699700005"/>
  </r>
  <r>
    <x v="1"/>
    <x v="9"/>
    <n v="200120.69675"/>
    <n v="200120.69675"/>
  </r>
  <r>
    <x v="1"/>
    <x v="9"/>
    <n v="1567909.8174599998"/>
    <n v="1592023.8174599998"/>
  </r>
  <r>
    <x v="1"/>
    <x v="9"/>
    <n v="523730.4227"/>
    <n v="523730.4227"/>
  </r>
  <r>
    <x v="1"/>
    <x v="9"/>
    <n v="260804.87576"/>
    <n v="260804.87576"/>
  </r>
  <r>
    <x v="1"/>
    <x v="9"/>
    <n v="79848.625790000006"/>
    <n v="79848.625790000006"/>
  </r>
  <r>
    <x v="1"/>
    <x v="9"/>
    <n v="286609.65078000003"/>
    <n v="300034.29078000004"/>
  </r>
  <r>
    <x v="1"/>
    <x v="9"/>
    <n v="69147.990279999998"/>
    <n v="69147.990279999998"/>
  </r>
  <r>
    <x v="1"/>
    <x v="9"/>
    <n v="326723.13069999998"/>
    <n v="326723.13069999998"/>
  </r>
  <r>
    <x v="1"/>
    <x v="9"/>
    <n v="114894.7099"/>
    <n v="114894.7099"/>
  </r>
  <r>
    <x v="1"/>
    <x v="9"/>
    <n v="147146.11067000002"/>
    <n v="147146.11067000002"/>
  </r>
  <r>
    <x v="1"/>
    <x v="9"/>
    <n v="167710.34249999997"/>
    <n v="167710.34249999997"/>
  </r>
  <r>
    <x v="1"/>
    <x v="9"/>
    <n v="117618.22272999999"/>
    <n v="117618.22272999999"/>
  </r>
  <r>
    <x v="1"/>
    <x v="9"/>
    <n v="33508.071920000002"/>
    <n v="33508.071920000002"/>
  </r>
  <r>
    <x v="1"/>
    <x v="9"/>
    <n v="867910.96814000001"/>
    <n v="867910.96814000001"/>
  </r>
  <r>
    <x v="1"/>
    <x v="9"/>
    <n v="19844.44139"/>
    <n v="19844.44139"/>
  </r>
  <r>
    <x v="1"/>
    <x v="9"/>
    <n v="191349.71574000001"/>
    <n v="191349.71574000001"/>
  </r>
  <r>
    <x v="1"/>
    <x v="9"/>
    <n v="19850.792170000001"/>
    <n v="19850.792170000001"/>
  </r>
  <r>
    <x v="1"/>
    <x v="9"/>
    <n v="37.509529999999813"/>
    <n v="37.509529999999813"/>
  </r>
  <r>
    <x v="1"/>
    <x v="9"/>
    <n v="1053546.41295"/>
    <n v="1053546.41295"/>
  </r>
  <r>
    <x v="1"/>
    <x v="9"/>
    <n v="113051.76681"/>
    <n v="113051.76681"/>
  </r>
  <r>
    <x v="1"/>
    <x v="9"/>
    <n v="3225146.0451000002"/>
    <n v="3225146.0451000002"/>
  </r>
  <r>
    <x v="1"/>
    <x v="9"/>
    <n v="2155812.9481100002"/>
    <n v="2155946.9481100002"/>
  </r>
  <r>
    <x v="1"/>
    <x v="9"/>
    <n v="7123.1389200000003"/>
    <n v="7123.1389200000003"/>
  </r>
  <r>
    <x v="1"/>
    <x v="9"/>
    <n v="92830.648349999989"/>
    <n v="92830.648349999989"/>
  </r>
  <r>
    <x v="1"/>
    <x v="9"/>
    <n v="4658600.0425500004"/>
    <n v="4658600.0425500004"/>
  </r>
  <r>
    <x v="1"/>
    <x v="9"/>
    <n v="369559.27703999996"/>
    <n v="383001.79703999998"/>
  </r>
  <r>
    <x v="1"/>
    <x v="9"/>
    <n v="445291.14915000001"/>
    <n v="445291.14915000001"/>
  </r>
  <r>
    <x v="1"/>
    <x v="9"/>
    <n v="1399897.7869299999"/>
    <n v="1399897.7869299999"/>
  </r>
  <r>
    <x v="1"/>
    <x v="9"/>
    <n v="390744.48245999997"/>
    <n v="390744.48245999997"/>
  </r>
  <r>
    <x v="1"/>
    <x v="9"/>
    <n v="-523.97136999999998"/>
    <n v="-523.97136999999998"/>
  </r>
  <r>
    <x v="1"/>
    <x v="9"/>
    <n v="290660.30903999996"/>
    <n v="412001.50903999998"/>
  </r>
  <r>
    <x v="1"/>
    <x v="9"/>
    <n v="166215.18789999999"/>
    <n v="166215.18789999999"/>
  </r>
  <r>
    <x v="1"/>
    <x v="9"/>
    <n v="951073.90699000005"/>
    <n v="1131896.2369900001"/>
  </r>
  <r>
    <x v="1"/>
    <x v="9"/>
    <n v="144967.70254"/>
    <n v="144967.70254"/>
  </r>
  <r>
    <x v="1"/>
    <x v="9"/>
    <n v="3159074.3964200001"/>
    <n v="3159074.3964200001"/>
  </r>
  <r>
    <x v="1"/>
    <x v="9"/>
    <n v="974834.65853000002"/>
    <n v="974834.65853000002"/>
  </r>
  <r>
    <x v="1"/>
    <x v="9"/>
    <n v="265023.41991"/>
    <n v="265023.41991"/>
  </r>
  <r>
    <x v="1"/>
    <x v="9"/>
    <n v="161363.36595000001"/>
    <n v="161363.36595000001"/>
  </r>
  <r>
    <x v="1"/>
    <x v="10"/>
    <n v="-2.8600000000000001E-3"/>
    <n v="-2.8600000000000001E-3"/>
  </r>
  <r>
    <x v="1"/>
    <x v="10"/>
    <n v="1E-4"/>
    <n v="1E-4"/>
  </r>
  <r>
    <x v="1"/>
    <x v="10"/>
    <n v="-7.5039999999999996E-2"/>
    <n v="-7.5039999999999996E-2"/>
  </r>
  <r>
    <x v="1"/>
    <x v="10"/>
    <n v="-5.1520000000000003E-2"/>
    <n v="-5.1520000000000003E-2"/>
  </r>
  <r>
    <x v="1"/>
    <x v="10"/>
    <n v="718.55307000000005"/>
    <n v="718.55307000000005"/>
  </r>
  <r>
    <x v="1"/>
    <x v="10"/>
    <n v="-7.8170000000000003E-2"/>
    <n v="-7.8170000000000003E-2"/>
  </r>
  <r>
    <x v="1"/>
    <x v="10"/>
    <n v="-7.5630000000000003E-2"/>
    <n v="-7.5630000000000003E-2"/>
  </r>
  <r>
    <x v="1"/>
    <x v="10"/>
    <n v="-9.2499999999999999E-2"/>
    <n v="-9.2499999999999999E-2"/>
  </r>
  <r>
    <x v="1"/>
    <x v="10"/>
    <n v="-0.14863000000000001"/>
    <n v="-0.14863000000000001"/>
  </r>
  <r>
    <x v="1"/>
    <x v="10"/>
    <n v="470360.76143000001"/>
    <n v="470360.76143000001"/>
  </r>
  <r>
    <x v="1"/>
    <x v="10"/>
    <n v="624756.91370999999"/>
    <n v="624756.91370999999"/>
  </r>
  <r>
    <x v="1"/>
    <x v="11"/>
    <n v="11675066.117938986"/>
    <n v="11675066.117938986"/>
  </r>
  <r>
    <x v="1"/>
    <x v="12"/>
    <n v="16803630.326980002"/>
    <n v="16803630.326980002"/>
  </r>
  <r>
    <x v="1"/>
    <x v="13"/>
    <n v="-4.097157829056959E-11"/>
    <n v="0"/>
  </r>
  <r>
    <x v="2"/>
    <x v="0"/>
    <n v="3616.4823000000001"/>
    <n v="3616.4823000000001"/>
  </r>
  <r>
    <x v="2"/>
    <x v="1"/>
    <n v="577.70432000000005"/>
    <n v="577.70432000000005"/>
  </r>
  <r>
    <x v="2"/>
    <x v="1"/>
    <n v="320.47593999999998"/>
    <n v="320.47593999999998"/>
  </r>
  <r>
    <x v="2"/>
    <x v="1"/>
    <n v="47.158799999999999"/>
    <n v="47.158799999999999"/>
  </r>
  <r>
    <x v="2"/>
    <x v="1"/>
    <n v="590.83236999999997"/>
    <n v="590.83236999999997"/>
  </r>
  <r>
    <x v="2"/>
    <x v="1"/>
    <n v="649.63436000000002"/>
    <n v="649.63436000000002"/>
  </r>
  <r>
    <x v="2"/>
    <x v="1"/>
    <n v="252.6525"/>
    <n v="252.6525"/>
  </r>
  <r>
    <x v="2"/>
    <x v="1"/>
    <n v="270.76933000000002"/>
    <n v="270.76933000000002"/>
  </r>
  <r>
    <x v="2"/>
    <x v="1"/>
    <n v="184.02522000000002"/>
    <n v="184.02522000000002"/>
  </r>
  <r>
    <x v="2"/>
    <x v="1"/>
    <n v="820.50788999999997"/>
    <n v="820.50788999999997"/>
  </r>
  <r>
    <x v="2"/>
    <x v="1"/>
    <n v="65.034580000000005"/>
    <n v="65.034580000000005"/>
  </r>
  <r>
    <x v="2"/>
    <x v="1"/>
    <n v="846.50902999999994"/>
    <n v="846.50902999999994"/>
  </r>
  <r>
    <x v="2"/>
    <x v="1"/>
    <n v="682.81268"/>
    <n v="682.81268"/>
  </r>
  <r>
    <x v="2"/>
    <x v="2"/>
    <n v="714.32205999999996"/>
    <n v="714.32205999999996"/>
  </r>
  <r>
    <x v="2"/>
    <x v="2"/>
    <n v="906.93772000000001"/>
    <n v="906.93772000000001"/>
  </r>
  <r>
    <x v="2"/>
    <x v="3"/>
    <n v="343.17106999999999"/>
    <n v="343.17106999999999"/>
  </r>
  <r>
    <x v="2"/>
    <x v="3"/>
    <n v="1240.1392599999999"/>
    <n v="1240.1392599999999"/>
  </r>
  <r>
    <x v="2"/>
    <x v="3"/>
    <n v="1410.2774099999999"/>
    <n v="1410.2774099999999"/>
  </r>
  <r>
    <x v="2"/>
    <x v="3"/>
    <n v="1264.44605"/>
    <n v="1264.44605"/>
  </r>
  <r>
    <x v="2"/>
    <x v="3"/>
    <n v="795.08226999999999"/>
    <n v="795.08226999999999"/>
  </r>
  <r>
    <x v="2"/>
    <x v="3"/>
    <n v="825.08433000000002"/>
    <n v="825.08433000000002"/>
  </r>
  <r>
    <x v="2"/>
    <x v="3"/>
    <n v="9316.6193899999998"/>
    <n v="9316.6193899999998"/>
  </r>
  <r>
    <x v="2"/>
    <x v="3"/>
    <n v="1558.74685"/>
    <n v="1558.74685"/>
  </r>
  <r>
    <x v="2"/>
    <x v="3"/>
    <n v="513.83911999999998"/>
    <n v="513.83911999999998"/>
  </r>
  <r>
    <x v="2"/>
    <x v="3"/>
    <n v="11236.1013"/>
    <n v="11236.1013"/>
  </r>
  <r>
    <x v="2"/>
    <x v="3"/>
    <n v="2130.5513999999998"/>
    <n v="2130.5513999999998"/>
  </r>
  <r>
    <x v="2"/>
    <x v="3"/>
    <n v="5426.8073000000004"/>
    <n v="5426.8073000000004"/>
  </r>
  <r>
    <x v="2"/>
    <x v="3"/>
    <n v="320.46960999999999"/>
    <n v="320.46960999999999"/>
  </r>
  <r>
    <x v="2"/>
    <x v="3"/>
    <n v="88.803979999999996"/>
    <n v="88.803979999999996"/>
  </r>
  <r>
    <x v="2"/>
    <x v="3"/>
    <n v="133.30461"/>
    <n v="133.30461"/>
  </r>
  <r>
    <x v="2"/>
    <x v="3"/>
    <n v="818.82266000000004"/>
    <n v="818.82266000000004"/>
  </r>
  <r>
    <x v="2"/>
    <x v="3"/>
    <n v="365.91059000000001"/>
    <n v="365.91059000000001"/>
  </r>
  <r>
    <x v="2"/>
    <x v="3"/>
    <n v="966.29169999999999"/>
    <n v="966.29169999999999"/>
  </r>
  <r>
    <x v="2"/>
    <x v="3"/>
    <n v="1733.6354200000001"/>
    <n v="1733.6354200000001"/>
  </r>
  <r>
    <x v="2"/>
    <x v="3"/>
    <n v="600.47775000000001"/>
    <n v="600.47775000000001"/>
  </r>
  <r>
    <x v="2"/>
    <x v="3"/>
    <n v="1558.25836"/>
    <n v="1558.25836"/>
  </r>
  <r>
    <x v="2"/>
    <x v="3"/>
    <n v="10820.75095"/>
    <n v="10820.75095"/>
  </r>
  <r>
    <x v="2"/>
    <x v="3"/>
    <n v="8657.4040999999997"/>
    <n v="8657.4040999999997"/>
  </r>
  <r>
    <x v="2"/>
    <x v="3"/>
    <n v="1926.3354999999999"/>
    <n v="1926.3354999999999"/>
  </r>
  <r>
    <x v="2"/>
    <x v="3"/>
    <n v="1451.2872499999999"/>
    <n v="1451.2872499999999"/>
  </r>
  <r>
    <x v="2"/>
    <x v="3"/>
    <n v="201.81258"/>
    <n v="201.81258"/>
  </r>
  <r>
    <x v="2"/>
    <x v="3"/>
    <n v="543.62608"/>
    <n v="543.62608"/>
  </r>
  <r>
    <x v="2"/>
    <x v="3"/>
    <n v="670.81856000000005"/>
    <n v="670.81856000000005"/>
  </r>
  <r>
    <x v="2"/>
    <x v="3"/>
    <n v="162.95699000000002"/>
    <n v="162.95699000000002"/>
  </r>
  <r>
    <x v="2"/>
    <x v="3"/>
    <n v="41.358089999999997"/>
    <n v="41.358089999999997"/>
  </r>
  <r>
    <x v="2"/>
    <x v="3"/>
    <n v="460.29547000000002"/>
    <n v="460.29547000000002"/>
  </r>
  <r>
    <x v="2"/>
    <x v="3"/>
    <n v="719.70878000000005"/>
    <n v="719.70878000000005"/>
  </r>
  <r>
    <x v="2"/>
    <x v="3"/>
    <n v="461.50833999999998"/>
    <n v="461.50833999999998"/>
  </r>
  <r>
    <x v="2"/>
    <x v="3"/>
    <n v="1090.1920700000001"/>
    <n v="1090.1920700000001"/>
  </r>
  <r>
    <x v="2"/>
    <x v="3"/>
    <n v="2927.7193900000002"/>
    <n v="2927.7193900000002"/>
  </r>
  <r>
    <x v="2"/>
    <x v="3"/>
    <n v="560.54178000000002"/>
    <n v="560.54178000000002"/>
  </r>
  <r>
    <x v="2"/>
    <x v="4"/>
    <n v="3.199999997980194E-4"/>
    <n v="3.199999997980194E-4"/>
  </r>
  <r>
    <x v="2"/>
    <x v="4"/>
    <n v="0"/>
    <n v="0"/>
  </r>
  <r>
    <x v="2"/>
    <x v="4"/>
    <n v="2.3000000005064068E-4"/>
    <n v="2.3000000005064068E-4"/>
  </r>
  <r>
    <x v="2"/>
    <x v="4"/>
    <n v="1.0999999992425729E-4"/>
    <n v="1.0999999992425729E-4"/>
  </r>
  <r>
    <x v="2"/>
    <x v="4"/>
    <n v="0"/>
    <n v="0"/>
  </r>
  <r>
    <x v="2"/>
    <x v="4"/>
    <n v="1.3999999984851456E-4"/>
    <n v="1.3999999984851456E-4"/>
  </r>
  <r>
    <x v="2"/>
    <x v="4"/>
    <n v="1.5000000001269656E-4"/>
    <n v="1.5000000001269656E-4"/>
  </r>
  <r>
    <x v="2"/>
    <x v="4"/>
    <n v="0"/>
    <n v="0"/>
  </r>
  <r>
    <x v="2"/>
    <x v="4"/>
    <n v="1.1000000003794413E-4"/>
    <n v="1.1000000003794413E-4"/>
  </r>
  <r>
    <x v="2"/>
    <x v="4"/>
    <n v="0"/>
    <n v="0"/>
  </r>
  <r>
    <x v="2"/>
    <x v="4"/>
    <n v="-9.0000000000000006E-5"/>
    <n v="-9.0000000000000006E-5"/>
  </r>
  <r>
    <x v="2"/>
    <x v="4"/>
    <n v="0"/>
    <n v="0"/>
  </r>
  <r>
    <x v="2"/>
    <x v="4"/>
    <n v="0"/>
    <n v="0"/>
  </r>
  <r>
    <x v="2"/>
    <x v="4"/>
    <n v="1.4000000030326191E-4"/>
    <n v="1.4000000030326191E-4"/>
  </r>
  <r>
    <x v="2"/>
    <x v="4"/>
    <n v="0"/>
    <n v="0"/>
  </r>
  <r>
    <x v="2"/>
    <x v="5"/>
    <n v="617.17930000000001"/>
    <n v="617.17930000000001"/>
  </r>
  <r>
    <x v="2"/>
    <x v="5"/>
    <n v="395.44623999999999"/>
    <n v="395.44623999999999"/>
  </r>
  <r>
    <x v="2"/>
    <x v="5"/>
    <n v="792.08371"/>
    <n v="792.08371"/>
  </r>
  <r>
    <x v="2"/>
    <x v="5"/>
    <n v="279.77186"/>
    <n v="279.77186"/>
  </r>
  <r>
    <x v="2"/>
    <x v="5"/>
    <n v="2933.24719"/>
    <n v="2933.24719"/>
  </r>
  <r>
    <x v="2"/>
    <x v="5"/>
    <n v="4059.9444199999998"/>
    <n v="1059.94442"/>
  </r>
  <r>
    <x v="2"/>
    <x v="5"/>
    <n v="500.15863000000002"/>
    <n v="500.15863000000002"/>
  </r>
  <r>
    <x v="2"/>
    <x v="5"/>
    <n v="661.00666000000001"/>
    <n v="661.00666000000001"/>
  </r>
  <r>
    <x v="2"/>
    <x v="5"/>
    <n v="410.90330999999998"/>
    <n v="410.90330999999998"/>
  </r>
  <r>
    <x v="2"/>
    <x v="5"/>
    <n v="233.94755000000001"/>
    <n v="233.94755000000001"/>
  </r>
  <r>
    <x v="2"/>
    <x v="5"/>
    <n v="432.92914999999999"/>
    <n v="432.92914999999999"/>
  </r>
  <r>
    <x v="2"/>
    <x v="5"/>
    <n v="12.95365"/>
    <n v="12.95365"/>
  </r>
  <r>
    <x v="2"/>
    <x v="5"/>
    <n v="24.280429999999999"/>
    <n v="24.280429999999999"/>
  </r>
  <r>
    <x v="2"/>
    <x v="5"/>
    <n v="46.209020000000002"/>
    <n v="46.209020000000002"/>
  </r>
  <r>
    <x v="2"/>
    <x v="5"/>
    <n v="31.450690000000002"/>
    <n v="31.450690000000002"/>
  </r>
  <r>
    <x v="2"/>
    <x v="5"/>
    <n v="49.79701"/>
    <n v="49.79701"/>
  </r>
  <r>
    <x v="2"/>
    <x v="5"/>
    <n v="713.46582000000001"/>
    <n v="713.46582000000001"/>
  </r>
  <r>
    <x v="2"/>
    <x v="5"/>
    <n v="3213.7813200000001"/>
    <n v="3213.7813200000001"/>
  </r>
  <r>
    <x v="2"/>
    <x v="5"/>
    <n v="579.33362999999997"/>
    <n v="579.33362999999997"/>
  </r>
  <r>
    <x v="2"/>
    <x v="5"/>
    <n v="484.86347999999998"/>
    <n v="484.86347999999998"/>
  </r>
  <r>
    <x v="2"/>
    <x v="5"/>
    <n v="1658.7689499999999"/>
    <n v="1658.7689499999999"/>
  </r>
  <r>
    <x v="2"/>
    <x v="5"/>
    <n v="2224.2687000000001"/>
    <n v="2224.2687000000001"/>
  </r>
  <r>
    <x v="2"/>
    <x v="5"/>
    <n v="2868.8677699999998"/>
    <n v="2868.8677699999998"/>
  </r>
  <r>
    <x v="2"/>
    <x v="5"/>
    <n v="16.34498"/>
    <n v="16.34498"/>
  </r>
  <r>
    <x v="2"/>
    <x v="5"/>
    <n v="36.123000000000005"/>
    <n v="36.123000000000005"/>
  </r>
  <r>
    <x v="2"/>
    <x v="5"/>
    <n v="-6.5931099999999994"/>
    <n v="-6.5931099999999994"/>
  </r>
  <r>
    <x v="2"/>
    <x v="5"/>
    <n v="26.652049999999999"/>
    <n v="26.652049999999999"/>
  </r>
  <r>
    <x v="2"/>
    <x v="5"/>
    <n v="27.995159999999998"/>
    <n v="27.995159999999998"/>
  </r>
  <r>
    <x v="2"/>
    <x v="5"/>
    <n v="93.331069999999997"/>
    <n v="93.331069999999997"/>
  </r>
  <r>
    <x v="2"/>
    <x v="6"/>
    <n v="8250.4701600000008"/>
    <n v="8250.4701600000008"/>
  </r>
  <r>
    <x v="2"/>
    <x v="6"/>
    <n v="4004.71396"/>
    <n v="4004.71396"/>
  </r>
  <r>
    <x v="2"/>
    <x v="6"/>
    <n v="92.406459999999996"/>
    <n v="92.406459999999996"/>
  </r>
  <r>
    <x v="2"/>
    <x v="6"/>
    <n v="1049.6765599999999"/>
    <n v="1049.6765599999999"/>
  </r>
  <r>
    <x v="2"/>
    <x v="6"/>
    <n v="1100.14562"/>
    <n v="1100.14562"/>
  </r>
  <r>
    <x v="2"/>
    <x v="6"/>
    <n v="76.372719999999987"/>
    <n v="76.372719999999987"/>
  </r>
  <r>
    <x v="2"/>
    <x v="6"/>
    <n v="459.85169000000002"/>
    <n v="459.85169000000002"/>
  </r>
  <r>
    <x v="2"/>
    <x v="6"/>
    <n v="1232.20236"/>
    <n v="1232.20236"/>
  </r>
  <r>
    <x v="2"/>
    <x v="6"/>
    <n v="1165.37824"/>
    <n v="1165.37824"/>
  </r>
  <r>
    <x v="2"/>
    <x v="6"/>
    <n v="665.04605000000004"/>
    <n v="665.04605000000004"/>
  </r>
  <r>
    <x v="2"/>
    <x v="6"/>
    <n v="665.39430000000004"/>
    <n v="665.39430000000004"/>
  </r>
  <r>
    <x v="2"/>
    <x v="7"/>
    <n v="646.30115000000001"/>
    <n v="646.30115000000001"/>
  </r>
  <r>
    <x v="2"/>
    <x v="7"/>
    <n v="1788.84692"/>
    <n v="1788.84692"/>
  </r>
  <r>
    <x v="2"/>
    <x v="7"/>
    <n v="2228.52223"/>
    <n v="2228.52223"/>
  </r>
  <r>
    <x v="2"/>
    <x v="7"/>
    <n v="-156.69159000000201"/>
    <n v="-156.69159000000201"/>
  </r>
  <r>
    <x v="2"/>
    <x v="7"/>
    <n v="1587.20117"/>
    <n v="1587.20117"/>
  </r>
  <r>
    <x v="2"/>
    <x v="7"/>
    <n v="1813.04692"/>
    <n v="1813.04692"/>
  </r>
  <r>
    <x v="2"/>
    <x v="7"/>
    <n v="123.00139"/>
    <n v="123.00139"/>
  </r>
  <r>
    <x v="2"/>
    <x v="7"/>
    <n v="1079.79855"/>
    <n v="1079.79855"/>
  </r>
  <r>
    <x v="2"/>
    <x v="7"/>
    <n v="0"/>
    <n v="0"/>
  </r>
  <r>
    <x v="2"/>
    <x v="7"/>
    <n v="0"/>
    <n v="0"/>
  </r>
  <r>
    <x v="2"/>
    <x v="7"/>
    <n v="0"/>
    <n v="0"/>
  </r>
  <r>
    <x v="2"/>
    <x v="8"/>
    <n v="9284.4287199999999"/>
    <n v="9284.4287199999999"/>
  </r>
  <r>
    <x v="2"/>
    <x v="8"/>
    <n v="2191.1786200000001"/>
    <n v="2191.1786200000001"/>
  </r>
  <r>
    <x v="2"/>
    <x v="8"/>
    <n v="9452.5468000000001"/>
    <n v="9452.5468000000001"/>
  </r>
  <r>
    <x v="2"/>
    <x v="8"/>
    <n v="1402.3806199999999"/>
    <n v="1402.3806199999999"/>
  </r>
  <r>
    <x v="2"/>
    <x v="8"/>
    <n v="932.00063"/>
    <n v="932.00063"/>
  </r>
  <r>
    <x v="2"/>
    <x v="8"/>
    <n v="729.00063999999998"/>
    <n v="729.00063999999998"/>
  </r>
  <r>
    <x v="2"/>
    <x v="8"/>
    <n v="32.006030000000003"/>
    <n v="32.006030000000003"/>
  </r>
  <r>
    <x v="2"/>
    <x v="8"/>
    <n v="207.74098000000001"/>
    <n v="207.74098000000001"/>
  </r>
  <r>
    <x v="2"/>
    <x v="8"/>
    <n v="1230.5416"/>
    <n v="1230.5416"/>
  </r>
  <r>
    <x v="2"/>
    <x v="9"/>
    <n v="5031.8413700000001"/>
    <n v="5031.8413700000001"/>
  </r>
  <r>
    <x v="2"/>
    <x v="9"/>
    <n v="24144.9323"/>
    <n v="24144.9323"/>
  </r>
  <r>
    <x v="2"/>
    <x v="9"/>
    <n v="218.99614999999991"/>
    <n v="218.99614999999991"/>
  </r>
  <r>
    <x v="2"/>
    <x v="9"/>
    <n v="1508.19173"/>
    <n v="1508.19173"/>
  </r>
  <r>
    <x v="2"/>
    <x v="9"/>
    <n v="65678.013070000001"/>
    <n v="65678.013070000001"/>
  </r>
  <r>
    <x v="2"/>
    <x v="9"/>
    <n v="9987.3601600000002"/>
    <n v="9987.3601600000002"/>
  </r>
  <r>
    <x v="2"/>
    <x v="9"/>
    <n v="2370.1965"/>
    <n v="2370.1965"/>
  </r>
  <r>
    <x v="2"/>
    <x v="9"/>
    <n v="1793.54456"/>
    <n v="1793.54456"/>
  </r>
  <r>
    <x v="2"/>
    <x v="9"/>
    <n v="10247.882240000001"/>
    <n v="10247.882240000001"/>
  </r>
  <r>
    <x v="2"/>
    <x v="9"/>
    <n v="22089.522059999999"/>
    <n v="22089.522059999999"/>
  </r>
  <r>
    <x v="2"/>
    <x v="9"/>
    <n v="499.19851"/>
    <n v="499.19851"/>
  </r>
  <r>
    <x v="2"/>
    <x v="9"/>
    <n v="3993.43595"/>
    <n v="3993.43595"/>
  </r>
  <r>
    <x v="2"/>
    <x v="9"/>
    <n v="1306.16957"/>
    <n v="1306.16957"/>
  </r>
  <r>
    <x v="2"/>
    <x v="9"/>
    <n v="650.68823999999995"/>
    <n v="650.68823999999995"/>
  </r>
  <r>
    <x v="2"/>
    <x v="9"/>
    <n v="199.26082"/>
    <n v="199.26082"/>
  </r>
  <r>
    <x v="2"/>
    <x v="9"/>
    <n v="749.45484999999996"/>
    <n v="749.45484999999996"/>
  </r>
  <r>
    <x v="2"/>
    <x v="9"/>
    <n v="172.54166000000001"/>
    <n v="172.54166000000001"/>
  </r>
  <r>
    <x v="2"/>
    <x v="9"/>
    <n v="814.70654999999999"/>
    <n v="814.70654999999999"/>
  </r>
  <r>
    <x v="2"/>
    <x v="9"/>
    <n v="286.73937000000001"/>
    <n v="286.73937000000001"/>
  </r>
  <r>
    <x v="2"/>
    <x v="9"/>
    <n v="367.15661999999998"/>
    <n v="367.15661999999998"/>
  </r>
  <r>
    <x v="2"/>
    <x v="9"/>
    <n v="418.78138999999993"/>
    <n v="418.78138999999993"/>
  </r>
  <r>
    <x v="2"/>
    <x v="9"/>
    <n v="293.39276999999998"/>
    <n v="293.39276999999998"/>
  </r>
  <r>
    <x v="2"/>
    <x v="9"/>
    <n v="83.783760000000001"/>
    <n v="83.783760000000001"/>
  </r>
  <r>
    <x v="2"/>
    <x v="9"/>
    <n v="2167.6700700000001"/>
    <n v="2167.6700700000001"/>
  </r>
  <r>
    <x v="2"/>
    <x v="9"/>
    <n v="49.565930000000002"/>
    <n v="49.565930000000002"/>
  </r>
  <r>
    <x v="2"/>
    <x v="9"/>
    <n v="477.21355999999997"/>
    <n v="477.21355999999997"/>
  </r>
  <r>
    <x v="2"/>
    <x v="9"/>
    <n v="49.798340000000003"/>
    <n v="49.798340000000003"/>
  </r>
  <r>
    <x v="2"/>
    <x v="9"/>
    <n v="0.12760999999999978"/>
    <n v="0.12760999999999978"/>
  </r>
  <r>
    <x v="2"/>
    <x v="9"/>
    <n v="2627.9647500000001"/>
    <n v="2627.9647500000001"/>
  </r>
  <r>
    <x v="2"/>
    <x v="9"/>
    <n v="282.17898000000002"/>
    <n v="282.17898000000002"/>
  </r>
  <r>
    <x v="2"/>
    <x v="9"/>
    <n v="8045.0569799999994"/>
    <n v="8045.0569799999994"/>
  </r>
  <r>
    <x v="2"/>
    <x v="9"/>
    <n v="8761.4381400000002"/>
    <n v="8761.4381400000002"/>
  </r>
  <r>
    <x v="2"/>
    <x v="9"/>
    <n v="28.94333"/>
    <n v="28.94333"/>
  </r>
  <r>
    <x v="2"/>
    <x v="9"/>
    <n v="234.76288"/>
    <n v="234.76288"/>
  </r>
  <r>
    <x v="2"/>
    <x v="9"/>
    <n v="11623.898949999999"/>
    <n v="11623.898949999999"/>
  </r>
  <r>
    <x v="2"/>
    <x v="9"/>
    <n v="956.21264999999994"/>
    <n v="956.21264999999994"/>
  </r>
  <r>
    <x v="2"/>
    <x v="9"/>
    <n v="1112.3647900000001"/>
    <n v="1112.3647900000001"/>
  </r>
  <r>
    <x v="2"/>
    <x v="9"/>
    <n v="3491.0362399999999"/>
    <n v="3491.0362399999999"/>
  </r>
  <r>
    <x v="2"/>
    <x v="9"/>
    <n v="974.66300999999999"/>
    <n v="974.66300999999999"/>
  </r>
  <r>
    <x v="2"/>
    <x v="9"/>
    <n v="-1.3146800000000001"/>
    <n v="-1.3146800000000001"/>
  </r>
  <r>
    <x v="2"/>
    <x v="9"/>
    <n v="1031.4620400000001"/>
    <n v="1031.4620400000001"/>
  </r>
  <r>
    <x v="2"/>
    <x v="9"/>
    <n v="414.59791999999999"/>
    <n v="414.59791999999999"/>
  </r>
  <r>
    <x v="2"/>
    <x v="9"/>
    <n v="2826.12365"/>
    <n v="2826.12365"/>
  </r>
  <r>
    <x v="2"/>
    <x v="9"/>
    <n v="361.75783999999999"/>
    <n v="361.75783999999999"/>
  </r>
  <r>
    <x v="2"/>
    <x v="9"/>
    <n v="7888.0956999999999"/>
    <n v="7888.0956999999999"/>
  </r>
  <r>
    <x v="2"/>
    <x v="9"/>
    <n v="2432.2292699999998"/>
    <n v="2432.2292699999998"/>
  </r>
  <r>
    <x v="2"/>
    <x v="9"/>
    <n v="661.70296000000008"/>
    <n v="661.70296000000008"/>
  </r>
  <r>
    <x v="2"/>
    <x v="9"/>
    <n v="402.79196000000002"/>
    <n v="402.79196000000002"/>
  </r>
  <r>
    <x v="2"/>
    <x v="10"/>
    <n v="0.10535"/>
    <n v="0.10535"/>
  </r>
  <r>
    <x v="2"/>
    <x v="10"/>
    <n v="6.8860000000000005E-2"/>
    <n v="6.8860000000000005E-2"/>
  </r>
  <r>
    <x v="2"/>
    <x v="10"/>
    <n v="1.8335699999999999"/>
    <n v="1.8335699999999999"/>
  </r>
  <r>
    <x v="2"/>
    <x v="10"/>
    <n v="7.0239999999999997E-2"/>
    <n v="7.0239999999999997E-2"/>
  </r>
  <r>
    <x v="2"/>
    <x v="10"/>
    <n v="2.596E-2"/>
    <n v="2.596E-2"/>
  </r>
  <r>
    <x v="2"/>
    <x v="10"/>
    <n v="0.13399"/>
    <n v="0.13399"/>
  </r>
  <r>
    <x v="2"/>
    <x v="10"/>
    <n v="0.13200999999999999"/>
    <n v="0.13200999999999999"/>
  </r>
  <r>
    <x v="2"/>
    <x v="10"/>
    <n v="1174.16697"/>
    <n v="1174.16697"/>
  </r>
  <r>
    <x v="2"/>
    <x v="10"/>
    <n v="1559.19778"/>
    <n v="1559.19778"/>
  </r>
  <r>
    <x v="2"/>
    <x v="11"/>
    <n v="-3215.002139999996"/>
    <n v="-3215.002139999996"/>
  </r>
  <r>
    <x v="2"/>
    <x v="12"/>
    <n v="41940.277439999998"/>
    <n v="41940.277439999998"/>
  </r>
  <r>
    <x v="3"/>
    <x v="0"/>
    <n v="927836.81527000002"/>
    <n v="927836.81527000002"/>
  </r>
  <r>
    <x v="3"/>
    <x v="1"/>
    <n v="148197.69377000001"/>
    <n v="148197.69377000001"/>
  </r>
  <r>
    <x v="3"/>
    <x v="1"/>
    <n v="82162.288969999994"/>
    <n v="82162.288969999994"/>
  </r>
  <r>
    <x v="3"/>
    <x v="1"/>
    <n v="12033.353200000001"/>
    <n v="12033.353200000001"/>
  </r>
  <r>
    <x v="3"/>
    <x v="1"/>
    <n v="151639.39938000002"/>
    <n v="151639.39938000002"/>
  </r>
  <r>
    <x v="3"/>
    <x v="1"/>
    <n v="166634.56868999999"/>
    <n v="166634.56868999999"/>
  </r>
  <r>
    <x v="3"/>
    <x v="1"/>
    <n v="64789.991689999995"/>
    <n v="64789.991689999995"/>
  </r>
  <r>
    <x v="3"/>
    <x v="1"/>
    <n v="69498.767619999999"/>
    <n v="69498.767619999999"/>
  </r>
  <r>
    <x v="3"/>
    <x v="1"/>
    <n v="47201.610379999998"/>
    <n v="47201.610379999998"/>
  </r>
  <r>
    <x v="3"/>
    <x v="1"/>
    <n v="210589.9271"/>
    <n v="210589.9271"/>
  </r>
  <r>
    <x v="3"/>
    <x v="1"/>
    <n v="16674.109109999998"/>
    <n v="16674.109109999998"/>
  </r>
  <r>
    <x v="3"/>
    <x v="1"/>
    <n v="217228.50472999999"/>
    <n v="217228.50472999999"/>
  </r>
  <r>
    <x v="3"/>
    <x v="1"/>
    <n v="127984.94124"/>
    <n v="127984.94124"/>
  </r>
  <r>
    <x v="3"/>
    <x v="2"/>
    <n v="183294.05843999999"/>
    <n v="183294.05843999999"/>
  </r>
  <r>
    <x v="3"/>
    <x v="2"/>
    <n v="232671.53263999999"/>
    <n v="232671.53263999999"/>
  </r>
  <r>
    <x v="3"/>
    <x v="3"/>
    <n v="88010.848289999994"/>
    <n v="88010.848289999994"/>
  </r>
  <r>
    <x v="3"/>
    <x v="3"/>
    <n v="318103.79914999998"/>
    <n v="318103.79914999998"/>
  </r>
  <r>
    <x v="3"/>
    <x v="3"/>
    <n v="362093.08032000001"/>
    <n v="362093.08032000001"/>
  </r>
  <r>
    <x v="3"/>
    <x v="3"/>
    <n v="324304.06052"/>
    <n v="324304.06052"/>
  </r>
  <r>
    <x v="3"/>
    <x v="3"/>
    <n v="203946.20162000001"/>
    <n v="203946.20162000001"/>
  </r>
  <r>
    <x v="3"/>
    <x v="3"/>
    <n v="211616.64441000001"/>
    <n v="211616.64441000001"/>
  </r>
  <r>
    <x v="3"/>
    <x v="3"/>
    <n v="1746346.1270999999"/>
    <n v="1746346.1270999999"/>
  </r>
  <r>
    <x v="3"/>
    <x v="3"/>
    <n v="292215.81095000001"/>
    <n v="292215.81095000001"/>
  </r>
  <r>
    <x v="3"/>
    <x v="3"/>
    <n v="96303.094110000005"/>
    <n v="96303.094110000005"/>
  </r>
  <r>
    <x v="3"/>
    <x v="3"/>
    <n v="2106048.6110899998"/>
    <n v="2106048.6110899998"/>
  </r>
  <r>
    <x v="3"/>
    <x v="3"/>
    <n v="399343.94063999999"/>
    <n v="399343.94063999999"/>
  </r>
  <r>
    <x v="3"/>
    <x v="3"/>
    <n v="1017181.96617"/>
    <n v="1017181.96617"/>
  </r>
  <r>
    <x v="3"/>
    <x v="3"/>
    <n v="652651.94137999997"/>
    <n v="652651.94137999997"/>
  </r>
  <r>
    <x v="3"/>
    <x v="3"/>
    <n v="180557.98517999999"/>
    <n v="180557.98517999999"/>
  </r>
  <r>
    <x v="3"/>
    <x v="3"/>
    <n v="271136.16973000002"/>
    <n v="271136.16973000002"/>
  </r>
  <r>
    <x v="3"/>
    <x v="3"/>
    <n v="209892.03337000002"/>
    <n v="209892.03337000002"/>
  </r>
  <r>
    <x v="3"/>
    <x v="3"/>
    <n v="93875.369529999996"/>
    <n v="93875.369529999996"/>
  </r>
  <r>
    <x v="3"/>
    <x v="3"/>
    <n v="248043.78174999999"/>
    <n v="248043.78174999999"/>
  </r>
  <r>
    <x v="3"/>
    <x v="3"/>
    <n v="324941.41391"/>
    <n v="324941.41391"/>
  </r>
  <r>
    <x v="3"/>
    <x v="3"/>
    <n v="154003.87237"/>
    <n v="154003.87237"/>
  </r>
  <r>
    <x v="3"/>
    <x v="3"/>
    <n v="292074.60230999999"/>
    <n v="292074.60230999999"/>
  </r>
  <r>
    <x v="3"/>
    <x v="3"/>
    <n v="1984389.3275000001"/>
    <n v="1984389.3275000001"/>
  </r>
  <r>
    <x v="3"/>
    <x v="3"/>
    <n v="665809.26006999996"/>
    <n v="665809.26006999996"/>
  </r>
  <r>
    <x v="3"/>
    <x v="3"/>
    <n v="494405.23433000001"/>
    <n v="494405.23433000001"/>
  </r>
  <r>
    <x v="3"/>
    <x v="3"/>
    <n v="372360.12484"/>
    <n v="372360.12484"/>
  </r>
  <r>
    <x v="3"/>
    <x v="3"/>
    <n v="51769.267820000001"/>
    <n v="51769.267820000001"/>
  </r>
  <r>
    <x v="3"/>
    <x v="3"/>
    <n v="139472.66347"/>
    <n v="139472.66347"/>
  </r>
  <r>
    <x v="3"/>
    <x v="3"/>
    <n v="172112.99064999999"/>
    <n v="172112.99064999999"/>
  </r>
  <r>
    <x v="3"/>
    <x v="3"/>
    <n v="31683.250740000003"/>
    <n v="31683.250740000003"/>
  </r>
  <r>
    <x v="3"/>
    <x v="3"/>
    <n v="7756.2885299999998"/>
    <n v="7756.2885299999998"/>
  </r>
  <r>
    <x v="3"/>
    <x v="3"/>
    <n v="86275.628710000005"/>
    <n v="86275.628710000005"/>
  </r>
  <r>
    <x v="3"/>
    <x v="3"/>
    <n v="134854.77532000002"/>
    <n v="134854.77532000002"/>
  </r>
  <r>
    <x v="3"/>
    <x v="3"/>
    <n v="86504.443190000005"/>
    <n v="86504.443190000005"/>
  </r>
  <r>
    <x v="3"/>
    <x v="3"/>
    <n v="204344.29871999999"/>
    <n v="204344.29871999999"/>
  </r>
  <r>
    <x v="3"/>
    <x v="3"/>
    <n v="548710.16747999995"/>
    <n v="548710.16747999995"/>
  </r>
  <r>
    <x v="3"/>
    <x v="3"/>
    <n v="105071.99513"/>
    <n v="105071.99513"/>
  </r>
  <r>
    <x v="3"/>
    <x v="4"/>
    <n v="4418512.7749499995"/>
    <n v="4418512.7749499995"/>
  </r>
  <r>
    <x v="3"/>
    <x v="4"/>
    <n v="47818.376579999996"/>
    <n v="47818.376579999996"/>
  </r>
  <r>
    <x v="3"/>
    <x v="4"/>
    <n v="3218542.5334299998"/>
    <n v="3218542.5334299998"/>
  </r>
  <r>
    <x v="3"/>
    <x v="4"/>
    <n v="1223581.83607"/>
    <n v="1223581.83607"/>
  </r>
  <r>
    <x v="3"/>
    <x v="4"/>
    <n v="806948.27740000002"/>
    <n v="806948.27740000002"/>
  </r>
  <r>
    <x v="3"/>
    <x v="4"/>
    <n v="1660480.2844399998"/>
    <n v="1660480.2844399998"/>
  </r>
  <r>
    <x v="3"/>
    <x v="4"/>
    <n v="2169847.6118799997"/>
    <n v="2169847.6118799997"/>
  </r>
  <r>
    <x v="3"/>
    <x v="4"/>
    <n v="166020.28651000001"/>
    <n v="166020.28651000001"/>
  </r>
  <r>
    <x v="3"/>
    <x v="4"/>
    <n v="1070089.28843"/>
    <n v="1070089.28843"/>
  </r>
  <r>
    <x v="3"/>
    <x v="4"/>
    <n v="102236.59776999999"/>
    <n v="102236.59776999999"/>
  </r>
  <r>
    <x v="3"/>
    <x v="4"/>
    <n v="142386.58497000005"/>
    <n v="142386.58497000005"/>
  </r>
  <r>
    <x v="3"/>
    <x v="4"/>
    <n v="116006.95236"/>
    <n v="116006.95236"/>
  </r>
  <r>
    <x v="3"/>
    <x v="4"/>
    <n v="292672.84172999999"/>
    <n v="292672.84172999999"/>
  </r>
  <r>
    <x v="3"/>
    <x v="4"/>
    <n v="2241308.8760500001"/>
    <n v="2241308.8760500001"/>
  </r>
  <r>
    <x v="3"/>
    <x v="4"/>
    <n v="122501.34376"/>
    <n v="122501.34376"/>
  </r>
  <r>
    <x v="3"/>
    <x v="5"/>
    <n v="158376.70253000001"/>
    <n v="158376.70253000001"/>
  </r>
  <r>
    <x v="3"/>
    <x v="5"/>
    <n v="101425.10962"/>
    <n v="101425.10962"/>
  </r>
  <r>
    <x v="3"/>
    <x v="5"/>
    <n v="203160.70493000001"/>
    <n v="203160.70493000001"/>
  </r>
  <r>
    <x v="3"/>
    <x v="5"/>
    <n v="71756.530289999995"/>
    <n v="71756.530289999995"/>
  </r>
  <r>
    <x v="3"/>
    <x v="5"/>
    <n v="752711.21620999998"/>
    <n v="752711.21620999998"/>
  </r>
  <r>
    <x v="3"/>
    <x v="5"/>
    <n v="447985.97154"/>
    <n v="271985.97154"/>
  </r>
  <r>
    <x v="3"/>
    <x v="5"/>
    <n v="128275.76511000001"/>
    <n v="128275.76511000001"/>
  </r>
  <r>
    <x v="3"/>
    <x v="5"/>
    <n v="169544.64947"/>
    <n v="169544.64947"/>
  </r>
  <r>
    <x v="3"/>
    <x v="5"/>
    <n v="105394.96861"/>
    <n v="105394.96861"/>
  </r>
  <r>
    <x v="3"/>
    <x v="5"/>
    <n v="60011.577590000001"/>
    <n v="60011.577590000001"/>
  </r>
  <r>
    <x v="3"/>
    <x v="5"/>
    <n v="111032.19364"/>
    <n v="111032.19364"/>
  </r>
  <r>
    <x v="3"/>
    <x v="5"/>
    <n v="2428.0172199999997"/>
    <n v="2428.0172199999997"/>
  </r>
  <r>
    <x v="3"/>
    <x v="5"/>
    <n v="4551.02142"/>
    <n v="4551.02142"/>
  </r>
  <r>
    <x v="3"/>
    <x v="5"/>
    <n v="8661.3212000000003"/>
    <n v="8661.3212000000003"/>
  </r>
  <r>
    <x v="3"/>
    <x v="5"/>
    <n v="5895.0012299999999"/>
    <n v="5895.0012299999999"/>
  </r>
  <r>
    <x v="3"/>
    <x v="5"/>
    <n v="9333.958419999999"/>
    <n v="9333.958419999999"/>
  </r>
  <r>
    <x v="3"/>
    <x v="5"/>
    <n v="183005.47433"/>
    <n v="183005.47433"/>
  </r>
  <r>
    <x v="3"/>
    <x v="5"/>
    <n v="824800.40509000001"/>
    <n v="824800.40509000001"/>
  </r>
  <r>
    <x v="3"/>
    <x v="5"/>
    <n v="148587.25208000001"/>
    <n v="148587.25208000001"/>
  </r>
  <r>
    <x v="3"/>
    <x v="5"/>
    <n v="124412.49104000001"/>
    <n v="124412.49104000001"/>
  </r>
  <r>
    <x v="3"/>
    <x v="5"/>
    <n v="310893.08883000002"/>
    <n v="310893.08883000002"/>
  </r>
  <r>
    <x v="3"/>
    <x v="5"/>
    <n v="416881.75680999999"/>
    <n v="416881.75680999999"/>
  </r>
  <r>
    <x v="3"/>
    <x v="5"/>
    <n v="537730.87508000003"/>
    <n v="537730.87508000003"/>
  </r>
  <r>
    <x v="3"/>
    <x v="5"/>
    <n v="3063.6717600000002"/>
    <n v="3063.6717600000002"/>
  </r>
  <r>
    <x v="3"/>
    <x v="5"/>
    <n v="6770.8010100000001"/>
    <n v="6770.8010100000001"/>
  </r>
  <r>
    <x v="3"/>
    <x v="5"/>
    <n v="-1234.9249600000001"/>
    <n v="-1234.9249600000001"/>
  </r>
  <r>
    <x v="3"/>
    <x v="5"/>
    <n v="4995.6461300000001"/>
    <n v="4995.6461300000001"/>
  </r>
  <r>
    <x v="3"/>
    <x v="5"/>
    <n v="5247.31945"/>
    <n v="5247.31945"/>
  </r>
  <r>
    <x v="3"/>
    <x v="5"/>
    <n v="17494.29278"/>
    <n v="17494.29278"/>
  </r>
  <r>
    <x v="3"/>
    <x v="6"/>
    <n v="1546288.30907"/>
    <n v="1546288.30907"/>
  </r>
  <r>
    <x v="3"/>
    <x v="6"/>
    <n v="750590.14446999994"/>
    <n v="750590.14446999994"/>
  </r>
  <r>
    <x v="3"/>
    <x v="6"/>
    <n v="17321.796839999999"/>
    <n v="17321.796839999999"/>
  </r>
  <r>
    <x v="3"/>
    <x v="6"/>
    <n v="196745.89121999999"/>
    <n v="196745.89121999999"/>
  </r>
  <r>
    <x v="3"/>
    <x v="6"/>
    <n v="206204.48173999999"/>
    <n v="206204.48173999999"/>
  </r>
  <r>
    <x v="3"/>
    <x v="6"/>
    <n v="14315.01028"/>
    <n v="14315.01028"/>
  </r>
  <r>
    <x v="3"/>
    <x v="6"/>
    <n v="86188.743759999998"/>
    <n v="86188.743759999998"/>
  </r>
  <r>
    <x v="3"/>
    <x v="6"/>
    <n v="230960.13805000001"/>
    <n v="230960.13805000001"/>
  </r>
  <r>
    <x v="3"/>
    <x v="6"/>
    <n v="218442.08006000001"/>
    <n v="218442.08006000001"/>
  </r>
  <r>
    <x v="3"/>
    <x v="6"/>
    <n v="124655.42381000001"/>
    <n v="124655.42381000001"/>
  </r>
  <r>
    <x v="3"/>
    <x v="6"/>
    <n v="124722.45158000001"/>
    <n v="124722.45158000001"/>
  </r>
  <r>
    <x v="3"/>
    <x v="7"/>
    <n v="121309.74247"/>
    <n v="121309.74247"/>
  </r>
  <r>
    <x v="3"/>
    <x v="7"/>
    <n v="335764.97989999998"/>
    <n v="335764.97989999998"/>
  </r>
  <r>
    <x v="3"/>
    <x v="7"/>
    <n v="418274.77393000002"/>
    <n v="418274.77393000002"/>
  </r>
  <r>
    <x v="3"/>
    <x v="7"/>
    <n v="-29417.411530000001"/>
    <n v="-29417.411530000001"/>
  </r>
  <r>
    <x v="3"/>
    <x v="7"/>
    <n v="297890.66892999999"/>
    <n v="297890.66892999999"/>
  </r>
  <r>
    <x v="3"/>
    <x v="7"/>
    <n v="340283.77492"/>
    <n v="340283.77492"/>
  </r>
  <r>
    <x v="3"/>
    <x v="7"/>
    <n v="23054.802360000001"/>
    <n v="23054.802360000001"/>
  </r>
  <r>
    <x v="3"/>
    <x v="7"/>
    <n v="202695.23423999999"/>
    <n v="202695.23423999999"/>
  </r>
  <r>
    <x v="3"/>
    <x v="7"/>
    <n v="153666.78159"/>
    <n v="153666.78159"/>
  </r>
  <r>
    <x v="3"/>
    <x v="7"/>
    <n v="179459.59193"/>
    <n v="179459.59193"/>
  </r>
  <r>
    <x v="3"/>
    <x v="7"/>
    <n v="553558.76488999999"/>
    <n v="553558.76488999999"/>
  </r>
  <r>
    <x v="3"/>
    <x v="8"/>
    <n v="1740325.0492499999"/>
    <n v="1740325.0492499999"/>
  </r>
  <r>
    <x v="3"/>
    <x v="8"/>
    <n v="410709.23369000002"/>
    <n v="410709.23369000002"/>
  </r>
  <r>
    <x v="3"/>
    <x v="8"/>
    <n v="1771584.6726200001"/>
    <n v="1771584.6726200001"/>
  </r>
  <r>
    <x v="3"/>
    <x v="8"/>
    <n v="262858.73959999997"/>
    <n v="262858.73959999997"/>
  </r>
  <r>
    <x v="3"/>
    <x v="8"/>
    <n v="174753.14940999998"/>
    <n v="174753.14940999998"/>
  </r>
  <r>
    <x v="3"/>
    <x v="8"/>
    <n v="136634.64582000001"/>
    <n v="136634.64582000001"/>
  </r>
  <r>
    <x v="3"/>
    <x v="8"/>
    <n v="6000.0983899999992"/>
    <n v="6000.0983899999992"/>
  </r>
  <r>
    <x v="3"/>
    <x v="8"/>
    <n v="38936.591180000003"/>
    <n v="38936.591180000003"/>
  </r>
  <r>
    <x v="3"/>
    <x v="8"/>
    <n v="230649.99963000001"/>
    <n v="230649.99963000001"/>
  </r>
  <r>
    <x v="3"/>
    <x v="9"/>
    <n v="943172.76792000001"/>
    <n v="943172.76792000001"/>
  </r>
  <r>
    <x v="3"/>
    <x v="9"/>
    <n v="4525715.1059099995"/>
    <n v="4525715.1059099995"/>
  </r>
  <r>
    <x v="3"/>
    <x v="9"/>
    <n v="41077.256719999998"/>
    <n v="41077.256719999998"/>
  </r>
  <r>
    <x v="3"/>
    <x v="9"/>
    <n v="282683.91019999998"/>
    <n v="282683.91019999998"/>
  </r>
  <r>
    <x v="3"/>
    <x v="9"/>
    <n v="12310487.35641"/>
    <n v="12310487.35641"/>
  </r>
  <r>
    <x v="3"/>
    <x v="9"/>
    <n v="1872480.6334900002"/>
    <n v="1872480.6334900002"/>
  </r>
  <r>
    <x v="3"/>
    <x v="9"/>
    <n v="444568.06683000003"/>
    <n v="444568.06683000003"/>
  </r>
  <r>
    <x v="3"/>
    <x v="9"/>
    <n v="336178.92709000001"/>
    <n v="336178.92709000001"/>
  </r>
  <r>
    <x v="3"/>
    <x v="9"/>
    <n v="2629812.784"/>
    <n v="2629812.784"/>
  </r>
  <r>
    <x v="3"/>
    <x v="9"/>
    <n v="5666584.42356"/>
    <n v="5666584.42356"/>
  </r>
  <r>
    <x v="3"/>
    <x v="9"/>
    <n v="128118.01565"/>
    <n v="128118.01565"/>
  </r>
  <r>
    <x v="3"/>
    <x v="9"/>
    <n v="1019257.39569"/>
    <n v="1019257.39569"/>
  </r>
  <r>
    <x v="3"/>
    <x v="9"/>
    <n v="335293.70825000003"/>
    <n v="335293.70825000003"/>
  </r>
  <r>
    <x v="3"/>
    <x v="9"/>
    <n v="166968.44743"/>
    <n v="166968.44743"/>
  </r>
  <r>
    <x v="3"/>
    <x v="9"/>
    <n v="51119.523280000001"/>
    <n v="51119.523280000001"/>
  </r>
  <r>
    <x v="3"/>
    <x v="9"/>
    <n v="192084.81743"/>
    <n v="192084.81743"/>
  </r>
  <r>
    <x v="3"/>
    <x v="9"/>
    <n v="44268.891279999996"/>
    <n v="44268.891279999996"/>
  </r>
  <r>
    <x v="3"/>
    <x v="9"/>
    <n v="209168.85321"/>
    <n v="209168.85321"/>
  </r>
  <r>
    <x v="3"/>
    <x v="9"/>
    <n v="73556.253410000005"/>
    <n v="73556.253410000005"/>
  </r>
  <r>
    <x v="3"/>
    <x v="9"/>
    <n v="94203.663220000002"/>
    <n v="94203.663220000002"/>
  </r>
  <r>
    <x v="3"/>
    <x v="9"/>
    <n v="107369.52037"/>
    <n v="107369.52037"/>
  </r>
  <r>
    <x v="3"/>
    <x v="9"/>
    <n v="75299.616850000006"/>
    <n v="75299.616850000006"/>
  </r>
  <r>
    <x v="3"/>
    <x v="9"/>
    <n v="21452.331010000002"/>
    <n v="21452.331010000002"/>
  </r>
  <r>
    <x v="3"/>
    <x v="9"/>
    <n v="555644.40550999995"/>
    <n v="555644.40550999995"/>
  </r>
  <r>
    <x v="3"/>
    <x v="9"/>
    <n v="12704.594930000001"/>
    <n v="12704.594930000001"/>
  </r>
  <r>
    <x v="3"/>
    <x v="9"/>
    <n v="122502.6201"/>
    <n v="122502.6201"/>
  </r>
  <r>
    <x v="3"/>
    <x v="9"/>
    <n v="12709.030409999999"/>
    <n v="12709.030409999999"/>
  </r>
  <r>
    <x v="3"/>
    <x v="9"/>
    <n v="24.07188"/>
    <n v="24.07188"/>
  </r>
  <r>
    <x v="3"/>
    <x v="9"/>
    <n v="674484.17953000008"/>
    <n v="674484.17953000008"/>
  </r>
  <r>
    <x v="3"/>
    <x v="9"/>
    <n v="72376.457309999998"/>
    <n v="72376.457309999998"/>
  </r>
  <r>
    <x v="3"/>
    <x v="9"/>
    <n v="2064750.4660199999"/>
    <n v="2064750.4660199999"/>
  </r>
  <r>
    <x v="3"/>
    <x v="9"/>
    <n v="1642238.1799399999"/>
    <n v="1642238.1799399999"/>
  </r>
  <r>
    <x v="3"/>
    <x v="9"/>
    <n v="5425.8503099999998"/>
    <n v="5425.8503099999998"/>
  </r>
  <r>
    <x v="3"/>
    <x v="9"/>
    <n v="59435.986120000001"/>
    <n v="59435.986120000001"/>
  </r>
  <r>
    <x v="3"/>
    <x v="9"/>
    <n v="2982458.36399"/>
    <n v="2982458.36399"/>
  </r>
  <r>
    <x v="3"/>
    <x v="9"/>
    <n v="245200.57640999998"/>
    <n v="245200.57640999998"/>
  </r>
  <r>
    <x v="3"/>
    <x v="9"/>
    <n v="285079.76993999997"/>
    <n v="285079.76993999997"/>
  </r>
  <r>
    <x v="3"/>
    <x v="9"/>
    <n v="896218.08747999999"/>
    <n v="896218.08747999999"/>
  </r>
  <r>
    <x v="3"/>
    <x v="9"/>
    <n v="250155.99815"/>
    <n v="250155.99815"/>
  </r>
  <r>
    <x v="3"/>
    <x v="9"/>
    <n v="-335.46145999999999"/>
    <n v="-335.46145999999999"/>
  </r>
  <r>
    <x v="3"/>
    <x v="9"/>
    <n v="263771.26764999999"/>
    <n v="263771.26764999999"/>
  </r>
  <r>
    <x v="3"/>
    <x v="9"/>
    <n v="106411.54197999999"/>
    <n v="106411.54197999999"/>
  </r>
  <r>
    <x v="3"/>
    <x v="9"/>
    <n v="724648.66553"/>
    <n v="724648.66553"/>
  </r>
  <r>
    <x v="3"/>
    <x v="9"/>
    <n v="92809.098360000004"/>
    <n v="92809.098360000004"/>
  </r>
  <r>
    <x v="3"/>
    <x v="9"/>
    <n v="2022464.55712"/>
    <n v="2022464.55712"/>
  </r>
  <r>
    <x v="3"/>
    <x v="9"/>
    <n v="624093.66229000001"/>
    <n v="624093.66229000001"/>
  </r>
  <r>
    <x v="3"/>
    <x v="9"/>
    <n v="169670.01431"/>
    <n v="169670.01431"/>
  </r>
  <r>
    <x v="3"/>
    <x v="9"/>
    <n v="103305.89429"/>
    <n v="103305.89429"/>
  </r>
  <r>
    <x v="3"/>
    <x v="10"/>
    <n v="-1.8400000000000001E-3"/>
    <n v="-1.8400000000000001E-3"/>
  </r>
  <r>
    <x v="3"/>
    <x v="10"/>
    <n v="4.0000000000000003E-5"/>
    <n v="4.0000000000000003E-5"/>
  </r>
  <r>
    <x v="3"/>
    <x v="10"/>
    <n v="0.13213"/>
    <n v="0.13213"/>
  </r>
  <r>
    <x v="3"/>
    <x v="10"/>
    <n v="8.4629999999999997E-2"/>
    <n v="8.4629999999999997E-2"/>
  </r>
  <r>
    <x v="3"/>
    <x v="10"/>
    <n v="460.09062999999998"/>
    <n v="460.09062999999998"/>
  </r>
  <r>
    <x v="3"/>
    <x v="10"/>
    <n v="7.016E-2"/>
    <n v="7.016E-2"/>
  </r>
  <r>
    <x v="3"/>
    <x v="10"/>
    <n v="-3.79E-3"/>
    <n v="-3.79E-3"/>
  </r>
  <r>
    <x v="3"/>
    <x v="10"/>
    <n v="0.16991999999999999"/>
    <n v="0.16991999999999999"/>
  </r>
  <r>
    <x v="3"/>
    <x v="10"/>
    <n v="0.13084000000000001"/>
    <n v="0.13084000000000001"/>
  </r>
  <r>
    <x v="3"/>
    <x v="10"/>
    <n v="301128.17673000001"/>
    <n v="301128.17673000001"/>
  </r>
  <r>
    <x v="3"/>
    <x v="10"/>
    <n v="399972.98355"/>
    <n v="399972.98355"/>
  </r>
  <r>
    <x v="3"/>
    <x v="11"/>
    <n v="-824587.74881999998"/>
    <n v="-824587.74881999998"/>
  </r>
  <r>
    <x v="3"/>
    <x v="12"/>
    <n v="10757787.434830001"/>
    <n v="10757787.434830001"/>
  </r>
  <r>
    <x v="4"/>
    <x v="3"/>
    <n v="-1.3376527931541204E-5"/>
    <n v="0"/>
  </r>
  <r>
    <x v="4"/>
    <x v="3"/>
    <n v="-2.4032779037952423E-6"/>
    <n v="0"/>
  </r>
  <r>
    <x v="4"/>
    <x v="3"/>
    <n v="-1.124851405620575E-5"/>
    <n v="0"/>
  </r>
  <r>
    <x v="4"/>
    <x v="3"/>
    <n v="6.2843319028615952E-6"/>
    <n v="0"/>
  </r>
  <r>
    <x v="4"/>
    <x v="3"/>
    <n v="-1.4615390682592988E-5"/>
    <n v="0"/>
  </r>
  <r>
    <x v="4"/>
    <x v="3"/>
    <n v="7.3295086622238159E-6"/>
    <n v="0"/>
  </r>
  <r>
    <x v="4"/>
    <x v="3"/>
    <n v="3.5231932997703552E-6"/>
    <n v="0"/>
  </r>
  <r>
    <x v="4"/>
    <x v="3"/>
    <n v="8.7912194430828094E-6"/>
    <n v="0"/>
  </r>
  <r>
    <x v="4"/>
    <x v="3"/>
    <n v="2.1788990125060081E-5"/>
    <n v="0"/>
  </r>
  <r>
    <x v="4"/>
    <x v="3"/>
    <n v="-1.7932907212525606E-5"/>
    <n v="0"/>
  </r>
  <r>
    <x v="4"/>
    <x v="3"/>
    <n v="0"/>
    <n v="0"/>
  </r>
  <r>
    <x v="4"/>
    <x v="3"/>
    <n v="-5.9133162721991539E-6"/>
    <n v="0"/>
  </r>
  <r>
    <x v="4"/>
    <x v="3"/>
    <n v="-5.107605829834938E-6"/>
    <n v="0"/>
  </r>
  <r>
    <x v="4"/>
    <x v="3"/>
    <n v="-1.5195691958069801E-6"/>
    <n v="0"/>
  </r>
  <r>
    <x v="4"/>
    <x v="3"/>
    <n v="2.5148328859359026E-6"/>
    <n v="0"/>
  </r>
  <r>
    <x v="4"/>
    <x v="4"/>
    <n v="-7.2978436946868896E-6"/>
    <n v="0"/>
  </r>
  <r>
    <x v="4"/>
    <x v="4"/>
    <n v="1.124851405620575E-5"/>
    <n v="0"/>
  </r>
  <r>
    <x v="4"/>
    <x v="4"/>
    <n v="3.5609118640422821E-6"/>
    <n v="0"/>
  </r>
  <r>
    <x v="4"/>
    <x v="4"/>
    <n v="6.8451045081019402E-6"/>
    <n v="0"/>
  </r>
  <r>
    <x v="4"/>
    <x v="4"/>
    <n v="1.6237492673099041E-5"/>
    <n v="0"/>
  </r>
  <r>
    <x v="4"/>
    <x v="4"/>
    <n v="4.9776863306760788E-6"/>
    <n v="0"/>
  </r>
  <r>
    <x v="4"/>
    <x v="4"/>
    <n v="1.3835495337843895E-5"/>
    <n v="0"/>
  </r>
  <r>
    <x v="4"/>
    <x v="4"/>
    <n v="-6.020301952958107E-6"/>
    <n v="0"/>
  </r>
  <r>
    <x v="4"/>
    <x v="4"/>
    <n v="9.1665424406528473E-6"/>
    <n v="0"/>
  </r>
  <r>
    <x v="4"/>
    <x v="5"/>
    <n v="-2.1498446585610509E-5"/>
    <n v="0"/>
  </r>
  <r>
    <x v="4"/>
    <x v="5"/>
    <n v="1.3703247532248497E-5"/>
    <n v="0"/>
  </r>
  <r>
    <x v="4"/>
    <x v="5"/>
    <n v="-3.3333199098706245E-6"/>
    <n v="0"/>
  </r>
  <r>
    <x v="4"/>
    <x v="5"/>
    <n v="-2.2155873011797667E-5"/>
    <n v="0"/>
  </r>
  <r>
    <x v="4"/>
    <x v="5"/>
    <n v="-5.0860908231697977E-6"/>
    <n v="0"/>
  </r>
  <r>
    <x v="4"/>
    <x v="5"/>
    <n v="1.2912452802993357E-5"/>
    <n v="0"/>
  </r>
  <r>
    <x v="4"/>
    <x v="5"/>
    <n v="1.8690014258027077E-5"/>
    <n v="0"/>
  </r>
  <r>
    <x v="4"/>
    <x v="5"/>
    <n v="-1.588393934071064E-5"/>
    <n v="0"/>
  </r>
  <r>
    <x v="4"/>
    <x v="5"/>
    <n v="-1.1252472177147865E-5"/>
    <n v="0"/>
  </r>
  <r>
    <x v="4"/>
    <x v="6"/>
    <n v="-1.4353019651025534E-5"/>
    <n v="0"/>
  </r>
  <r>
    <x v="4"/>
    <x v="7"/>
    <n v="-1.7692247638478875E-5"/>
    <n v="0"/>
  </r>
  <r>
    <x v="4"/>
    <x v="7"/>
    <n v="-3.1893650884740055E-6"/>
    <n v="0"/>
  </r>
  <r>
    <x v="4"/>
    <x v="7"/>
    <n v="-6.6002830862998962E-6"/>
    <n v="0"/>
  </r>
  <r>
    <x v="4"/>
    <x v="7"/>
    <n v="0"/>
    <n v="0"/>
  </r>
  <r>
    <x v="4"/>
    <x v="7"/>
    <n v="2.4938490241765976E-6"/>
    <n v="0"/>
  </r>
  <r>
    <x v="4"/>
    <x v="7"/>
    <n v="-7.6927244663238525E-7"/>
    <n v="0"/>
  </r>
  <r>
    <x v="4"/>
    <x v="7"/>
    <n v="-4.1646708268672228E-6"/>
    <n v="0"/>
  </r>
  <r>
    <x v="4"/>
    <x v="7"/>
    <n v="0"/>
    <n v="0"/>
  </r>
  <r>
    <x v="4"/>
    <x v="7"/>
    <n v="2.6535781216807663E-6"/>
    <n v="0"/>
  </r>
  <r>
    <x v="4"/>
    <x v="7"/>
    <n v="2.307690738234669E-5"/>
    <n v="0"/>
  </r>
  <r>
    <x v="4"/>
    <x v="8"/>
    <n v="3.6922283470630646E-6"/>
    <n v="0"/>
  </r>
  <r>
    <x v="4"/>
    <x v="8"/>
    <n v="-2.0475126802921295E-6"/>
    <n v="0"/>
  </r>
  <r>
    <x v="4"/>
    <x v="8"/>
    <n v="0"/>
    <n v="0"/>
  </r>
  <r>
    <x v="4"/>
    <x v="8"/>
    <n v="3.9953738451004028E-6"/>
    <n v="-366762.98321000003"/>
  </r>
  <r>
    <x v="4"/>
    <x v="8"/>
    <n v="-4.4619664549827576E-6"/>
    <n v="-274505.67317999998"/>
  </r>
  <r>
    <x v="4"/>
    <x v="9"/>
    <n v="-9.4468705356121063E-6"/>
    <n v="0"/>
  </r>
  <r>
    <x v="4"/>
    <x v="9"/>
    <n v="1.599994720891118E-5"/>
    <n v="0"/>
  </r>
  <r>
    <x v="4"/>
    <x v="9"/>
    <n v="-1.1119991540908813E-5"/>
    <n v="0"/>
  </r>
  <r>
    <x v="4"/>
    <x v="9"/>
    <n v="4.6584755182266235E-6"/>
    <n v="0"/>
  </r>
  <r>
    <x v="4"/>
    <x v="9"/>
    <n v="-6.0773454606533051E-6"/>
    <n v="0"/>
  </r>
  <r>
    <x v="4"/>
    <x v="9"/>
    <n v="-1.1518714018166065E-5"/>
    <n v="0"/>
  </r>
  <r>
    <x v="4"/>
    <x v="9"/>
    <n v="4.3502077460289001E-6"/>
    <n v="0"/>
  </r>
  <r>
    <x v="4"/>
    <x v="9"/>
    <n v="-1.9276572857052088E-5"/>
    <n v="0"/>
  </r>
  <r>
    <x v="4"/>
    <x v="9"/>
    <n v="3.6911806091666222E-6"/>
    <n v="0"/>
  </r>
  <r>
    <x v="4"/>
    <x v="9"/>
    <n v="1.7549478798173368E-5"/>
    <n v="0"/>
  </r>
  <r>
    <x v="4"/>
    <x v="9"/>
    <n v="-2.8981594368815422E-6"/>
    <n v="0"/>
  </r>
  <r>
    <x v="4"/>
    <x v="9"/>
    <n v="0"/>
    <n v="0"/>
  </r>
  <r>
    <x v="4"/>
    <x v="9"/>
    <n v="-2.4041510187089443E-6"/>
    <n v="0"/>
  </r>
  <r>
    <x v="4"/>
    <x v="9"/>
    <n v="-5.9632584452629089E-6"/>
    <n v="0"/>
  </r>
  <r>
    <x v="4"/>
    <x v="9"/>
    <n v="8.8379601947963238E-6"/>
    <n v="0"/>
  </r>
  <r>
    <x v="4"/>
    <x v="9"/>
    <n v="9.1492547653615475E-6"/>
    <n v="0"/>
  </r>
  <r>
    <x v="4"/>
    <x v="9"/>
    <n v="-1.2211501598358154E-5"/>
    <n v="0"/>
  </r>
  <r>
    <x v="4"/>
    <x v="9"/>
    <n v="-2.40374356508255E-6"/>
    <n v="0"/>
  </r>
  <r>
    <x v="4"/>
    <x v="9"/>
    <n v="8.0404570326209068E-6"/>
    <n v="0"/>
  </r>
  <r>
    <x v="4"/>
    <x v="9"/>
    <n v="-4.4032931327819824E-6"/>
    <n v="0"/>
  </r>
  <r>
    <x v="4"/>
    <x v="9"/>
    <n v="-3.3265328966081142E-5"/>
    <n v="0"/>
  </r>
  <r>
    <x v="4"/>
    <x v="9"/>
    <n v="-1.1038035154342651E-5"/>
    <n v="0"/>
  </r>
  <r>
    <x v="4"/>
    <x v="9"/>
    <n v="9.4575807452201843E-6"/>
    <n v="0"/>
  </r>
  <r>
    <x v="4"/>
    <x v="9"/>
    <n v="-8.6892396211624146E-6"/>
    <n v="0"/>
  </r>
  <r>
    <x v="4"/>
    <x v="9"/>
    <n v="-3.2370444387197495E-6"/>
    <n v="0"/>
  </r>
  <r>
    <x v="4"/>
    <x v="9"/>
    <n v="-5.8031873777508736E-6"/>
    <n v="0"/>
  </r>
  <r>
    <x v="4"/>
    <x v="9"/>
    <n v="0"/>
    <n v="0"/>
  </r>
  <r>
    <x v="4"/>
    <x v="9"/>
    <n v="-5.9801386669278145E-6"/>
    <n v="0"/>
  </r>
  <r>
    <x v="4"/>
    <x v="10"/>
    <n v="-3.4447714369889582E-6"/>
    <n v="0"/>
  </r>
  <r>
    <x v="4"/>
    <x v="11"/>
    <n v="2753625.56"/>
    <n v="2753625.56"/>
  </r>
  <r>
    <x v="4"/>
    <x v="13"/>
    <n v="77990.519999999553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76707E-6942-42DF-8590-A959B70C50C4}" name="PivotTable1" cacheId="0" applyNumberFormats="0" applyBorderFormats="0" applyFontFormats="0" applyPatternFormats="0" applyAlignmentFormats="0" applyWidthHeightFormats="1" dataCaption="Values" updatedVersion="7" minRefreshableVersion="3" useAutoFormatting="1" colGrandTotals="0" itemPrintTitles="1" createdVersion="7" indent="0" compact="0" compactData="0" gridDropZones="1" multipleFieldFilters="0">
  <location ref="A3:P20" firstHeaderRow="1" firstDataRow="3" firstDataCol="1"/>
  <pivotFields count="5">
    <pivotField axis="axisCol" compact="0" outline="0" showAll="0">
      <items count="6">
        <item n="L19502" x="1"/>
        <item n="L19504" x="2"/>
        <item n="L19506" x="3"/>
        <item n="L9599" x="4"/>
        <item n="GDS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5">
        <item x="0"/>
        <item x="13"/>
        <item x="11"/>
        <item x="12"/>
        <item x="1"/>
        <item x="10"/>
        <item x="2"/>
        <item x="3"/>
        <item x="4"/>
        <item x="5"/>
        <item x="6"/>
        <item x="7"/>
        <item x="8"/>
        <item x="9"/>
        <item t="default"/>
      </items>
    </pivotField>
    <pivotField dataField="1" compact="0" numFmtId="3" outline="0" showAll="0"/>
    <pivotField dataField="1" compact="0" numFmtId="3" outline="0" showAll="0"/>
    <pivotField dataField="1" compact="0" outline="0" dragToRow="0" dragToCol="0" dragToPage="0" showAll="0" defaultSubtota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2">
    <field x="0"/>
    <field x="-2"/>
  </colFields>
  <colItems count="15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>
      <x v="4"/>
      <x/>
    </i>
    <i r="1" i="1">
      <x v="1"/>
    </i>
    <i r="1" i="2">
      <x v="2"/>
    </i>
  </colItems>
  <dataFields count="3">
    <dataField name="TTL" fld="2" baseField="0" baseItem="0"/>
    <dataField name="Allocated/Recovery" fld="3" baseField="0" baseItem="0"/>
    <dataField name="Sum of Direct " fld="4" baseField="1" baseItem="0" numFmtId="3"/>
  </dataFields>
  <formats count="19">
    <format dxfId="18">
      <pivotArea field="0" type="button" dataOnly="0" labelOnly="1" outline="0" axis="axisCol" fieldPosition="0"/>
    </format>
    <format dxfId="17">
      <pivotArea field="-2" type="button" dataOnly="0" labelOnly="1" outline="0" axis="axisCol" fieldPosition="1"/>
    </format>
    <format dxfId="16">
      <pivotArea type="topRight" dataOnly="0" labelOnly="1" outline="0" fieldPosition="0"/>
    </format>
    <format dxfId="15">
      <pivotArea dataOnly="0" labelOnly="1" outline="0" fieldPosition="0">
        <references count="1">
          <reference field="0" count="0"/>
        </references>
      </pivotArea>
    </format>
    <format dxfId="1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1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1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9">
      <pivotArea outline="0" collapsedLevelsAreSubtotals="1" fieldPosition="0"/>
    </format>
    <format dxfId="8">
      <pivotArea type="topRight" dataOnly="0" labelOnly="1" outline="0" offset="K1:M1" fieldPosition="0"/>
    </format>
    <format dxfId="7">
      <pivotArea dataOnly="0" labelOnly="1" outline="0" fieldPosition="0">
        <references count="1">
          <reference field="0" count="1">
            <x v="4"/>
          </reference>
        </references>
      </pivotArea>
    </format>
    <format dxfId="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0" count="1" selected="0">
            <x v="4"/>
          </reference>
        </references>
      </pivotArea>
    </format>
    <format dxfId="5">
      <pivotArea dataOnly="0" labelOnly="1" outline="0" fieldPosition="0">
        <references count="1">
          <reference field="1" count="1">
            <x v="7"/>
          </reference>
        </references>
      </pivotArea>
    </format>
    <format dxfId="4">
      <pivotArea dataOnly="0" labelOnly="1" outline="0" fieldPosition="0">
        <references count="1">
          <reference field="1" count="1">
            <x v="9"/>
          </reference>
        </references>
      </pivotArea>
    </format>
    <format dxfId="3">
      <pivotArea dataOnly="0" labelOnly="1" outline="0" fieldPosition="0">
        <references count="1">
          <reference field="1" count="1">
            <x v="10"/>
          </reference>
        </references>
      </pivotArea>
    </format>
    <format dxfId="2">
      <pivotArea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1" count="1" selected="0">
            <x v="9"/>
          </reference>
        </references>
      </pivotArea>
    </format>
    <format dxfId="1">
      <pivotArea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1" count="1" selected="0">
            <x v="9"/>
          </reference>
        </references>
      </pivotArea>
    </format>
    <format dxfId="0">
      <pivotArea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1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1-08-23T19:40:35.28" personId="{0A984883-4878-45CF-B279-193E8A21CB73}" id="{4F39FA4B-B03B-4EBE-B906-68B7C14D751C}">
    <text>2023+ Mercer forecast -  DB Current service cost (employer) amounts</text>
  </threadedComment>
  <threadedComment ref="C5" dT="2021-08-23T19:32:32.04" personId="{0A984883-4878-45CF-B279-193E8A21CB73}" id="{933AAD82-D871-4DE6-8E30-0A0DD32CF663}">
    <text>2023+ Mercer forecast - DC Current Service Cost amounts</text>
  </threadedComment>
  <threadedComment ref="C14" dT="2021-08-23T19:41:06.44" personId="{0A984883-4878-45CF-B279-193E8A21CB73}" id="{56C51AB6-1830-4B89-8BA1-54D57352ED90}">
    <text>2023+ Mercer forecast -  Interest cost amounts</text>
  </threadedComment>
  <threadedComment ref="C16" dT="2021-07-06T17:09:40.50" personId="{0A984883-4878-45CF-B279-193E8A21CB73}" id="{0D72B6EA-59D9-43D9-9C2A-AC2496B0B1D9}">
    <text>2023+ Mercer Forecast - Amortization of net actuarial loss (gain) excluding amount attributed to pension choices</text>
  </threadedComment>
  <threadedComment ref="C19" dT="2021-08-23T19:41:49.05" personId="{0A984883-4878-45CF-B279-193E8A21CB73}" id="{C047E09C-DEDC-496B-8E2D-845F333612C7}">
    <text>2023+ Mercer forecast - Expected return on plan assets amounts excluding SPP related</text>
  </threadedComment>
  <threadedComment ref="C20" dT="2021-08-23T19:42:40.32" personId="{0A984883-4878-45CF-B279-193E8A21CB73}" id="{5D0E8C7E-27E4-4213-99BF-1A48E180806B}">
    <text>2023+ Mercer forecast - Expected return on plan assets amounts SPP related only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10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6.bin"/><Relationship Id="rId3" Type="http://schemas.openxmlformats.org/officeDocument/2006/relationships/customProperty" Target="../customProperty31.bin"/><Relationship Id="rId7" Type="http://schemas.openxmlformats.org/officeDocument/2006/relationships/customProperty" Target="../customProperty35.bin"/><Relationship Id="rId12" Type="http://schemas.openxmlformats.org/officeDocument/2006/relationships/customProperty" Target="../customProperty40.bin"/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12.bin"/><Relationship Id="rId6" Type="http://schemas.openxmlformats.org/officeDocument/2006/relationships/customProperty" Target="../customProperty34.bin"/><Relationship Id="rId11" Type="http://schemas.openxmlformats.org/officeDocument/2006/relationships/customProperty" Target="../customProperty39.bin"/><Relationship Id="rId5" Type="http://schemas.openxmlformats.org/officeDocument/2006/relationships/customProperty" Target="../customProperty33.bin"/><Relationship Id="rId10" Type="http://schemas.openxmlformats.org/officeDocument/2006/relationships/customProperty" Target="../customProperty38.bin"/><Relationship Id="rId4" Type="http://schemas.openxmlformats.org/officeDocument/2006/relationships/customProperty" Target="../customProperty32.bin"/><Relationship Id="rId9" Type="http://schemas.openxmlformats.org/officeDocument/2006/relationships/customProperty" Target="../customProperty37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7.bin"/><Relationship Id="rId3" Type="http://schemas.openxmlformats.org/officeDocument/2006/relationships/customProperty" Target="../customProperty42.bin"/><Relationship Id="rId7" Type="http://schemas.openxmlformats.org/officeDocument/2006/relationships/customProperty" Target="../customProperty46.bin"/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13.bin"/><Relationship Id="rId6" Type="http://schemas.openxmlformats.org/officeDocument/2006/relationships/customProperty" Target="../customProperty45.bin"/><Relationship Id="rId11" Type="http://schemas.openxmlformats.org/officeDocument/2006/relationships/customProperty" Target="../customProperty50.bin"/><Relationship Id="rId5" Type="http://schemas.openxmlformats.org/officeDocument/2006/relationships/customProperty" Target="../customProperty44.bin"/><Relationship Id="rId10" Type="http://schemas.openxmlformats.org/officeDocument/2006/relationships/customProperty" Target="../customProperty49.bin"/><Relationship Id="rId4" Type="http://schemas.openxmlformats.org/officeDocument/2006/relationships/customProperty" Target="../customProperty43.bin"/><Relationship Id="rId9" Type="http://schemas.openxmlformats.org/officeDocument/2006/relationships/customProperty" Target="../customProperty48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7.bin"/><Relationship Id="rId3" Type="http://schemas.openxmlformats.org/officeDocument/2006/relationships/customProperty" Target="../customProperty52.bin"/><Relationship Id="rId7" Type="http://schemas.openxmlformats.org/officeDocument/2006/relationships/customProperty" Target="../customProperty56.bin"/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14.bin"/><Relationship Id="rId6" Type="http://schemas.openxmlformats.org/officeDocument/2006/relationships/customProperty" Target="../customProperty55.bin"/><Relationship Id="rId11" Type="http://schemas.openxmlformats.org/officeDocument/2006/relationships/customProperty" Target="../customProperty60.bin"/><Relationship Id="rId5" Type="http://schemas.openxmlformats.org/officeDocument/2006/relationships/customProperty" Target="../customProperty54.bin"/><Relationship Id="rId10" Type="http://schemas.openxmlformats.org/officeDocument/2006/relationships/customProperty" Target="../customProperty59.bin"/><Relationship Id="rId4" Type="http://schemas.openxmlformats.org/officeDocument/2006/relationships/customProperty" Target="../customProperty53.bin"/><Relationship Id="rId9" Type="http://schemas.openxmlformats.org/officeDocument/2006/relationships/customProperty" Target="../customProperty5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1.bin"/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62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9.bin"/><Relationship Id="rId3" Type="http://schemas.openxmlformats.org/officeDocument/2006/relationships/customProperty" Target="../customProperty64.bin"/><Relationship Id="rId7" Type="http://schemas.openxmlformats.org/officeDocument/2006/relationships/customProperty" Target="../customProperty68.bin"/><Relationship Id="rId2" Type="http://schemas.openxmlformats.org/officeDocument/2006/relationships/customProperty" Target="../customProperty63.bin"/><Relationship Id="rId1" Type="http://schemas.openxmlformats.org/officeDocument/2006/relationships/printerSettings" Target="../printerSettings/printerSettings17.bin"/><Relationship Id="rId6" Type="http://schemas.openxmlformats.org/officeDocument/2006/relationships/customProperty" Target="../customProperty67.bin"/><Relationship Id="rId11" Type="http://schemas.openxmlformats.org/officeDocument/2006/relationships/customProperty" Target="../customProperty72.bin"/><Relationship Id="rId5" Type="http://schemas.openxmlformats.org/officeDocument/2006/relationships/customProperty" Target="../customProperty66.bin"/><Relationship Id="rId10" Type="http://schemas.openxmlformats.org/officeDocument/2006/relationships/customProperty" Target="../customProperty71.bin"/><Relationship Id="rId4" Type="http://schemas.openxmlformats.org/officeDocument/2006/relationships/customProperty" Target="../customProperty65.bin"/><Relationship Id="rId9" Type="http://schemas.openxmlformats.org/officeDocument/2006/relationships/customProperty" Target="../customProperty7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3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1.bin"/><Relationship Id="rId3" Type="http://schemas.openxmlformats.org/officeDocument/2006/relationships/customProperty" Target="../customProperty6.bin"/><Relationship Id="rId7" Type="http://schemas.openxmlformats.org/officeDocument/2006/relationships/customProperty" Target="../customProperty10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9.bin"/><Relationship Id="rId11" Type="http://schemas.openxmlformats.org/officeDocument/2006/relationships/customProperty" Target="../customProperty14.bin"/><Relationship Id="rId5" Type="http://schemas.openxmlformats.org/officeDocument/2006/relationships/customProperty" Target="../customProperty8.bin"/><Relationship Id="rId10" Type="http://schemas.openxmlformats.org/officeDocument/2006/relationships/customProperty" Target="../customProperty13.bin"/><Relationship Id="rId4" Type="http://schemas.openxmlformats.org/officeDocument/2006/relationships/customProperty" Target="../customProperty7.bin"/><Relationship Id="rId9" Type="http://schemas.openxmlformats.org/officeDocument/2006/relationships/customProperty" Target="../customProperty1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4.bin"/><Relationship Id="rId3" Type="http://schemas.openxmlformats.org/officeDocument/2006/relationships/customProperty" Target="../customProperty19.bin"/><Relationship Id="rId7" Type="http://schemas.openxmlformats.org/officeDocument/2006/relationships/customProperty" Target="../customProperty23.bin"/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9.bin"/><Relationship Id="rId6" Type="http://schemas.openxmlformats.org/officeDocument/2006/relationships/customProperty" Target="../customProperty22.bin"/><Relationship Id="rId11" Type="http://schemas.openxmlformats.org/officeDocument/2006/relationships/customProperty" Target="../customProperty27.bin"/><Relationship Id="rId5" Type="http://schemas.openxmlformats.org/officeDocument/2006/relationships/customProperty" Target="../customProperty21.bin"/><Relationship Id="rId10" Type="http://schemas.openxmlformats.org/officeDocument/2006/relationships/customProperty" Target="../customProperty26.bin"/><Relationship Id="rId4" Type="http://schemas.openxmlformats.org/officeDocument/2006/relationships/customProperty" Target="../customProperty20.bin"/><Relationship Id="rId9" Type="http://schemas.openxmlformats.org/officeDocument/2006/relationships/customProperty" Target="../customProperty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6E56-F93E-4322-BA9F-7282AE12C7E9}">
  <dimension ref="A6:K40"/>
  <sheetViews>
    <sheetView tabSelected="1" view="pageLayout" zoomScaleNormal="115" workbookViewId="0">
      <selection activeCell="I33" sqref="I33"/>
    </sheetView>
  </sheetViews>
  <sheetFormatPr defaultColWidth="9.140625" defaultRowHeight="12.75" x14ac:dyDescent="0.2"/>
  <cols>
    <col min="1" max="1" width="5.28515625" style="207" customWidth="1"/>
    <col min="2" max="2" width="1.140625" style="190" customWidth="1"/>
    <col min="3" max="3" width="23.140625" style="190" customWidth="1"/>
    <col min="4" max="4" width="1.140625" style="198" customWidth="1"/>
    <col min="5" max="5" width="10.5703125" style="190" customWidth="1"/>
    <col min="6" max="6" width="10.7109375" style="207" customWidth="1"/>
    <col min="7" max="7" width="1.140625" style="199" customWidth="1"/>
    <col min="8" max="8" width="66" style="190" customWidth="1"/>
    <col min="9" max="9" width="13.42578125" style="198" bestFit="1" customWidth="1"/>
    <col min="10" max="10" width="16.28515625" style="190" bestFit="1" customWidth="1"/>
    <col min="11" max="11" width="15.140625" style="190" bestFit="1" customWidth="1"/>
    <col min="12" max="16384" width="9.140625" style="190"/>
  </cols>
  <sheetData>
    <row r="6" spans="1:8" x14ac:dyDescent="0.2">
      <c r="A6" s="204" t="s">
        <v>584</v>
      </c>
      <c r="B6" s="204"/>
      <c r="C6" s="204"/>
      <c r="D6" s="204"/>
      <c r="E6" s="204"/>
      <c r="F6" s="204"/>
      <c r="G6" s="204"/>
      <c r="H6" s="204"/>
    </row>
    <row r="9" spans="1:8" ht="25.5" x14ac:dyDescent="0.2">
      <c r="A9" s="205" t="s">
        <v>580</v>
      </c>
      <c r="C9" s="192" t="s">
        <v>581</v>
      </c>
      <c r="D9" s="194"/>
      <c r="E9" s="193" t="s">
        <v>582</v>
      </c>
      <c r="F9" s="193" t="s">
        <v>583</v>
      </c>
      <c r="G9" s="195"/>
      <c r="H9" s="193" t="s">
        <v>578</v>
      </c>
    </row>
    <row r="10" spans="1:8" x14ac:dyDescent="0.2">
      <c r="A10" s="206"/>
      <c r="C10" s="194"/>
      <c r="D10" s="194"/>
      <c r="E10" s="195" t="s">
        <v>585</v>
      </c>
      <c r="F10" s="195" t="s">
        <v>586</v>
      </c>
      <c r="G10" s="195"/>
      <c r="H10" s="195" t="s">
        <v>587</v>
      </c>
    </row>
    <row r="11" spans="1:8" x14ac:dyDescent="0.2">
      <c r="A11" s="206"/>
      <c r="C11" s="194"/>
      <c r="D11" s="194"/>
      <c r="E11" s="195"/>
      <c r="F11" s="195"/>
      <c r="G11" s="195"/>
      <c r="H11" s="195"/>
    </row>
    <row r="12" spans="1:8" x14ac:dyDescent="0.2">
      <c r="A12" s="207">
        <v>1</v>
      </c>
      <c r="C12" s="191" t="s">
        <v>361</v>
      </c>
      <c r="D12" s="194"/>
      <c r="E12" s="208" t="s">
        <v>579</v>
      </c>
      <c r="F12" s="201" t="s">
        <v>579</v>
      </c>
      <c r="G12" s="200"/>
      <c r="H12" s="209" t="s">
        <v>588</v>
      </c>
    </row>
    <row r="13" spans="1:8" x14ac:dyDescent="0.2">
      <c r="A13" s="207">
        <v>2</v>
      </c>
      <c r="C13" s="191" t="s">
        <v>362</v>
      </c>
      <c r="D13" s="194"/>
      <c r="E13" s="201">
        <v>2.4</v>
      </c>
      <c r="F13" s="201">
        <v>2.5</v>
      </c>
      <c r="G13" s="197"/>
      <c r="H13" s="209" t="s">
        <v>589</v>
      </c>
    </row>
    <row r="14" spans="1:8" x14ac:dyDescent="0.2">
      <c r="A14" s="207">
        <v>3</v>
      </c>
      <c r="C14" s="191" t="s">
        <v>560</v>
      </c>
      <c r="D14" s="194"/>
      <c r="E14" s="201">
        <v>1.8</v>
      </c>
      <c r="F14" s="201">
        <v>1.9</v>
      </c>
      <c r="G14" s="200"/>
      <c r="H14" s="209" t="s">
        <v>590</v>
      </c>
    </row>
    <row r="15" spans="1:8" x14ac:dyDescent="0.2">
      <c r="A15" s="207">
        <v>4</v>
      </c>
      <c r="C15" s="191" t="s">
        <v>561</v>
      </c>
      <c r="D15" s="194"/>
      <c r="E15" s="201">
        <v>1.1000000000000001</v>
      </c>
      <c r="F15" s="201">
        <v>1.1000000000000001</v>
      </c>
      <c r="G15" s="200"/>
      <c r="H15" s="209" t="s">
        <v>590</v>
      </c>
    </row>
    <row r="16" spans="1:8" ht="25.5" x14ac:dyDescent="0.2">
      <c r="A16" s="207">
        <v>5</v>
      </c>
      <c r="C16" s="191" t="s">
        <v>409</v>
      </c>
      <c r="D16" s="194"/>
      <c r="E16" s="201">
        <v>35.1</v>
      </c>
      <c r="F16" s="201">
        <v>36.700000000000003</v>
      </c>
      <c r="G16" s="200"/>
      <c r="H16" s="210" t="s">
        <v>591</v>
      </c>
    </row>
    <row r="17" spans="1:11" x14ac:dyDescent="0.2">
      <c r="A17" s="207">
        <v>6</v>
      </c>
      <c r="C17" s="191" t="s">
        <v>562</v>
      </c>
      <c r="D17" s="194"/>
      <c r="E17" s="201">
        <v>27.4</v>
      </c>
      <c r="F17" s="201">
        <v>28.7</v>
      </c>
      <c r="G17" s="200"/>
      <c r="H17" s="209" t="s">
        <v>592</v>
      </c>
    </row>
    <row r="18" spans="1:11" x14ac:dyDescent="0.2">
      <c r="A18" s="207">
        <v>7</v>
      </c>
      <c r="C18" s="191" t="s">
        <v>365</v>
      </c>
      <c r="D18" s="194"/>
      <c r="E18" s="201">
        <v>24.7</v>
      </c>
      <c r="F18" s="201">
        <v>25.9</v>
      </c>
      <c r="G18" s="200"/>
      <c r="H18" s="209" t="s">
        <v>593</v>
      </c>
    </row>
    <row r="19" spans="1:11" x14ac:dyDescent="0.2">
      <c r="A19" s="207">
        <v>8</v>
      </c>
      <c r="C19" s="191" t="s">
        <v>366</v>
      </c>
      <c r="D19" s="194"/>
      <c r="E19" s="201">
        <v>14.7</v>
      </c>
      <c r="F19" s="201">
        <v>15.3</v>
      </c>
      <c r="G19" s="200"/>
      <c r="H19" s="209" t="s">
        <v>589</v>
      </c>
    </row>
    <row r="20" spans="1:11" x14ac:dyDescent="0.2">
      <c r="A20" s="207">
        <v>9</v>
      </c>
      <c r="C20" s="191" t="s">
        <v>367</v>
      </c>
      <c r="D20" s="194"/>
      <c r="E20" s="201">
        <v>6.3</v>
      </c>
      <c r="F20" s="201">
        <v>6.6</v>
      </c>
      <c r="G20" s="200"/>
      <c r="H20" s="209" t="s">
        <v>594</v>
      </c>
    </row>
    <row r="21" spans="1:11" x14ac:dyDescent="0.2">
      <c r="A21" s="207">
        <v>10</v>
      </c>
      <c r="C21" s="191" t="s">
        <v>563</v>
      </c>
      <c r="D21" s="194"/>
      <c r="E21" s="201">
        <v>7.2</v>
      </c>
      <c r="F21" s="201">
        <v>7.5</v>
      </c>
      <c r="G21" s="200"/>
      <c r="H21" s="209" t="s">
        <v>595</v>
      </c>
    </row>
    <row r="22" spans="1:11" x14ac:dyDescent="0.2">
      <c r="A22" s="207">
        <v>11</v>
      </c>
      <c r="C22" s="191" t="s">
        <v>564</v>
      </c>
      <c r="D22" s="194"/>
      <c r="E22" s="201">
        <v>11.7</v>
      </c>
      <c r="F22" s="201">
        <v>12.2</v>
      </c>
      <c r="G22" s="200"/>
      <c r="H22" s="209" t="s">
        <v>596</v>
      </c>
      <c r="J22" s="211"/>
    </row>
    <row r="23" spans="1:11" x14ac:dyDescent="0.2">
      <c r="A23" s="207">
        <v>12</v>
      </c>
      <c r="C23" s="191" t="s">
        <v>370</v>
      </c>
      <c r="D23" s="194"/>
      <c r="E23" s="201">
        <v>108.3</v>
      </c>
      <c r="F23" s="201">
        <v>139.69999999999999</v>
      </c>
      <c r="G23" s="200"/>
      <c r="H23" s="209" t="s">
        <v>597</v>
      </c>
      <c r="J23" s="212"/>
      <c r="K23" s="213"/>
    </row>
    <row r="24" spans="1:11" x14ac:dyDescent="0.2">
      <c r="A24" s="207">
        <v>13</v>
      </c>
      <c r="C24" s="191" t="s">
        <v>341</v>
      </c>
      <c r="D24" s="194"/>
      <c r="E24" s="201">
        <v>60.3</v>
      </c>
      <c r="F24" s="201">
        <v>66.099999999999994</v>
      </c>
      <c r="G24" s="200"/>
      <c r="H24" s="209" t="s">
        <v>598</v>
      </c>
      <c r="I24" s="198" t="s">
        <v>600</v>
      </c>
    </row>
    <row r="25" spans="1:11" ht="15" customHeight="1" x14ac:dyDescent="0.2">
      <c r="A25" s="207">
        <v>14</v>
      </c>
      <c r="C25" s="191" t="s">
        <v>373</v>
      </c>
      <c r="D25" s="194"/>
      <c r="E25" s="201">
        <v>20</v>
      </c>
      <c r="F25" s="201">
        <v>25.6</v>
      </c>
      <c r="G25" s="200"/>
      <c r="H25" s="209" t="s">
        <v>590</v>
      </c>
    </row>
    <row r="26" spans="1:11" x14ac:dyDescent="0.2">
      <c r="A26" s="207">
        <v>15</v>
      </c>
      <c r="C26" s="191" t="s">
        <v>410</v>
      </c>
      <c r="D26" s="194"/>
      <c r="E26" s="201">
        <v>15.7</v>
      </c>
      <c r="F26" s="201">
        <v>7.3</v>
      </c>
      <c r="G26" s="200"/>
      <c r="H26" s="209" t="s">
        <v>599</v>
      </c>
    </row>
    <row r="27" spans="1:11" ht="13.5" thickBot="1" x14ac:dyDescent="0.25">
      <c r="A27" s="207">
        <v>16</v>
      </c>
      <c r="C27" s="190" t="s">
        <v>285</v>
      </c>
      <c r="E27" s="214">
        <f>SUM(E12:E26)</f>
        <v>336.7</v>
      </c>
      <c r="F27" s="214">
        <f>SUM(F12:F26)</f>
        <v>377.10000000000008</v>
      </c>
      <c r="G27" s="197"/>
      <c r="H27" s="196"/>
      <c r="I27" s="198" t="s">
        <v>600</v>
      </c>
    </row>
    <row r="28" spans="1:11" ht="13.5" thickTop="1" x14ac:dyDescent="0.2"/>
    <row r="29" spans="1:11" x14ac:dyDescent="0.2">
      <c r="H29" s="215"/>
      <c r="J29" s="198"/>
      <c r="K29" s="198"/>
    </row>
    <row r="30" spans="1:11" x14ac:dyDescent="0.2">
      <c r="H30" s="198"/>
      <c r="J30" s="216"/>
      <c r="K30" s="199"/>
    </row>
    <row r="31" spans="1:11" x14ac:dyDescent="0.2">
      <c r="H31" s="198"/>
      <c r="J31" s="217"/>
      <c r="K31" s="199"/>
    </row>
    <row r="32" spans="1:11" x14ac:dyDescent="0.2">
      <c r="H32" s="198"/>
      <c r="J32" s="217"/>
      <c r="K32" s="199"/>
    </row>
    <row r="33" spans="8:11" x14ac:dyDescent="0.2">
      <c r="H33" s="198"/>
      <c r="J33" s="217"/>
      <c r="K33" s="218"/>
    </row>
    <row r="34" spans="8:11" x14ac:dyDescent="0.2">
      <c r="H34" s="198"/>
      <c r="J34" s="217"/>
      <c r="K34" s="199"/>
    </row>
    <row r="35" spans="8:11" x14ac:dyDescent="0.2">
      <c r="H35" s="198"/>
      <c r="J35" s="219"/>
      <c r="K35" s="199"/>
    </row>
    <row r="36" spans="8:11" x14ac:dyDescent="0.2">
      <c r="H36" s="198"/>
      <c r="J36" s="217"/>
      <c r="K36" s="199"/>
    </row>
    <row r="37" spans="8:11" x14ac:dyDescent="0.2">
      <c r="H37" s="198"/>
      <c r="J37" s="217"/>
      <c r="K37" s="199"/>
    </row>
    <row r="38" spans="8:11" x14ac:dyDescent="0.2">
      <c r="H38" s="198"/>
      <c r="J38" s="217"/>
      <c r="K38" s="199"/>
    </row>
    <row r="39" spans="8:11" x14ac:dyDescent="0.2">
      <c r="H39" s="198"/>
      <c r="J39" s="217"/>
      <c r="K39" s="199"/>
    </row>
    <row r="40" spans="8:11" x14ac:dyDescent="0.2">
      <c r="H40" s="198"/>
      <c r="J40" s="198"/>
      <c r="K40" s="198"/>
    </row>
  </sheetData>
  <mergeCells count="1">
    <mergeCell ref="A6:H6"/>
  </mergeCells>
  <pageMargins left="0.7" right="0.7" top="0.75" bottom="0.75" header="0.3" footer="0.3"/>
  <pageSetup scale="92" orientation="landscape" horizontalDpi="1200" verticalDpi="1200" r:id="rId1"/>
  <headerFooter>
    <oddHeader>&amp;R&amp;"Arial,Regular"&amp;10Updated: 2023-03-08
EB-2022-0200
Exhibit 4
Tab 4
Schedule 3
Attachment 5
Page 1 of 1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07097-7252-4A20-A56B-DCA025D72148}">
  <sheetPr>
    <tabColor rgb="FF7030A0"/>
  </sheetPr>
  <dimension ref="A1:Q56"/>
  <sheetViews>
    <sheetView showGridLines="0" topLeftCell="B1" zoomScale="120" zoomScaleNormal="120" workbookViewId="0">
      <pane ySplit="2" topLeftCell="A3" activePane="bottomLeft" state="frozen"/>
      <selection activeCell="G22" sqref="G22"/>
      <selection pane="bottomLeft" activeCell="C31" sqref="C31"/>
    </sheetView>
  </sheetViews>
  <sheetFormatPr defaultColWidth="58" defaultRowHeight="15" outlineLevelCol="1" x14ac:dyDescent="0.25"/>
  <cols>
    <col min="1" max="1" width="60.85546875" style="130" hidden="1" customWidth="1"/>
    <col min="2" max="2" width="17.7109375" style="130" customWidth="1"/>
    <col min="3" max="3" width="60.85546875" style="130" customWidth="1"/>
    <col min="4" max="4" width="11.5703125" style="130" hidden="1" customWidth="1"/>
    <col min="5" max="6" width="9.28515625" style="113" customWidth="1" outlineLevel="1"/>
    <col min="7" max="7" width="9.42578125" style="113" bestFit="1" customWidth="1"/>
    <col min="8" max="8" width="11.28515625" style="113" bestFit="1" customWidth="1"/>
    <col min="9" max="9" width="9.42578125" style="134" bestFit="1" customWidth="1"/>
    <col min="10" max="10" width="9.42578125" style="134" customWidth="1"/>
    <col min="11" max="17" width="9.42578125" style="134" bestFit="1" customWidth="1"/>
    <col min="18" max="16384" width="58" style="113"/>
  </cols>
  <sheetData>
    <row r="1" spans="1:17" x14ac:dyDescent="0.25">
      <c r="A1" s="110"/>
      <c r="B1" s="111"/>
      <c r="C1" s="111"/>
      <c r="D1" s="111"/>
      <c r="E1" s="202">
        <v>2021</v>
      </c>
      <c r="F1" s="202"/>
      <c r="G1" s="202"/>
      <c r="H1" s="112" t="s">
        <v>456</v>
      </c>
      <c r="I1" s="112" t="s">
        <v>457</v>
      </c>
      <c r="J1" s="112" t="s">
        <v>458</v>
      </c>
      <c r="K1" s="112">
        <v>2023</v>
      </c>
      <c r="L1" s="112">
        <v>2024</v>
      </c>
      <c r="M1" s="112">
        <v>2025</v>
      </c>
      <c r="N1" s="112">
        <v>2026</v>
      </c>
      <c r="O1" s="112">
        <v>2027</v>
      </c>
      <c r="P1" s="112">
        <v>2028</v>
      </c>
      <c r="Q1" s="112">
        <v>2029</v>
      </c>
    </row>
    <row r="2" spans="1:17" x14ac:dyDescent="0.25">
      <c r="A2" s="110" t="s">
        <v>459</v>
      </c>
      <c r="B2" s="111" t="s">
        <v>455</v>
      </c>
      <c r="C2" s="111" t="s">
        <v>460</v>
      </c>
      <c r="D2" s="111" t="s">
        <v>461</v>
      </c>
      <c r="E2" s="114" t="s">
        <v>462</v>
      </c>
      <c r="F2" s="114" t="s">
        <v>463</v>
      </c>
      <c r="G2" s="114" t="s">
        <v>98</v>
      </c>
      <c r="H2" s="114" t="s">
        <v>98</v>
      </c>
      <c r="I2" s="114" t="s">
        <v>98</v>
      </c>
      <c r="J2" s="114" t="s">
        <v>98</v>
      </c>
      <c r="K2" s="114" t="s">
        <v>98</v>
      </c>
      <c r="L2" s="114" t="s">
        <v>98</v>
      </c>
      <c r="M2" s="114" t="s">
        <v>98</v>
      </c>
      <c r="N2" s="114" t="s">
        <v>98</v>
      </c>
      <c r="O2" s="114" t="s">
        <v>98</v>
      </c>
      <c r="P2" s="114" t="s">
        <v>98</v>
      </c>
      <c r="Q2" s="114" t="s">
        <v>98</v>
      </c>
    </row>
    <row r="3" spans="1:17" x14ac:dyDescent="0.25">
      <c r="A3" s="115" t="s">
        <v>464</v>
      </c>
      <c r="B3" s="116" t="s">
        <v>465</v>
      </c>
      <c r="C3" s="116" t="s">
        <v>466</v>
      </c>
      <c r="D3" s="117"/>
      <c r="E3" s="118">
        <v>27409823.152244348</v>
      </c>
      <c r="F3" s="118">
        <v>30806824.388633575</v>
      </c>
      <c r="G3" s="119">
        <f t="shared" ref="G3:G20" si="0">E3+F3</f>
        <v>58216647.540877923</v>
      </c>
      <c r="H3" s="119">
        <v>58216647.540877938</v>
      </c>
      <c r="I3" s="119">
        <v>60717614.163125686</v>
      </c>
      <c r="J3" s="119">
        <v>60717612</v>
      </c>
      <c r="K3" s="120">
        <f>'Pension_Summary - NPBC'!F16*1000</f>
        <v>55548000</v>
      </c>
      <c r="L3" s="120">
        <f>'Pension_Summary - NPBC'!F26*1000</f>
        <v>54754000</v>
      </c>
      <c r="M3" s="120">
        <f>'Pension_Summary - NPBC'!F36*1000</f>
        <v>54081000</v>
      </c>
      <c r="N3" s="120">
        <f>'Pension_Summary - NPBC'!F46*1000</f>
        <v>52972000</v>
      </c>
      <c r="O3" s="120">
        <f>'Pension_Summary - NPBC'!F56*1000</f>
        <v>54305000</v>
      </c>
      <c r="P3" s="120">
        <f>'Pension_Summary - NPBC'!F66*1000</f>
        <v>55728000</v>
      </c>
      <c r="Q3" s="120">
        <f>'Pension_Summary - NPBC'!F76*1000</f>
        <v>57191000</v>
      </c>
    </row>
    <row r="4" spans="1:17" x14ac:dyDescent="0.25">
      <c r="A4" s="115" t="s">
        <v>467</v>
      </c>
      <c r="B4" s="116" t="s">
        <v>468</v>
      </c>
      <c r="C4" s="116" t="s">
        <v>469</v>
      </c>
      <c r="D4" s="121"/>
      <c r="E4" s="118">
        <v>778539.48270814132</v>
      </c>
      <c r="F4" s="118">
        <v>575148.0688309297</v>
      </c>
      <c r="G4" s="119">
        <f t="shared" si="0"/>
        <v>1353687.5515390709</v>
      </c>
      <c r="H4" s="119">
        <v>1353687.5515390709</v>
      </c>
      <c r="I4" s="119">
        <v>1234886.8934905271</v>
      </c>
      <c r="J4" s="119">
        <v>1234884</v>
      </c>
      <c r="K4" s="120"/>
      <c r="L4" s="120"/>
      <c r="M4" s="120"/>
      <c r="N4" s="120"/>
      <c r="O4" s="120"/>
      <c r="P4" s="120"/>
      <c r="Q4" s="120"/>
    </row>
    <row r="5" spans="1:17" x14ac:dyDescent="0.25">
      <c r="A5" s="115" t="s">
        <v>470</v>
      </c>
      <c r="B5" s="116" t="s">
        <v>471</v>
      </c>
      <c r="C5" s="116" t="s">
        <v>472</v>
      </c>
      <c r="D5" s="121"/>
      <c r="E5" s="118">
        <v>1266200</v>
      </c>
      <c r="F5" s="118">
        <v>1655600.0000000002</v>
      </c>
      <c r="G5" s="119">
        <f t="shared" si="0"/>
        <v>2921800</v>
      </c>
      <c r="H5" s="119">
        <v>2921800</v>
      </c>
      <c r="I5" s="119">
        <v>2921800</v>
      </c>
      <c r="J5" s="119">
        <v>2921796</v>
      </c>
      <c r="K5" s="120">
        <f>'Pension_Summary - NPBC'!F22*1000</f>
        <v>2854000</v>
      </c>
      <c r="L5" s="120">
        <f>'Pension_Summary - NPBC'!F32*1000</f>
        <v>3446000</v>
      </c>
      <c r="M5" s="120">
        <f>'Pension_Summary - NPBC'!F42*1000</f>
        <v>3988000</v>
      </c>
      <c r="N5" s="120">
        <f>'Pension_Summary - NPBC'!F52*1000</f>
        <v>4694000</v>
      </c>
      <c r="O5" s="120">
        <f>'Pension_Summary - NPBC'!F62*1000</f>
        <v>5633000</v>
      </c>
      <c r="P5" s="120">
        <f>'Pension_Summary - NPBC'!F72*1000</f>
        <v>5747000</v>
      </c>
      <c r="Q5" s="120">
        <f>'Pension_Summary - NPBC'!F82*1000</f>
        <v>5832000</v>
      </c>
    </row>
    <row r="6" spans="1:17" x14ac:dyDescent="0.25">
      <c r="A6" s="115" t="s">
        <v>473</v>
      </c>
      <c r="B6" s="122" t="s">
        <v>474</v>
      </c>
      <c r="C6" s="122" t="s">
        <v>475</v>
      </c>
      <c r="D6" s="122"/>
      <c r="E6" s="118">
        <v>3180000</v>
      </c>
      <c r="F6" s="118"/>
      <c r="G6" s="119">
        <f t="shared" si="0"/>
        <v>3180000</v>
      </c>
      <c r="H6" s="119">
        <v>4382620</v>
      </c>
      <c r="I6" s="119">
        <v>4382620</v>
      </c>
      <c r="J6" s="119">
        <v>4382628</v>
      </c>
      <c r="K6" s="123">
        <f>J6</f>
        <v>4382628</v>
      </c>
      <c r="L6" s="123">
        <f>K6</f>
        <v>4382628</v>
      </c>
      <c r="M6" s="123">
        <f t="shared" ref="L6:Q12" si="1">L6</f>
        <v>4382628</v>
      </c>
      <c r="N6" s="123">
        <f t="shared" si="1"/>
        <v>4382628</v>
      </c>
      <c r="O6" s="123">
        <f t="shared" si="1"/>
        <v>4382628</v>
      </c>
      <c r="P6" s="123">
        <f t="shared" si="1"/>
        <v>4382628</v>
      </c>
      <c r="Q6" s="123">
        <f t="shared" si="1"/>
        <v>4382628</v>
      </c>
    </row>
    <row r="7" spans="1:17" x14ac:dyDescent="0.25">
      <c r="A7" s="115" t="s">
        <v>476</v>
      </c>
      <c r="B7" s="122" t="s">
        <v>477</v>
      </c>
      <c r="C7" s="122" t="s">
        <v>478</v>
      </c>
      <c r="D7" s="122"/>
      <c r="E7" s="118">
        <v>420000</v>
      </c>
      <c r="F7" s="118"/>
      <c r="G7" s="119">
        <f t="shared" si="0"/>
        <v>420000</v>
      </c>
      <c r="H7" s="119"/>
      <c r="I7" s="119"/>
      <c r="J7" s="119"/>
      <c r="K7" s="123">
        <f t="shared" ref="K7:K12" si="2">J7</f>
        <v>0</v>
      </c>
      <c r="L7" s="123">
        <f t="shared" si="1"/>
        <v>0</v>
      </c>
      <c r="M7" s="123">
        <f t="shared" si="1"/>
        <v>0</v>
      </c>
      <c r="N7" s="123">
        <f t="shared" si="1"/>
        <v>0</v>
      </c>
      <c r="O7" s="123">
        <f t="shared" si="1"/>
        <v>0</v>
      </c>
      <c r="P7" s="123">
        <f t="shared" si="1"/>
        <v>0</v>
      </c>
      <c r="Q7" s="123">
        <f t="shared" si="1"/>
        <v>0</v>
      </c>
    </row>
    <row r="8" spans="1:17" x14ac:dyDescent="0.25">
      <c r="A8" s="115" t="s">
        <v>479</v>
      </c>
      <c r="B8" s="122" t="s">
        <v>480</v>
      </c>
      <c r="C8" s="122" t="s">
        <v>481</v>
      </c>
      <c r="D8" s="122"/>
      <c r="E8" s="118">
        <v>366000</v>
      </c>
      <c r="F8" s="118"/>
      <c r="G8" s="119">
        <f t="shared" si="0"/>
        <v>366000</v>
      </c>
      <c r="H8" s="119"/>
      <c r="I8" s="119"/>
      <c r="J8" s="119"/>
      <c r="K8" s="123">
        <f t="shared" si="2"/>
        <v>0</v>
      </c>
      <c r="L8" s="123">
        <f t="shared" si="1"/>
        <v>0</v>
      </c>
      <c r="M8" s="123">
        <f t="shared" si="1"/>
        <v>0</v>
      </c>
      <c r="N8" s="123">
        <f t="shared" si="1"/>
        <v>0</v>
      </c>
      <c r="O8" s="123">
        <f t="shared" si="1"/>
        <v>0</v>
      </c>
      <c r="P8" s="123">
        <f t="shared" si="1"/>
        <v>0</v>
      </c>
      <c r="Q8" s="123">
        <f t="shared" si="1"/>
        <v>0</v>
      </c>
    </row>
    <row r="9" spans="1:17" x14ac:dyDescent="0.25">
      <c r="A9" s="115" t="s">
        <v>482</v>
      </c>
      <c r="B9" s="122" t="s">
        <v>483</v>
      </c>
      <c r="C9" s="122" t="s">
        <v>484</v>
      </c>
      <c r="D9" s="122"/>
      <c r="E9" s="118">
        <v>147620</v>
      </c>
      <c r="F9" s="118"/>
      <c r="G9" s="119">
        <f t="shared" si="0"/>
        <v>147620</v>
      </c>
      <c r="H9" s="119"/>
      <c r="I9" s="119"/>
      <c r="J9" s="119"/>
      <c r="K9" s="123">
        <f t="shared" si="2"/>
        <v>0</v>
      </c>
      <c r="L9" s="123">
        <f t="shared" si="1"/>
        <v>0</v>
      </c>
      <c r="M9" s="123">
        <f t="shared" si="1"/>
        <v>0</v>
      </c>
      <c r="N9" s="123">
        <f t="shared" si="1"/>
        <v>0</v>
      </c>
      <c r="O9" s="123">
        <f t="shared" si="1"/>
        <v>0</v>
      </c>
      <c r="P9" s="123">
        <f t="shared" si="1"/>
        <v>0</v>
      </c>
      <c r="Q9" s="123">
        <f t="shared" si="1"/>
        <v>0</v>
      </c>
    </row>
    <row r="10" spans="1:17" ht="30" x14ac:dyDescent="0.25">
      <c r="A10" s="115" t="s">
        <v>485</v>
      </c>
      <c r="B10" s="122" t="s">
        <v>486</v>
      </c>
      <c r="C10" s="122" t="s">
        <v>487</v>
      </c>
      <c r="D10" s="122"/>
      <c r="E10" s="118">
        <v>129000</v>
      </c>
      <c r="F10" s="118"/>
      <c r="G10" s="119">
        <f t="shared" si="0"/>
        <v>129000</v>
      </c>
      <c r="H10" s="119"/>
      <c r="I10" s="119"/>
      <c r="J10" s="119"/>
      <c r="K10" s="123">
        <f t="shared" si="2"/>
        <v>0</v>
      </c>
      <c r="L10" s="123">
        <f t="shared" si="1"/>
        <v>0</v>
      </c>
      <c r="M10" s="123">
        <f t="shared" si="1"/>
        <v>0</v>
      </c>
      <c r="N10" s="123">
        <f t="shared" si="1"/>
        <v>0</v>
      </c>
      <c r="O10" s="123">
        <f t="shared" si="1"/>
        <v>0</v>
      </c>
      <c r="P10" s="123">
        <f t="shared" si="1"/>
        <v>0</v>
      </c>
      <c r="Q10" s="123">
        <f t="shared" si="1"/>
        <v>0</v>
      </c>
    </row>
    <row r="11" spans="1:17" x14ac:dyDescent="0.25">
      <c r="A11" s="115" t="s">
        <v>488</v>
      </c>
      <c r="B11" s="122" t="s">
        <v>489</v>
      </c>
      <c r="C11" s="122" t="s">
        <v>490</v>
      </c>
      <c r="D11" s="122"/>
      <c r="E11" s="118">
        <v>140000.00000000003</v>
      </c>
      <c r="F11" s="118"/>
      <c r="G11" s="119">
        <f t="shared" si="0"/>
        <v>140000.00000000003</v>
      </c>
      <c r="H11" s="119"/>
      <c r="I11" s="119"/>
      <c r="J11" s="119"/>
      <c r="K11" s="123">
        <f t="shared" si="2"/>
        <v>0</v>
      </c>
      <c r="L11" s="123">
        <f t="shared" si="1"/>
        <v>0</v>
      </c>
      <c r="M11" s="123">
        <f t="shared" si="1"/>
        <v>0</v>
      </c>
      <c r="N11" s="123">
        <f t="shared" si="1"/>
        <v>0</v>
      </c>
      <c r="O11" s="123">
        <f t="shared" si="1"/>
        <v>0</v>
      </c>
      <c r="P11" s="123">
        <f t="shared" si="1"/>
        <v>0</v>
      </c>
      <c r="Q11" s="123">
        <f t="shared" si="1"/>
        <v>0</v>
      </c>
    </row>
    <row r="12" spans="1:17" x14ac:dyDescent="0.25">
      <c r="A12" s="115" t="s">
        <v>491</v>
      </c>
      <c r="B12" s="122" t="s">
        <v>492</v>
      </c>
      <c r="C12" s="122" t="s">
        <v>493</v>
      </c>
      <c r="D12" s="122"/>
      <c r="E12" s="118">
        <v>-3156159.9212930822</v>
      </c>
      <c r="F12" s="118">
        <v>1143374.0798224802</v>
      </c>
      <c r="G12" s="119">
        <f t="shared" si="0"/>
        <v>-2012785.841470602</v>
      </c>
      <c r="H12" s="119">
        <v>-2012785.8414706027</v>
      </c>
      <c r="I12" s="119">
        <v>-1779339.564325857</v>
      </c>
      <c r="J12" s="119">
        <v>-1779336</v>
      </c>
      <c r="K12" s="123">
        <f t="shared" si="2"/>
        <v>-1779336</v>
      </c>
      <c r="L12" s="123">
        <f t="shared" si="1"/>
        <v>-1779336</v>
      </c>
      <c r="M12" s="123">
        <f t="shared" si="1"/>
        <v>-1779336</v>
      </c>
      <c r="N12" s="123">
        <f t="shared" si="1"/>
        <v>-1779336</v>
      </c>
      <c r="O12" s="123">
        <f t="shared" si="1"/>
        <v>-1779336</v>
      </c>
      <c r="P12" s="123">
        <f t="shared" si="1"/>
        <v>-1779336</v>
      </c>
      <c r="Q12" s="123">
        <f t="shared" si="1"/>
        <v>-1779336</v>
      </c>
    </row>
    <row r="13" spans="1:17" x14ac:dyDescent="0.25">
      <c r="A13" s="115" t="s">
        <v>14</v>
      </c>
      <c r="B13" s="116" t="s">
        <v>494</v>
      </c>
      <c r="C13" s="116" t="s">
        <v>495</v>
      </c>
      <c r="D13" s="117"/>
      <c r="E13" s="118">
        <v>32687018.463501349</v>
      </c>
      <c r="F13" s="118">
        <v>26852392.796000812</v>
      </c>
      <c r="G13" s="119">
        <f t="shared" si="0"/>
        <v>59539411.259502158</v>
      </c>
      <c r="H13" s="119">
        <v>59539411.259502172</v>
      </c>
      <c r="I13" s="119">
        <v>55424589.153235555</v>
      </c>
      <c r="J13" s="119">
        <v>46039784.039999999</v>
      </c>
      <c r="K13" s="120">
        <f>'Pension_Summary - NPBC'!F17*1000</f>
        <v>52518000</v>
      </c>
      <c r="L13" s="120">
        <f>'Pension_Summary - NPBC'!F27*1000</f>
        <v>53863000</v>
      </c>
      <c r="M13" s="120">
        <f>'Pension_Summary - NPBC'!F37*1000</f>
        <v>55143000</v>
      </c>
      <c r="N13" s="120">
        <f>'Pension_Summary - NPBC'!F47*1000</f>
        <v>56364000</v>
      </c>
      <c r="O13" s="120">
        <f>'Pension_Summary - NPBC'!F57*1000</f>
        <v>57506000</v>
      </c>
      <c r="P13" s="120">
        <f>'Pension_Summary - NPBC'!F67*1000</f>
        <v>58671000</v>
      </c>
      <c r="Q13" s="120">
        <f>'Pension_Summary - NPBC'!F77*1000</f>
        <v>59870000</v>
      </c>
    </row>
    <row r="14" spans="1:17" x14ac:dyDescent="0.25">
      <c r="A14" s="115" t="s">
        <v>496</v>
      </c>
      <c r="B14" s="116" t="s">
        <v>497</v>
      </c>
      <c r="C14" s="116" t="s">
        <v>498</v>
      </c>
      <c r="D14" s="121"/>
      <c r="E14" s="118">
        <v>1099837.9348203386</v>
      </c>
      <c r="F14" s="118">
        <v>1231858.9803180548</v>
      </c>
      <c r="G14" s="119">
        <f t="shared" si="0"/>
        <v>2331696.9151383936</v>
      </c>
      <c r="H14" s="119">
        <v>2331696.9151383899</v>
      </c>
      <c r="I14" s="119">
        <v>2213397.8833379215</v>
      </c>
      <c r="J14" s="119">
        <v>2213400</v>
      </c>
      <c r="K14" s="120"/>
      <c r="L14" s="120"/>
      <c r="M14" s="120"/>
      <c r="N14" s="120"/>
      <c r="O14" s="120"/>
      <c r="P14" s="120"/>
      <c r="Q14" s="120"/>
    </row>
    <row r="15" spans="1:17" x14ac:dyDescent="0.25">
      <c r="A15" s="115" t="s">
        <v>499</v>
      </c>
      <c r="B15" s="122" t="s">
        <v>500</v>
      </c>
      <c r="C15" s="122" t="s">
        <v>501</v>
      </c>
      <c r="D15" s="122"/>
      <c r="E15" s="118">
        <v>2825075.2490555043</v>
      </c>
      <c r="F15" s="118">
        <v>1749477.4806341247</v>
      </c>
      <c r="G15" s="119">
        <f t="shared" si="0"/>
        <v>4574552.7296896288</v>
      </c>
      <c r="H15" s="119">
        <v>4574552.7296896288</v>
      </c>
      <c r="I15" s="119">
        <v>4333603.1377530312</v>
      </c>
      <c r="J15" s="119">
        <v>4333608</v>
      </c>
      <c r="K15" s="123">
        <f>J15</f>
        <v>4333608</v>
      </c>
      <c r="L15" s="123">
        <f t="shared" ref="L15:Q15" si="3">K15</f>
        <v>4333608</v>
      </c>
      <c r="M15" s="123">
        <f t="shared" si="3"/>
        <v>4333608</v>
      </c>
      <c r="N15" s="123">
        <f t="shared" si="3"/>
        <v>4333608</v>
      </c>
      <c r="O15" s="123">
        <f t="shared" si="3"/>
        <v>4333608</v>
      </c>
      <c r="P15" s="123">
        <f t="shared" si="3"/>
        <v>4333608</v>
      </c>
      <c r="Q15" s="123">
        <f t="shared" si="3"/>
        <v>4333608</v>
      </c>
    </row>
    <row r="16" spans="1:17" x14ac:dyDescent="0.25">
      <c r="A16" s="115" t="s">
        <v>15</v>
      </c>
      <c r="B16" s="116" t="s">
        <v>502</v>
      </c>
      <c r="C16" s="116" t="s">
        <v>503</v>
      </c>
      <c r="D16" s="117"/>
      <c r="E16" s="118">
        <v>24060932.56644604</v>
      </c>
      <c r="F16" s="118">
        <v>6036456.2131460048</v>
      </c>
      <c r="G16" s="119">
        <f t="shared" si="0"/>
        <v>30097388.779592045</v>
      </c>
      <c r="H16" s="119">
        <v>30097388.779592048</v>
      </c>
      <c r="I16" s="119">
        <v>18327007.734986484</v>
      </c>
      <c r="J16" s="119">
        <v>18327012</v>
      </c>
      <c r="K16" s="120">
        <f>('Pension_Summary - NPBC'!F20-'Pension_Summary - NPBC'!E20)*1000</f>
        <v>9215000</v>
      </c>
      <c r="L16" s="120">
        <f>('Pension_Summary - NPBC'!F30-'Pension_Summary - NPBC'!E30)*1000</f>
        <v>9154000</v>
      </c>
      <c r="M16" s="120">
        <f>('Pension_Summary - NPBC'!F40-'Pension_Summary - NPBC'!E40)*1000</f>
        <v>9071000</v>
      </c>
      <c r="N16" s="120">
        <f>('Pension_Summary - NPBC'!F50-'Pension_Summary - NPBC'!E50)*1000</f>
        <v>8967000</v>
      </c>
      <c r="O16" s="120">
        <f>('Pension_Summary - NPBC'!F60-'Pension_Summary - NPBC'!E60)*1000</f>
        <v>8841000</v>
      </c>
      <c r="P16" s="120">
        <f>('Pension_Summary - NPBC'!F70-'Pension_Summary - NPBC'!E70)*1000</f>
        <v>8697000</v>
      </c>
      <c r="Q16" s="120">
        <f>('Pension_Summary - NPBC'!F80-'Pension_Summary - NPBC'!E80)*1000</f>
        <v>8530000</v>
      </c>
    </row>
    <row r="17" spans="1:17" x14ac:dyDescent="0.25">
      <c r="A17" s="115" t="s">
        <v>504</v>
      </c>
      <c r="B17" s="122" t="s">
        <v>505</v>
      </c>
      <c r="C17" s="122" t="s">
        <v>506</v>
      </c>
      <c r="D17" s="117"/>
      <c r="E17" s="118">
        <v>817887.25727770769</v>
      </c>
      <c r="F17" s="118">
        <v>192738.21132432864</v>
      </c>
      <c r="G17" s="119">
        <f t="shared" si="0"/>
        <v>1010625.4686020364</v>
      </c>
      <c r="H17" s="119">
        <v>1010625.4686020362</v>
      </c>
      <c r="I17" s="119">
        <v>671301.56003233127</v>
      </c>
      <c r="J17" s="119">
        <v>671304</v>
      </c>
      <c r="K17" s="123">
        <f t="shared" ref="K17:Q18" si="4">J17</f>
        <v>671304</v>
      </c>
      <c r="L17" s="123">
        <f t="shared" si="4"/>
        <v>671304</v>
      </c>
      <c r="M17" s="123">
        <f t="shared" si="4"/>
        <v>671304</v>
      </c>
      <c r="N17" s="123">
        <f t="shared" si="4"/>
        <v>671304</v>
      </c>
      <c r="O17" s="123">
        <f t="shared" si="4"/>
        <v>671304</v>
      </c>
      <c r="P17" s="123">
        <f t="shared" si="4"/>
        <v>671304</v>
      </c>
      <c r="Q17" s="123">
        <f t="shared" si="4"/>
        <v>671304</v>
      </c>
    </row>
    <row r="18" spans="1:17" x14ac:dyDescent="0.25">
      <c r="A18" s="115"/>
      <c r="B18" s="122" t="s">
        <v>507</v>
      </c>
      <c r="C18" s="122" t="s">
        <v>508</v>
      </c>
      <c r="D18" s="122"/>
      <c r="E18" s="118">
        <v>596451.36895552813</v>
      </c>
      <c r="F18" s="118">
        <v>-327732.64551299711</v>
      </c>
      <c r="G18" s="119">
        <f t="shared" si="0"/>
        <v>268718.72344253102</v>
      </c>
      <c r="H18" s="119">
        <v>268718.72344253102</v>
      </c>
      <c r="I18" s="119">
        <v>-26000</v>
      </c>
      <c r="J18" s="119">
        <v>-26004</v>
      </c>
      <c r="K18" s="123">
        <f t="shared" si="4"/>
        <v>-26004</v>
      </c>
      <c r="L18" s="123">
        <f t="shared" si="4"/>
        <v>-26004</v>
      </c>
      <c r="M18" s="123">
        <f t="shared" si="4"/>
        <v>-26004</v>
      </c>
      <c r="N18" s="123">
        <f t="shared" si="4"/>
        <v>-26004</v>
      </c>
      <c r="O18" s="123">
        <f t="shared" si="4"/>
        <v>-26004</v>
      </c>
      <c r="P18" s="123">
        <f t="shared" si="4"/>
        <v>-26004</v>
      </c>
      <c r="Q18" s="123">
        <f t="shared" si="4"/>
        <v>-26004</v>
      </c>
    </row>
    <row r="19" spans="1:17" x14ac:dyDescent="0.25">
      <c r="A19" s="115" t="s">
        <v>509</v>
      </c>
      <c r="B19" s="116" t="s">
        <v>510</v>
      </c>
      <c r="C19" s="116" t="s">
        <v>511</v>
      </c>
      <c r="D19" s="121"/>
      <c r="E19" s="118">
        <v>-75441155.200000018</v>
      </c>
      <c r="F19" s="118">
        <v>-53788568.200000018</v>
      </c>
      <c r="G19" s="119">
        <f t="shared" si="0"/>
        <v>-129229723.40000004</v>
      </c>
      <c r="H19" s="119">
        <v>-129229723.40000001</v>
      </c>
      <c r="I19" s="119">
        <v>-129521400</v>
      </c>
      <c r="J19" s="119">
        <v>-129521400</v>
      </c>
      <c r="K19" s="120">
        <f>('Pension_Summary - NPBC'!B18+'Pension_Summary - NPBC'!D18+'Pension_Summary - NPBC'!E18)*1000</f>
        <v>-127704000</v>
      </c>
      <c r="L19" s="120">
        <f>('Pension_Summary - NPBC'!B28+'Pension_Summary - NPBC'!D28+'Pension_Summary - NPBC'!H28)*1000</f>
        <v>-132611000</v>
      </c>
      <c r="M19" s="120">
        <f>('Pension_Summary - NPBC'!B38+'Pension_Summary - NPBC'!D38+'Pension_Summary - NPBC'!E38)*1000</f>
        <v>-140120000</v>
      </c>
      <c r="N19" s="120">
        <f>('Pension_Summary - NPBC'!B48+'Pension_Summary - NPBC'!D48+'Pension_Summary - NPBC'!E48)*1000</f>
        <v>-146559000</v>
      </c>
      <c r="O19" s="120">
        <f>('Pension_Summary - NPBC'!B58+'Pension_Summary - NPBC'!D58+'Pension_Summary - NPBC'!E58)*1000</f>
        <v>-153280000</v>
      </c>
      <c r="P19" s="120">
        <f>('Pension_Summary - NPBC'!B68+'Pension_Summary - NPBC'!D68+'Pension_Summary - NPBC'!E68)*1000</f>
        <v>-160366000</v>
      </c>
      <c r="Q19" s="120">
        <f>('Pension_Summary - NPBC'!B78+'Pension_Summary - NPBC'!D78+'Pension_Summary - NPBC'!E78)*1000</f>
        <v>-167846000</v>
      </c>
    </row>
    <row r="20" spans="1:17" x14ac:dyDescent="0.25">
      <c r="A20" s="115" t="s">
        <v>512</v>
      </c>
      <c r="B20" s="116" t="s">
        <v>513</v>
      </c>
      <c r="C20" s="116" t="s">
        <v>514</v>
      </c>
      <c r="D20" s="121"/>
      <c r="E20" s="118">
        <v>-1561575.7000000002</v>
      </c>
      <c r="F20" s="118">
        <v>-18306.399999999998</v>
      </c>
      <c r="G20" s="119">
        <f t="shared" si="0"/>
        <v>-1579882.1</v>
      </c>
      <c r="H20" s="119">
        <v>-1579882.1</v>
      </c>
      <c r="I20" s="119">
        <v>-1529900</v>
      </c>
      <c r="J20" s="119">
        <v>-1529904</v>
      </c>
      <c r="K20" s="120">
        <f>'Pension_Summary - NPBC'!C18*1000</f>
        <v>-955000</v>
      </c>
      <c r="L20" s="120">
        <f>'Pension_Summary - NPBC'!C28*1000</f>
        <v>-1006000</v>
      </c>
      <c r="M20" s="120">
        <f>'Pension_Summary - NPBC'!C38*1000</f>
        <v>-1057000</v>
      </c>
      <c r="N20" s="120">
        <f>'Pension_Summary - NPBC'!C48*1000</f>
        <v>-1107000</v>
      </c>
      <c r="O20" s="120">
        <f>'Pension_Summary - NPBC'!C58*1000</f>
        <v>-1157000</v>
      </c>
      <c r="P20" s="120">
        <f>'Pension_Summary - NPBC'!C68*1000</f>
        <v>-1206000</v>
      </c>
      <c r="Q20" s="120">
        <f>'Pension_Summary - NPBC'!C78*1000</f>
        <v>-1254000</v>
      </c>
    </row>
    <row r="21" spans="1:17" x14ac:dyDescent="0.25">
      <c r="A21" s="115" t="s">
        <v>515</v>
      </c>
      <c r="B21" s="122" t="s">
        <v>516</v>
      </c>
      <c r="C21" s="122" t="s">
        <v>517</v>
      </c>
      <c r="D21" s="117"/>
      <c r="E21" s="118"/>
      <c r="F21" s="118"/>
      <c r="G21" s="119"/>
      <c r="H21" s="119"/>
      <c r="I21" s="119"/>
      <c r="J21" s="119"/>
      <c r="K21" s="123">
        <f>J21</f>
        <v>0</v>
      </c>
      <c r="L21" s="123">
        <f t="shared" ref="L21:Q21" si="5">K21</f>
        <v>0</v>
      </c>
      <c r="M21" s="123">
        <f t="shared" si="5"/>
        <v>0</v>
      </c>
      <c r="N21" s="123">
        <f t="shared" si="5"/>
        <v>0</v>
      </c>
      <c r="O21" s="123">
        <f t="shared" si="5"/>
        <v>0</v>
      </c>
      <c r="P21" s="123">
        <f t="shared" si="5"/>
        <v>0</v>
      </c>
      <c r="Q21" s="123">
        <f t="shared" si="5"/>
        <v>0</v>
      </c>
    </row>
    <row r="22" spans="1:17" x14ac:dyDescent="0.25">
      <c r="A22" s="124"/>
      <c r="B22" s="117"/>
      <c r="C22" s="117"/>
      <c r="D22" s="117"/>
      <c r="E22" s="118"/>
      <c r="F22" s="118"/>
      <c r="G22" s="118"/>
      <c r="H22" s="125"/>
      <c r="I22" s="126"/>
      <c r="J22" s="126"/>
      <c r="K22" s="118"/>
      <c r="L22" s="118"/>
      <c r="M22" s="118"/>
      <c r="N22" s="118"/>
      <c r="O22" s="118"/>
      <c r="P22" s="118"/>
      <c r="Q22" s="118"/>
    </row>
    <row r="23" spans="1:17" x14ac:dyDescent="0.25">
      <c r="A23" s="124"/>
      <c r="B23" s="117"/>
      <c r="C23" s="117"/>
      <c r="D23" s="117"/>
      <c r="E23" s="118"/>
      <c r="F23" s="118"/>
      <c r="G23" s="118"/>
      <c r="H23" s="125"/>
      <c r="I23" s="126"/>
      <c r="J23" s="126"/>
      <c r="K23" s="118"/>
      <c r="L23" s="118"/>
      <c r="M23" s="118"/>
      <c r="N23" s="118"/>
      <c r="O23" s="118"/>
      <c r="P23" s="118"/>
      <c r="Q23" s="118"/>
    </row>
    <row r="24" spans="1:17" x14ac:dyDescent="0.25">
      <c r="A24" s="127" t="s">
        <v>285</v>
      </c>
      <c r="B24" s="128"/>
      <c r="C24" s="128"/>
      <c r="D24" s="128"/>
      <c r="E24" s="129">
        <f t="shared" ref="E24:Q24" si="6">SUM(E3:E21)</f>
        <v>15765494.653715853</v>
      </c>
      <c r="F24" s="129">
        <f t="shared" si="6"/>
        <v>16109262.973197287</v>
      </c>
      <c r="G24" s="129">
        <f t="shared" si="6"/>
        <v>31874757.626913123</v>
      </c>
      <c r="H24" s="129">
        <f t="shared" si="6"/>
        <v>31874757.626913182</v>
      </c>
      <c r="I24" s="129">
        <f t="shared" si="6"/>
        <v>17370180.961635679</v>
      </c>
      <c r="J24" s="129">
        <f>SUM(J3:J21)</f>
        <v>7985384.0399999917</v>
      </c>
      <c r="K24" s="129">
        <f t="shared" si="6"/>
        <v>-941800</v>
      </c>
      <c r="L24" s="129">
        <f t="shared" si="6"/>
        <v>-4817800</v>
      </c>
      <c r="M24" s="129">
        <f t="shared" si="6"/>
        <v>-11311800</v>
      </c>
      <c r="N24" s="129">
        <f t="shared" si="6"/>
        <v>-17086800</v>
      </c>
      <c r="O24" s="129">
        <f t="shared" si="6"/>
        <v>-20569800</v>
      </c>
      <c r="P24" s="129">
        <f t="shared" si="6"/>
        <v>-25146800</v>
      </c>
      <c r="Q24" s="129">
        <f t="shared" si="6"/>
        <v>-30094800</v>
      </c>
    </row>
    <row r="25" spans="1:17" x14ac:dyDescent="0.25">
      <c r="B25" s="117" t="s">
        <v>297</v>
      </c>
      <c r="C25" s="117"/>
      <c r="D25" s="117"/>
      <c r="E25" s="118">
        <f>SUM(E3:E19)</f>
        <v>17327070.353715852</v>
      </c>
      <c r="F25" s="118">
        <f>SUM(F3:F19)</f>
        <v>16127569.373197287</v>
      </c>
      <c r="G25" s="118">
        <f t="shared" ref="G25:Q25" si="7">SUM(G3:G12)</f>
        <v>64861969.250946395</v>
      </c>
      <c r="H25" s="118">
        <f t="shared" si="7"/>
        <v>64861969.25094641</v>
      </c>
      <c r="I25" s="118">
        <f>SUM(I3:I12)</f>
        <v>67477581.492290363</v>
      </c>
      <c r="J25" s="118">
        <f>SUM(J3:J12)</f>
        <v>67477584</v>
      </c>
      <c r="K25" s="118">
        <f>SUM(K3:K12)</f>
        <v>61005292</v>
      </c>
      <c r="L25" s="118">
        <f t="shared" si="7"/>
        <v>60803292</v>
      </c>
      <c r="M25" s="118">
        <f t="shared" si="7"/>
        <v>60672292</v>
      </c>
      <c r="N25" s="118">
        <f t="shared" si="7"/>
        <v>60269292</v>
      </c>
      <c r="O25" s="118">
        <f t="shared" si="7"/>
        <v>62541292</v>
      </c>
      <c r="P25" s="118">
        <f t="shared" si="7"/>
        <v>64078292</v>
      </c>
      <c r="Q25" s="118">
        <f t="shared" si="7"/>
        <v>65626292</v>
      </c>
    </row>
    <row r="26" spans="1:17" x14ac:dyDescent="0.25">
      <c r="B26" s="117" t="s">
        <v>308</v>
      </c>
      <c r="C26" s="117"/>
      <c r="D26" s="117"/>
      <c r="E26" s="118">
        <f>SUM(E20:E21)</f>
        <v>-1561575.7000000002</v>
      </c>
      <c r="F26" s="118">
        <f>SUM(F20:F21)</f>
        <v>-18306.399999999998</v>
      </c>
      <c r="G26" s="118">
        <f t="shared" ref="G26:Q26" si="8">SUM(G13:G21)</f>
        <v>-32987211.62403325</v>
      </c>
      <c r="H26" s="118">
        <f t="shared" si="8"/>
        <v>-32987211.624033205</v>
      </c>
      <c r="I26" s="118">
        <f>SUM(I13:I21)</f>
        <v>-50107400.530654669</v>
      </c>
      <c r="J26" s="118">
        <f>SUM(J13:J21)</f>
        <v>-59492199.960000008</v>
      </c>
      <c r="K26" s="118">
        <f>SUM(K13:K21)</f>
        <v>-61947092</v>
      </c>
      <c r="L26" s="118">
        <f t="shared" si="8"/>
        <v>-65621092</v>
      </c>
      <c r="M26" s="118">
        <f t="shared" si="8"/>
        <v>-71984092</v>
      </c>
      <c r="N26" s="118">
        <f t="shared" si="8"/>
        <v>-77356092</v>
      </c>
      <c r="O26" s="118">
        <f t="shared" si="8"/>
        <v>-83111092</v>
      </c>
      <c r="P26" s="118">
        <f t="shared" si="8"/>
        <v>-89225092</v>
      </c>
      <c r="Q26" s="118">
        <f t="shared" si="8"/>
        <v>-95721092</v>
      </c>
    </row>
    <row r="29" spans="1:17" x14ac:dyDescent="0.25">
      <c r="B29" s="131" t="s">
        <v>518</v>
      </c>
      <c r="C29" s="131"/>
      <c r="D29" s="131"/>
      <c r="I29" s="132"/>
      <c r="J29" s="132"/>
      <c r="K29" s="132"/>
      <c r="L29" s="132"/>
      <c r="M29" s="132"/>
      <c r="N29" s="132"/>
      <c r="O29" s="132"/>
      <c r="P29" s="132"/>
      <c r="Q29" s="132"/>
    </row>
    <row r="30" spans="1:17" x14ac:dyDescent="0.25">
      <c r="A30" s="91"/>
      <c r="B30" s="130" t="s">
        <v>519</v>
      </c>
      <c r="C30" s="91"/>
      <c r="D30" s="91"/>
      <c r="E30" s="91"/>
      <c r="F30" s="91"/>
      <c r="G30" s="91"/>
      <c r="H30" s="91"/>
      <c r="I30" s="133"/>
      <c r="J30" s="133"/>
    </row>
    <row r="31" spans="1:17" x14ac:dyDescent="0.25">
      <c r="A31" s="91"/>
      <c r="B31" s="130" t="s">
        <v>520</v>
      </c>
      <c r="C31" s="91"/>
      <c r="D31" s="91"/>
      <c r="E31" s="91"/>
      <c r="F31" s="91"/>
      <c r="G31" s="91"/>
      <c r="H31" s="91"/>
      <c r="I31" s="133"/>
      <c r="J31" s="133"/>
    </row>
    <row r="32" spans="1:17" x14ac:dyDescent="0.25">
      <c r="A32" s="91"/>
      <c r="B32" s="130" t="s">
        <v>521</v>
      </c>
      <c r="C32" s="91"/>
      <c r="D32" s="91"/>
      <c r="E32" s="91"/>
      <c r="F32" s="91"/>
      <c r="G32" s="91"/>
      <c r="H32" s="91"/>
      <c r="I32" s="133"/>
      <c r="J32" s="133"/>
    </row>
    <row r="33" spans="1:10" x14ac:dyDescent="0.25">
      <c r="A33" s="91"/>
      <c r="B33" s="91"/>
      <c r="C33" s="91"/>
      <c r="D33" s="91"/>
      <c r="E33" s="91"/>
      <c r="F33" s="91"/>
      <c r="G33" s="91"/>
      <c r="H33" s="91"/>
      <c r="I33" s="133"/>
      <c r="J33" s="133"/>
    </row>
    <row r="34" spans="1:10" x14ac:dyDescent="0.25">
      <c r="A34" s="91"/>
      <c r="B34" s="91"/>
      <c r="C34" s="91"/>
      <c r="D34" s="91"/>
      <c r="E34" s="91"/>
      <c r="F34" s="91"/>
      <c r="G34" s="91"/>
      <c r="H34" s="91"/>
      <c r="I34" s="133"/>
      <c r="J34" s="133"/>
    </row>
    <row r="35" spans="1:10" x14ac:dyDescent="0.25">
      <c r="A35" s="91"/>
      <c r="B35" s="91"/>
      <c r="C35" s="91"/>
      <c r="D35" s="91"/>
      <c r="E35" s="91"/>
      <c r="F35" s="91"/>
      <c r="G35" s="91"/>
      <c r="H35" s="91"/>
      <c r="I35" s="133"/>
      <c r="J35" s="133"/>
    </row>
    <row r="36" spans="1:10" x14ac:dyDescent="0.25">
      <c r="A36" s="91"/>
      <c r="B36" s="91"/>
      <c r="C36" s="91"/>
      <c r="D36" s="91"/>
      <c r="E36" s="91"/>
      <c r="F36" s="91"/>
      <c r="G36" s="91"/>
      <c r="H36" s="91"/>
      <c r="I36" s="133"/>
      <c r="J36" s="133"/>
    </row>
    <row r="37" spans="1:10" x14ac:dyDescent="0.25">
      <c r="A37" s="91"/>
      <c r="B37" s="91"/>
      <c r="C37" s="91"/>
      <c r="D37" s="91"/>
      <c r="E37" s="91"/>
      <c r="F37" s="91"/>
      <c r="G37" s="91"/>
      <c r="H37" s="91"/>
      <c r="I37" s="133"/>
      <c r="J37" s="133"/>
    </row>
    <row r="38" spans="1:10" x14ac:dyDescent="0.25">
      <c r="A38" s="91"/>
      <c r="B38" s="91"/>
      <c r="C38" s="91"/>
      <c r="D38" s="91"/>
      <c r="E38" s="91"/>
      <c r="F38" s="91"/>
      <c r="G38" s="91"/>
      <c r="H38" s="91"/>
      <c r="I38" s="133"/>
      <c r="J38" s="133"/>
    </row>
    <row r="39" spans="1:10" x14ac:dyDescent="0.25">
      <c r="A39" s="91"/>
      <c r="B39" s="91"/>
      <c r="C39" s="91"/>
      <c r="D39" s="91"/>
      <c r="E39" s="91"/>
      <c r="F39" s="91"/>
      <c r="G39" s="91"/>
      <c r="H39" s="91"/>
      <c r="I39" s="133"/>
      <c r="J39" s="133"/>
    </row>
    <row r="40" spans="1:10" x14ac:dyDescent="0.25">
      <c r="A40" s="91"/>
      <c r="B40" s="91"/>
      <c r="C40" s="91"/>
      <c r="D40" s="91"/>
      <c r="E40" s="91"/>
      <c r="F40" s="91"/>
      <c r="G40" s="91"/>
      <c r="H40" s="91"/>
      <c r="I40" s="133"/>
      <c r="J40" s="133"/>
    </row>
    <row r="41" spans="1:10" x14ac:dyDescent="0.25">
      <c r="A41" s="91"/>
      <c r="B41" s="91"/>
      <c r="C41" s="91"/>
      <c r="D41" s="91"/>
      <c r="E41" s="91"/>
      <c r="F41" s="91"/>
      <c r="G41" s="91"/>
      <c r="H41" s="91"/>
      <c r="I41" s="133"/>
      <c r="J41" s="133"/>
    </row>
    <row r="42" spans="1:10" x14ac:dyDescent="0.25">
      <c r="A42" s="91"/>
      <c r="B42" s="91"/>
      <c r="C42" s="91"/>
      <c r="D42" s="91"/>
      <c r="E42" s="91"/>
      <c r="F42" s="91"/>
      <c r="G42" s="91"/>
      <c r="H42" s="91"/>
      <c r="I42" s="133"/>
      <c r="J42" s="133"/>
    </row>
    <row r="43" spans="1:10" x14ac:dyDescent="0.25">
      <c r="A43" s="91"/>
      <c r="B43" s="91"/>
      <c r="C43" s="91"/>
      <c r="D43" s="91"/>
      <c r="E43" s="91"/>
      <c r="F43" s="91"/>
      <c r="G43" s="91"/>
      <c r="H43" s="91"/>
      <c r="I43" s="133"/>
      <c r="J43" s="133"/>
    </row>
    <row r="44" spans="1:10" x14ac:dyDescent="0.25">
      <c r="A44" s="91"/>
      <c r="B44" s="91"/>
      <c r="C44" s="91"/>
      <c r="D44" s="91"/>
      <c r="E44" s="91"/>
      <c r="F44" s="91"/>
      <c r="G44" s="91"/>
      <c r="H44" s="91"/>
      <c r="I44" s="133"/>
      <c r="J44" s="133"/>
    </row>
    <row r="45" spans="1:10" x14ac:dyDescent="0.25">
      <c r="A45" s="91"/>
      <c r="B45" s="91"/>
      <c r="C45" s="91"/>
      <c r="D45" s="91"/>
      <c r="E45" s="91"/>
      <c r="F45" s="91"/>
      <c r="G45" s="91"/>
      <c r="H45" s="91"/>
      <c r="I45" s="133"/>
      <c r="J45" s="133"/>
    </row>
    <row r="46" spans="1:10" x14ac:dyDescent="0.25">
      <c r="A46" s="91"/>
      <c r="B46" s="91"/>
      <c r="C46" s="91"/>
      <c r="D46" s="91"/>
      <c r="E46" s="91"/>
      <c r="F46" s="91"/>
      <c r="G46" s="91"/>
      <c r="H46" s="91"/>
      <c r="I46" s="133"/>
      <c r="J46" s="133"/>
    </row>
    <row r="47" spans="1:10" x14ac:dyDescent="0.25">
      <c r="A47" s="91"/>
      <c r="B47" s="91"/>
      <c r="C47" s="91"/>
      <c r="D47" s="91"/>
      <c r="E47" s="91"/>
      <c r="F47" s="91"/>
      <c r="G47" s="91"/>
      <c r="H47" s="91"/>
      <c r="I47" s="133"/>
      <c r="J47" s="133"/>
    </row>
    <row r="48" spans="1:10" x14ac:dyDescent="0.25">
      <c r="A48" s="91"/>
      <c r="B48" s="91"/>
      <c r="C48" s="91"/>
      <c r="D48" s="91"/>
      <c r="E48" s="91"/>
      <c r="F48" s="91"/>
      <c r="G48" s="91"/>
      <c r="H48" s="91"/>
      <c r="I48" s="133"/>
      <c r="J48" s="133"/>
    </row>
    <row r="49" spans="1:10" x14ac:dyDescent="0.25">
      <c r="A49" s="91"/>
      <c r="B49" s="91"/>
      <c r="C49" s="91"/>
      <c r="D49" s="91"/>
      <c r="E49" s="91"/>
      <c r="F49" s="91"/>
      <c r="G49" s="91"/>
      <c r="H49" s="91"/>
      <c r="I49" s="133"/>
      <c r="J49" s="133"/>
    </row>
    <row r="50" spans="1:10" x14ac:dyDescent="0.25">
      <c r="A50" s="91"/>
      <c r="B50" s="91"/>
      <c r="C50" s="91"/>
      <c r="D50" s="91"/>
      <c r="E50" s="91"/>
      <c r="F50" s="91"/>
      <c r="G50" s="91"/>
      <c r="H50" s="91"/>
      <c r="I50" s="133"/>
      <c r="J50" s="133"/>
    </row>
    <row r="51" spans="1:10" x14ac:dyDescent="0.25">
      <c r="A51" s="91"/>
      <c r="B51" s="91"/>
      <c r="C51" s="91"/>
      <c r="D51" s="91"/>
      <c r="E51" s="91"/>
      <c r="F51" s="91"/>
      <c r="G51" s="91"/>
      <c r="H51" s="91"/>
      <c r="I51" s="133"/>
      <c r="J51" s="133"/>
    </row>
    <row r="52" spans="1:10" x14ac:dyDescent="0.25">
      <c r="A52" s="91"/>
      <c r="B52" s="91"/>
      <c r="C52" s="91"/>
      <c r="D52" s="91"/>
      <c r="E52" s="91"/>
      <c r="F52" s="91"/>
      <c r="G52" s="91"/>
      <c r="H52" s="91"/>
      <c r="I52" s="133"/>
      <c r="J52" s="133"/>
    </row>
    <row r="53" spans="1:10" x14ac:dyDescent="0.25">
      <c r="A53" s="91"/>
      <c r="B53" s="91"/>
      <c r="C53" s="91"/>
      <c r="D53" s="91"/>
      <c r="E53" s="91"/>
      <c r="F53" s="91"/>
      <c r="G53" s="91"/>
      <c r="H53" s="91"/>
      <c r="I53" s="133"/>
      <c r="J53" s="133"/>
    </row>
    <row r="54" spans="1:10" x14ac:dyDescent="0.25">
      <c r="A54" s="91"/>
      <c r="B54" s="91"/>
      <c r="C54" s="91"/>
      <c r="D54" s="91"/>
      <c r="E54" s="91"/>
      <c r="F54" s="91"/>
      <c r="G54" s="91"/>
      <c r="H54" s="91"/>
      <c r="I54" s="133"/>
      <c r="J54" s="133"/>
    </row>
    <row r="55" spans="1:10" x14ac:dyDescent="0.25">
      <c r="A55" s="91"/>
      <c r="B55" s="91"/>
      <c r="C55" s="91"/>
      <c r="D55" s="91"/>
      <c r="E55" s="91"/>
      <c r="F55" s="91"/>
      <c r="G55" s="91"/>
      <c r="H55" s="91"/>
      <c r="I55" s="133"/>
      <c r="J55" s="133"/>
    </row>
    <row r="56" spans="1:10" x14ac:dyDescent="0.25">
      <c r="A56" s="91"/>
      <c r="B56" s="91"/>
      <c r="C56" s="91"/>
      <c r="D56" s="91"/>
      <c r="E56" s="91"/>
      <c r="F56" s="91"/>
      <c r="G56" s="91"/>
      <c r="H56" s="91"/>
      <c r="I56" s="133"/>
      <c r="J56" s="133"/>
    </row>
  </sheetData>
  <autoFilter ref="B2:Q21" xr:uid="{B454875B-BB08-475F-B19F-635EBD89EFA1}">
    <sortState xmlns:xlrd2="http://schemas.microsoft.com/office/spreadsheetml/2017/richdata2" ref="B3:Q21">
      <sortCondition ref="B2:B21"/>
    </sortState>
  </autoFilter>
  <mergeCells count="1">
    <mergeCell ref="E1:G1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DD05-FC74-41F6-A06B-57B06CCB216D}">
  <sheetPr>
    <tabColor rgb="FF7030A0"/>
  </sheetPr>
  <dimension ref="A1:J98"/>
  <sheetViews>
    <sheetView showGridLines="0" zoomScale="120" zoomScaleNormal="120" workbookViewId="0">
      <pane ySplit="4" topLeftCell="A5" activePane="bottomLeft" state="frozen"/>
      <selection activeCell="G22" sqref="G22"/>
      <selection pane="bottomLeft" sqref="A1:XFD1048576"/>
    </sheetView>
  </sheetViews>
  <sheetFormatPr defaultColWidth="9.140625" defaultRowHeight="14.25" x14ac:dyDescent="0.2"/>
  <cols>
    <col min="1" max="1" width="53.42578125" style="91" customWidth="1"/>
    <col min="2" max="7" width="9.140625" style="91"/>
    <col min="8" max="8" width="15.140625" style="91" customWidth="1"/>
    <col min="9" max="9" width="9.140625" style="91"/>
    <col min="10" max="10" width="12.7109375" style="91" bestFit="1" customWidth="1"/>
    <col min="11" max="16384" width="9.140625" style="91"/>
  </cols>
  <sheetData>
    <row r="1" spans="1:8" ht="15" x14ac:dyDescent="0.25">
      <c r="A1" s="135"/>
      <c r="B1" s="136"/>
      <c r="C1" s="136"/>
      <c r="D1" s="136"/>
      <c r="E1" s="136"/>
      <c r="F1" s="136"/>
    </row>
    <row r="2" spans="1:8" ht="15" x14ac:dyDescent="0.25">
      <c r="A2" s="135" t="s">
        <v>522</v>
      </c>
      <c r="B2" s="136"/>
      <c r="C2" s="136"/>
      <c r="D2" s="136"/>
      <c r="E2" s="136"/>
      <c r="F2" s="136"/>
    </row>
    <row r="3" spans="1:8" ht="15" x14ac:dyDescent="0.25">
      <c r="A3" s="137" t="s">
        <v>523</v>
      </c>
      <c r="B3" s="136" t="s">
        <v>524</v>
      </c>
      <c r="C3" s="136" t="s">
        <v>525</v>
      </c>
      <c r="D3" s="136" t="s">
        <v>524</v>
      </c>
      <c r="E3" s="136" t="s">
        <v>524</v>
      </c>
      <c r="F3" s="136"/>
    </row>
    <row r="4" spans="1:8" ht="52.5" thickBot="1" x14ac:dyDescent="0.3">
      <c r="A4" s="138" t="s">
        <v>526</v>
      </c>
      <c r="B4" s="139" t="s">
        <v>527</v>
      </c>
      <c r="C4" s="139" t="s">
        <v>528</v>
      </c>
      <c r="D4" s="139" t="s">
        <v>529</v>
      </c>
      <c r="E4" s="139" t="s">
        <v>530</v>
      </c>
      <c r="F4" s="139" t="s">
        <v>531</v>
      </c>
      <c r="H4" s="140" t="s">
        <v>532</v>
      </c>
    </row>
    <row r="5" spans="1:8" ht="15.75" x14ac:dyDescent="0.25">
      <c r="A5" s="141">
        <v>2022</v>
      </c>
      <c r="B5" s="142"/>
      <c r="C5" s="142"/>
      <c r="D5" s="142"/>
      <c r="E5" s="142"/>
      <c r="F5" s="143"/>
    </row>
    <row r="6" spans="1:8" x14ac:dyDescent="0.2">
      <c r="A6" s="144" t="s">
        <v>533</v>
      </c>
      <c r="B6" s="145">
        <v>55176</v>
      </c>
      <c r="C6" s="145">
        <v>1149</v>
      </c>
      <c r="D6" s="145">
        <v>0</v>
      </c>
      <c r="E6" s="145">
        <v>187</v>
      </c>
      <c r="F6" s="146">
        <v>56512</v>
      </c>
      <c r="H6" s="145">
        <v>187</v>
      </c>
    </row>
    <row r="7" spans="1:8" x14ac:dyDescent="0.2">
      <c r="A7" s="144" t="s">
        <v>534</v>
      </c>
      <c r="B7" s="145">
        <v>6422</v>
      </c>
      <c r="C7" s="145">
        <v>621</v>
      </c>
      <c r="D7" s="145">
        <v>28172</v>
      </c>
      <c r="E7" s="145">
        <v>15932</v>
      </c>
      <c r="F7" s="146">
        <v>51147</v>
      </c>
      <c r="H7" s="145">
        <v>15932</v>
      </c>
    </row>
    <row r="8" spans="1:8" x14ac:dyDescent="0.2">
      <c r="A8" s="144" t="s">
        <v>535</v>
      </c>
      <c r="B8" s="145">
        <v>-12941</v>
      </c>
      <c r="C8" s="145">
        <v>-917</v>
      </c>
      <c r="D8" s="145">
        <v>-73829</v>
      </c>
      <c r="E8" s="145">
        <v>-35180</v>
      </c>
      <c r="F8" s="146">
        <v>-122867</v>
      </c>
      <c r="H8" s="145">
        <v>-35180</v>
      </c>
    </row>
    <row r="9" spans="1:8" x14ac:dyDescent="0.2">
      <c r="A9" s="144" t="s">
        <v>536</v>
      </c>
      <c r="B9" s="145">
        <v>0</v>
      </c>
      <c r="C9" s="145">
        <v>0</v>
      </c>
      <c r="D9" s="145">
        <v>0</v>
      </c>
      <c r="E9" s="145">
        <v>0</v>
      </c>
      <c r="F9" s="146">
        <v>0</v>
      </c>
      <c r="H9" s="145">
        <v>0</v>
      </c>
    </row>
    <row r="10" spans="1:8" x14ac:dyDescent="0.2">
      <c r="A10" s="144" t="s">
        <v>537</v>
      </c>
      <c r="B10" s="145">
        <v>0</v>
      </c>
      <c r="C10" s="145">
        <v>18</v>
      </c>
      <c r="D10" s="145">
        <v>9397</v>
      </c>
      <c r="E10" s="147">
        <v>5377</v>
      </c>
      <c r="F10" s="146">
        <v>14792</v>
      </c>
      <c r="H10" s="147">
        <v>5377</v>
      </c>
    </row>
    <row r="11" spans="1:8" x14ac:dyDescent="0.2">
      <c r="A11" s="148" t="s">
        <v>538</v>
      </c>
      <c r="B11" s="149">
        <v>48657</v>
      </c>
      <c r="C11" s="149">
        <v>871</v>
      </c>
      <c r="D11" s="149">
        <v>-36260</v>
      </c>
      <c r="E11" s="149">
        <v>-13684</v>
      </c>
      <c r="F11" s="150">
        <v>-416</v>
      </c>
      <c r="H11" s="149">
        <v>-13684</v>
      </c>
    </row>
    <row r="12" spans="1:8" x14ac:dyDescent="0.2">
      <c r="A12" s="148" t="s">
        <v>539</v>
      </c>
      <c r="B12" s="151">
        <v>1845</v>
      </c>
      <c r="C12" s="151">
        <v>0</v>
      </c>
      <c r="D12" s="151">
        <v>0</v>
      </c>
      <c r="E12" s="151">
        <v>247</v>
      </c>
      <c r="F12" s="152">
        <v>2092</v>
      </c>
      <c r="H12" s="151"/>
    </row>
    <row r="13" spans="1:8" x14ac:dyDescent="0.2">
      <c r="A13" s="153" t="s">
        <v>540</v>
      </c>
      <c r="B13" s="154">
        <v>50502</v>
      </c>
      <c r="C13" s="154">
        <v>871</v>
      </c>
      <c r="D13" s="154">
        <v>-36260</v>
      </c>
      <c r="E13" s="154">
        <v>-13437</v>
      </c>
      <c r="F13" s="155">
        <v>1676</v>
      </c>
      <c r="H13" s="154"/>
    </row>
    <row r="14" spans="1:8" x14ac:dyDescent="0.2">
      <c r="A14" s="156" t="s">
        <v>541</v>
      </c>
      <c r="B14" s="157">
        <v>2845</v>
      </c>
      <c r="C14" s="157">
        <v>0</v>
      </c>
      <c r="D14" s="157">
        <v>0</v>
      </c>
      <c r="E14" s="157">
        <v>0</v>
      </c>
      <c r="F14" s="158">
        <v>2845</v>
      </c>
    </row>
    <row r="15" spans="1:8" ht="15.75" x14ac:dyDescent="0.25">
      <c r="A15" s="141">
        <v>2023</v>
      </c>
      <c r="B15" s="142"/>
      <c r="C15" s="142"/>
      <c r="D15" s="142"/>
      <c r="E15" s="142"/>
      <c r="F15" s="143"/>
    </row>
    <row r="16" spans="1:8" x14ac:dyDescent="0.2">
      <c r="A16" s="144" t="s">
        <v>533</v>
      </c>
      <c r="B16" s="145">
        <v>54186</v>
      </c>
      <c r="C16" s="145">
        <v>1178</v>
      </c>
      <c r="D16" s="145">
        <v>0</v>
      </c>
      <c r="E16" s="145">
        <v>184</v>
      </c>
      <c r="F16" s="146">
        <v>55548</v>
      </c>
      <c r="H16" s="145">
        <v>184</v>
      </c>
    </row>
    <row r="17" spans="1:10" x14ac:dyDescent="0.2">
      <c r="A17" s="144" t="s">
        <v>534</v>
      </c>
      <c r="B17" s="145">
        <v>8643</v>
      </c>
      <c r="C17" s="145">
        <v>651</v>
      </c>
      <c r="D17" s="145">
        <v>27532</v>
      </c>
      <c r="E17" s="145">
        <v>15692</v>
      </c>
      <c r="F17" s="146">
        <v>52518</v>
      </c>
      <c r="H17" s="145">
        <v>15692</v>
      </c>
    </row>
    <row r="18" spans="1:10" x14ac:dyDescent="0.2">
      <c r="A18" s="144" t="s">
        <v>535</v>
      </c>
      <c r="B18" s="145">
        <v>-16704</v>
      </c>
      <c r="C18" s="145">
        <v>-955</v>
      </c>
      <c r="D18" s="145">
        <v>-75216</v>
      </c>
      <c r="E18" s="145">
        <v>-35784</v>
      </c>
      <c r="F18" s="146">
        <v>-128659</v>
      </c>
      <c r="H18" s="145">
        <v>-35784</v>
      </c>
    </row>
    <row r="19" spans="1:10" x14ac:dyDescent="0.2">
      <c r="A19" s="144" t="s">
        <v>536</v>
      </c>
      <c r="B19" s="145">
        <v>0</v>
      </c>
      <c r="C19" s="145">
        <v>0</v>
      </c>
      <c r="D19" s="145">
        <v>0</v>
      </c>
      <c r="E19" s="145">
        <v>0</v>
      </c>
      <c r="F19" s="146">
        <v>0</v>
      </c>
      <c r="H19" s="145">
        <v>0</v>
      </c>
    </row>
    <row r="20" spans="1:10" x14ac:dyDescent="0.2">
      <c r="A20" s="144" t="s">
        <v>537</v>
      </c>
      <c r="B20" s="145">
        <v>0</v>
      </c>
      <c r="C20" s="145">
        <v>24</v>
      </c>
      <c r="D20" s="145">
        <v>9191</v>
      </c>
      <c r="E20" s="147">
        <v>5455</v>
      </c>
      <c r="F20" s="146">
        <v>14670</v>
      </c>
      <c r="H20" s="147">
        <v>5455</v>
      </c>
    </row>
    <row r="21" spans="1:10" x14ac:dyDescent="0.2">
      <c r="A21" s="148" t="s">
        <v>538</v>
      </c>
      <c r="B21" s="149">
        <v>46125</v>
      </c>
      <c r="C21" s="149">
        <v>898</v>
      </c>
      <c r="D21" s="149">
        <v>-38493</v>
      </c>
      <c r="E21" s="149">
        <v>-14453</v>
      </c>
      <c r="F21" s="150">
        <v>-5923</v>
      </c>
      <c r="H21" s="149">
        <v>-14453</v>
      </c>
    </row>
    <row r="22" spans="1:10" x14ac:dyDescent="0.2">
      <c r="A22" s="148" t="s">
        <v>539</v>
      </c>
      <c r="B22" s="151">
        <v>2626</v>
      </c>
      <c r="C22" s="151">
        <v>0</v>
      </c>
      <c r="D22" s="151">
        <v>0</v>
      </c>
      <c r="E22" s="151">
        <v>228</v>
      </c>
      <c r="F22" s="152">
        <v>2854</v>
      </c>
      <c r="H22" s="151"/>
    </row>
    <row r="23" spans="1:10" x14ac:dyDescent="0.2">
      <c r="A23" s="153" t="s">
        <v>540</v>
      </c>
      <c r="B23" s="154">
        <v>48751</v>
      </c>
      <c r="C23" s="154">
        <v>898</v>
      </c>
      <c r="D23" s="154">
        <v>-38493</v>
      </c>
      <c r="E23" s="154">
        <v>-14225</v>
      </c>
      <c r="F23" s="155">
        <v>-3069</v>
      </c>
      <c r="H23" s="154"/>
    </row>
    <row r="24" spans="1:10" x14ac:dyDescent="0.2">
      <c r="A24" s="156" t="s">
        <v>541</v>
      </c>
      <c r="B24" s="157">
        <v>2802</v>
      </c>
      <c r="C24" s="157">
        <v>0</v>
      </c>
      <c r="D24" s="157">
        <v>0</v>
      </c>
      <c r="E24" s="157">
        <v>0</v>
      </c>
      <c r="F24" s="158">
        <v>2802</v>
      </c>
      <c r="H24" s="157"/>
    </row>
    <row r="25" spans="1:10" ht="15.75" x14ac:dyDescent="0.25">
      <c r="A25" s="141">
        <v>2024</v>
      </c>
      <c r="B25" s="142"/>
      <c r="C25" s="142"/>
      <c r="D25" s="142"/>
      <c r="E25" s="142"/>
      <c r="F25" s="143"/>
    </row>
    <row r="26" spans="1:10" x14ac:dyDescent="0.2">
      <c r="A26" s="144" t="s">
        <v>533</v>
      </c>
      <c r="B26" s="145">
        <v>53366</v>
      </c>
      <c r="C26" s="145">
        <v>1208</v>
      </c>
      <c r="D26" s="145">
        <v>0</v>
      </c>
      <c r="E26" s="145">
        <v>180</v>
      </c>
      <c r="F26" s="146">
        <v>54754</v>
      </c>
      <c r="H26" s="145">
        <v>180</v>
      </c>
    </row>
    <row r="27" spans="1:10" x14ac:dyDescent="0.2">
      <c r="A27" s="144" t="s">
        <v>534</v>
      </c>
      <c r="B27" s="145">
        <v>10847</v>
      </c>
      <c r="C27" s="145">
        <v>681</v>
      </c>
      <c r="D27" s="145">
        <v>26899</v>
      </c>
      <c r="E27" s="145">
        <v>15436</v>
      </c>
      <c r="F27" s="146">
        <v>53863</v>
      </c>
      <c r="H27" s="145">
        <v>15436</v>
      </c>
    </row>
    <row r="28" spans="1:10" x14ac:dyDescent="0.2">
      <c r="A28" s="144" t="s">
        <v>535</v>
      </c>
      <c r="B28" s="145">
        <v>-20543</v>
      </c>
      <c r="C28" s="145">
        <v>-1006</v>
      </c>
      <c r="D28" s="145">
        <v>-76652</v>
      </c>
      <c r="E28" s="145">
        <v>-36416</v>
      </c>
      <c r="F28" s="146">
        <v>-134617</v>
      </c>
      <c r="H28" s="159">
        <v>-35416</v>
      </c>
      <c r="J28" s="100">
        <v>-1000000</v>
      </c>
    </row>
    <row r="29" spans="1:10" x14ac:dyDescent="0.2">
      <c r="A29" s="144" t="s">
        <v>536</v>
      </c>
      <c r="B29" s="145">
        <v>0</v>
      </c>
      <c r="C29" s="145">
        <v>0</v>
      </c>
      <c r="D29" s="145">
        <v>0</v>
      </c>
      <c r="E29" s="145">
        <v>0</v>
      </c>
      <c r="F29" s="146">
        <v>0</v>
      </c>
      <c r="H29" s="145">
        <v>0</v>
      </c>
    </row>
    <row r="30" spans="1:10" x14ac:dyDescent="0.2">
      <c r="A30" s="144" t="s">
        <v>537</v>
      </c>
      <c r="B30" s="145">
        <v>0</v>
      </c>
      <c r="C30" s="145">
        <v>31</v>
      </c>
      <c r="D30" s="145">
        <v>9123</v>
      </c>
      <c r="E30" s="147">
        <v>5547</v>
      </c>
      <c r="F30" s="146">
        <v>14701</v>
      </c>
      <c r="H30" s="147">
        <v>5547</v>
      </c>
    </row>
    <row r="31" spans="1:10" x14ac:dyDescent="0.2">
      <c r="A31" s="148" t="s">
        <v>538</v>
      </c>
      <c r="B31" s="149">
        <v>43670</v>
      </c>
      <c r="C31" s="149">
        <v>914</v>
      </c>
      <c r="D31" s="149">
        <v>-40630</v>
      </c>
      <c r="E31" s="149">
        <v>-15253</v>
      </c>
      <c r="F31" s="150">
        <v>-11299</v>
      </c>
      <c r="H31" s="149">
        <v>-14253</v>
      </c>
    </row>
    <row r="32" spans="1:10" x14ac:dyDescent="0.2">
      <c r="A32" s="148" t="s">
        <v>539</v>
      </c>
      <c r="B32" s="151">
        <v>3236</v>
      </c>
      <c r="C32" s="151">
        <v>0</v>
      </c>
      <c r="D32" s="151">
        <v>0</v>
      </c>
      <c r="E32" s="151">
        <v>210</v>
      </c>
      <c r="F32" s="152">
        <v>3446</v>
      </c>
      <c r="H32" s="151"/>
    </row>
    <row r="33" spans="1:8" x14ac:dyDescent="0.2">
      <c r="A33" s="153" t="s">
        <v>540</v>
      </c>
      <c r="B33" s="154">
        <v>46906</v>
      </c>
      <c r="C33" s="154">
        <v>914</v>
      </c>
      <c r="D33" s="154">
        <v>-40630</v>
      </c>
      <c r="E33" s="154">
        <v>-15043</v>
      </c>
      <c r="F33" s="155">
        <v>-7853</v>
      </c>
      <c r="H33" s="154"/>
    </row>
    <row r="34" spans="1:8" x14ac:dyDescent="0.2">
      <c r="A34" s="156" t="s">
        <v>541</v>
      </c>
      <c r="B34" s="157">
        <v>2772</v>
      </c>
      <c r="C34" s="157">
        <v>0</v>
      </c>
      <c r="D34" s="157">
        <v>0</v>
      </c>
      <c r="E34" s="157">
        <v>0</v>
      </c>
      <c r="F34" s="158">
        <v>2772</v>
      </c>
      <c r="H34" s="157"/>
    </row>
    <row r="35" spans="1:8" ht="15.75" x14ac:dyDescent="0.25">
      <c r="A35" s="141">
        <v>2025</v>
      </c>
      <c r="B35" s="142"/>
      <c r="C35" s="142"/>
      <c r="D35" s="142"/>
      <c r="E35" s="142"/>
      <c r="F35" s="143"/>
    </row>
    <row r="36" spans="1:8" x14ac:dyDescent="0.2">
      <c r="A36" s="144" t="s">
        <v>533</v>
      </c>
      <c r="B36" s="145">
        <v>52666</v>
      </c>
      <c r="C36" s="145">
        <v>1238</v>
      </c>
      <c r="D36" s="145">
        <v>0</v>
      </c>
      <c r="E36" s="145">
        <v>177</v>
      </c>
      <c r="F36" s="146">
        <v>54081</v>
      </c>
      <c r="H36" s="145">
        <v>177</v>
      </c>
    </row>
    <row r="37" spans="1:8" x14ac:dyDescent="0.2">
      <c r="A37" s="144" t="s">
        <v>534</v>
      </c>
      <c r="B37" s="145">
        <v>13036</v>
      </c>
      <c r="C37" s="145">
        <v>709</v>
      </c>
      <c r="D37" s="145">
        <v>26233</v>
      </c>
      <c r="E37" s="145">
        <v>15165</v>
      </c>
      <c r="F37" s="146">
        <v>55143</v>
      </c>
      <c r="H37" s="145">
        <v>15165</v>
      </c>
    </row>
    <row r="38" spans="1:8" x14ac:dyDescent="0.2">
      <c r="A38" s="144" t="s">
        <v>535</v>
      </c>
      <c r="B38" s="145">
        <v>-24903</v>
      </c>
      <c r="C38" s="145">
        <v>-1057</v>
      </c>
      <c r="D38" s="145">
        <v>-78142</v>
      </c>
      <c r="E38" s="145">
        <v>-37075</v>
      </c>
      <c r="F38" s="146">
        <v>-141177</v>
      </c>
      <c r="H38" s="145">
        <v>-37075</v>
      </c>
    </row>
    <row r="39" spans="1:8" x14ac:dyDescent="0.2">
      <c r="A39" s="144" t="s">
        <v>536</v>
      </c>
      <c r="B39" s="145">
        <v>0</v>
      </c>
      <c r="C39" s="145">
        <v>0</v>
      </c>
      <c r="D39" s="145">
        <v>0</v>
      </c>
      <c r="E39" s="145">
        <v>0</v>
      </c>
      <c r="F39" s="146">
        <v>0</v>
      </c>
      <c r="H39" s="145">
        <v>0</v>
      </c>
    </row>
    <row r="40" spans="1:8" x14ac:dyDescent="0.2">
      <c r="A40" s="144" t="s">
        <v>537</v>
      </c>
      <c r="B40" s="145">
        <v>0</v>
      </c>
      <c r="C40" s="145">
        <v>38</v>
      </c>
      <c r="D40" s="145">
        <v>9033</v>
      </c>
      <c r="E40" s="147">
        <v>5525</v>
      </c>
      <c r="F40" s="146">
        <v>14596</v>
      </c>
      <c r="H40" s="147">
        <v>5525</v>
      </c>
    </row>
    <row r="41" spans="1:8" x14ac:dyDescent="0.2">
      <c r="A41" s="148" t="s">
        <v>538</v>
      </c>
      <c r="B41" s="149">
        <v>40799</v>
      </c>
      <c r="C41" s="149">
        <v>928</v>
      </c>
      <c r="D41" s="149">
        <v>-42876</v>
      </c>
      <c r="E41" s="149">
        <v>-16208</v>
      </c>
      <c r="F41" s="150">
        <v>-17357</v>
      </c>
      <c r="H41" s="149">
        <v>-16208</v>
      </c>
    </row>
    <row r="42" spans="1:8" x14ac:dyDescent="0.2">
      <c r="A42" s="148" t="s">
        <v>539</v>
      </c>
      <c r="B42" s="151">
        <v>3794</v>
      </c>
      <c r="C42" s="151">
        <v>0</v>
      </c>
      <c r="D42" s="151">
        <v>0</v>
      </c>
      <c r="E42" s="151">
        <v>194</v>
      </c>
      <c r="F42" s="152">
        <v>3988</v>
      </c>
      <c r="H42" s="151"/>
    </row>
    <row r="43" spans="1:8" x14ac:dyDescent="0.2">
      <c r="A43" s="153" t="s">
        <v>540</v>
      </c>
      <c r="B43" s="154">
        <v>44593</v>
      </c>
      <c r="C43" s="154">
        <v>928</v>
      </c>
      <c r="D43" s="154">
        <v>-42876</v>
      </c>
      <c r="E43" s="154">
        <v>-16014</v>
      </c>
      <c r="F43" s="155">
        <v>-13369</v>
      </c>
      <c r="H43" s="154"/>
    </row>
    <row r="44" spans="1:8" x14ac:dyDescent="0.2">
      <c r="A44" s="156" t="s">
        <v>541</v>
      </c>
      <c r="B44" s="157">
        <v>2739</v>
      </c>
      <c r="C44" s="157">
        <v>0</v>
      </c>
      <c r="D44" s="157">
        <v>0</v>
      </c>
      <c r="E44" s="157">
        <v>0</v>
      </c>
      <c r="F44" s="158">
        <v>2739</v>
      </c>
      <c r="H44" s="157"/>
    </row>
    <row r="45" spans="1:8" ht="15.75" x14ac:dyDescent="0.25">
      <c r="A45" s="141">
        <v>2026</v>
      </c>
      <c r="B45" s="142"/>
      <c r="C45" s="142"/>
      <c r="D45" s="142"/>
      <c r="E45" s="142"/>
      <c r="F45" s="143"/>
    </row>
    <row r="46" spans="1:8" x14ac:dyDescent="0.2">
      <c r="A46" s="144" t="s">
        <v>533</v>
      </c>
      <c r="B46" s="145">
        <v>51532</v>
      </c>
      <c r="C46" s="145">
        <v>1269</v>
      </c>
      <c r="D46" s="145">
        <v>0</v>
      </c>
      <c r="E46" s="145">
        <v>171</v>
      </c>
      <c r="F46" s="146">
        <v>52972</v>
      </c>
      <c r="H46" s="145">
        <v>171</v>
      </c>
    </row>
    <row r="47" spans="1:8" x14ac:dyDescent="0.2">
      <c r="A47" s="144" t="s">
        <v>534</v>
      </c>
      <c r="B47" s="145">
        <v>15212</v>
      </c>
      <c r="C47" s="145">
        <v>736</v>
      </c>
      <c r="D47" s="145">
        <v>25539</v>
      </c>
      <c r="E47" s="145">
        <v>14877</v>
      </c>
      <c r="F47" s="146">
        <v>56364</v>
      </c>
      <c r="H47" s="145">
        <v>14877</v>
      </c>
    </row>
    <row r="48" spans="1:8" x14ac:dyDescent="0.2">
      <c r="A48" s="144" t="s">
        <v>535</v>
      </c>
      <c r="B48" s="145">
        <v>-29107</v>
      </c>
      <c r="C48" s="145">
        <v>-1107</v>
      </c>
      <c r="D48" s="145">
        <v>-79697</v>
      </c>
      <c r="E48" s="145">
        <v>-37755</v>
      </c>
      <c r="F48" s="146">
        <v>-147666</v>
      </c>
      <c r="H48" s="145">
        <v>-37755</v>
      </c>
    </row>
    <row r="49" spans="1:8" x14ac:dyDescent="0.2">
      <c r="A49" s="144" t="s">
        <v>536</v>
      </c>
      <c r="B49" s="145">
        <v>0</v>
      </c>
      <c r="C49" s="145">
        <v>0</v>
      </c>
      <c r="D49" s="145">
        <v>0</v>
      </c>
      <c r="E49" s="145">
        <v>0</v>
      </c>
      <c r="F49" s="146">
        <v>0</v>
      </c>
      <c r="H49" s="145">
        <v>0</v>
      </c>
    </row>
    <row r="50" spans="1:8" x14ac:dyDescent="0.2">
      <c r="A50" s="144" t="s">
        <v>537</v>
      </c>
      <c r="B50" s="145">
        <v>0</v>
      </c>
      <c r="C50" s="145">
        <v>45</v>
      </c>
      <c r="D50" s="145">
        <v>8922</v>
      </c>
      <c r="E50" s="147">
        <v>5505</v>
      </c>
      <c r="F50" s="146">
        <v>14472</v>
      </c>
      <c r="H50" s="147">
        <v>5505</v>
      </c>
    </row>
    <row r="51" spans="1:8" x14ac:dyDescent="0.2">
      <c r="A51" s="148" t="s">
        <v>538</v>
      </c>
      <c r="B51" s="149">
        <v>37637</v>
      </c>
      <c r="C51" s="149">
        <v>943</v>
      </c>
      <c r="D51" s="149">
        <v>-45236</v>
      </c>
      <c r="E51" s="149">
        <v>-17202</v>
      </c>
      <c r="F51" s="150">
        <v>-23858</v>
      </c>
      <c r="H51" s="149">
        <v>-17202</v>
      </c>
    </row>
    <row r="52" spans="1:8" x14ac:dyDescent="0.2">
      <c r="A52" s="148" t="s">
        <v>539</v>
      </c>
      <c r="B52" s="151">
        <v>4515</v>
      </c>
      <c r="C52" s="151">
        <v>0</v>
      </c>
      <c r="D52" s="151">
        <v>0</v>
      </c>
      <c r="E52" s="151">
        <v>179</v>
      </c>
      <c r="F52" s="152">
        <v>4694</v>
      </c>
      <c r="H52" s="151"/>
    </row>
    <row r="53" spans="1:8" x14ac:dyDescent="0.2">
      <c r="A53" s="153" t="s">
        <v>540</v>
      </c>
      <c r="B53" s="154">
        <v>42152</v>
      </c>
      <c r="C53" s="154">
        <v>943</v>
      </c>
      <c r="D53" s="154">
        <v>-45236</v>
      </c>
      <c r="E53" s="154">
        <v>-17023</v>
      </c>
      <c r="F53" s="155">
        <v>-19164</v>
      </c>
      <c r="H53" s="154"/>
    </row>
    <row r="54" spans="1:8" x14ac:dyDescent="0.2">
      <c r="A54" s="156" t="s">
        <v>541</v>
      </c>
      <c r="B54" s="157">
        <v>2806</v>
      </c>
      <c r="C54" s="157">
        <v>0</v>
      </c>
      <c r="D54" s="157">
        <v>0</v>
      </c>
      <c r="E54" s="157">
        <v>0</v>
      </c>
      <c r="F54" s="158">
        <v>2806</v>
      </c>
      <c r="H54" s="157"/>
    </row>
    <row r="55" spans="1:8" ht="15.75" x14ac:dyDescent="0.25">
      <c r="A55" s="141">
        <v>2027</v>
      </c>
      <c r="B55" s="142"/>
      <c r="C55" s="142"/>
      <c r="D55" s="142"/>
      <c r="E55" s="142"/>
      <c r="F55" s="143"/>
    </row>
    <row r="56" spans="1:8" x14ac:dyDescent="0.2">
      <c r="A56" s="144" t="s">
        <v>533</v>
      </c>
      <c r="B56" s="145">
        <v>52837</v>
      </c>
      <c r="C56" s="145">
        <v>1300</v>
      </c>
      <c r="D56" s="145">
        <v>0</v>
      </c>
      <c r="E56" s="145">
        <v>168</v>
      </c>
      <c r="F56" s="146">
        <v>54305</v>
      </c>
      <c r="H56" s="145">
        <v>168</v>
      </c>
    </row>
    <row r="57" spans="1:8" x14ac:dyDescent="0.2">
      <c r="A57" s="144" t="s">
        <v>534</v>
      </c>
      <c r="B57" s="145">
        <v>17354</v>
      </c>
      <c r="C57" s="145">
        <v>761</v>
      </c>
      <c r="D57" s="145">
        <v>24818</v>
      </c>
      <c r="E57" s="145">
        <v>14573</v>
      </c>
      <c r="F57" s="146">
        <v>57506</v>
      </c>
      <c r="H57" s="145">
        <v>14573</v>
      </c>
    </row>
    <row r="58" spans="1:8" x14ac:dyDescent="0.2">
      <c r="A58" s="144" t="s">
        <v>535</v>
      </c>
      <c r="B58" s="145">
        <v>-33500</v>
      </c>
      <c r="C58" s="145">
        <v>-1157</v>
      </c>
      <c r="D58" s="145">
        <v>-81326</v>
      </c>
      <c r="E58" s="145">
        <v>-38454</v>
      </c>
      <c r="F58" s="146">
        <v>-154437</v>
      </c>
      <c r="H58" s="145">
        <v>-38454</v>
      </c>
    </row>
    <row r="59" spans="1:8" x14ac:dyDescent="0.2">
      <c r="A59" s="144" t="s">
        <v>536</v>
      </c>
      <c r="B59" s="145">
        <v>0</v>
      </c>
      <c r="C59" s="145">
        <v>0</v>
      </c>
      <c r="D59" s="145">
        <v>0</v>
      </c>
      <c r="E59" s="145">
        <v>0</v>
      </c>
      <c r="F59" s="146">
        <v>0</v>
      </c>
      <c r="H59" s="145"/>
    </row>
    <row r="60" spans="1:8" x14ac:dyDescent="0.2">
      <c r="A60" s="144" t="s">
        <v>537</v>
      </c>
      <c r="B60" s="145">
        <v>0</v>
      </c>
      <c r="C60" s="145">
        <v>51</v>
      </c>
      <c r="D60" s="145">
        <v>8790</v>
      </c>
      <c r="E60" s="147">
        <v>5490</v>
      </c>
      <c r="F60" s="146">
        <v>14331</v>
      </c>
      <c r="H60" s="147">
        <v>5490</v>
      </c>
    </row>
    <row r="61" spans="1:8" x14ac:dyDescent="0.2">
      <c r="A61" s="148" t="s">
        <v>538</v>
      </c>
      <c r="B61" s="149">
        <v>36691</v>
      </c>
      <c r="C61" s="149">
        <v>955</v>
      </c>
      <c r="D61" s="149">
        <v>-47718</v>
      </c>
      <c r="E61" s="149">
        <v>-18223</v>
      </c>
      <c r="F61" s="150">
        <v>-28295</v>
      </c>
      <c r="H61" s="149">
        <v>-18223</v>
      </c>
    </row>
    <row r="62" spans="1:8" x14ac:dyDescent="0.2">
      <c r="A62" s="148" t="s">
        <v>539</v>
      </c>
      <c r="B62" s="151">
        <v>5468</v>
      </c>
      <c r="C62" s="151">
        <v>0</v>
      </c>
      <c r="D62" s="151">
        <v>0</v>
      </c>
      <c r="E62" s="151">
        <v>165</v>
      </c>
      <c r="F62" s="152">
        <v>5633</v>
      </c>
      <c r="H62" s="151"/>
    </row>
    <row r="63" spans="1:8" x14ac:dyDescent="0.2">
      <c r="A63" s="153" t="s">
        <v>540</v>
      </c>
      <c r="B63" s="154">
        <v>42159</v>
      </c>
      <c r="C63" s="154">
        <v>955</v>
      </c>
      <c r="D63" s="154">
        <v>-47718</v>
      </c>
      <c r="E63" s="154">
        <v>-18058</v>
      </c>
      <c r="F63" s="155">
        <v>-22662</v>
      </c>
      <c r="H63" s="154"/>
    </row>
    <row r="64" spans="1:8" x14ac:dyDescent="0.2">
      <c r="A64" s="156" t="s">
        <v>541</v>
      </c>
      <c r="B64" s="157">
        <v>2874</v>
      </c>
      <c r="C64" s="157">
        <v>0</v>
      </c>
      <c r="D64" s="157">
        <v>0</v>
      </c>
      <c r="E64" s="157">
        <v>0</v>
      </c>
      <c r="F64" s="158">
        <v>2874</v>
      </c>
      <c r="H64" s="157"/>
    </row>
    <row r="65" spans="1:8" ht="15.75" x14ac:dyDescent="0.25">
      <c r="A65" s="141">
        <v>2028</v>
      </c>
      <c r="B65" s="142"/>
      <c r="C65" s="142"/>
      <c r="D65" s="142"/>
      <c r="E65" s="142"/>
      <c r="F65" s="143"/>
    </row>
    <row r="66" spans="1:8" x14ac:dyDescent="0.2">
      <c r="A66" s="144" t="s">
        <v>533</v>
      </c>
      <c r="B66" s="145">
        <v>54231</v>
      </c>
      <c r="C66" s="145">
        <v>1333</v>
      </c>
      <c r="D66" s="145">
        <v>0</v>
      </c>
      <c r="E66" s="145">
        <v>164</v>
      </c>
      <c r="F66" s="146">
        <v>55728</v>
      </c>
      <c r="H66" s="145">
        <v>164</v>
      </c>
    </row>
    <row r="67" spans="1:8" x14ac:dyDescent="0.2">
      <c r="A67" s="144" t="s">
        <v>534</v>
      </c>
      <c r="B67" s="145">
        <v>19559</v>
      </c>
      <c r="C67" s="145">
        <v>784</v>
      </c>
      <c r="D67" s="145">
        <v>24073</v>
      </c>
      <c r="E67" s="145">
        <v>14255</v>
      </c>
      <c r="F67" s="146">
        <v>58671</v>
      </c>
      <c r="H67" s="145">
        <v>14255</v>
      </c>
    </row>
    <row r="68" spans="1:8" x14ac:dyDescent="0.2">
      <c r="A68" s="144" t="s">
        <v>535</v>
      </c>
      <c r="B68" s="145">
        <v>-38146</v>
      </c>
      <c r="C68" s="145">
        <v>-1206</v>
      </c>
      <c r="D68" s="145">
        <v>-83040</v>
      </c>
      <c r="E68" s="145">
        <v>-39180</v>
      </c>
      <c r="F68" s="146">
        <v>-161572</v>
      </c>
      <c r="H68" s="145">
        <v>-39180</v>
      </c>
    </row>
    <row r="69" spans="1:8" x14ac:dyDescent="0.2">
      <c r="A69" s="144" t="s">
        <v>536</v>
      </c>
      <c r="B69" s="145">
        <v>0</v>
      </c>
      <c r="C69" s="145">
        <v>0</v>
      </c>
      <c r="D69" s="145">
        <v>0</v>
      </c>
      <c r="E69" s="145">
        <v>0</v>
      </c>
      <c r="F69" s="146">
        <v>0</v>
      </c>
      <c r="H69" s="145">
        <v>0</v>
      </c>
    </row>
    <row r="70" spans="1:8" x14ac:dyDescent="0.2">
      <c r="A70" s="144" t="s">
        <v>537</v>
      </c>
      <c r="B70" s="145">
        <v>0</v>
      </c>
      <c r="C70" s="145">
        <v>58</v>
      </c>
      <c r="D70" s="145">
        <v>8639</v>
      </c>
      <c r="E70" s="147">
        <v>5480</v>
      </c>
      <c r="F70" s="146">
        <v>14177</v>
      </c>
      <c r="H70" s="147">
        <v>5480</v>
      </c>
    </row>
    <row r="71" spans="1:8" x14ac:dyDescent="0.2">
      <c r="A71" s="148" t="s">
        <v>538</v>
      </c>
      <c r="B71" s="149">
        <v>35644</v>
      </c>
      <c r="C71" s="149">
        <v>969</v>
      </c>
      <c r="D71" s="149">
        <v>-50328</v>
      </c>
      <c r="E71" s="149">
        <v>-19281</v>
      </c>
      <c r="F71" s="150">
        <v>-32996</v>
      </c>
      <c r="H71" s="149">
        <v>-19281</v>
      </c>
    </row>
    <row r="72" spans="1:8" x14ac:dyDescent="0.2">
      <c r="A72" s="148" t="s">
        <v>539</v>
      </c>
      <c r="B72" s="151">
        <v>5595</v>
      </c>
      <c r="C72" s="151">
        <v>0</v>
      </c>
      <c r="D72" s="151">
        <v>0</v>
      </c>
      <c r="E72" s="151">
        <v>152</v>
      </c>
      <c r="F72" s="152">
        <v>5747</v>
      </c>
      <c r="H72" s="151"/>
    </row>
    <row r="73" spans="1:8" x14ac:dyDescent="0.2">
      <c r="A73" s="153" t="s">
        <v>540</v>
      </c>
      <c r="B73" s="154">
        <v>41239</v>
      </c>
      <c r="C73" s="154">
        <v>969</v>
      </c>
      <c r="D73" s="154">
        <v>-50328</v>
      </c>
      <c r="E73" s="154">
        <v>-19129</v>
      </c>
      <c r="F73" s="155">
        <v>-27249</v>
      </c>
      <c r="H73" s="154"/>
    </row>
    <row r="74" spans="1:8" x14ac:dyDescent="0.2">
      <c r="A74" s="156" t="s">
        <v>541</v>
      </c>
      <c r="B74" s="157">
        <v>2938</v>
      </c>
      <c r="C74" s="157">
        <v>0</v>
      </c>
      <c r="D74" s="157">
        <v>0</v>
      </c>
      <c r="E74" s="157">
        <v>0</v>
      </c>
      <c r="F74" s="158">
        <v>2938</v>
      </c>
      <c r="H74" s="157"/>
    </row>
    <row r="75" spans="1:8" ht="15.75" x14ac:dyDescent="0.25">
      <c r="A75" s="141">
        <v>2029</v>
      </c>
      <c r="B75" s="142"/>
      <c r="C75" s="142"/>
      <c r="D75" s="142"/>
      <c r="E75" s="142"/>
      <c r="F75" s="143"/>
    </row>
    <row r="76" spans="1:8" x14ac:dyDescent="0.2">
      <c r="A76" s="144" t="s">
        <v>533</v>
      </c>
      <c r="B76" s="145">
        <v>55666</v>
      </c>
      <c r="C76" s="145">
        <v>1366</v>
      </c>
      <c r="D76" s="145">
        <v>0</v>
      </c>
      <c r="E76" s="145">
        <v>159</v>
      </c>
      <c r="F76" s="146">
        <v>57191</v>
      </c>
      <c r="H76" s="145">
        <v>159</v>
      </c>
    </row>
    <row r="77" spans="1:8" x14ac:dyDescent="0.2">
      <c r="A77" s="144" t="s">
        <v>534</v>
      </c>
      <c r="B77" s="145">
        <v>21833</v>
      </c>
      <c r="C77" s="145">
        <v>805</v>
      </c>
      <c r="D77" s="145">
        <v>23309</v>
      </c>
      <c r="E77" s="145">
        <v>13923</v>
      </c>
      <c r="F77" s="146">
        <v>59870</v>
      </c>
      <c r="H77" s="145">
        <v>13923</v>
      </c>
    </row>
    <row r="78" spans="1:8" x14ac:dyDescent="0.2">
      <c r="A78" s="144" t="s">
        <v>535</v>
      </c>
      <c r="B78" s="145">
        <v>-43056</v>
      </c>
      <c r="C78" s="145">
        <v>-1254</v>
      </c>
      <c r="D78" s="145">
        <v>-84851</v>
      </c>
      <c r="E78" s="145">
        <v>-39939</v>
      </c>
      <c r="F78" s="146">
        <v>-169100</v>
      </c>
      <c r="H78" s="145">
        <v>-39939</v>
      </c>
    </row>
    <row r="79" spans="1:8" x14ac:dyDescent="0.2">
      <c r="A79" s="144" t="s">
        <v>536</v>
      </c>
      <c r="B79" s="145">
        <v>0</v>
      </c>
      <c r="C79" s="145">
        <v>0</v>
      </c>
      <c r="D79" s="145">
        <v>0</v>
      </c>
      <c r="E79" s="145">
        <v>0</v>
      </c>
      <c r="F79" s="146">
        <v>0</v>
      </c>
      <c r="H79" s="145">
        <v>0</v>
      </c>
    </row>
    <row r="80" spans="1:8" x14ac:dyDescent="0.2">
      <c r="A80" s="144" t="s">
        <v>537</v>
      </c>
      <c r="B80" s="145">
        <v>0</v>
      </c>
      <c r="C80" s="145">
        <v>63</v>
      </c>
      <c r="D80" s="145">
        <v>8467</v>
      </c>
      <c r="E80" s="147">
        <v>5471</v>
      </c>
      <c r="F80" s="146">
        <v>14001</v>
      </c>
      <c r="H80" s="147">
        <v>5471</v>
      </c>
    </row>
    <row r="81" spans="1:8" x14ac:dyDescent="0.2">
      <c r="A81" s="148" t="s">
        <v>538</v>
      </c>
      <c r="B81" s="149">
        <v>34443</v>
      </c>
      <c r="C81" s="149">
        <v>980</v>
      </c>
      <c r="D81" s="149">
        <v>-53075</v>
      </c>
      <c r="E81" s="149">
        <v>-20386</v>
      </c>
      <c r="F81" s="150">
        <v>-38038</v>
      </c>
      <c r="H81" s="149">
        <v>-20386</v>
      </c>
    </row>
    <row r="82" spans="1:8" x14ac:dyDescent="0.2">
      <c r="A82" s="148" t="s">
        <v>539</v>
      </c>
      <c r="B82" s="151">
        <v>5692</v>
      </c>
      <c r="C82" s="151">
        <v>0</v>
      </c>
      <c r="D82" s="151">
        <v>0</v>
      </c>
      <c r="E82" s="151">
        <v>140</v>
      </c>
      <c r="F82" s="152">
        <v>5832</v>
      </c>
      <c r="H82" s="151"/>
    </row>
    <row r="83" spans="1:8" x14ac:dyDescent="0.2">
      <c r="A83" s="153" t="s">
        <v>540</v>
      </c>
      <c r="B83" s="154">
        <v>40135</v>
      </c>
      <c r="C83" s="154">
        <v>980</v>
      </c>
      <c r="D83" s="154">
        <v>-53075</v>
      </c>
      <c r="E83" s="154">
        <v>-20246</v>
      </c>
      <c r="F83" s="155">
        <v>-32206</v>
      </c>
      <c r="H83" s="154"/>
    </row>
    <row r="84" spans="1:8" x14ac:dyDescent="0.2">
      <c r="A84" s="156" t="s">
        <v>541</v>
      </c>
      <c r="B84" s="157">
        <v>3010</v>
      </c>
      <c r="C84" s="157">
        <v>0</v>
      </c>
      <c r="D84" s="157">
        <v>0</v>
      </c>
      <c r="E84" s="157">
        <v>0</v>
      </c>
      <c r="F84" s="158">
        <v>3010</v>
      </c>
      <c r="H84" s="157"/>
    </row>
    <row r="85" spans="1:8" ht="15" x14ac:dyDescent="0.25">
      <c r="A85" s="160" t="s">
        <v>542</v>
      </c>
      <c r="B85" s="136"/>
      <c r="C85" s="136"/>
      <c r="D85" s="136"/>
      <c r="E85" s="136"/>
      <c r="F85" s="136"/>
    </row>
    <row r="86" spans="1:8" ht="15" x14ac:dyDescent="0.25">
      <c r="A86" s="136"/>
      <c r="B86" s="136"/>
      <c r="C86" s="136"/>
      <c r="D86" s="136"/>
      <c r="E86" s="136"/>
      <c r="F86" s="136"/>
    </row>
    <row r="87" spans="1:8" ht="27" thickBot="1" x14ac:dyDescent="0.3">
      <c r="A87" s="161" t="s">
        <v>543</v>
      </c>
      <c r="B87" s="162" t="s">
        <v>527</v>
      </c>
      <c r="C87" s="162" t="s">
        <v>528</v>
      </c>
      <c r="D87" s="162" t="s">
        <v>529</v>
      </c>
      <c r="E87" s="162" t="s">
        <v>530</v>
      </c>
      <c r="F87" s="136"/>
    </row>
    <row r="88" spans="1:8" x14ac:dyDescent="0.2">
      <c r="A88" s="160" t="s">
        <v>544</v>
      </c>
      <c r="B88" s="163">
        <v>3.5610918118662439E-2</v>
      </c>
      <c r="C88" s="163">
        <v>3.3942910735627468E-2</v>
      </c>
      <c r="D88" s="163">
        <v>3.3825276764390427E-2</v>
      </c>
      <c r="E88" s="163">
        <v>3.4500000000000003E-2</v>
      </c>
      <c r="F88" s="164"/>
    </row>
    <row r="89" spans="1:8" x14ac:dyDescent="0.2">
      <c r="A89" s="160" t="s">
        <v>545</v>
      </c>
      <c r="B89" s="163">
        <v>3.0189599465128041E-2</v>
      </c>
      <c r="C89" s="163">
        <v>2.7805612889907235E-2</v>
      </c>
      <c r="D89" s="163">
        <v>2.7001470805282667E-2</v>
      </c>
      <c r="E89" s="163">
        <v>2.8000000000000001E-2</v>
      </c>
      <c r="F89" s="164"/>
    </row>
    <row r="90" spans="1:8" x14ac:dyDescent="0.2">
      <c r="A90" s="160" t="s">
        <v>546</v>
      </c>
      <c r="B90" s="163">
        <v>3.6622281482658607E-2</v>
      </c>
      <c r="C90" s="163">
        <v>3.5965626087844364E-2</v>
      </c>
      <c r="D90" s="163">
        <v>0</v>
      </c>
      <c r="E90" s="163">
        <v>3.6713925020032116E-2</v>
      </c>
      <c r="F90" s="165"/>
    </row>
    <row r="91" spans="1:8" x14ac:dyDescent="0.2">
      <c r="A91" s="160" t="s">
        <v>547</v>
      </c>
      <c r="B91" s="163">
        <v>3.2774041463841733E-2</v>
      </c>
      <c r="C91" s="163">
        <v>3.2460706976788253E-2</v>
      </c>
      <c r="D91" s="163">
        <v>0</v>
      </c>
      <c r="E91" s="163">
        <v>3.3940144981812269E-2</v>
      </c>
      <c r="F91" s="165"/>
    </row>
    <row r="92" spans="1:8" ht="63.75" x14ac:dyDescent="0.2">
      <c r="A92" s="166" t="s">
        <v>548</v>
      </c>
      <c r="B92" s="167" t="s">
        <v>549</v>
      </c>
      <c r="C92" s="168">
        <v>4.8000000000000001E-2</v>
      </c>
      <c r="D92" s="168">
        <v>6.6000000000000003E-2</v>
      </c>
      <c r="E92" s="168">
        <v>6.5000000000000002E-2</v>
      </c>
      <c r="F92" s="165"/>
    </row>
    <row r="93" spans="1:8" ht="63.75" x14ac:dyDescent="0.2">
      <c r="A93" s="166" t="s">
        <v>550</v>
      </c>
      <c r="B93" s="167" t="s">
        <v>549</v>
      </c>
      <c r="C93" s="168">
        <v>4.8000000000000001E-2</v>
      </c>
      <c r="D93" s="168">
        <v>6.6000000000000003E-2</v>
      </c>
      <c r="E93" s="168">
        <v>6.5000000000000002E-2</v>
      </c>
      <c r="F93" s="165"/>
    </row>
    <row r="94" spans="1:8" ht="25.5" x14ac:dyDescent="0.2">
      <c r="A94" s="160" t="s">
        <v>551</v>
      </c>
      <c r="B94" s="169" t="s">
        <v>552</v>
      </c>
      <c r="C94" s="170"/>
      <c r="D94" s="170"/>
      <c r="E94" s="170"/>
      <c r="F94" s="165"/>
    </row>
    <row r="95" spans="1:8" x14ac:dyDescent="0.2">
      <c r="A95" s="160" t="s">
        <v>553</v>
      </c>
      <c r="B95" s="171" t="s">
        <v>554</v>
      </c>
      <c r="C95" s="172"/>
      <c r="D95" s="172"/>
      <c r="E95" s="172"/>
      <c r="F95" s="165"/>
    </row>
    <row r="96" spans="1:8" ht="15" x14ac:dyDescent="0.25">
      <c r="A96" s="160" t="s">
        <v>555</v>
      </c>
      <c r="B96" s="173" t="s">
        <v>556</v>
      </c>
      <c r="C96" s="174"/>
      <c r="D96" s="174"/>
      <c r="E96" s="174"/>
      <c r="F96" s="136"/>
    </row>
    <row r="98" spans="1:1" x14ac:dyDescent="0.2">
      <c r="A98" s="160" t="s">
        <v>557</v>
      </c>
    </row>
  </sheetData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8DDF-3D69-44BC-BA36-28875ACE74F5}">
  <sheetPr codeName="Sheet3"/>
  <dimension ref="A1:F37"/>
  <sheetViews>
    <sheetView showGridLines="0" zoomScaleNormal="100" workbookViewId="0">
      <selection activeCell="C10" sqref="C10"/>
    </sheetView>
  </sheetViews>
  <sheetFormatPr defaultRowHeight="15" x14ac:dyDescent="0.25"/>
  <cols>
    <col min="1" max="1" width="27.140625" bestFit="1" customWidth="1"/>
    <col min="2" max="2" width="37.28515625" bestFit="1" customWidth="1"/>
    <col min="3" max="6" width="29.42578125" style="6" bestFit="1" customWidth="1"/>
  </cols>
  <sheetData>
    <row r="1" spans="1:6" x14ac:dyDescent="0.25">
      <c r="A1" s="14"/>
      <c r="B1" s="14"/>
      <c r="C1" s="2" t="s">
        <v>4</v>
      </c>
      <c r="D1" s="2" t="s">
        <v>5</v>
      </c>
      <c r="E1" s="2" t="s">
        <v>27</v>
      </c>
      <c r="F1" s="2" t="s">
        <v>45</v>
      </c>
    </row>
    <row r="2" spans="1:6" x14ac:dyDescent="0.25">
      <c r="A2" s="14"/>
      <c r="B2" s="14"/>
      <c r="C2" s="2" t="s">
        <v>25</v>
      </c>
      <c r="D2" s="2" t="s">
        <v>25</v>
      </c>
      <c r="E2" s="2" t="s">
        <v>25</v>
      </c>
      <c r="F2" s="2" t="s">
        <v>25</v>
      </c>
    </row>
    <row r="3" spans="1:6" x14ac:dyDescent="0.25">
      <c r="A3" s="14"/>
      <c r="B3" s="14"/>
      <c r="C3" s="2" t="s">
        <v>36</v>
      </c>
      <c r="D3" s="2" t="s">
        <v>36</v>
      </c>
      <c r="E3" s="2" t="s">
        <v>36</v>
      </c>
      <c r="F3" s="2" t="s">
        <v>36</v>
      </c>
    </row>
    <row r="4" spans="1:6" x14ac:dyDescent="0.25">
      <c r="A4" s="14"/>
      <c r="B4" s="14"/>
      <c r="C4" s="2" t="s">
        <v>44</v>
      </c>
      <c r="D4" s="2" t="s">
        <v>44</v>
      </c>
      <c r="E4" s="2" t="s">
        <v>44</v>
      </c>
      <c r="F4" s="2" t="s">
        <v>44</v>
      </c>
    </row>
    <row r="5" spans="1:6" x14ac:dyDescent="0.25">
      <c r="A5" s="14"/>
      <c r="B5" s="14"/>
      <c r="C5" s="2" t="s">
        <v>1</v>
      </c>
      <c r="D5" s="2" t="s">
        <v>1</v>
      </c>
      <c r="E5" s="2" t="s">
        <v>1</v>
      </c>
      <c r="F5" s="2" t="s">
        <v>1</v>
      </c>
    </row>
    <row r="6" spans="1:6" x14ac:dyDescent="0.25">
      <c r="A6" s="14"/>
      <c r="B6" s="14"/>
      <c r="C6" s="2" t="s">
        <v>2</v>
      </c>
      <c r="D6" s="2" t="s">
        <v>2</v>
      </c>
      <c r="E6" s="2" t="s">
        <v>2</v>
      </c>
      <c r="F6" s="2" t="s">
        <v>2</v>
      </c>
    </row>
    <row r="7" spans="1:6" x14ac:dyDescent="0.25">
      <c r="A7" s="14"/>
      <c r="B7" s="14"/>
      <c r="C7" s="2" t="s">
        <v>3</v>
      </c>
      <c r="D7" s="2" t="s">
        <v>3</v>
      </c>
      <c r="E7" s="2" t="s">
        <v>3</v>
      </c>
      <c r="F7" s="2" t="s">
        <v>3</v>
      </c>
    </row>
    <row r="8" spans="1:6" x14ac:dyDescent="0.25">
      <c r="A8" s="14"/>
      <c r="B8" s="14"/>
      <c r="C8" s="2" t="s">
        <v>34</v>
      </c>
      <c r="D8" s="2" t="s">
        <v>34</v>
      </c>
      <c r="E8" s="2" t="s">
        <v>34</v>
      </c>
      <c r="F8" s="2" t="s">
        <v>34</v>
      </c>
    </row>
    <row r="9" spans="1:6" x14ac:dyDescent="0.25">
      <c r="A9" s="2" t="s">
        <v>7</v>
      </c>
      <c r="B9" s="2" t="s">
        <v>9</v>
      </c>
      <c r="C9" s="32">
        <v>107204576.80319001</v>
      </c>
      <c r="D9" s="32">
        <v>164786089.0462316</v>
      </c>
      <c r="E9" s="32">
        <v>0</v>
      </c>
      <c r="F9" s="32">
        <v>273555376.3967678</v>
      </c>
    </row>
    <row r="10" spans="1:6" x14ac:dyDescent="0.25">
      <c r="A10" s="2" t="s">
        <v>7</v>
      </c>
      <c r="B10" s="2" t="s">
        <v>26</v>
      </c>
      <c r="C10" s="32">
        <v>27389352.676130001</v>
      </c>
      <c r="D10" s="32">
        <v>42782022.345700003</v>
      </c>
      <c r="E10" s="32">
        <v>0</v>
      </c>
      <c r="F10" s="32">
        <v>71513564.423079997</v>
      </c>
    </row>
    <row r="11" spans="1:6" x14ac:dyDescent="0.25">
      <c r="A11" s="2" t="s">
        <v>7</v>
      </c>
      <c r="B11" s="2" t="s">
        <v>10</v>
      </c>
      <c r="C11" s="32">
        <v>0</v>
      </c>
      <c r="D11" s="32">
        <v>12963068.886288986</v>
      </c>
      <c r="E11" s="32">
        <v>2753625.56</v>
      </c>
      <c r="F11" s="32">
        <v>17089730.556498721</v>
      </c>
    </row>
    <row r="12" spans="1:6" x14ac:dyDescent="0.25">
      <c r="A12" s="2" t="s">
        <v>7</v>
      </c>
      <c r="B12" s="2" t="s">
        <v>8</v>
      </c>
      <c r="C12" s="32">
        <v>0</v>
      </c>
      <c r="D12" s="32">
        <v>1500.0000000008004</v>
      </c>
      <c r="E12" s="32">
        <v>-120723536.64386</v>
      </c>
      <c r="F12" s="32">
        <v>-120672036.64386</v>
      </c>
    </row>
    <row r="13" spans="1:6" x14ac:dyDescent="0.25">
      <c r="A13" s="2" t="s">
        <v>7</v>
      </c>
      <c r="B13" s="2" t="s">
        <v>23</v>
      </c>
      <c r="C13" s="32">
        <v>138689084.77262443</v>
      </c>
      <c r="D13" s="32">
        <v>288241957.52155393</v>
      </c>
      <c r="E13" s="32">
        <v>28951993.939316317</v>
      </c>
      <c r="F13" s="32">
        <v>463822511.3670615</v>
      </c>
    </row>
    <row r="14" spans="1:6" x14ac:dyDescent="0.25">
      <c r="A14" s="2" t="s">
        <v>30</v>
      </c>
      <c r="B14" s="2" t="s">
        <v>23</v>
      </c>
      <c r="C14" s="32">
        <v>372.88</v>
      </c>
      <c r="D14" s="32">
        <v>6146177.04</v>
      </c>
      <c r="E14" s="32">
        <v>0</v>
      </c>
      <c r="F14" s="32">
        <v>6276640.6600000001</v>
      </c>
    </row>
    <row r="15" spans="1:6" x14ac:dyDescent="0.25">
      <c r="A15" s="2" t="s">
        <v>37</v>
      </c>
      <c r="B15" s="2" t="s">
        <v>28</v>
      </c>
      <c r="C15" s="32">
        <v>0</v>
      </c>
      <c r="D15" s="32">
        <v>2177926.6</v>
      </c>
      <c r="E15" s="32">
        <v>0</v>
      </c>
      <c r="F15" s="32">
        <v>2177926.6</v>
      </c>
    </row>
    <row r="16" spans="1:6" x14ac:dyDescent="0.25">
      <c r="A16" s="2" t="s">
        <v>37</v>
      </c>
      <c r="B16" s="2" t="s">
        <v>29</v>
      </c>
      <c r="C16" s="32">
        <v>2916.5000000007512</v>
      </c>
      <c r="D16" s="32">
        <v>28540058.599999998</v>
      </c>
      <c r="E16" s="32">
        <v>0</v>
      </c>
      <c r="F16" s="32">
        <v>28781129.73</v>
      </c>
    </row>
    <row r="17" spans="1:6" x14ac:dyDescent="0.25">
      <c r="A17" s="2" t="s">
        <v>37</v>
      </c>
      <c r="B17" s="2" t="s">
        <v>38</v>
      </c>
      <c r="C17" s="32">
        <v>0</v>
      </c>
      <c r="D17" s="32">
        <v>9803515</v>
      </c>
      <c r="E17" s="32">
        <v>0</v>
      </c>
      <c r="F17" s="32">
        <v>10059695.27</v>
      </c>
    </row>
    <row r="18" spans="1:6" x14ac:dyDescent="0.25">
      <c r="A18" s="2" t="s">
        <v>37</v>
      </c>
      <c r="B18" s="2" t="s">
        <v>41</v>
      </c>
      <c r="C18" s="32">
        <v>-1.16E-10</v>
      </c>
      <c r="D18" s="32">
        <v>2973525.3000000003</v>
      </c>
      <c r="E18" s="32">
        <v>0</v>
      </c>
      <c r="F18" s="32">
        <v>3051455.73</v>
      </c>
    </row>
    <row r="19" spans="1:6" x14ac:dyDescent="0.25">
      <c r="A19" s="2" t="s">
        <v>37</v>
      </c>
      <c r="B19" s="2" t="s">
        <v>39</v>
      </c>
      <c r="C19" s="32">
        <v>-510434.97999999981</v>
      </c>
      <c r="D19" s="32">
        <v>16498303.4</v>
      </c>
      <c r="E19" s="32">
        <v>0</v>
      </c>
      <c r="F19" s="32">
        <v>16074529.74</v>
      </c>
    </row>
    <row r="20" spans="1:6" x14ac:dyDescent="0.25">
      <c r="A20" s="2" t="s">
        <v>37</v>
      </c>
      <c r="B20" s="2" t="s">
        <v>40</v>
      </c>
      <c r="C20" s="32">
        <v>0</v>
      </c>
      <c r="D20" s="32">
        <v>-3925756.0999999996</v>
      </c>
      <c r="E20" s="32">
        <v>0</v>
      </c>
      <c r="F20" s="32">
        <v>-3866961.01</v>
      </c>
    </row>
    <row r="21" spans="1:6" x14ac:dyDescent="0.25">
      <c r="A21" s="2" t="s">
        <v>7</v>
      </c>
      <c r="B21" s="2" t="s">
        <v>14</v>
      </c>
      <c r="C21" s="32">
        <v>0</v>
      </c>
      <c r="D21" s="32">
        <v>61872399.343333341</v>
      </c>
      <c r="E21" s="32">
        <v>0.01</v>
      </c>
      <c r="F21" s="32">
        <v>62544279.363333344</v>
      </c>
    </row>
    <row r="22" spans="1:6" x14ac:dyDescent="0.25">
      <c r="A22" s="2" t="s">
        <v>7</v>
      </c>
      <c r="B22" s="2" t="s">
        <v>15</v>
      </c>
      <c r="C22" s="32">
        <v>0</v>
      </c>
      <c r="D22" s="32">
        <v>2438499.3433333328</v>
      </c>
      <c r="E22" s="32">
        <v>0.01</v>
      </c>
      <c r="F22" s="32">
        <v>2438499.353333333</v>
      </c>
    </row>
    <row r="23" spans="1:6" x14ac:dyDescent="0.25">
      <c r="A23" s="2" t="s">
        <v>7</v>
      </c>
      <c r="B23" s="2" t="s">
        <v>16</v>
      </c>
      <c r="C23" s="32">
        <v>0</v>
      </c>
      <c r="D23" s="32">
        <v>4251999.3433333337</v>
      </c>
      <c r="E23" s="32">
        <v>0.01</v>
      </c>
      <c r="F23" s="32">
        <v>4315114.0300000012</v>
      </c>
    </row>
    <row r="24" spans="1:6" x14ac:dyDescent="0.25">
      <c r="A24" s="2" t="s">
        <v>7</v>
      </c>
      <c r="B24" s="2" t="s">
        <v>17</v>
      </c>
      <c r="C24" s="32">
        <v>0</v>
      </c>
      <c r="D24" s="32">
        <v>7775000.6766666668</v>
      </c>
      <c r="E24" s="32">
        <v>0.01</v>
      </c>
      <c r="F24" s="32">
        <v>7842188.6966666663</v>
      </c>
    </row>
    <row r="25" spans="1:6" x14ac:dyDescent="0.25">
      <c r="A25" s="2" t="s">
        <v>7</v>
      </c>
      <c r="B25" s="2" t="s">
        <v>18</v>
      </c>
      <c r="C25" s="32">
        <v>0</v>
      </c>
      <c r="D25" s="32">
        <v>254900.67666666672</v>
      </c>
      <c r="E25" s="32">
        <v>0.01</v>
      </c>
      <c r="F25" s="32">
        <v>252864.03000000006</v>
      </c>
    </row>
    <row r="26" spans="1:6" x14ac:dyDescent="0.25">
      <c r="A26" s="2" t="s">
        <v>7</v>
      </c>
      <c r="B26" s="2" t="s">
        <v>19</v>
      </c>
      <c r="C26" s="32">
        <v>0</v>
      </c>
      <c r="D26" s="32">
        <v>-948999.32333333325</v>
      </c>
      <c r="E26" s="32">
        <v>0.01</v>
      </c>
      <c r="F26" s="32">
        <v>-946962.6366666666</v>
      </c>
    </row>
    <row r="27" spans="1:6" x14ac:dyDescent="0.25">
      <c r="A27" s="2" t="s">
        <v>7</v>
      </c>
      <c r="B27" s="2" t="s">
        <v>20</v>
      </c>
      <c r="C27" s="32">
        <v>0</v>
      </c>
      <c r="D27" s="32">
        <v>-149834600.6566667</v>
      </c>
      <c r="E27" s="32">
        <v>0.01</v>
      </c>
      <c r="F27" s="32">
        <v>-151181415.63666669</v>
      </c>
    </row>
    <row r="28" spans="1:6" x14ac:dyDescent="0.25">
      <c r="A28" s="45" t="s">
        <v>7</v>
      </c>
      <c r="B28" s="45" t="s">
        <v>21</v>
      </c>
      <c r="C28" s="46">
        <v>0</v>
      </c>
      <c r="D28" s="46">
        <v>-1577499.323333333</v>
      </c>
      <c r="E28" s="46">
        <v>0.01</v>
      </c>
      <c r="F28" s="46">
        <v>-1577499.313333333</v>
      </c>
    </row>
    <row r="29" spans="1:6" x14ac:dyDescent="0.25">
      <c r="A29" s="42"/>
      <c r="B29" s="42"/>
      <c r="C29" s="42"/>
      <c r="D29" s="42"/>
      <c r="E29" s="42"/>
      <c r="F29" s="42"/>
    </row>
    <row r="30" spans="1:6" x14ac:dyDescent="0.25">
      <c r="A30" s="42"/>
      <c r="B30" s="42"/>
      <c r="C30" s="42"/>
      <c r="D30" s="42"/>
      <c r="E30" s="43">
        <f>SUM(C13:E28)</f>
        <v>441821340.6334945</v>
      </c>
      <c r="F30" s="44">
        <f>SUM(F13:F28)</f>
        <v>450063995.97372824</v>
      </c>
    </row>
    <row r="31" spans="1:6" x14ac:dyDescent="0.25">
      <c r="A31" s="42"/>
      <c r="B31" s="42" t="s">
        <v>345</v>
      </c>
      <c r="C31" s="42" t="s">
        <v>344</v>
      </c>
      <c r="D31" s="41"/>
      <c r="E31" s="43">
        <f>'5. A02000|STIP_SBC'!$D$18</f>
        <v>60714164.991599992</v>
      </c>
      <c r="F31" s="44">
        <f>'5. A02000|STIP_SBC'!$F$18</f>
        <v>62298874.622889996</v>
      </c>
    </row>
    <row r="32" spans="1:6" x14ac:dyDescent="0.25">
      <c r="A32" s="42"/>
      <c r="B32" s="42" t="s">
        <v>346</v>
      </c>
      <c r="C32" s="42"/>
      <c r="D32" s="42"/>
      <c r="E32" s="43">
        <f>-SUM(D14:D20)</f>
        <v>-62213749.839999989</v>
      </c>
      <c r="F32" s="44">
        <f>-SUM(D14:D20)</f>
        <v>-62213749.839999989</v>
      </c>
    </row>
    <row r="33" spans="1:6" x14ac:dyDescent="0.25">
      <c r="A33" s="42"/>
      <c r="B33" s="42"/>
      <c r="C33" s="42"/>
      <c r="D33" s="42"/>
      <c r="E33" s="43">
        <f>SUM(E30:E32)</f>
        <v>440321755.7850945</v>
      </c>
      <c r="F33" s="44">
        <f>SUM(F30:F32)</f>
        <v>450149120.75661826</v>
      </c>
    </row>
    <row r="34" spans="1:6" x14ac:dyDescent="0.25">
      <c r="A34" s="42"/>
      <c r="B34" s="42"/>
      <c r="C34" s="42"/>
      <c r="D34" s="42"/>
      <c r="E34" s="42"/>
      <c r="F34" s="44"/>
    </row>
    <row r="35" spans="1:6" x14ac:dyDescent="0.25">
      <c r="A35" s="42"/>
      <c r="B35" s="42"/>
      <c r="C35" s="42"/>
      <c r="D35" s="42"/>
      <c r="E35" s="42"/>
      <c r="F35" s="44">
        <v>450067198.11831462</v>
      </c>
    </row>
    <row r="36" spans="1:6" x14ac:dyDescent="0.25">
      <c r="A36" s="42"/>
      <c r="B36" s="42"/>
      <c r="C36" s="42"/>
      <c r="D36" s="42"/>
      <c r="E36" s="42"/>
      <c r="F36" s="44">
        <f>F35-F33</f>
        <v>-81922.638303637505</v>
      </c>
    </row>
    <row r="37" spans="1:6" x14ac:dyDescent="0.25">
      <c r="A37" s="33"/>
      <c r="B37" s="33"/>
      <c r="C37" s="41"/>
      <c r="D37" s="41"/>
      <c r="E37" s="41"/>
      <c r="F37" s="41"/>
    </row>
  </sheetData>
  <pageMargins left="0.7" right="0.7" top="0.75" bottom="0.75" header="0.3" footer="0.3"/>
  <pageSetup orientation="portrait" horizontalDpi="4294967293" verticalDpi="0" r:id="rId1"/>
  <customProperties>
    <customPr name="CellIDs" r:id="rId2"/>
    <customPr name="ConnName" r:id="rId3"/>
    <customPr name="ConnPOV" r:id="rId4"/>
    <customPr name="EpmWorksheetKeyString_GUID" r:id="rId5"/>
    <customPr name="HyperionPOVXML" r:id="rId6"/>
    <customPr name="HyperionXML" r:id="rId7"/>
    <customPr name="NameConnectionMap" r:id="rId8"/>
    <customPr name="POVPosition" r:id="rId9"/>
    <customPr name="SheetHasParityContent" r:id="rId10"/>
    <customPr name="SheetOptions" r:id="rId11"/>
    <customPr name="ShowPOV" r:id="rId12"/>
  </customProperties>
  <ignoredErrors>
    <ignoredError sqref="F30:F31" formulaRange="1"/>
    <ignoredError sqref="F3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527E1-20C6-46AA-A822-06052F862F3E}">
  <dimension ref="A1:X852"/>
  <sheetViews>
    <sheetView showGridLines="0" zoomScale="80" zoomScaleNormal="80" workbookViewId="0">
      <pane xSplit="1" ySplit="9" topLeftCell="B10" activePane="bottomRight" state="frozen"/>
      <selection activeCell="B855" sqref="B855"/>
      <selection pane="topRight" activeCell="B855" sqref="B855"/>
      <selection pane="bottomLeft" activeCell="B855" sqref="B855"/>
      <selection pane="bottomRight" activeCell="C42" sqref="C42"/>
    </sheetView>
  </sheetViews>
  <sheetFormatPr defaultRowHeight="15" x14ac:dyDescent="0.25"/>
  <cols>
    <col min="1" max="1" width="28.42578125" bestFit="1" customWidth="1"/>
    <col min="2" max="2" width="50.5703125" bestFit="1" customWidth="1"/>
    <col min="3" max="18" width="15.7109375" customWidth="1"/>
    <col min="19" max="19" width="37.85546875" customWidth="1"/>
    <col min="20" max="21" width="12.7109375" customWidth="1"/>
    <col min="22" max="22" width="15.5703125" customWidth="1"/>
    <col min="23" max="24" width="12.7109375" customWidth="1"/>
  </cols>
  <sheetData>
    <row r="1" spans="1:24" x14ac:dyDescent="0.25">
      <c r="A1" s="14"/>
      <c r="B1" s="14"/>
      <c r="C1" s="2" t="s">
        <v>2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2</v>
      </c>
      <c r="P1" s="2" t="s">
        <v>2</v>
      </c>
      <c r="Q1" s="2" t="s">
        <v>2</v>
      </c>
      <c r="R1" s="2" t="s">
        <v>2</v>
      </c>
      <c r="S1" s="2" t="s">
        <v>2</v>
      </c>
      <c r="T1" s="15"/>
      <c r="U1" s="15"/>
      <c r="V1" s="15"/>
    </row>
    <row r="2" spans="1:24" x14ac:dyDescent="0.25">
      <c r="A2" s="14"/>
      <c r="B2" s="14"/>
      <c r="C2" s="2" t="s">
        <v>117</v>
      </c>
      <c r="D2" s="2" t="s">
        <v>117</v>
      </c>
      <c r="E2" s="2" t="s">
        <v>117</v>
      </c>
      <c r="F2" s="2" t="s">
        <v>117</v>
      </c>
      <c r="G2" s="2" t="s">
        <v>117</v>
      </c>
      <c r="H2" s="2" t="s">
        <v>117</v>
      </c>
      <c r="I2" s="2" t="s">
        <v>117</v>
      </c>
      <c r="J2" s="2" t="s">
        <v>117</v>
      </c>
      <c r="K2" s="2" t="s">
        <v>117</v>
      </c>
      <c r="L2" s="2" t="s">
        <v>117</v>
      </c>
      <c r="M2" s="2" t="s">
        <v>117</v>
      </c>
      <c r="N2" s="2" t="s">
        <v>117</v>
      </c>
      <c r="O2" s="2" t="s">
        <v>117</v>
      </c>
      <c r="P2" s="2" t="s">
        <v>117</v>
      </c>
      <c r="Q2" s="2" t="s">
        <v>117</v>
      </c>
      <c r="R2" s="2" t="s">
        <v>117</v>
      </c>
      <c r="S2" s="2" t="s">
        <v>117</v>
      </c>
      <c r="T2" s="15"/>
      <c r="U2" s="15"/>
      <c r="V2" s="15"/>
    </row>
    <row r="3" spans="1:24" x14ac:dyDescent="0.25">
      <c r="A3" s="14"/>
      <c r="B3" s="14"/>
      <c r="C3" s="2" t="s">
        <v>25</v>
      </c>
      <c r="D3" s="2" t="s">
        <v>25</v>
      </c>
      <c r="E3" s="2" t="s">
        <v>25</v>
      </c>
      <c r="F3" s="2" t="s">
        <v>25</v>
      </c>
      <c r="G3" s="2" t="s">
        <v>25</v>
      </c>
      <c r="H3" s="2" t="s">
        <v>25</v>
      </c>
      <c r="I3" s="2" t="s">
        <v>25</v>
      </c>
      <c r="J3" s="2" t="s">
        <v>25</v>
      </c>
      <c r="K3" s="2" t="s">
        <v>25</v>
      </c>
      <c r="L3" s="2" t="s">
        <v>25</v>
      </c>
      <c r="M3" s="2" t="s">
        <v>25</v>
      </c>
      <c r="N3" s="2" t="s">
        <v>25</v>
      </c>
      <c r="O3" s="2" t="s">
        <v>25</v>
      </c>
      <c r="P3" s="2" t="s">
        <v>25</v>
      </c>
      <c r="Q3" s="2" t="s">
        <v>25</v>
      </c>
      <c r="R3" s="2" t="s">
        <v>25</v>
      </c>
      <c r="S3" s="2" t="s">
        <v>25</v>
      </c>
      <c r="T3" s="15"/>
      <c r="U3" s="15"/>
      <c r="V3" s="15"/>
    </row>
    <row r="4" spans="1:24" x14ac:dyDescent="0.25">
      <c r="A4" s="14"/>
      <c r="B4" s="14"/>
      <c r="C4" s="2" t="s">
        <v>36</v>
      </c>
      <c r="D4" s="2" t="s">
        <v>36</v>
      </c>
      <c r="E4" s="2" t="s">
        <v>36</v>
      </c>
      <c r="F4" s="2" t="s">
        <v>36</v>
      </c>
      <c r="G4" s="2" t="s">
        <v>36</v>
      </c>
      <c r="H4" s="2" t="s">
        <v>36</v>
      </c>
      <c r="I4" s="2" t="s">
        <v>36</v>
      </c>
      <c r="J4" s="2" t="s">
        <v>36</v>
      </c>
      <c r="K4" s="2" t="s">
        <v>36</v>
      </c>
      <c r="L4" s="2" t="s">
        <v>36</v>
      </c>
      <c r="M4" s="2" t="s">
        <v>36</v>
      </c>
      <c r="N4" s="2" t="s">
        <v>36</v>
      </c>
      <c r="O4" s="2" t="s">
        <v>36</v>
      </c>
      <c r="P4" s="2" t="s">
        <v>36</v>
      </c>
      <c r="Q4" s="2" t="s">
        <v>36</v>
      </c>
      <c r="R4" s="2" t="s">
        <v>36</v>
      </c>
      <c r="S4" s="2" t="s">
        <v>36</v>
      </c>
      <c r="T4" s="15"/>
      <c r="U4" s="15"/>
      <c r="V4" s="15"/>
    </row>
    <row r="5" spans="1:24" x14ac:dyDescent="0.25">
      <c r="A5" s="14"/>
      <c r="B5" s="14"/>
      <c r="C5" s="2" t="s">
        <v>44</v>
      </c>
      <c r="D5" s="2" t="s">
        <v>44</v>
      </c>
      <c r="E5" s="2" t="s">
        <v>44</v>
      </c>
      <c r="F5" s="2" t="s">
        <v>44</v>
      </c>
      <c r="G5" s="2" t="s">
        <v>44</v>
      </c>
      <c r="H5" s="2" t="s">
        <v>44</v>
      </c>
      <c r="I5" s="2" t="s">
        <v>44</v>
      </c>
      <c r="J5" s="2" t="s">
        <v>44</v>
      </c>
      <c r="K5" s="2" t="s">
        <v>44</v>
      </c>
      <c r="L5" s="2" t="s">
        <v>44</v>
      </c>
      <c r="M5" s="2" t="s">
        <v>44</v>
      </c>
      <c r="N5" s="2" t="s">
        <v>44</v>
      </c>
      <c r="O5" s="2" t="s">
        <v>44</v>
      </c>
      <c r="P5" s="2" t="s">
        <v>44</v>
      </c>
      <c r="Q5" s="2" t="s">
        <v>44</v>
      </c>
      <c r="R5" s="2" t="s">
        <v>44</v>
      </c>
      <c r="S5" s="2" t="s">
        <v>44</v>
      </c>
      <c r="T5" s="15"/>
      <c r="U5" s="15"/>
      <c r="V5" s="15"/>
    </row>
    <row r="6" spans="1:24" x14ac:dyDescent="0.25">
      <c r="A6" s="14"/>
      <c r="B6" s="14"/>
      <c r="C6" s="2" t="s">
        <v>1</v>
      </c>
      <c r="D6" s="2" t="s">
        <v>1</v>
      </c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  <c r="P6" s="2" t="s">
        <v>1</v>
      </c>
      <c r="Q6" s="2" t="s">
        <v>1</v>
      </c>
      <c r="R6" s="2" t="s">
        <v>1</v>
      </c>
      <c r="S6" s="2" t="s">
        <v>1</v>
      </c>
      <c r="T6" s="15"/>
      <c r="U6" s="15"/>
      <c r="V6" s="15"/>
    </row>
    <row r="7" spans="1:24" x14ac:dyDescent="0.25">
      <c r="A7" s="14"/>
      <c r="B7" s="14"/>
      <c r="C7" s="2" t="s">
        <v>34</v>
      </c>
      <c r="D7" s="2" t="s">
        <v>34</v>
      </c>
      <c r="E7" s="2" t="s">
        <v>34</v>
      </c>
      <c r="F7" s="2" t="s">
        <v>34</v>
      </c>
      <c r="G7" s="2" t="s">
        <v>34</v>
      </c>
      <c r="H7" s="2" t="s">
        <v>34</v>
      </c>
      <c r="I7" s="2" t="s">
        <v>34</v>
      </c>
      <c r="J7" s="2" t="s">
        <v>34</v>
      </c>
      <c r="K7" s="2" t="s">
        <v>34</v>
      </c>
      <c r="L7" s="2" t="s">
        <v>34</v>
      </c>
      <c r="M7" s="2" t="s">
        <v>34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15"/>
      <c r="U7" s="15"/>
      <c r="V7" s="15"/>
    </row>
    <row r="8" spans="1:24" x14ac:dyDescent="0.25">
      <c r="A8" s="14"/>
      <c r="B8" s="14"/>
      <c r="C8" s="2" t="s">
        <v>23</v>
      </c>
      <c r="D8" s="2" t="s">
        <v>101</v>
      </c>
      <c r="E8" s="2" t="s">
        <v>102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  <c r="K8" s="2" t="s">
        <v>19</v>
      </c>
      <c r="L8" s="2" t="s">
        <v>20</v>
      </c>
      <c r="M8" s="2" t="s">
        <v>21</v>
      </c>
      <c r="N8" s="2" t="s">
        <v>149</v>
      </c>
      <c r="O8" s="2" t="s">
        <v>9</v>
      </c>
      <c r="P8" s="2" t="s">
        <v>150</v>
      </c>
      <c r="Q8" s="2" t="s">
        <v>151</v>
      </c>
      <c r="R8" s="2" t="s">
        <v>26</v>
      </c>
      <c r="S8" s="2" t="s">
        <v>10</v>
      </c>
      <c r="T8" s="15"/>
      <c r="U8" s="20" t="s">
        <v>286</v>
      </c>
      <c r="V8" s="18" t="s">
        <v>284</v>
      </c>
      <c r="W8" s="18" t="s">
        <v>285</v>
      </c>
      <c r="X8" s="18" t="s">
        <v>257</v>
      </c>
    </row>
    <row r="9" spans="1:24" x14ac:dyDescent="0.25">
      <c r="A9" s="2" t="s">
        <v>45</v>
      </c>
      <c r="B9" s="2" t="s">
        <v>258</v>
      </c>
      <c r="C9" s="11">
        <v>2422586.1812700001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2422586.1812700001</v>
      </c>
      <c r="P9" s="11">
        <v>0</v>
      </c>
      <c r="Q9" s="11">
        <v>0</v>
      </c>
      <c r="R9" s="11">
        <v>0</v>
      </c>
      <c r="S9" s="11">
        <v>0</v>
      </c>
      <c r="T9" s="52">
        <f>SUM(C9:N9)-SUM(O9:S9)</f>
        <v>0</v>
      </c>
      <c r="U9" s="16" t="str">
        <f>A9</f>
        <v>SGDS-Gas Distribution Segment</v>
      </c>
      <c r="V9" s="15" t="s">
        <v>273</v>
      </c>
      <c r="W9" s="17">
        <f>SUM(C9:N9)</f>
        <v>2422586.1812700001</v>
      </c>
      <c r="X9" s="17">
        <f>SUM(O9:S9)</f>
        <v>2422586.1812700001</v>
      </c>
    </row>
    <row r="10" spans="1:24" x14ac:dyDescent="0.25">
      <c r="A10" s="2" t="s">
        <v>45</v>
      </c>
      <c r="B10" s="2" t="s">
        <v>259</v>
      </c>
      <c r="C10" s="11">
        <v>11856.224399999999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11856.224399999999</v>
      </c>
      <c r="P10" s="11">
        <v>0</v>
      </c>
      <c r="Q10" s="11">
        <v>0</v>
      </c>
      <c r="R10" s="11">
        <v>0</v>
      </c>
      <c r="S10" s="11">
        <v>0</v>
      </c>
      <c r="T10" s="52">
        <f t="shared" ref="T10:T73" si="0">SUM(C10:N10)-SUM(O10:S10)</f>
        <v>0</v>
      </c>
      <c r="U10" s="16" t="str">
        <f t="shared" ref="U10:U73" si="1">A10</f>
        <v>SGDS-Gas Distribution Segment</v>
      </c>
      <c r="V10" s="15" t="s">
        <v>273</v>
      </c>
      <c r="W10" s="17">
        <f t="shared" ref="W10:W73" si="2">SUM(C10:N10)</f>
        <v>11856.224399999999</v>
      </c>
      <c r="X10" s="17">
        <f t="shared" ref="X10:X73" si="3">SUM(O10:S10)</f>
        <v>11856.224399999999</v>
      </c>
    </row>
    <row r="11" spans="1:24" x14ac:dyDescent="0.25">
      <c r="A11" s="2" t="s">
        <v>45</v>
      </c>
      <c r="B11" s="2" t="s">
        <v>260</v>
      </c>
      <c r="C11" s="11">
        <v>386944.62650999997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386944.62650999997</v>
      </c>
      <c r="P11" s="11">
        <v>0</v>
      </c>
      <c r="Q11" s="11">
        <v>0</v>
      </c>
      <c r="R11" s="11">
        <v>0</v>
      </c>
      <c r="S11" s="11">
        <v>0</v>
      </c>
      <c r="T11" s="52">
        <f t="shared" si="0"/>
        <v>0</v>
      </c>
      <c r="U11" s="16" t="str">
        <f t="shared" si="1"/>
        <v>SGDS-Gas Distribution Segment</v>
      </c>
      <c r="V11" s="15" t="s">
        <v>274</v>
      </c>
      <c r="W11" s="17">
        <f t="shared" si="2"/>
        <v>386944.62650999997</v>
      </c>
      <c r="X11" s="17">
        <f t="shared" si="3"/>
        <v>386944.62650999997</v>
      </c>
    </row>
    <row r="12" spans="1:24" ht="14.45" customHeight="1" x14ac:dyDescent="0.25">
      <c r="A12" s="2" t="s">
        <v>45</v>
      </c>
      <c r="B12" s="2" t="s">
        <v>261</v>
      </c>
      <c r="C12" s="11">
        <v>214525.31208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214525.31208</v>
      </c>
      <c r="P12" s="11">
        <v>0</v>
      </c>
      <c r="Q12" s="11">
        <v>0</v>
      </c>
      <c r="R12" s="11">
        <v>0</v>
      </c>
      <c r="S12" s="11">
        <v>0</v>
      </c>
      <c r="T12" s="52">
        <f t="shared" si="0"/>
        <v>0</v>
      </c>
      <c r="U12" s="16" t="str">
        <f t="shared" si="1"/>
        <v>SGDS-Gas Distribution Segment</v>
      </c>
      <c r="V12" s="15" t="s">
        <v>274</v>
      </c>
      <c r="W12" s="17">
        <f t="shared" si="2"/>
        <v>214525.31208</v>
      </c>
      <c r="X12" s="17">
        <f t="shared" si="3"/>
        <v>214525.31208</v>
      </c>
    </row>
    <row r="13" spans="1:24" ht="14.45" customHeight="1" x14ac:dyDescent="0.25">
      <c r="A13" s="2" t="s">
        <v>45</v>
      </c>
      <c r="B13" s="2" t="s">
        <v>262</v>
      </c>
      <c r="C13" s="11">
        <v>31418.238960000002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31418.238960000002</v>
      </c>
      <c r="P13" s="11">
        <v>0</v>
      </c>
      <c r="Q13" s="11">
        <v>0</v>
      </c>
      <c r="R13" s="11">
        <v>0</v>
      </c>
      <c r="S13" s="11">
        <v>0</v>
      </c>
      <c r="T13" s="52">
        <f t="shared" si="0"/>
        <v>0</v>
      </c>
      <c r="U13" s="16" t="str">
        <f t="shared" si="1"/>
        <v>SGDS-Gas Distribution Segment</v>
      </c>
      <c r="V13" s="15" t="s">
        <v>274</v>
      </c>
      <c r="W13" s="17">
        <f t="shared" si="2"/>
        <v>31418.238960000002</v>
      </c>
      <c r="X13" s="17">
        <f t="shared" si="3"/>
        <v>31418.238960000002</v>
      </c>
    </row>
    <row r="14" spans="1:24" x14ac:dyDescent="0.25">
      <c r="A14" s="2" t="s">
        <v>45</v>
      </c>
      <c r="B14" s="2" t="s">
        <v>263</v>
      </c>
      <c r="C14" s="11">
        <v>395931.94688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395931.94688</v>
      </c>
      <c r="P14" s="11">
        <v>0</v>
      </c>
      <c r="Q14" s="11">
        <v>0</v>
      </c>
      <c r="R14" s="11">
        <v>0</v>
      </c>
      <c r="S14" s="11">
        <v>0</v>
      </c>
      <c r="T14" s="52">
        <f t="shared" si="0"/>
        <v>0</v>
      </c>
      <c r="U14" s="16" t="str">
        <f t="shared" si="1"/>
        <v>SGDS-Gas Distribution Segment</v>
      </c>
      <c r="V14" s="15" t="s">
        <v>274</v>
      </c>
      <c r="W14" s="17">
        <f t="shared" si="2"/>
        <v>395931.94688</v>
      </c>
      <c r="X14" s="17">
        <f t="shared" si="3"/>
        <v>395931.94688</v>
      </c>
    </row>
    <row r="15" spans="1:24" ht="14.45" customHeight="1" x14ac:dyDescent="0.25">
      <c r="A15" s="2" t="s">
        <v>45</v>
      </c>
      <c r="B15" s="2" t="s">
        <v>264</v>
      </c>
      <c r="C15" s="11">
        <v>435083.1532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435083.1532</v>
      </c>
      <c r="P15" s="11">
        <v>0</v>
      </c>
      <c r="Q15" s="11">
        <v>0</v>
      </c>
      <c r="R15" s="11">
        <v>0</v>
      </c>
      <c r="S15" s="11">
        <v>0</v>
      </c>
      <c r="T15" s="52">
        <f t="shared" si="0"/>
        <v>0</v>
      </c>
      <c r="U15" s="16" t="str">
        <f t="shared" si="1"/>
        <v>SGDS-Gas Distribution Segment</v>
      </c>
      <c r="V15" s="15" t="s">
        <v>274</v>
      </c>
      <c r="W15" s="17">
        <f t="shared" si="2"/>
        <v>435083.1532</v>
      </c>
      <c r="X15" s="17">
        <f t="shared" si="3"/>
        <v>435083.1532</v>
      </c>
    </row>
    <row r="16" spans="1:24" x14ac:dyDescent="0.25">
      <c r="A16" s="2" t="s">
        <v>45</v>
      </c>
      <c r="B16" s="2" t="s">
        <v>265</v>
      </c>
      <c r="C16" s="11">
        <v>169166.55343999999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169166.55343999999</v>
      </c>
      <c r="P16" s="11">
        <v>0</v>
      </c>
      <c r="Q16" s="11">
        <v>0</v>
      </c>
      <c r="R16" s="11">
        <v>0</v>
      </c>
      <c r="S16" s="11">
        <v>0</v>
      </c>
      <c r="T16" s="52">
        <f t="shared" si="0"/>
        <v>0</v>
      </c>
      <c r="U16" s="16" t="str">
        <f t="shared" si="1"/>
        <v>SGDS-Gas Distribution Segment</v>
      </c>
      <c r="V16" s="15" t="s">
        <v>274</v>
      </c>
      <c r="W16" s="17">
        <f t="shared" si="2"/>
        <v>169166.55343999999</v>
      </c>
      <c r="X16" s="17">
        <f t="shared" si="3"/>
        <v>169166.55343999999</v>
      </c>
    </row>
    <row r="17" spans="1:24" ht="14.45" customHeight="1" x14ac:dyDescent="0.25">
      <c r="A17" s="2" t="s">
        <v>45</v>
      </c>
      <c r="B17" s="2" t="s">
        <v>266</v>
      </c>
      <c r="C17" s="11">
        <v>181462.02430999998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181462.02430999998</v>
      </c>
      <c r="P17" s="11">
        <v>0</v>
      </c>
      <c r="Q17" s="11">
        <v>0</v>
      </c>
      <c r="R17" s="11">
        <v>0</v>
      </c>
      <c r="S17" s="11">
        <v>0</v>
      </c>
      <c r="T17" s="52">
        <f t="shared" si="0"/>
        <v>0</v>
      </c>
      <c r="U17" s="16" t="str">
        <f t="shared" si="1"/>
        <v>SGDS-Gas Distribution Segment</v>
      </c>
      <c r="V17" s="15" t="s">
        <v>274</v>
      </c>
      <c r="W17" s="17">
        <f t="shared" si="2"/>
        <v>181462.02430999998</v>
      </c>
      <c r="X17" s="17">
        <f t="shared" si="3"/>
        <v>181462.02430999998</v>
      </c>
    </row>
    <row r="18" spans="1:24" ht="14.45" customHeight="1" x14ac:dyDescent="0.25">
      <c r="A18" s="2" t="s">
        <v>45</v>
      </c>
      <c r="B18" s="2" t="s">
        <v>267</v>
      </c>
      <c r="C18" s="11">
        <v>123243.46332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123243.46332</v>
      </c>
      <c r="P18" s="11">
        <v>0</v>
      </c>
      <c r="Q18" s="11">
        <v>0</v>
      </c>
      <c r="R18" s="11">
        <v>0</v>
      </c>
      <c r="S18" s="11">
        <v>0</v>
      </c>
      <c r="T18" s="52">
        <f t="shared" si="0"/>
        <v>0</v>
      </c>
      <c r="U18" s="16" t="str">
        <f t="shared" si="1"/>
        <v>SGDS-Gas Distribution Segment</v>
      </c>
      <c r="V18" s="15" t="s">
        <v>274</v>
      </c>
      <c r="W18" s="17">
        <f t="shared" si="2"/>
        <v>123243.46332</v>
      </c>
      <c r="X18" s="17">
        <f t="shared" si="3"/>
        <v>123243.46332</v>
      </c>
    </row>
    <row r="19" spans="1:24" ht="14.45" customHeight="1" x14ac:dyDescent="0.25">
      <c r="A19" s="2" t="s">
        <v>45</v>
      </c>
      <c r="B19" s="2" t="s">
        <v>268</v>
      </c>
      <c r="C19" s="11">
        <v>549852.39558000001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549852.39558000001</v>
      </c>
      <c r="P19" s="11">
        <v>0</v>
      </c>
      <c r="Q19" s="11">
        <v>0</v>
      </c>
      <c r="R19" s="11">
        <v>0</v>
      </c>
      <c r="S19" s="11">
        <v>0</v>
      </c>
      <c r="T19" s="52">
        <f t="shared" si="0"/>
        <v>0</v>
      </c>
      <c r="U19" s="16" t="str">
        <f t="shared" si="1"/>
        <v>SGDS-Gas Distribution Segment</v>
      </c>
      <c r="V19" s="15" t="s">
        <v>274</v>
      </c>
      <c r="W19" s="17">
        <f t="shared" si="2"/>
        <v>549852.39558000001</v>
      </c>
      <c r="X19" s="17">
        <f t="shared" si="3"/>
        <v>549852.39558000001</v>
      </c>
    </row>
    <row r="20" spans="1:24" ht="14.45" customHeight="1" x14ac:dyDescent="0.25">
      <c r="A20" s="2" t="s">
        <v>45</v>
      </c>
      <c r="B20" s="2" t="s">
        <v>269</v>
      </c>
      <c r="C20" s="11">
        <v>43536.023889999997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43536.023889999997</v>
      </c>
      <c r="P20" s="11">
        <v>0</v>
      </c>
      <c r="Q20" s="11">
        <v>0</v>
      </c>
      <c r="R20" s="11">
        <v>0</v>
      </c>
      <c r="S20" s="11">
        <v>0</v>
      </c>
      <c r="T20" s="52">
        <f t="shared" si="0"/>
        <v>0</v>
      </c>
      <c r="U20" s="16" t="str">
        <f t="shared" si="1"/>
        <v>SGDS-Gas Distribution Segment</v>
      </c>
      <c r="V20" s="15" t="s">
        <v>274</v>
      </c>
      <c r="W20" s="17">
        <f t="shared" si="2"/>
        <v>43536.023889999997</v>
      </c>
      <c r="X20" s="17">
        <f t="shared" si="3"/>
        <v>43536.023889999997</v>
      </c>
    </row>
    <row r="21" spans="1:24" ht="14.45" customHeight="1" x14ac:dyDescent="0.25">
      <c r="A21" s="2" t="s">
        <v>45</v>
      </c>
      <c r="B21" s="2" t="s">
        <v>270</v>
      </c>
      <c r="C21" s="11">
        <v>567185.30949000001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567185.30949000001</v>
      </c>
      <c r="P21" s="11">
        <v>0</v>
      </c>
      <c r="Q21" s="11">
        <v>0</v>
      </c>
      <c r="R21" s="11">
        <v>0</v>
      </c>
      <c r="S21" s="11">
        <v>0</v>
      </c>
      <c r="T21" s="52">
        <f t="shared" si="0"/>
        <v>0</v>
      </c>
      <c r="U21" s="16" t="str">
        <f t="shared" si="1"/>
        <v>SGDS-Gas Distribution Segment</v>
      </c>
      <c r="V21" s="15" t="s">
        <v>274</v>
      </c>
      <c r="W21" s="17">
        <f t="shared" si="2"/>
        <v>567185.30949000001</v>
      </c>
      <c r="X21" s="17">
        <f t="shared" si="3"/>
        <v>567185.30949000001</v>
      </c>
    </row>
    <row r="22" spans="1:24" ht="14.45" customHeight="1" x14ac:dyDescent="0.25">
      <c r="A22" s="2" t="s">
        <v>45</v>
      </c>
      <c r="B22" s="2" t="s">
        <v>271</v>
      </c>
      <c r="C22" s="11">
        <v>301962.30254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301962.30254</v>
      </c>
      <c r="P22" s="11">
        <v>0</v>
      </c>
      <c r="Q22" s="11">
        <v>0</v>
      </c>
      <c r="R22" s="11">
        <v>0</v>
      </c>
      <c r="S22" s="11">
        <v>0</v>
      </c>
      <c r="T22" s="52">
        <f t="shared" si="0"/>
        <v>0</v>
      </c>
      <c r="U22" s="16" t="str">
        <f t="shared" si="1"/>
        <v>SGDS-Gas Distribution Segment</v>
      </c>
      <c r="V22" s="15" t="s">
        <v>274</v>
      </c>
      <c r="W22" s="17">
        <f t="shared" si="2"/>
        <v>301962.30254</v>
      </c>
      <c r="X22" s="17">
        <f t="shared" si="3"/>
        <v>301962.30254</v>
      </c>
    </row>
    <row r="23" spans="1:24" ht="14.45" customHeight="1" x14ac:dyDescent="0.25">
      <c r="A23" s="2" t="s">
        <v>45</v>
      </c>
      <c r="B23" s="2" t="s">
        <v>95</v>
      </c>
      <c r="C23" s="11">
        <v>478582.02807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478582.02807</v>
      </c>
      <c r="P23" s="11">
        <v>0</v>
      </c>
      <c r="Q23" s="11">
        <v>0</v>
      </c>
      <c r="R23" s="11">
        <v>0</v>
      </c>
      <c r="S23" s="11">
        <v>0</v>
      </c>
      <c r="T23" s="52">
        <f t="shared" si="0"/>
        <v>0</v>
      </c>
      <c r="U23" s="16" t="str">
        <f t="shared" si="1"/>
        <v>SGDS-Gas Distribution Segment</v>
      </c>
      <c r="V23" s="15" t="s">
        <v>275</v>
      </c>
      <c r="W23" s="17">
        <f t="shared" si="2"/>
        <v>478582.02807</v>
      </c>
      <c r="X23" s="17">
        <f t="shared" si="3"/>
        <v>478582.02807</v>
      </c>
    </row>
    <row r="24" spans="1:24" ht="14.45" customHeight="1" x14ac:dyDescent="0.25">
      <c r="A24" s="2" t="s">
        <v>45</v>
      </c>
      <c r="B24" s="2" t="s">
        <v>272</v>
      </c>
      <c r="C24" s="11">
        <v>607506.29590999999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607506.29590999999</v>
      </c>
      <c r="P24" s="11">
        <v>0</v>
      </c>
      <c r="Q24" s="11">
        <v>0</v>
      </c>
      <c r="R24" s="11">
        <v>0</v>
      </c>
      <c r="S24" s="11">
        <v>0</v>
      </c>
      <c r="T24" s="52">
        <f t="shared" si="0"/>
        <v>0</v>
      </c>
      <c r="U24" s="16" t="str">
        <f t="shared" si="1"/>
        <v>SGDS-Gas Distribution Segment</v>
      </c>
      <c r="V24" s="15" t="s">
        <v>275</v>
      </c>
      <c r="W24" s="17">
        <f t="shared" si="2"/>
        <v>607506.29590999999</v>
      </c>
      <c r="X24" s="17">
        <f t="shared" si="3"/>
        <v>607506.29590999999</v>
      </c>
    </row>
    <row r="25" spans="1:24" ht="14.45" customHeight="1" x14ac:dyDescent="0.25">
      <c r="A25" s="2" t="s">
        <v>45</v>
      </c>
      <c r="B25" s="2" t="s">
        <v>59</v>
      </c>
      <c r="C25" s="11">
        <v>229796.2836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229796.2836</v>
      </c>
      <c r="P25" s="11">
        <v>0</v>
      </c>
      <c r="Q25" s="11">
        <v>0</v>
      </c>
      <c r="R25" s="11">
        <v>0</v>
      </c>
      <c r="S25" s="11">
        <v>0</v>
      </c>
      <c r="T25" s="52">
        <f t="shared" si="0"/>
        <v>0</v>
      </c>
      <c r="U25" s="16" t="str">
        <f t="shared" si="1"/>
        <v>SGDS-Gas Distribution Segment</v>
      </c>
      <c r="V25" s="15" t="s">
        <v>276</v>
      </c>
      <c r="W25" s="17">
        <f t="shared" si="2"/>
        <v>229796.2836</v>
      </c>
      <c r="X25" s="17">
        <f t="shared" si="3"/>
        <v>229796.2836</v>
      </c>
    </row>
    <row r="26" spans="1:24" ht="14.45" customHeight="1" x14ac:dyDescent="0.25">
      <c r="A26" s="2" t="s">
        <v>45</v>
      </c>
      <c r="B26" s="2" t="s">
        <v>60</v>
      </c>
      <c r="C26" s="11">
        <v>830569.60475000006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830569.60475000006</v>
      </c>
      <c r="P26" s="11">
        <v>0</v>
      </c>
      <c r="Q26" s="11">
        <v>0</v>
      </c>
      <c r="R26" s="11">
        <v>0</v>
      </c>
      <c r="S26" s="11">
        <v>0</v>
      </c>
      <c r="T26" s="52">
        <f t="shared" si="0"/>
        <v>0</v>
      </c>
      <c r="U26" s="16" t="str">
        <f t="shared" si="1"/>
        <v>SGDS-Gas Distribution Segment</v>
      </c>
      <c r="V26" s="15" t="s">
        <v>276</v>
      </c>
      <c r="W26" s="17">
        <f t="shared" si="2"/>
        <v>830569.60475000006</v>
      </c>
      <c r="X26" s="17">
        <f t="shared" si="3"/>
        <v>830569.60475000006</v>
      </c>
    </row>
    <row r="27" spans="1:24" ht="14.45" customHeight="1" x14ac:dyDescent="0.25">
      <c r="A27" s="2" t="s">
        <v>45</v>
      </c>
      <c r="B27" s="2" t="s">
        <v>75</v>
      </c>
      <c r="C27" s="11">
        <v>945430.47761000006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945430.47761000006</v>
      </c>
      <c r="P27" s="11">
        <v>0</v>
      </c>
      <c r="Q27" s="11">
        <v>0</v>
      </c>
      <c r="R27" s="11">
        <v>0</v>
      </c>
      <c r="S27" s="11">
        <v>0</v>
      </c>
      <c r="T27" s="52">
        <f t="shared" si="0"/>
        <v>0</v>
      </c>
      <c r="U27" s="16" t="str">
        <f t="shared" si="1"/>
        <v>SGDS-Gas Distribution Segment</v>
      </c>
      <c r="V27" s="15" t="s">
        <v>276</v>
      </c>
      <c r="W27" s="17">
        <f t="shared" si="2"/>
        <v>945430.47761000006</v>
      </c>
      <c r="X27" s="17">
        <f t="shared" si="3"/>
        <v>945430.47761000006</v>
      </c>
    </row>
    <row r="28" spans="1:24" ht="14.45" customHeight="1" x14ac:dyDescent="0.25">
      <c r="A28" s="2" t="s">
        <v>45</v>
      </c>
      <c r="B28" s="2" t="s">
        <v>77</v>
      </c>
      <c r="C28" s="11">
        <v>846758.02318662347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846758.02320000005</v>
      </c>
      <c r="P28" s="11">
        <v>0</v>
      </c>
      <c r="Q28" s="11">
        <v>0</v>
      </c>
      <c r="R28" s="11">
        <v>0</v>
      </c>
      <c r="S28" s="11">
        <v>0</v>
      </c>
      <c r="T28" s="52">
        <f t="shared" si="0"/>
        <v>-1.3376586139202118E-5</v>
      </c>
      <c r="U28" s="16" t="str">
        <f t="shared" si="1"/>
        <v>SGDS-Gas Distribution Segment</v>
      </c>
      <c r="V28" s="15" t="s">
        <v>276</v>
      </c>
      <c r="W28" s="17">
        <f t="shared" si="2"/>
        <v>846758.02318662347</v>
      </c>
      <c r="X28" s="17">
        <f t="shared" si="3"/>
        <v>846758.02320000005</v>
      </c>
    </row>
    <row r="29" spans="1:24" ht="14.45" customHeight="1" x14ac:dyDescent="0.25">
      <c r="A29" s="2" t="s">
        <v>45</v>
      </c>
      <c r="B29" s="2" t="s">
        <v>76</v>
      </c>
      <c r="C29" s="11">
        <v>532503.94099759671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532503.94099999999</v>
      </c>
      <c r="P29" s="11">
        <v>0</v>
      </c>
      <c r="Q29" s="11">
        <v>0</v>
      </c>
      <c r="R29" s="11">
        <v>0</v>
      </c>
      <c r="S29" s="11">
        <v>0</v>
      </c>
      <c r="T29" s="52">
        <f t="shared" si="0"/>
        <v>-2.4032779037952423E-6</v>
      </c>
      <c r="U29" s="16" t="str">
        <f t="shared" si="1"/>
        <v>SGDS-Gas Distribution Segment</v>
      </c>
      <c r="V29" s="15" t="s">
        <v>276</v>
      </c>
      <c r="W29" s="17">
        <f t="shared" si="2"/>
        <v>532503.94099759671</v>
      </c>
      <c r="X29" s="17">
        <f t="shared" si="3"/>
        <v>532503.94099999999</v>
      </c>
    </row>
    <row r="30" spans="1:24" ht="14.45" customHeight="1" x14ac:dyDescent="0.25">
      <c r="A30" s="2" t="s">
        <v>45</v>
      </c>
      <c r="B30" s="2" t="s">
        <v>78</v>
      </c>
      <c r="C30" s="11">
        <v>552531.13364000001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552531.13364000001</v>
      </c>
      <c r="P30" s="11">
        <v>0</v>
      </c>
      <c r="Q30" s="11">
        <v>0</v>
      </c>
      <c r="R30" s="11">
        <v>0</v>
      </c>
      <c r="S30" s="11">
        <v>0</v>
      </c>
      <c r="T30" s="52">
        <f t="shared" si="0"/>
        <v>0</v>
      </c>
      <c r="U30" s="16" t="str">
        <f t="shared" si="1"/>
        <v>SGDS-Gas Distribution Segment</v>
      </c>
      <c r="V30" s="15" t="s">
        <v>276</v>
      </c>
      <c r="W30" s="17">
        <f t="shared" si="2"/>
        <v>552531.13364000001</v>
      </c>
      <c r="X30" s="17">
        <f t="shared" si="3"/>
        <v>552531.13364000001</v>
      </c>
    </row>
    <row r="31" spans="1:24" ht="14.45" customHeight="1" x14ac:dyDescent="0.25">
      <c r="A31" s="2" t="s">
        <v>45</v>
      </c>
      <c r="B31" s="2" t="s">
        <v>61</v>
      </c>
      <c r="C31" s="11">
        <v>3923526.2894448638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4120258.2894561128</v>
      </c>
      <c r="P31" s="11">
        <v>0</v>
      </c>
      <c r="Q31" s="11">
        <v>0</v>
      </c>
      <c r="R31" s="11">
        <v>0</v>
      </c>
      <c r="S31" s="11">
        <v>0</v>
      </c>
      <c r="T31" s="52">
        <f t="shared" si="0"/>
        <v>-196732.00001124898</v>
      </c>
      <c r="U31" s="16" t="str">
        <f t="shared" si="1"/>
        <v>SGDS-Gas Distribution Segment</v>
      </c>
      <c r="V31" s="15" t="s">
        <v>276</v>
      </c>
      <c r="W31" s="17">
        <f t="shared" si="2"/>
        <v>3923526.2894448638</v>
      </c>
      <c r="X31" s="17">
        <f t="shared" si="3"/>
        <v>4120258.2894561128</v>
      </c>
    </row>
    <row r="32" spans="1:24" ht="14.45" customHeight="1" x14ac:dyDescent="0.25">
      <c r="A32" s="2" t="s">
        <v>45</v>
      </c>
      <c r="B32" s="2" t="s">
        <v>62</v>
      </c>
      <c r="C32" s="11">
        <v>689443.73042062833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689443.730414344</v>
      </c>
      <c r="P32" s="11">
        <v>0</v>
      </c>
      <c r="Q32" s="11">
        <v>0</v>
      </c>
      <c r="R32" s="11">
        <v>0</v>
      </c>
      <c r="S32" s="11">
        <v>0</v>
      </c>
      <c r="T32" s="52">
        <f t="shared" si="0"/>
        <v>6.2843319028615952E-6</v>
      </c>
      <c r="U32" s="16" t="str">
        <f t="shared" si="1"/>
        <v>SGDS-Gas Distribution Segment</v>
      </c>
      <c r="V32" s="15" t="s">
        <v>276</v>
      </c>
      <c r="W32" s="17">
        <f t="shared" si="2"/>
        <v>689443.73042062833</v>
      </c>
      <c r="X32" s="17">
        <f t="shared" si="3"/>
        <v>689443.730414344</v>
      </c>
    </row>
    <row r="33" spans="1:24" ht="14.45" customHeight="1" x14ac:dyDescent="0.25">
      <c r="A33" s="2" t="s">
        <v>45</v>
      </c>
      <c r="B33" s="2" t="s">
        <v>114</v>
      </c>
      <c r="C33" s="11">
        <v>227213.06945538463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227213.06947000002</v>
      </c>
      <c r="P33" s="11">
        <v>0</v>
      </c>
      <c r="Q33" s="11">
        <v>0</v>
      </c>
      <c r="R33" s="11">
        <v>0</v>
      </c>
      <c r="S33" s="11">
        <v>0</v>
      </c>
      <c r="T33" s="52">
        <f t="shared" si="0"/>
        <v>-1.4615390682592988E-5</v>
      </c>
      <c r="U33" s="16" t="str">
        <f t="shared" si="1"/>
        <v>SGDS-Gas Distribution Segment</v>
      </c>
      <c r="V33" s="15" t="s">
        <v>276</v>
      </c>
      <c r="W33" s="17">
        <f t="shared" si="2"/>
        <v>227213.06945538463</v>
      </c>
      <c r="X33" s="17">
        <f t="shared" si="3"/>
        <v>227213.06947000002</v>
      </c>
    </row>
    <row r="34" spans="1:24" ht="14.45" customHeight="1" x14ac:dyDescent="0.25">
      <c r="A34" s="2" t="s">
        <v>45</v>
      </c>
      <c r="B34" s="2" t="s">
        <v>63</v>
      </c>
      <c r="C34" s="11">
        <v>4968921.8387619443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4968921.8387546148</v>
      </c>
      <c r="P34" s="11">
        <v>0</v>
      </c>
      <c r="Q34" s="11">
        <v>0</v>
      </c>
      <c r="R34" s="11">
        <v>0</v>
      </c>
      <c r="S34" s="11">
        <v>0</v>
      </c>
      <c r="T34" s="52">
        <f t="shared" si="0"/>
        <v>7.3295086622238159E-6</v>
      </c>
      <c r="U34" s="16" t="str">
        <f t="shared" si="1"/>
        <v>SGDS-Gas Distribution Segment</v>
      </c>
      <c r="V34" s="15" t="s">
        <v>276</v>
      </c>
      <c r="W34" s="17">
        <f t="shared" si="2"/>
        <v>4968921.8387619443</v>
      </c>
      <c r="X34" s="17">
        <f t="shared" si="3"/>
        <v>4968921.8387546148</v>
      </c>
    </row>
    <row r="35" spans="1:24" ht="14.45" customHeight="1" x14ac:dyDescent="0.25">
      <c r="A35" s="2" t="s">
        <v>45</v>
      </c>
      <c r="B35" s="2" t="s">
        <v>64</v>
      </c>
      <c r="C35" s="11">
        <v>942195.25950418739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942195.25950066419</v>
      </c>
      <c r="P35" s="11">
        <v>0</v>
      </c>
      <c r="Q35" s="11">
        <v>0</v>
      </c>
      <c r="R35" s="11">
        <v>0</v>
      </c>
      <c r="S35" s="11">
        <v>0</v>
      </c>
      <c r="T35" s="52">
        <f t="shared" si="0"/>
        <v>3.5231932997703552E-6</v>
      </c>
      <c r="U35" s="16" t="str">
        <f t="shared" si="1"/>
        <v>SGDS-Gas Distribution Segment</v>
      </c>
      <c r="V35" s="15" t="s">
        <v>276</v>
      </c>
      <c r="W35" s="17">
        <f t="shared" si="2"/>
        <v>942195.25950418739</v>
      </c>
      <c r="X35" s="17">
        <f t="shared" si="3"/>
        <v>942195.25950066419</v>
      </c>
    </row>
    <row r="36" spans="1:24" ht="14.45" customHeight="1" x14ac:dyDescent="0.25">
      <c r="A36" s="2" t="s">
        <v>45</v>
      </c>
      <c r="B36" s="2" t="s">
        <v>65</v>
      </c>
      <c r="C36" s="11">
        <v>2399896.1709933011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2399896.1709845099</v>
      </c>
      <c r="P36" s="11">
        <v>0</v>
      </c>
      <c r="Q36" s="11">
        <v>0</v>
      </c>
      <c r="R36" s="11">
        <v>0</v>
      </c>
      <c r="S36" s="11">
        <v>0</v>
      </c>
      <c r="T36" s="52">
        <f t="shared" si="0"/>
        <v>8.7912194430828094E-6</v>
      </c>
      <c r="U36" s="16" t="str">
        <f t="shared" si="1"/>
        <v>SGDS-Gas Distribution Segment</v>
      </c>
      <c r="V36" s="15" t="s">
        <v>276</v>
      </c>
      <c r="W36" s="17">
        <f t="shared" si="2"/>
        <v>2399896.1709933011</v>
      </c>
      <c r="X36" s="17">
        <f t="shared" si="3"/>
        <v>2399896.1709845099</v>
      </c>
    </row>
    <row r="37" spans="1:24" ht="14.45" customHeight="1" x14ac:dyDescent="0.25">
      <c r="A37" s="2" t="s">
        <v>45</v>
      </c>
      <c r="B37" s="2" t="s">
        <v>119</v>
      </c>
      <c r="C37" s="11">
        <v>2.1788990125060081E-5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52">
        <f t="shared" si="0"/>
        <v>2.1788990125060081E-5</v>
      </c>
      <c r="U37" s="16" t="str">
        <f t="shared" si="1"/>
        <v>SGDS-Gas Distribution Segment</v>
      </c>
      <c r="V37" s="15" t="s">
        <v>276</v>
      </c>
      <c r="W37" s="17">
        <f t="shared" si="2"/>
        <v>2.1788990125060081E-5</v>
      </c>
      <c r="X37" s="17">
        <f t="shared" si="3"/>
        <v>0</v>
      </c>
    </row>
    <row r="38" spans="1:24" ht="14.45" customHeight="1" x14ac:dyDescent="0.25">
      <c r="A38" s="2" t="s">
        <v>45</v>
      </c>
      <c r="B38" s="2" t="s">
        <v>58</v>
      </c>
      <c r="C38" s="11">
        <v>2903154.0274999999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1460843.4875</v>
      </c>
      <c r="P38" s="11">
        <v>0</v>
      </c>
      <c r="Q38" s="11">
        <v>0</v>
      </c>
      <c r="R38" s="11">
        <v>0</v>
      </c>
      <c r="S38" s="11">
        <v>0</v>
      </c>
      <c r="T38" s="52">
        <f t="shared" si="0"/>
        <v>1442310.5399999998</v>
      </c>
      <c r="U38" s="16" t="str">
        <f t="shared" si="1"/>
        <v>SGDS-Gas Distribution Segment</v>
      </c>
      <c r="V38" s="15" t="s">
        <v>276</v>
      </c>
      <c r="W38" s="17">
        <f t="shared" si="2"/>
        <v>2903154.0274999999</v>
      </c>
      <c r="X38" s="17">
        <f t="shared" si="3"/>
        <v>1460843.4875</v>
      </c>
    </row>
    <row r="39" spans="1:24" ht="14.45" customHeight="1" x14ac:dyDescent="0.25">
      <c r="A39" s="2" t="s">
        <v>45</v>
      </c>
      <c r="B39" s="2" t="s">
        <v>53</v>
      </c>
      <c r="C39" s="11">
        <v>404146.41522000002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404146.41522000002</v>
      </c>
      <c r="P39" s="11">
        <v>0</v>
      </c>
      <c r="Q39" s="11">
        <v>0</v>
      </c>
      <c r="R39" s="11">
        <v>0</v>
      </c>
      <c r="S39" s="11">
        <v>0</v>
      </c>
      <c r="T39" s="52">
        <f t="shared" si="0"/>
        <v>0</v>
      </c>
      <c r="U39" s="16" t="str">
        <f t="shared" si="1"/>
        <v>SGDS-Gas Distribution Segment</v>
      </c>
      <c r="V39" s="15" t="s">
        <v>276</v>
      </c>
      <c r="W39" s="17">
        <f t="shared" si="2"/>
        <v>404146.41522000002</v>
      </c>
      <c r="X39" s="17">
        <f t="shared" si="3"/>
        <v>404146.41522000002</v>
      </c>
    </row>
    <row r="40" spans="1:24" ht="14.45" customHeight="1" x14ac:dyDescent="0.25">
      <c r="A40" s="2" t="s">
        <v>45</v>
      </c>
      <c r="B40" s="2" t="s">
        <v>55</v>
      </c>
      <c r="C40" s="11">
        <v>606889.31732999999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606889.31732999999</v>
      </c>
      <c r="P40" s="11">
        <v>0</v>
      </c>
      <c r="Q40" s="11">
        <v>0</v>
      </c>
      <c r="R40" s="11">
        <v>0</v>
      </c>
      <c r="S40" s="11">
        <v>0</v>
      </c>
      <c r="T40" s="52">
        <f t="shared" si="0"/>
        <v>0</v>
      </c>
      <c r="U40" s="16" t="str">
        <f t="shared" si="1"/>
        <v>SGDS-Gas Distribution Segment</v>
      </c>
      <c r="V40" s="15" t="s">
        <v>276</v>
      </c>
      <c r="W40" s="17">
        <f t="shared" si="2"/>
        <v>606889.31732999999</v>
      </c>
      <c r="X40" s="17">
        <f t="shared" si="3"/>
        <v>606889.31732999999</v>
      </c>
    </row>
    <row r="41" spans="1:24" ht="14.45" customHeight="1" x14ac:dyDescent="0.25">
      <c r="A41" s="2" t="s">
        <v>45</v>
      </c>
      <c r="B41" s="2" t="s">
        <v>79</v>
      </c>
      <c r="C41" s="11">
        <v>548026.54303000006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548026.54303000006</v>
      </c>
      <c r="P41" s="11">
        <v>0</v>
      </c>
      <c r="Q41" s="11">
        <v>0</v>
      </c>
      <c r="R41" s="11">
        <v>0</v>
      </c>
      <c r="S41" s="11">
        <v>0</v>
      </c>
      <c r="T41" s="52">
        <f t="shared" si="0"/>
        <v>0</v>
      </c>
      <c r="U41" s="16" t="str">
        <f t="shared" si="1"/>
        <v>SGDS-Gas Distribution Segment</v>
      </c>
      <c r="V41" s="15" t="s">
        <v>276</v>
      </c>
      <c r="W41" s="17">
        <f t="shared" si="2"/>
        <v>548026.54303000006</v>
      </c>
      <c r="X41" s="17">
        <f t="shared" si="3"/>
        <v>548026.54303000006</v>
      </c>
    </row>
    <row r="42" spans="1:24" ht="14.45" customHeight="1" x14ac:dyDescent="0.25">
      <c r="A42" s="2" t="s">
        <v>45</v>
      </c>
      <c r="B42" s="2" t="s">
        <v>54</v>
      </c>
      <c r="C42" s="11">
        <v>245108.99510999999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245108.99510999999</v>
      </c>
      <c r="P42" s="11">
        <v>0</v>
      </c>
      <c r="Q42" s="11">
        <v>0</v>
      </c>
      <c r="R42" s="11">
        <v>0</v>
      </c>
      <c r="S42" s="11">
        <v>0</v>
      </c>
      <c r="T42" s="52">
        <f t="shared" si="0"/>
        <v>0</v>
      </c>
      <c r="U42" s="16" t="str">
        <f t="shared" si="1"/>
        <v>SGDS-Gas Distribution Segment</v>
      </c>
      <c r="V42" s="15" t="s">
        <v>276</v>
      </c>
      <c r="W42" s="17">
        <f t="shared" si="2"/>
        <v>245108.99510999999</v>
      </c>
      <c r="X42" s="17">
        <f t="shared" si="3"/>
        <v>245108.99510999999</v>
      </c>
    </row>
    <row r="43" spans="1:24" ht="14.45" customHeight="1" x14ac:dyDescent="0.25">
      <c r="A43" s="2" t="s">
        <v>45</v>
      </c>
      <c r="B43" s="2" t="s">
        <v>46</v>
      </c>
      <c r="C43" s="11">
        <v>647645.29443999997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647645.29443999997</v>
      </c>
      <c r="P43" s="11">
        <v>0</v>
      </c>
      <c r="Q43" s="11">
        <v>0</v>
      </c>
      <c r="R43" s="11">
        <v>0</v>
      </c>
      <c r="S43" s="11">
        <v>0</v>
      </c>
      <c r="T43" s="52">
        <f t="shared" si="0"/>
        <v>0</v>
      </c>
      <c r="U43" s="16" t="str">
        <f t="shared" si="1"/>
        <v>SGDS-Gas Distribution Segment</v>
      </c>
      <c r="V43" s="15" t="s">
        <v>276</v>
      </c>
      <c r="W43" s="17">
        <f t="shared" si="2"/>
        <v>647645.29443999997</v>
      </c>
      <c r="X43" s="17">
        <f t="shared" si="3"/>
        <v>647645.29443999997</v>
      </c>
    </row>
    <row r="44" spans="1:24" ht="14.45" customHeight="1" x14ac:dyDescent="0.25">
      <c r="A44" s="2" t="s">
        <v>45</v>
      </c>
      <c r="B44" s="2" t="s">
        <v>67</v>
      </c>
      <c r="C44" s="11">
        <v>766652.82963206712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766652.82964999997</v>
      </c>
      <c r="P44" s="11">
        <v>0</v>
      </c>
      <c r="Q44" s="11">
        <v>0</v>
      </c>
      <c r="R44" s="11">
        <v>0</v>
      </c>
      <c r="S44" s="11">
        <v>0</v>
      </c>
      <c r="T44" s="52">
        <f t="shared" si="0"/>
        <v>-1.7932849004864693E-5</v>
      </c>
      <c r="U44" s="16" t="str">
        <f t="shared" si="1"/>
        <v>SGDS-Gas Distribution Segment</v>
      </c>
      <c r="V44" s="15" t="s">
        <v>276</v>
      </c>
      <c r="W44" s="17">
        <f t="shared" si="2"/>
        <v>766652.82963206712</v>
      </c>
      <c r="X44" s="17">
        <f t="shared" si="3"/>
        <v>766652.82964999997</v>
      </c>
    </row>
    <row r="45" spans="1:24" ht="14.45" customHeight="1" x14ac:dyDescent="0.25">
      <c r="A45" s="2" t="s">
        <v>45</v>
      </c>
      <c r="B45" s="2" t="s">
        <v>71</v>
      </c>
      <c r="C45" s="11">
        <v>402104.08357999998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402104.08357999998</v>
      </c>
      <c r="P45" s="11">
        <v>0</v>
      </c>
      <c r="Q45" s="11">
        <v>0</v>
      </c>
      <c r="R45" s="11">
        <v>0</v>
      </c>
      <c r="S45" s="11">
        <v>0</v>
      </c>
      <c r="T45" s="52">
        <f t="shared" si="0"/>
        <v>0</v>
      </c>
      <c r="U45" s="16" t="str">
        <f t="shared" si="1"/>
        <v>SGDS-Gas Distribution Segment</v>
      </c>
      <c r="V45" s="15" t="s">
        <v>276</v>
      </c>
      <c r="W45" s="17">
        <f t="shared" si="2"/>
        <v>402104.08357999998</v>
      </c>
      <c r="X45" s="17">
        <f t="shared" si="3"/>
        <v>402104.08357999998</v>
      </c>
    </row>
    <row r="46" spans="1:24" ht="14.45" customHeight="1" x14ac:dyDescent="0.25">
      <c r="A46" s="2" t="s">
        <v>45</v>
      </c>
      <c r="B46" s="2" t="s">
        <v>66</v>
      </c>
      <c r="C46" s="11">
        <v>689108.48325000005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689108.48325000005</v>
      </c>
      <c r="P46" s="11">
        <v>0</v>
      </c>
      <c r="Q46" s="11">
        <v>0</v>
      </c>
      <c r="R46" s="11">
        <v>0</v>
      </c>
      <c r="S46" s="11">
        <v>0</v>
      </c>
      <c r="T46" s="52">
        <f t="shared" si="0"/>
        <v>0</v>
      </c>
      <c r="U46" s="16" t="str">
        <f t="shared" si="1"/>
        <v>SGDS-Gas Distribution Segment</v>
      </c>
      <c r="V46" s="15" t="s">
        <v>276</v>
      </c>
      <c r="W46" s="17">
        <f t="shared" si="2"/>
        <v>689108.48325000005</v>
      </c>
      <c r="X46" s="17">
        <f t="shared" si="3"/>
        <v>689108.48325000005</v>
      </c>
    </row>
    <row r="47" spans="1:24" ht="14.45" customHeight="1" x14ac:dyDescent="0.25">
      <c r="A47" s="2" t="s">
        <v>45</v>
      </c>
      <c r="B47" s="2" t="s">
        <v>56</v>
      </c>
      <c r="C47" s="11">
        <v>4124681.7076126332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4124681.7076126332</v>
      </c>
      <c r="P47" s="11">
        <v>0</v>
      </c>
      <c r="Q47" s="11">
        <v>0</v>
      </c>
      <c r="R47" s="11">
        <v>0</v>
      </c>
      <c r="S47" s="11">
        <v>0</v>
      </c>
      <c r="T47" s="52">
        <f t="shared" si="0"/>
        <v>0</v>
      </c>
      <c r="U47" s="16" t="str">
        <f t="shared" si="1"/>
        <v>SGDS-Gas Distribution Segment</v>
      </c>
      <c r="V47" s="15" t="s">
        <v>276</v>
      </c>
      <c r="W47" s="17">
        <f t="shared" si="2"/>
        <v>4124681.7076126332</v>
      </c>
      <c r="X47" s="17">
        <f t="shared" si="3"/>
        <v>4124681.7076126332</v>
      </c>
    </row>
    <row r="48" spans="1:24" ht="14.45" customHeight="1" x14ac:dyDescent="0.25">
      <c r="A48" s="2" t="s">
        <v>45</v>
      </c>
      <c r="B48" s="2" t="s">
        <v>57</v>
      </c>
      <c r="C48" s="11">
        <v>1317317.9174240865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1317317.9174299999</v>
      </c>
      <c r="P48" s="11">
        <v>0</v>
      </c>
      <c r="Q48" s="11">
        <v>0</v>
      </c>
      <c r="R48" s="11">
        <v>0</v>
      </c>
      <c r="S48" s="11">
        <v>0</v>
      </c>
      <c r="T48" s="52">
        <f t="shared" si="0"/>
        <v>-5.9134326875209808E-6</v>
      </c>
      <c r="U48" s="16" t="str">
        <f t="shared" si="1"/>
        <v>SGDS-Gas Distribution Segment</v>
      </c>
      <c r="V48" s="15" t="s">
        <v>276</v>
      </c>
      <c r="W48" s="17">
        <f t="shared" si="2"/>
        <v>1317317.9174240865</v>
      </c>
      <c r="X48" s="17">
        <f t="shared" si="3"/>
        <v>1317317.9174299999</v>
      </c>
    </row>
    <row r="49" spans="1:24" ht="14.45" customHeight="1" x14ac:dyDescent="0.25">
      <c r="A49" s="2" t="s">
        <v>45</v>
      </c>
      <c r="B49" s="2" t="s">
        <v>49</v>
      </c>
      <c r="C49" s="11">
        <v>1290896.9294448923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1290896.9294499999</v>
      </c>
      <c r="P49" s="11">
        <v>0</v>
      </c>
      <c r="Q49" s="11">
        <v>0</v>
      </c>
      <c r="R49" s="11">
        <v>0</v>
      </c>
      <c r="S49" s="11">
        <v>0</v>
      </c>
      <c r="T49" s="52">
        <f t="shared" si="0"/>
        <v>-5.107605829834938E-6</v>
      </c>
      <c r="U49" s="16" t="str">
        <f t="shared" si="1"/>
        <v>SGDS-Gas Distribution Segment</v>
      </c>
      <c r="V49" s="15" t="s">
        <v>276</v>
      </c>
      <c r="W49" s="17">
        <f t="shared" si="2"/>
        <v>1290896.9294448923</v>
      </c>
      <c r="X49" s="17">
        <f t="shared" si="3"/>
        <v>1290896.9294499999</v>
      </c>
    </row>
    <row r="50" spans="1:24" ht="14.45" customHeight="1" x14ac:dyDescent="0.25">
      <c r="A50" s="2" t="s">
        <v>45</v>
      </c>
      <c r="B50" s="2" t="s">
        <v>50</v>
      </c>
      <c r="C50" s="11">
        <v>972234.28312848054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972234.28313</v>
      </c>
      <c r="P50" s="11">
        <v>0</v>
      </c>
      <c r="Q50" s="11">
        <v>0</v>
      </c>
      <c r="R50" s="11">
        <v>0</v>
      </c>
      <c r="S50" s="11">
        <v>0</v>
      </c>
      <c r="T50" s="52">
        <f t="shared" si="0"/>
        <v>-1.5194527804851532E-6</v>
      </c>
      <c r="U50" s="16" t="str">
        <f t="shared" si="1"/>
        <v>SGDS-Gas Distribution Segment</v>
      </c>
      <c r="V50" s="15" t="s">
        <v>276</v>
      </c>
      <c r="W50" s="17">
        <f t="shared" si="2"/>
        <v>972234.28312848054</v>
      </c>
      <c r="X50" s="17">
        <f t="shared" si="3"/>
        <v>972234.28313</v>
      </c>
    </row>
    <row r="51" spans="1:24" ht="14.45" customHeight="1" x14ac:dyDescent="0.25">
      <c r="A51" s="2" t="s">
        <v>45</v>
      </c>
      <c r="B51" s="2" t="s">
        <v>47</v>
      </c>
      <c r="C51" s="11">
        <v>135169.69526000001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135169.69526000001</v>
      </c>
      <c r="P51" s="11">
        <v>0</v>
      </c>
      <c r="Q51" s="11">
        <v>0</v>
      </c>
      <c r="R51" s="11">
        <v>0</v>
      </c>
      <c r="S51" s="11">
        <v>0</v>
      </c>
      <c r="T51" s="52">
        <f t="shared" si="0"/>
        <v>0</v>
      </c>
      <c r="U51" s="16" t="str">
        <f t="shared" si="1"/>
        <v>SGDS-Gas Distribution Segment</v>
      </c>
      <c r="V51" s="15" t="s">
        <v>276</v>
      </c>
      <c r="W51" s="17">
        <f t="shared" si="2"/>
        <v>135169.69526000001</v>
      </c>
      <c r="X51" s="17">
        <f t="shared" si="3"/>
        <v>135169.69526000001</v>
      </c>
    </row>
    <row r="52" spans="1:24" ht="14.45" customHeight="1" x14ac:dyDescent="0.25">
      <c r="A52" s="2" t="s">
        <v>45</v>
      </c>
      <c r="B52" s="2" t="s">
        <v>48</v>
      </c>
      <c r="C52" s="11">
        <v>364163.77986251481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364163.77986000001</v>
      </c>
      <c r="P52" s="11">
        <v>0</v>
      </c>
      <c r="Q52" s="11">
        <v>0</v>
      </c>
      <c r="R52" s="11">
        <v>0</v>
      </c>
      <c r="S52" s="11">
        <v>0</v>
      </c>
      <c r="T52" s="52">
        <f t="shared" si="0"/>
        <v>2.5148037821054459E-6</v>
      </c>
      <c r="U52" s="16" t="str">
        <f t="shared" si="1"/>
        <v>SGDS-Gas Distribution Segment</v>
      </c>
      <c r="V52" s="15" t="s">
        <v>276</v>
      </c>
      <c r="W52" s="17">
        <f t="shared" si="2"/>
        <v>364163.77986251481</v>
      </c>
      <c r="X52" s="17">
        <f t="shared" si="3"/>
        <v>364163.77986000001</v>
      </c>
    </row>
    <row r="53" spans="1:24" x14ac:dyDescent="0.25">
      <c r="A53" s="2" t="s">
        <v>45</v>
      </c>
      <c r="B53" s="2" t="s">
        <v>51</v>
      </c>
      <c r="C53" s="11">
        <v>449387.93523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449387.93523</v>
      </c>
      <c r="P53" s="11">
        <v>0</v>
      </c>
      <c r="Q53" s="11">
        <v>0</v>
      </c>
      <c r="R53" s="11">
        <v>0</v>
      </c>
      <c r="S53" s="11">
        <v>0</v>
      </c>
      <c r="T53" s="52">
        <f t="shared" si="0"/>
        <v>0</v>
      </c>
      <c r="U53" s="16" t="str">
        <f t="shared" si="1"/>
        <v>SGDS-Gas Distribution Segment</v>
      </c>
      <c r="V53" s="15" t="s">
        <v>276</v>
      </c>
      <c r="W53" s="17">
        <f t="shared" si="2"/>
        <v>449387.93523</v>
      </c>
      <c r="X53" s="17">
        <f t="shared" si="3"/>
        <v>449387.93523</v>
      </c>
    </row>
    <row r="54" spans="1:24" x14ac:dyDescent="0.25">
      <c r="A54" s="2" t="s">
        <v>45</v>
      </c>
      <c r="B54" s="2" t="s">
        <v>52</v>
      </c>
      <c r="C54" s="11">
        <v>73444.14873000003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73444.14873000003</v>
      </c>
      <c r="P54" s="11">
        <v>0</v>
      </c>
      <c r="Q54" s="11">
        <v>0</v>
      </c>
      <c r="R54" s="11">
        <v>0</v>
      </c>
      <c r="S54" s="11">
        <v>0</v>
      </c>
      <c r="T54" s="52">
        <f t="shared" si="0"/>
        <v>0</v>
      </c>
      <c r="U54" s="16" t="str">
        <f t="shared" si="1"/>
        <v>SGDS-Gas Distribution Segment</v>
      </c>
      <c r="V54" s="15" t="s">
        <v>276</v>
      </c>
      <c r="W54" s="17">
        <f t="shared" si="2"/>
        <v>73444.14873000003</v>
      </c>
      <c r="X54" s="17">
        <f t="shared" si="3"/>
        <v>73444.14873000003</v>
      </c>
    </row>
    <row r="55" spans="1:24" x14ac:dyDescent="0.25">
      <c r="A55" s="2" t="s">
        <v>45</v>
      </c>
      <c r="B55" s="2" t="s">
        <v>115</v>
      </c>
      <c r="C55" s="11">
        <v>18300.038999999997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18300.038999999997</v>
      </c>
      <c r="P55" s="11">
        <v>0</v>
      </c>
      <c r="Q55" s="11">
        <v>0</v>
      </c>
      <c r="R55" s="11">
        <v>0</v>
      </c>
      <c r="S55" s="11">
        <v>0</v>
      </c>
      <c r="T55" s="52">
        <f t="shared" si="0"/>
        <v>0</v>
      </c>
      <c r="U55" s="16" t="str">
        <f t="shared" si="1"/>
        <v>SGDS-Gas Distribution Segment</v>
      </c>
      <c r="V55" s="15" t="s">
        <v>276</v>
      </c>
      <c r="W55" s="17">
        <f t="shared" si="2"/>
        <v>18300.038999999997</v>
      </c>
      <c r="X55" s="17">
        <f t="shared" si="3"/>
        <v>18300.038999999997</v>
      </c>
    </row>
    <row r="56" spans="1:24" ht="14.45" customHeight="1" x14ac:dyDescent="0.25">
      <c r="A56" s="2" t="s">
        <v>45</v>
      </c>
      <c r="B56" s="2" t="s">
        <v>68</v>
      </c>
      <c r="C56" s="11">
        <v>203555.05103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203555.05103</v>
      </c>
      <c r="P56" s="11">
        <v>0</v>
      </c>
      <c r="Q56" s="11">
        <v>0</v>
      </c>
      <c r="R56" s="11">
        <v>0</v>
      </c>
      <c r="S56" s="11">
        <v>0</v>
      </c>
      <c r="T56" s="52">
        <f t="shared" si="0"/>
        <v>0</v>
      </c>
      <c r="U56" s="16" t="str">
        <f t="shared" si="1"/>
        <v>SGDS-Gas Distribution Segment</v>
      </c>
      <c r="V56" s="15" t="s">
        <v>276</v>
      </c>
      <c r="W56" s="17">
        <f t="shared" si="2"/>
        <v>203555.05103</v>
      </c>
      <c r="X56" s="17">
        <f t="shared" si="3"/>
        <v>203555.05103</v>
      </c>
    </row>
    <row r="57" spans="1:24" ht="14.45" customHeight="1" x14ac:dyDescent="0.25">
      <c r="A57" s="2" t="s">
        <v>45</v>
      </c>
      <c r="B57" s="2" t="s">
        <v>69</v>
      </c>
      <c r="C57" s="11">
        <v>318168.77341999998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318168.77341999998</v>
      </c>
      <c r="P57" s="11">
        <v>0</v>
      </c>
      <c r="Q57" s="11">
        <v>0</v>
      </c>
      <c r="R57" s="11">
        <v>0</v>
      </c>
      <c r="S57" s="11">
        <v>0</v>
      </c>
      <c r="T57" s="52">
        <f t="shared" si="0"/>
        <v>0</v>
      </c>
      <c r="U57" s="16" t="str">
        <f t="shared" si="1"/>
        <v>SGDS-Gas Distribution Segment</v>
      </c>
      <c r="V57" s="15" t="s">
        <v>276</v>
      </c>
      <c r="W57" s="17">
        <f t="shared" si="2"/>
        <v>318168.77341999998</v>
      </c>
      <c r="X57" s="17">
        <f t="shared" si="3"/>
        <v>318168.77341999998</v>
      </c>
    </row>
    <row r="58" spans="1:24" ht="14.45" customHeight="1" x14ac:dyDescent="0.25">
      <c r="A58" s="2" t="s">
        <v>45</v>
      </c>
      <c r="B58" s="2" t="s">
        <v>70</v>
      </c>
      <c r="C58" s="11">
        <v>204094.96841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204094.96841</v>
      </c>
      <c r="P58" s="11">
        <v>0</v>
      </c>
      <c r="Q58" s="11">
        <v>0</v>
      </c>
      <c r="R58" s="11">
        <v>0</v>
      </c>
      <c r="S58" s="11">
        <v>0</v>
      </c>
      <c r="T58" s="52">
        <f t="shared" si="0"/>
        <v>0</v>
      </c>
      <c r="U58" s="16" t="str">
        <f t="shared" si="1"/>
        <v>SGDS-Gas Distribution Segment</v>
      </c>
      <c r="V58" s="15" t="s">
        <v>276</v>
      </c>
      <c r="W58" s="17">
        <f t="shared" si="2"/>
        <v>204094.96841</v>
      </c>
      <c r="X58" s="17">
        <f t="shared" si="3"/>
        <v>204094.96841</v>
      </c>
    </row>
    <row r="59" spans="1:24" ht="14.45" customHeight="1" x14ac:dyDescent="0.25">
      <c r="A59" s="2" t="s">
        <v>45</v>
      </c>
      <c r="B59" s="2" t="s">
        <v>72</v>
      </c>
      <c r="C59" s="11">
        <v>482121.41201999999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482121.41201999999</v>
      </c>
      <c r="P59" s="11">
        <v>0</v>
      </c>
      <c r="Q59" s="11">
        <v>0</v>
      </c>
      <c r="R59" s="11">
        <v>0</v>
      </c>
      <c r="S59" s="11">
        <v>0</v>
      </c>
      <c r="T59" s="52">
        <f t="shared" si="0"/>
        <v>0</v>
      </c>
      <c r="U59" s="16" t="str">
        <f t="shared" si="1"/>
        <v>SGDS-Gas Distribution Segment</v>
      </c>
      <c r="V59" s="15" t="s">
        <v>276</v>
      </c>
      <c r="W59" s="17">
        <f t="shared" si="2"/>
        <v>482121.41201999999</v>
      </c>
      <c r="X59" s="17">
        <f t="shared" si="3"/>
        <v>482121.41201999999</v>
      </c>
    </row>
    <row r="60" spans="1:24" ht="14.45" customHeight="1" x14ac:dyDescent="0.25">
      <c r="A60" s="2" t="s">
        <v>45</v>
      </c>
      <c r="B60" s="2" t="s">
        <v>73</v>
      </c>
      <c r="C60" s="11">
        <v>1294601.4351299999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1294601.4351299999</v>
      </c>
      <c r="P60" s="11">
        <v>0</v>
      </c>
      <c r="Q60" s="11">
        <v>0</v>
      </c>
      <c r="R60" s="11">
        <v>0</v>
      </c>
      <c r="S60" s="11">
        <v>0</v>
      </c>
      <c r="T60" s="52">
        <f t="shared" si="0"/>
        <v>0</v>
      </c>
      <c r="U60" s="16" t="str">
        <f t="shared" si="1"/>
        <v>SGDS-Gas Distribution Segment</v>
      </c>
      <c r="V60" s="15" t="s">
        <v>276</v>
      </c>
      <c r="W60" s="17">
        <f t="shared" si="2"/>
        <v>1294601.4351299999</v>
      </c>
      <c r="X60" s="17">
        <f t="shared" si="3"/>
        <v>1294601.4351299999</v>
      </c>
    </row>
    <row r="61" spans="1:24" ht="14.45" customHeight="1" x14ac:dyDescent="0.25">
      <c r="A61" s="2" t="s">
        <v>45</v>
      </c>
      <c r="B61" s="2" t="s">
        <v>74</v>
      </c>
      <c r="C61" s="11">
        <v>247902.67898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247902.67898</v>
      </c>
      <c r="P61" s="11">
        <v>0</v>
      </c>
      <c r="Q61" s="11">
        <v>0</v>
      </c>
      <c r="R61" s="11">
        <v>0</v>
      </c>
      <c r="S61" s="11">
        <v>0</v>
      </c>
      <c r="T61" s="52">
        <f t="shared" si="0"/>
        <v>0</v>
      </c>
      <c r="U61" s="16" t="str">
        <f t="shared" si="1"/>
        <v>SGDS-Gas Distribution Segment</v>
      </c>
      <c r="V61" s="15" t="s">
        <v>276</v>
      </c>
      <c r="W61" s="17">
        <f t="shared" si="2"/>
        <v>247902.67898</v>
      </c>
      <c r="X61" s="17">
        <f t="shared" si="3"/>
        <v>247902.67898</v>
      </c>
    </row>
    <row r="62" spans="1:24" ht="14.45" customHeight="1" x14ac:dyDescent="0.25">
      <c r="A62" s="2" t="s">
        <v>45</v>
      </c>
      <c r="B62" s="2" t="s">
        <v>91</v>
      </c>
      <c r="C62" s="11">
        <v>13836476.8820427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13836478.272049999</v>
      </c>
      <c r="P62" s="11">
        <v>0</v>
      </c>
      <c r="Q62" s="11">
        <v>0</v>
      </c>
      <c r="R62" s="11">
        <v>0</v>
      </c>
      <c r="S62" s="11">
        <v>0</v>
      </c>
      <c r="T62" s="52">
        <f t="shared" si="0"/>
        <v>-1.3900072984397411</v>
      </c>
      <c r="U62" s="16" t="str">
        <f t="shared" si="1"/>
        <v>SGDS-Gas Distribution Segment</v>
      </c>
      <c r="V62" s="15" t="s">
        <v>277</v>
      </c>
      <c r="W62" s="17">
        <f t="shared" si="2"/>
        <v>13836476.8820427</v>
      </c>
      <c r="X62" s="17">
        <f t="shared" si="3"/>
        <v>13836478.272049999</v>
      </c>
    </row>
    <row r="63" spans="1:24" ht="14.45" customHeight="1" x14ac:dyDescent="0.25">
      <c r="A63" s="2" t="s">
        <v>45</v>
      </c>
      <c r="B63" s="2" t="s">
        <v>92</v>
      </c>
      <c r="C63" s="11">
        <v>149742.22375999999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149742.22375999999</v>
      </c>
      <c r="P63" s="11">
        <v>0</v>
      </c>
      <c r="Q63" s="11">
        <v>0</v>
      </c>
      <c r="R63" s="11">
        <v>0</v>
      </c>
      <c r="S63" s="11">
        <v>0</v>
      </c>
      <c r="T63" s="52">
        <f t="shared" si="0"/>
        <v>0</v>
      </c>
      <c r="U63" s="16" t="str">
        <f t="shared" si="1"/>
        <v>SGDS-Gas Distribution Segment</v>
      </c>
      <c r="V63" s="15" t="s">
        <v>277</v>
      </c>
      <c r="W63" s="17">
        <f t="shared" si="2"/>
        <v>149742.22375999999</v>
      </c>
      <c r="X63" s="17">
        <f t="shared" si="3"/>
        <v>149742.22375999999</v>
      </c>
    </row>
    <row r="64" spans="1:24" ht="14.45" customHeight="1" x14ac:dyDescent="0.25">
      <c r="A64" s="2" t="s">
        <v>45</v>
      </c>
      <c r="B64" s="2" t="s">
        <v>93</v>
      </c>
      <c r="C64" s="11">
        <v>10086622.200084593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10078797.12007335</v>
      </c>
      <c r="P64" s="11">
        <v>0</v>
      </c>
      <c r="Q64" s="11">
        <v>0</v>
      </c>
      <c r="R64" s="11">
        <v>0</v>
      </c>
      <c r="S64" s="11">
        <v>0</v>
      </c>
      <c r="T64" s="52">
        <f t="shared" si="0"/>
        <v>7825.0800112430006</v>
      </c>
      <c r="U64" s="16" t="str">
        <f t="shared" si="1"/>
        <v>SGDS-Gas Distribution Segment</v>
      </c>
      <c r="V64" s="15" t="s">
        <v>277</v>
      </c>
      <c r="W64" s="17">
        <f t="shared" si="2"/>
        <v>10086622.200084593</v>
      </c>
      <c r="X64" s="17">
        <f t="shared" si="3"/>
        <v>10078797.12007335</v>
      </c>
    </row>
    <row r="65" spans="1:24" ht="14.45" customHeight="1" x14ac:dyDescent="0.25">
      <c r="A65" s="2" t="s">
        <v>45</v>
      </c>
      <c r="B65" s="2" t="s">
        <v>89</v>
      </c>
      <c r="C65" s="11">
        <v>3837462.4054097002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3831620.35540614</v>
      </c>
      <c r="P65" s="11">
        <v>0</v>
      </c>
      <c r="Q65" s="11">
        <v>0</v>
      </c>
      <c r="R65" s="11">
        <v>0</v>
      </c>
      <c r="S65" s="11">
        <v>0</v>
      </c>
      <c r="T65" s="52">
        <f t="shared" si="0"/>
        <v>5842.0500035602599</v>
      </c>
      <c r="U65" s="16" t="str">
        <f t="shared" si="1"/>
        <v>SGDS-Gas Distribution Segment</v>
      </c>
      <c r="V65" s="15" t="s">
        <v>277</v>
      </c>
      <c r="W65" s="17">
        <f t="shared" si="2"/>
        <v>3837462.4054097002</v>
      </c>
      <c r="X65" s="17">
        <f t="shared" si="3"/>
        <v>3831620.35540614</v>
      </c>
    </row>
    <row r="66" spans="1:24" ht="14.45" customHeight="1" x14ac:dyDescent="0.25">
      <c r="A66" s="2" t="s">
        <v>45</v>
      </c>
      <c r="B66" s="2" t="s">
        <v>88</v>
      </c>
      <c r="C66" s="11">
        <v>2526941.275425422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2526941.2754185768</v>
      </c>
      <c r="P66" s="11">
        <v>0</v>
      </c>
      <c r="Q66" s="11">
        <v>0</v>
      </c>
      <c r="R66" s="11">
        <v>0</v>
      </c>
      <c r="S66" s="11">
        <v>0</v>
      </c>
      <c r="T66" s="52">
        <f t="shared" si="0"/>
        <v>6.8452209234237671E-6</v>
      </c>
      <c r="U66" s="16" t="str">
        <f t="shared" si="1"/>
        <v>SGDS-Gas Distribution Segment</v>
      </c>
      <c r="V66" s="15" t="s">
        <v>277</v>
      </c>
      <c r="W66" s="17">
        <f t="shared" si="2"/>
        <v>2526941.275425422</v>
      </c>
      <c r="X66" s="17">
        <f t="shared" si="3"/>
        <v>2526941.2754185768</v>
      </c>
    </row>
    <row r="67" spans="1:24" ht="14.45" customHeight="1" x14ac:dyDescent="0.25">
      <c r="A67" s="2" t="s">
        <v>45</v>
      </c>
      <c r="B67" s="2" t="s">
        <v>87</v>
      </c>
      <c r="C67" s="11">
        <v>5199758.5041485392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5199758.5041323025</v>
      </c>
      <c r="P67" s="11">
        <v>0</v>
      </c>
      <c r="Q67" s="11">
        <v>0</v>
      </c>
      <c r="R67" s="11">
        <v>0</v>
      </c>
      <c r="S67" s="11">
        <v>0</v>
      </c>
      <c r="T67" s="52">
        <f t="shared" si="0"/>
        <v>1.6236677765846252E-5</v>
      </c>
      <c r="U67" s="16" t="str">
        <f t="shared" si="1"/>
        <v>SGDS-Gas Distribution Segment</v>
      </c>
      <c r="V67" s="15" t="s">
        <v>277</v>
      </c>
      <c r="W67" s="17">
        <f t="shared" si="2"/>
        <v>5199758.5041485392</v>
      </c>
      <c r="X67" s="17">
        <f t="shared" si="3"/>
        <v>5199758.5041323025</v>
      </c>
    </row>
    <row r="68" spans="1:24" ht="14.45" customHeight="1" x14ac:dyDescent="0.25">
      <c r="A68" s="2" t="s">
        <v>45</v>
      </c>
      <c r="B68" s="2" t="s">
        <v>85</v>
      </c>
      <c r="C68" s="11">
        <v>6794831.3980097547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6794831.3980047768</v>
      </c>
      <c r="P68" s="11">
        <v>0</v>
      </c>
      <c r="Q68" s="11">
        <v>0</v>
      </c>
      <c r="R68" s="11">
        <v>0</v>
      </c>
      <c r="S68" s="11">
        <v>0</v>
      </c>
      <c r="T68" s="52">
        <f t="shared" si="0"/>
        <v>4.9779191613197327E-6</v>
      </c>
      <c r="U68" s="16" t="str">
        <f t="shared" si="1"/>
        <v>SGDS-Gas Distribution Segment</v>
      </c>
      <c r="V68" s="15" t="s">
        <v>277</v>
      </c>
      <c r="W68" s="17">
        <f t="shared" si="2"/>
        <v>6794831.3980097547</v>
      </c>
      <c r="X68" s="17">
        <f t="shared" si="3"/>
        <v>6794831.3980047768</v>
      </c>
    </row>
    <row r="69" spans="1:24" ht="14.45" customHeight="1" x14ac:dyDescent="0.25">
      <c r="A69" s="2" t="s">
        <v>45</v>
      </c>
      <c r="B69" s="2" t="s">
        <v>94</v>
      </c>
      <c r="C69" s="11">
        <v>519888.97760269238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519888.97760269238</v>
      </c>
      <c r="P69" s="11">
        <v>0</v>
      </c>
      <c r="Q69" s="11">
        <v>0</v>
      </c>
      <c r="R69" s="11">
        <v>0</v>
      </c>
      <c r="S69" s="11">
        <v>0</v>
      </c>
      <c r="T69" s="52">
        <f t="shared" si="0"/>
        <v>0</v>
      </c>
      <c r="U69" s="16" t="str">
        <f t="shared" si="1"/>
        <v>SGDS-Gas Distribution Segment</v>
      </c>
      <c r="V69" s="15" t="s">
        <v>277</v>
      </c>
      <c r="W69" s="17">
        <f t="shared" si="2"/>
        <v>519888.97760269238</v>
      </c>
      <c r="X69" s="17">
        <f t="shared" si="3"/>
        <v>519888.97760269238</v>
      </c>
    </row>
    <row r="70" spans="1:24" x14ac:dyDescent="0.25">
      <c r="A70" s="2" t="s">
        <v>45</v>
      </c>
      <c r="B70" s="2" t="s">
        <v>84</v>
      </c>
      <c r="C70" s="11">
        <v>3350961.7235408211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3350961.7235269859</v>
      </c>
      <c r="P70" s="11">
        <v>0</v>
      </c>
      <c r="Q70" s="11">
        <v>0</v>
      </c>
      <c r="R70" s="11">
        <v>0</v>
      </c>
      <c r="S70" s="11">
        <v>0</v>
      </c>
      <c r="T70" s="52">
        <f t="shared" si="0"/>
        <v>1.3835262507200241E-5</v>
      </c>
      <c r="U70" s="16" t="str">
        <f t="shared" si="1"/>
        <v>SGDS-Gas Distribution Segment</v>
      </c>
      <c r="V70" s="15" t="s">
        <v>277</v>
      </c>
      <c r="W70" s="17">
        <f t="shared" si="2"/>
        <v>3350961.7235408211</v>
      </c>
      <c r="X70" s="17">
        <f t="shared" si="3"/>
        <v>3350961.7235269859</v>
      </c>
    </row>
    <row r="71" spans="1:24" ht="14.45" customHeight="1" x14ac:dyDescent="0.25">
      <c r="A71" s="2" t="s">
        <v>45</v>
      </c>
      <c r="B71" s="2" t="s">
        <v>80</v>
      </c>
      <c r="C71" s="11">
        <v>320151.71976931108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320151.71976931108</v>
      </c>
      <c r="P71" s="11">
        <v>0</v>
      </c>
      <c r="Q71" s="11">
        <v>0</v>
      </c>
      <c r="R71" s="11">
        <v>0</v>
      </c>
      <c r="S71" s="11">
        <v>0</v>
      </c>
      <c r="T71" s="52">
        <f t="shared" si="0"/>
        <v>0</v>
      </c>
      <c r="U71" s="16" t="str">
        <f t="shared" si="1"/>
        <v>SGDS-Gas Distribution Segment</v>
      </c>
      <c r="V71" s="15" t="s">
        <v>277</v>
      </c>
      <c r="W71" s="17">
        <f t="shared" si="2"/>
        <v>320151.71976931108</v>
      </c>
      <c r="X71" s="17">
        <f t="shared" si="3"/>
        <v>320151.71976931108</v>
      </c>
    </row>
    <row r="72" spans="1:24" ht="14.45" customHeight="1" x14ac:dyDescent="0.25">
      <c r="A72" s="2" t="s">
        <v>45</v>
      </c>
      <c r="B72" s="2" t="s">
        <v>81</v>
      </c>
      <c r="C72" s="11">
        <v>445846.43608678586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445880.54609280801</v>
      </c>
      <c r="P72" s="11">
        <v>0</v>
      </c>
      <c r="Q72" s="11">
        <v>0</v>
      </c>
      <c r="R72" s="11">
        <v>0</v>
      </c>
      <c r="S72" s="11">
        <v>0</v>
      </c>
      <c r="T72" s="52">
        <f t="shared" si="0"/>
        <v>-34.110006022150628</v>
      </c>
      <c r="U72" s="16" t="str">
        <f t="shared" si="1"/>
        <v>SGDS-Gas Distribution Segment</v>
      </c>
      <c r="V72" s="15" t="s">
        <v>277</v>
      </c>
      <c r="W72" s="17">
        <f t="shared" si="2"/>
        <v>445846.43608678586</v>
      </c>
      <c r="X72" s="17">
        <f t="shared" si="3"/>
        <v>445880.54609280801</v>
      </c>
    </row>
    <row r="73" spans="1:24" ht="14.45" customHeight="1" x14ac:dyDescent="0.25">
      <c r="A73" s="2" t="s">
        <v>45</v>
      </c>
      <c r="B73" s="2" t="s">
        <v>83</v>
      </c>
      <c r="C73" s="11">
        <v>363273.29074949742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363273.29074949742</v>
      </c>
      <c r="P73" s="11">
        <v>0</v>
      </c>
      <c r="Q73" s="11">
        <v>0</v>
      </c>
      <c r="R73" s="11">
        <v>0</v>
      </c>
      <c r="S73" s="11">
        <v>0</v>
      </c>
      <c r="T73" s="52">
        <f t="shared" si="0"/>
        <v>0</v>
      </c>
      <c r="U73" s="16" t="str">
        <f t="shared" si="1"/>
        <v>SGDS-Gas Distribution Segment</v>
      </c>
      <c r="V73" s="15" t="s">
        <v>277</v>
      </c>
      <c r="W73" s="17">
        <f t="shared" si="2"/>
        <v>363273.29074949742</v>
      </c>
      <c r="X73" s="17">
        <f t="shared" si="3"/>
        <v>363273.29074949742</v>
      </c>
    </row>
    <row r="74" spans="1:24" ht="14.45" customHeight="1" x14ac:dyDescent="0.25">
      <c r="A74" s="2" t="s">
        <v>45</v>
      </c>
      <c r="B74" s="2" t="s">
        <v>82</v>
      </c>
      <c r="C74" s="11">
        <v>916498.74557415722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916498.74557415722</v>
      </c>
      <c r="P74" s="11">
        <v>0</v>
      </c>
      <c r="Q74" s="11">
        <v>0</v>
      </c>
      <c r="R74" s="11">
        <v>0</v>
      </c>
      <c r="S74" s="11">
        <v>0</v>
      </c>
      <c r="T74" s="52">
        <f t="shared" ref="T74:T137" si="4">SUM(C74:N74)-SUM(O74:S74)</f>
        <v>0</v>
      </c>
      <c r="U74" s="16" t="str">
        <f t="shared" ref="U74:U137" si="5">A74</f>
        <v>SGDS-Gas Distribution Segment</v>
      </c>
      <c r="V74" s="15" t="s">
        <v>277</v>
      </c>
      <c r="W74" s="17">
        <f t="shared" ref="W74:W137" si="6">SUM(C74:N74)</f>
        <v>916498.74557415722</v>
      </c>
      <c r="X74" s="17">
        <f t="shared" ref="X74:X137" si="7">SUM(O74:S74)</f>
        <v>916498.74557415722</v>
      </c>
    </row>
    <row r="75" spans="1:24" ht="14.45" customHeight="1" x14ac:dyDescent="0.25">
      <c r="A75" s="2" t="s">
        <v>45</v>
      </c>
      <c r="B75" s="2" t="s">
        <v>90</v>
      </c>
      <c r="C75" s="11">
        <v>7035488.0586700598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7018610.8186608935</v>
      </c>
      <c r="P75" s="11">
        <v>0</v>
      </c>
      <c r="Q75" s="11">
        <v>0</v>
      </c>
      <c r="R75" s="11">
        <v>0</v>
      </c>
      <c r="S75" s="11">
        <v>0</v>
      </c>
      <c r="T75" s="52">
        <f t="shared" si="4"/>
        <v>16877.2400091663</v>
      </c>
      <c r="U75" s="16" t="str">
        <f t="shared" si="5"/>
        <v>SGDS-Gas Distribution Segment</v>
      </c>
      <c r="V75" s="15" t="s">
        <v>277</v>
      </c>
      <c r="W75" s="17">
        <f t="shared" si="6"/>
        <v>7035488.0586700598</v>
      </c>
      <c r="X75" s="17">
        <f t="shared" si="7"/>
        <v>7018610.8186608935</v>
      </c>
    </row>
    <row r="76" spans="1:24" ht="14.45" customHeight="1" x14ac:dyDescent="0.25">
      <c r="A76" s="2" t="s">
        <v>45</v>
      </c>
      <c r="B76" s="2" t="s">
        <v>86</v>
      </c>
      <c r="C76" s="11">
        <v>383610.33850999997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383610.33850999997</v>
      </c>
      <c r="P76" s="11">
        <v>0</v>
      </c>
      <c r="Q76" s="11">
        <v>0</v>
      </c>
      <c r="R76" s="11">
        <v>0</v>
      </c>
      <c r="S76" s="11">
        <v>0</v>
      </c>
      <c r="T76" s="52">
        <f t="shared" si="4"/>
        <v>0</v>
      </c>
      <c r="U76" s="16" t="str">
        <f t="shared" si="5"/>
        <v>SGDS-Gas Distribution Segment</v>
      </c>
      <c r="V76" s="15" t="s">
        <v>277</v>
      </c>
      <c r="W76" s="17">
        <f t="shared" si="6"/>
        <v>383610.33850999997</v>
      </c>
      <c r="X76" s="17">
        <f t="shared" si="7"/>
        <v>383610.33850999997</v>
      </c>
    </row>
    <row r="77" spans="1:24" ht="14.45" customHeight="1" x14ac:dyDescent="0.25">
      <c r="A77" s="2" t="s">
        <v>45</v>
      </c>
      <c r="B77" s="2" t="s">
        <v>120</v>
      </c>
      <c r="C77" s="11">
        <v>426022.77152000001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413522.77152000001</v>
      </c>
      <c r="P77" s="11">
        <v>0</v>
      </c>
      <c r="Q77" s="11">
        <v>0</v>
      </c>
      <c r="R77" s="11">
        <v>0</v>
      </c>
      <c r="S77" s="11">
        <v>0</v>
      </c>
      <c r="T77" s="52">
        <f t="shared" si="4"/>
        <v>12500</v>
      </c>
      <c r="U77" s="16" t="str">
        <f t="shared" si="5"/>
        <v>SGDS-Gas Distribution Segment</v>
      </c>
      <c r="V77" s="15" t="s">
        <v>278</v>
      </c>
      <c r="W77" s="17">
        <f t="shared" si="6"/>
        <v>426022.77152000001</v>
      </c>
      <c r="X77" s="17">
        <f t="shared" si="7"/>
        <v>413522.77152000001</v>
      </c>
    </row>
    <row r="78" spans="1:24" ht="14.45" customHeight="1" x14ac:dyDescent="0.25">
      <c r="A78" s="2" t="s">
        <v>45</v>
      </c>
      <c r="B78" s="2" t="s">
        <v>121</v>
      </c>
      <c r="C78" s="11">
        <v>264821.01793999999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264821.01793999999</v>
      </c>
      <c r="P78" s="11">
        <v>0</v>
      </c>
      <c r="Q78" s="11">
        <v>0</v>
      </c>
      <c r="R78" s="11">
        <v>0</v>
      </c>
      <c r="S78" s="11">
        <v>0</v>
      </c>
      <c r="T78" s="52">
        <f t="shared" si="4"/>
        <v>0</v>
      </c>
      <c r="U78" s="16" t="str">
        <f t="shared" si="5"/>
        <v>SGDS-Gas Distribution Segment</v>
      </c>
      <c r="V78" s="15" t="s">
        <v>278</v>
      </c>
      <c r="W78" s="17">
        <f t="shared" si="6"/>
        <v>264821.01793999999</v>
      </c>
      <c r="X78" s="17">
        <f t="shared" si="7"/>
        <v>264821.01793999999</v>
      </c>
    </row>
    <row r="79" spans="1:24" ht="14.45" customHeight="1" x14ac:dyDescent="0.25">
      <c r="A79" s="2" t="s">
        <v>45</v>
      </c>
      <c r="B79" s="2" t="s">
        <v>122</v>
      </c>
      <c r="C79" s="11">
        <v>530452.78294850152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530452.78296999994</v>
      </c>
      <c r="P79" s="11">
        <v>0</v>
      </c>
      <c r="Q79" s="11">
        <v>0</v>
      </c>
      <c r="R79" s="11">
        <v>0</v>
      </c>
      <c r="S79" s="11">
        <v>0</v>
      </c>
      <c r="T79" s="52">
        <f t="shared" si="4"/>
        <v>-2.1498417481780052E-5</v>
      </c>
      <c r="U79" s="16" t="str">
        <f t="shared" si="5"/>
        <v>SGDS-Gas Distribution Segment</v>
      </c>
      <c r="V79" s="15" t="s">
        <v>278</v>
      </c>
      <c r="W79" s="17">
        <f t="shared" si="6"/>
        <v>530452.78294850152</v>
      </c>
      <c r="X79" s="17">
        <f t="shared" si="7"/>
        <v>530452.78296999994</v>
      </c>
    </row>
    <row r="80" spans="1:24" ht="14.45" customHeight="1" x14ac:dyDescent="0.25">
      <c r="A80" s="2" t="s">
        <v>45</v>
      </c>
      <c r="B80" s="2" t="s">
        <v>123</v>
      </c>
      <c r="C80" s="11">
        <v>187356.33968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187356.33968</v>
      </c>
      <c r="P80" s="11">
        <v>0</v>
      </c>
      <c r="Q80" s="11">
        <v>0</v>
      </c>
      <c r="R80" s="11">
        <v>0</v>
      </c>
      <c r="S80" s="11">
        <v>0</v>
      </c>
      <c r="T80" s="52">
        <f t="shared" si="4"/>
        <v>0</v>
      </c>
      <c r="U80" s="16" t="str">
        <f t="shared" si="5"/>
        <v>SGDS-Gas Distribution Segment</v>
      </c>
      <c r="V80" s="15" t="s">
        <v>278</v>
      </c>
      <c r="W80" s="17">
        <f t="shared" si="6"/>
        <v>187356.33968</v>
      </c>
      <c r="X80" s="17">
        <f t="shared" si="7"/>
        <v>187356.33968</v>
      </c>
    </row>
    <row r="81" spans="1:24" ht="14.45" customHeight="1" x14ac:dyDescent="0.25">
      <c r="A81" s="2" t="s">
        <v>45</v>
      </c>
      <c r="B81" s="2" t="s">
        <v>124</v>
      </c>
      <c r="C81" s="11">
        <v>1965334.6883937032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1965334.6883799999</v>
      </c>
      <c r="P81" s="11">
        <v>0</v>
      </c>
      <c r="Q81" s="11">
        <v>0</v>
      </c>
      <c r="R81" s="11">
        <v>0</v>
      </c>
      <c r="S81" s="11">
        <v>0</v>
      </c>
      <c r="T81" s="52">
        <f t="shared" si="4"/>
        <v>1.3703247532248497E-5</v>
      </c>
      <c r="U81" s="16" t="str">
        <f t="shared" si="5"/>
        <v>SGDS-Gas Distribution Segment</v>
      </c>
      <c r="V81" s="15" t="s">
        <v>278</v>
      </c>
      <c r="W81" s="17">
        <f t="shared" si="6"/>
        <v>1965334.6883937032</v>
      </c>
      <c r="X81" s="17">
        <f t="shared" si="7"/>
        <v>1965334.6883799999</v>
      </c>
    </row>
    <row r="82" spans="1:24" ht="14.45" customHeight="1" x14ac:dyDescent="0.25">
      <c r="A82" s="2" t="s">
        <v>45</v>
      </c>
      <c r="B82" s="2" t="s">
        <v>125</v>
      </c>
      <c r="C82" s="11">
        <v>3586307.6820766665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710157.29208000004</v>
      </c>
      <c r="P82" s="11">
        <v>0</v>
      </c>
      <c r="Q82" s="11">
        <v>0</v>
      </c>
      <c r="R82" s="11">
        <v>0</v>
      </c>
      <c r="S82" s="11">
        <v>0</v>
      </c>
      <c r="T82" s="52">
        <f t="shared" si="4"/>
        <v>2876150.3899966665</v>
      </c>
      <c r="U82" s="16" t="str">
        <f t="shared" si="5"/>
        <v>SGDS-Gas Distribution Segment</v>
      </c>
      <c r="V82" s="15" t="s">
        <v>278</v>
      </c>
      <c r="W82" s="17">
        <f t="shared" si="6"/>
        <v>3586307.6820766665</v>
      </c>
      <c r="X82" s="17">
        <f t="shared" si="7"/>
        <v>710157.29208000004</v>
      </c>
    </row>
    <row r="83" spans="1:24" ht="14.45" customHeight="1" x14ac:dyDescent="0.25">
      <c r="A83" s="2" t="s">
        <v>45</v>
      </c>
      <c r="B83" s="2" t="s">
        <v>126</v>
      </c>
      <c r="C83" s="11">
        <v>334928.00864000001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334928.00864000001</v>
      </c>
      <c r="P83" s="11">
        <v>0</v>
      </c>
      <c r="Q83" s="11">
        <v>0</v>
      </c>
      <c r="R83" s="11">
        <v>0</v>
      </c>
      <c r="S83" s="11">
        <v>0</v>
      </c>
      <c r="T83" s="52">
        <f t="shared" si="4"/>
        <v>0</v>
      </c>
      <c r="U83" s="16" t="str">
        <f t="shared" si="5"/>
        <v>SGDS-Gas Distribution Segment</v>
      </c>
      <c r="V83" s="15" t="s">
        <v>278</v>
      </c>
      <c r="W83" s="17">
        <f t="shared" si="6"/>
        <v>334928.00864000001</v>
      </c>
      <c r="X83" s="17">
        <f t="shared" si="7"/>
        <v>334928.00864000001</v>
      </c>
    </row>
    <row r="84" spans="1:24" ht="14.45" customHeight="1" x14ac:dyDescent="0.25">
      <c r="A84" s="2" t="s">
        <v>45</v>
      </c>
      <c r="B84" s="2" t="s">
        <v>127</v>
      </c>
      <c r="C84" s="11">
        <v>442681.28363784414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442681.28366000002</v>
      </c>
      <c r="P84" s="11">
        <v>0</v>
      </c>
      <c r="Q84" s="11">
        <v>0</v>
      </c>
      <c r="R84" s="11">
        <v>0</v>
      </c>
      <c r="S84" s="11">
        <v>0</v>
      </c>
      <c r="T84" s="52">
        <f t="shared" si="4"/>
        <v>-2.2155873011797667E-5</v>
      </c>
      <c r="U84" s="16" t="str">
        <f t="shared" si="5"/>
        <v>SGDS-Gas Distribution Segment</v>
      </c>
      <c r="V84" s="15" t="s">
        <v>278</v>
      </c>
      <c r="W84" s="17">
        <f t="shared" si="6"/>
        <v>442681.28363784414</v>
      </c>
      <c r="X84" s="17">
        <f t="shared" si="7"/>
        <v>442681.28366000002</v>
      </c>
    </row>
    <row r="85" spans="1:24" ht="14.45" customHeight="1" x14ac:dyDescent="0.25">
      <c r="A85" s="2" t="s">
        <v>45</v>
      </c>
      <c r="B85" s="2" t="s">
        <v>128</v>
      </c>
      <c r="C85" s="11">
        <v>275186.39630000002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275186.39630000002</v>
      </c>
      <c r="P85" s="11">
        <v>0</v>
      </c>
      <c r="Q85" s="11">
        <v>0</v>
      </c>
      <c r="R85" s="11">
        <v>0</v>
      </c>
      <c r="S85" s="11">
        <v>0</v>
      </c>
      <c r="T85" s="52">
        <f t="shared" si="4"/>
        <v>0</v>
      </c>
      <c r="U85" s="16" t="str">
        <f t="shared" si="5"/>
        <v>SGDS-Gas Distribution Segment</v>
      </c>
      <c r="V85" s="15" t="s">
        <v>278</v>
      </c>
      <c r="W85" s="17">
        <f t="shared" si="6"/>
        <v>275186.39630000002</v>
      </c>
      <c r="X85" s="17">
        <f t="shared" si="7"/>
        <v>275186.39630000002</v>
      </c>
    </row>
    <row r="86" spans="1:24" ht="14.45" customHeight="1" x14ac:dyDescent="0.25">
      <c r="A86" s="2" t="s">
        <v>45</v>
      </c>
      <c r="B86" s="2" t="s">
        <v>129</v>
      </c>
      <c r="C86" s="11">
        <v>156690.37407491391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156690.37408000001</v>
      </c>
      <c r="P86" s="11">
        <v>0</v>
      </c>
      <c r="Q86" s="11">
        <v>0</v>
      </c>
      <c r="R86" s="11">
        <v>0</v>
      </c>
      <c r="S86" s="11">
        <v>0</v>
      </c>
      <c r="T86" s="52">
        <f t="shared" si="4"/>
        <v>-5.0860980991274118E-6</v>
      </c>
      <c r="U86" s="16" t="str">
        <f t="shared" si="5"/>
        <v>SGDS-Gas Distribution Segment</v>
      </c>
      <c r="V86" s="15" t="s">
        <v>278</v>
      </c>
      <c r="W86" s="17">
        <f t="shared" si="6"/>
        <v>156690.37407491391</v>
      </c>
      <c r="X86" s="17">
        <f t="shared" si="7"/>
        <v>156690.37408000001</v>
      </c>
    </row>
    <row r="87" spans="1:24" ht="14.45" customHeight="1" x14ac:dyDescent="0.25">
      <c r="A87" s="2" t="s">
        <v>45</v>
      </c>
      <c r="B87" s="2" t="s">
        <v>130</v>
      </c>
      <c r="C87" s="11">
        <v>289905.02886999998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289905.02886999998</v>
      </c>
      <c r="P87" s="11">
        <v>0</v>
      </c>
      <c r="Q87" s="11">
        <v>0</v>
      </c>
      <c r="R87" s="11">
        <v>0</v>
      </c>
      <c r="S87" s="11">
        <v>0</v>
      </c>
      <c r="T87" s="52">
        <f t="shared" si="4"/>
        <v>0</v>
      </c>
      <c r="U87" s="16" t="str">
        <f t="shared" si="5"/>
        <v>SGDS-Gas Distribution Segment</v>
      </c>
      <c r="V87" s="15" t="s">
        <v>278</v>
      </c>
      <c r="W87" s="17">
        <f t="shared" si="6"/>
        <v>289905.02886999998</v>
      </c>
      <c r="X87" s="17">
        <f t="shared" si="7"/>
        <v>289905.02886999998</v>
      </c>
    </row>
    <row r="88" spans="1:24" ht="14.45" customHeight="1" x14ac:dyDescent="0.25">
      <c r="A88" s="2" t="s">
        <v>45</v>
      </c>
      <c r="B88" s="2" t="s">
        <v>131</v>
      </c>
      <c r="C88" s="11">
        <v>5728.5625300000002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5728.5625300000002</v>
      </c>
      <c r="P88" s="11">
        <v>0</v>
      </c>
      <c r="Q88" s="11">
        <v>0</v>
      </c>
      <c r="R88" s="11">
        <v>0</v>
      </c>
      <c r="S88" s="11">
        <v>0</v>
      </c>
      <c r="T88" s="52">
        <f t="shared" si="4"/>
        <v>0</v>
      </c>
      <c r="U88" s="16" t="str">
        <f t="shared" si="5"/>
        <v>SGDS-Gas Distribution Segment</v>
      </c>
      <c r="V88" s="15" t="s">
        <v>278</v>
      </c>
      <c r="W88" s="17">
        <f t="shared" si="6"/>
        <v>5728.5625300000002</v>
      </c>
      <c r="X88" s="17">
        <f t="shared" si="7"/>
        <v>5728.5625300000002</v>
      </c>
    </row>
    <row r="89" spans="1:24" ht="14.45" customHeight="1" x14ac:dyDescent="0.25">
      <c r="A89" s="2" t="s">
        <v>45</v>
      </c>
      <c r="B89" s="2" t="s">
        <v>132</v>
      </c>
      <c r="C89" s="11">
        <v>10737.486989999999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10737.486989999999</v>
      </c>
      <c r="P89" s="11">
        <v>0</v>
      </c>
      <c r="Q89" s="11">
        <v>0</v>
      </c>
      <c r="R89" s="11">
        <v>0</v>
      </c>
      <c r="S89" s="11">
        <v>0</v>
      </c>
      <c r="T89" s="52">
        <f t="shared" si="4"/>
        <v>0</v>
      </c>
      <c r="U89" s="16" t="str">
        <f t="shared" si="5"/>
        <v>SGDS-Gas Distribution Segment</v>
      </c>
      <c r="V89" s="15" t="s">
        <v>278</v>
      </c>
      <c r="W89" s="17">
        <f t="shared" si="6"/>
        <v>10737.486989999999</v>
      </c>
      <c r="X89" s="17">
        <f t="shared" si="7"/>
        <v>10737.486989999999</v>
      </c>
    </row>
    <row r="90" spans="1:24" ht="14.45" customHeight="1" x14ac:dyDescent="0.25">
      <c r="A90" s="2" t="s">
        <v>45</v>
      </c>
      <c r="B90" s="2" t="s">
        <v>133</v>
      </c>
      <c r="C90" s="11">
        <v>20435.158009999999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20435.158009999999</v>
      </c>
      <c r="P90" s="11">
        <v>0</v>
      </c>
      <c r="Q90" s="11">
        <v>0</v>
      </c>
      <c r="R90" s="11">
        <v>0</v>
      </c>
      <c r="S90" s="11">
        <v>0</v>
      </c>
      <c r="T90" s="52">
        <f t="shared" si="4"/>
        <v>0</v>
      </c>
      <c r="U90" s="16" t="str">
        <f t="shared" si="5"/>
        <v>SGDS-Gas Distribution Segment</v>
      </c>
      <c r="V90" s="15" t="s">
        <v>278</v>
      </c>
      <c r="W90" s="17">
        <f t="shared" si="6"/>
        <v>20435.158009999999</v>
      </c>
      <c r="X90" s="17">
        <f t="shared" si="7"/>
        <v>20435.158009999999</v>
      </c>
    </row>
    <row r="91" spans="1:24" ht="14.45" customHeight="1" x14ac:dyDescent="0.25">
      <c r="A91" s="2" t="s">
        <v>45</v>
      </c>
      <c r="B91" s="2" t="s">
        <v>134</v>
      </c>
      <c r="C91" s="11">
        <v>13908.416429999999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13908.416429999999</v>
      </c>
      <c r="P91" s="11">
        <v>0</v>
      </c>
      <c r="Q91" s="11">
        <v>0</v>
      </c>
      <c r="R91" s="11">
        <v>0</v>
      </c>
      <c r="S91" s="11">
        <v>0</v>
      </c>
      <c r="T91" s="52">
        <f t="shared" si="4"/>
        <v>0</v>
      </c>
      <c r="U91" s="16" t="str">
        <f t="shared" si="5"/>
        <v>SGDS-Gas Distribution Segment</v>
      </c>
      <c r="V91" s="15" t="s">
        <v>278</v>
      </c>
      <c r="W91" s="17">
        <f t="shared" si="6"/>
        <v>13908.416429999999</v>
      </c>
      <c r="X91" s="17">
        <f t="shared" si="7"/>
        <v>13908.416429999999</v>
      </c>
    </row>
    <row r="92" spans="1:24" ht="14.45" customHeight="1" x14ac:dyDescent="0.25">
      <c r="A92" s="2" t="s">
        <v>45</v>
      </c>
      <c r="B92" s="2" t="s">
        <v>135</v>
      </c>
      <c r="C92" s="11">
        <v>22022.154770000001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22022.154770000001</v>
      </c>
      <c r="P92" s="11">
        <v>0</v>
      </c>
      <c r="Q92" s="11">
        <v>0</v>
      </c>
      <c r="R92" s="11">
        <v>0</v>
      </c>
      <c r="S92" s="11">
        <v>0</v>
      </c>
      <c r="T92" s="52">
        <f t="shared" si="4"/>
        <v>0</v>
      </c>
      <c r="U92" s="16" t="str">
        <f t="shared" si="5"/>
        <v>SGDS-Gas Distribution Segment</v>
      </c>
      <c r="V92" s="15" t="s">
        <v>278</v>
      </c>
      <c r="W92" s="17">
        <f t="shared" si="6"/>
        <v>22022.154770000001</v>
      </c>
      <c r="X92" s="17">
        <f t="shared" si="7"/>
        <v>22022.154770000001</v>
      </c>
    </row>
    <row r="93" spans="1:24" ht="14.45" customHeight="1" x14ac:dyDescent="0.25">
      <c r="A93" s="2" t="s">
        <v>45</v>
      </c>
      <c r="B93" s="2" t="s">
        <v>136</v>
      </c>
      <c r="C93" s="11">
        <v>477827.58669999999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477827.58669999999</v>
      </c>
      <c r="P93" s="11">
        <v>0</v>
      </c>
      <c r="Q93" s="11">
        <v>0</v>
      </c>
      <c r="R93" s="11">
        <v>0</v>
      </c>
      <c r="S93" s="11">
        <v>0</v>
      </c>
      <c r="T93" s="52">
        <f t="shared" si="4"/>
        <v>0</v>
      </c>
      <c r="U93" s="16" t="str">
        <f t="shared" si="5"/>
        <v>SGDS-Gas Distribution Segment</v>
      </c>
      <c r="V93" s="15" t="s">
        <v>278</v>
      </c>
      <c r="W93" s="17">
        <f t="shared" si="6"/>
        <v>477827.58669999999</v>
      </c>
      <c r="X93" s="17">
        <f t="shared" si="7"/>
        <v>477827.58669999999</v>
      </c>
    </row>
    <row r="94" spans="1:24" ht="14.45" customHeight="1" x14ac:dyDescent="0.25">
      <c r="A94" s="2" t="s">
        <v>45</v>
      </c>
      <c r="B94" s="2" t="s">
        <v>137</v>
      </c>
      <c r="C94" s="11">
        <v>2153561.48453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2153561.48453</v>
      </c>
      <c r="P94" s="11">
        <v>0</v>
      </c>
      <c r="Q94" s="11">
        <v>0</v>
      </c>
      <c r="R94" s="11">
        <v>0</v>
      </c>
      <c r="S94" s="11">
        <v>0</v>
      </c>
      <c r="T94" s="52">
        <f t="shared" si="4"/>
        <v>0</v>
      </c>
      <c r="U94" s="16" t="str">
        <f t="shared" si="5"/>
        <v>SGDS-Gas Distribution Segment</v>
      </c>
      <c r="V94" s="15" t="s">
        <v>278</v>
      </c>
      <c r="W94" s="17">
        <f t="shared" si="6"/>
        <v>2153561.48453</v>
      </c>
      <c r="X94" s="17">
        <f t="shared" si="7"/>
        <v>2153561.48453</v>
      </c>
    </row>
    <row r="95" spans="1:24" ht="14.45" customHeight="1" x14ac:dyDescent="0.25">
      <c r="A95" s="2" t="s">
        <v>45</v>
      </c>
      <c r="B95" s="2" t="s">
        <v>138</v>
      </c>
      <c r="C95" s="11">
        <v>387961.37398291245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387961.37397000002</v>
      </c>
      <c r="P95" s="11">
        <v>0</v>
      </c>
      <c r="Q95" s="11">
        <v>0</v>
      </c>
      <c r="R95" s="11">
        <v>0</v>
      </c>
      <c r="S95" s="11">
        <v>0</v>
      </c>
      <c r="T95" s="52">
        <f t="shared" si="4"/>
        <v>1.2912438251078129E-5</v>
      </c>
      <c r="U95" s="16" t="str">
        <f t="shared" si="5"/>
        <v>SGDS-Gas Distribution Segment</v>
      </c>
      <c r="V95" s="15" t="s">
        <v>278</v>
      </c>
      <c r="W95" s="17">
        <f t="shared" si="6"/>
        <v>387961.37398291245</v>
      </c>
      <c r="X95" s="17">
        <f t="shared" si="7"/>
        <v>387961.37397000002</v>
      </c>
    </row>
    <row r="96" spans="1:24" ht="14.45" customHeight="1" x14ac:dyDescent="0.25">
      <c r="A96" s="2" t="s">
        <v>45</v>
      </c>
      <c r="B96" s="2" t="s">
        <v>139</v>
      </c>
      <c r="C96" s="11">
        <v>324841.81822000002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324841.81822000002</v>
      </c>
      <c r="P96" s="11">
        <v>0</v>
      </c>
      <c r="Q96" s="11">
        <v>0</v>
      </c>
      <c r="R96" s="11">
        <v>0</v>
      </c>
      <c r="S96" s="11">
        <v>0</v>
      </c>
      <c r="T96" s="52">
        <f t="shared" si="4"/>
        <v>0</v>
      </c>
      <c r="U96" s="16" t="str">
        <f t="shared" si="5"/>
        <v>SGDS-Gas Distribution Segment</v>
      </c>
      <c r="V96" s="15" t="s">
        <v>278</v>
      </c>
      <c r="W96" s="17">
        <f t="shared" si="6"/>
        <v>324841.81822000002</v>
      </c>
      <c r="X96" s="17">
        <f t="shared" si="7"/>
        <v>324841.81822000002</v>
      </c>
    </row>
    <row r="97" spans="1:24" ht="14.45" customHeight="1" x14ac:dyDescent="0.25">
      <c r="A97" s="2" t="s">
        <v>45</v>
      </c>
      <c r="B97" s="2" t="s">
        <v>140</v>
      </c>
      <c r="C97" s="11">
        <v>898096.46888736356</v>
      </c>
      <c r="D97" s="11">
        <v>192000</v>
      </c>
      <c r="E97" s="11">
        <v>109999.99999999999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733507.1488686736</v>
      </c>
      <c r="P97" s="11">
        <v>0</v>
      </c>
      <c r="Q97" s="11">
        <v>0</v>
      </c>
      <c r="R97" s="11">
        <v>0</v>
      </c>
      <c r="S97" s="11">
        <v>0</v>
      </c>
      <c r="T97" s="52">
        <f t="shared" si="4"/>
        <v>466589.32001868996</v>
      </c>
      <c r="U97" s="16" t="str">
        <f t="shared" si="5"/>
        <v>SGDS-Gas Distribution Segment</v>
      </c>
      <c r="V97" s="15" t="s">
        <v>278</v>
      </c>
      <c r="W97" s="17">
        <f t="shared" si="6"/>
        <v>1200096.4688873636</v>
      </c>
      <c r="X97" s="17">
        <f t="shared" si="7"/>
        <v>733507.1488686736</v>
      </c>
    </row>
    <row r="98" spans="1:24" ht="14.45" customHeight="1" x14ac:dyDescent="0.25">
      <c r="A98" s="2" t="s">
        <v>45</v>
      </c>
      <c r="B98" s="2" t="s">
        <v>141</v>
      </c>
      <c r="C98" s="11">
        <v>1129508.3167766302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983572.05679251405</v>
      </c>
      <c r="P98" s="11">
        <v>0</v>
      </c>
      <c r="Q98" s="11">
        <v>0</v>
      </c>
      <c r="R98" s="11">
        <v>0</v>
      </c>
      <c r="S98" s="11">
        <v>0</v>
      </c>
      <c r="T98" s="52">
        <f t="shared" si="4"/>
        <v>145936.25998411619</v>
      </c>
      <c r="U98" s="16" t="str">
        <f t="shared" si="5"/>
        <v>SGDS-Gas Distribution Segment</v>
      </c>
      <c r="V98" s="15" t="s">
        <v>278</v>
      </c>
      <c r="W98" s="17">
        <f t="shared" si="6"/>
        <v>1129508.3167766302</v>
      </c>
      <c r="X98" s="17">
        <f t="shared" si="7"/>
        <v>983572.05679251405</v>
      </c>
    </row>
    <row r="99" spans="1:24" x14ac:dyDescent="0.25">
      <c r="A99" s="2" t="s">
        <v>45</v>
      </c>
      <c r="B99" s="2" t="s">
        <v>142</v>
      </c>
      <c r="C99" s="11">
        <v>1268699.5257875265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1268699.525798779</v>
      </c>
      <c r="P99" s="11">
        <v>0</v>
      </c>
      <c r="Q99" s="11">
        <v>0</v>
      </c>
      <c r="R99" s="11">
        <v>0</v>
      </c>
      <c r="S99" s="11">
        <v>0</v>
      </c>
      <c r="T99" s="52">
        <f t="shared" si="4"/>
        <v>-1.1252472177147865E-5</v>
      </c>
      <c r="U99" s="16" t="str">
        <f t="shared" si="5"/>
        <v>SGDS-Gas Distribution Segment</v>
      </c>
      <c r="V99" s="15" t="s">
        <v>278</v>
      </c>
      <c r="W99" s="17">
        <f t="shared" si="6"/>
        <v>1268699.5257875265</v>
      </c>
      <c r="X99" s="17">
        <f t="shared" si="7"/>
        <v>1268699.525798779</v>
      </c>
    </row>
    <row r="100" spans="1:24" ht="14.45" customHeight="1" x14ac:dyDescent="0.25">
      <c r="A100" s="2" t="s">
        <v>45</v>
      </c>
      <c r="B100" s="2" t="s">
        <v>143</v>
      </c>
      <c r="C100" s="11">
        <v>7228.2987199999998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7228.2987199999998</v>
      </c>
      <c r="P100" s="11">
        <v>0</v>
      </c>
      <c r="Q100" s="11">
        <v>0</v>
      </c>
      <c r="R100" s="11">
        <v>0</v>
      </c>
      <c r="S100" s="11">
        <v>0</v>
      </c>
      <c r="T100" s="52">
        <f t="shared" si="4"/>
        <v>0</v>
      </c>
      <c r="U100" s="16" t="str">
        <f t="shared" si="5"/>
        <v>SGDS-Gas Distribution Segment</v>
      </c>
      <c r="V100" s="15" t="s">
        <v>278</v>
      </c>
      <c r="W100" s="17">
        <f t="shared" si="6"/>
        <v>7228.2987199999998</v>
      </c>
      <c r="X100" s="17">
        <f t="shared" si="7"/>
        <v>7228.2987199999998</v>
      </c>
    </row>
    <row r="101" spans="1:24" ht="14.45" customHeight="1" x14ac:dyDescent="0.25">
      <c r="A101" s="2" t="s">
        <v>45</v>
      </c>
      <c r="B101" s="2" t="s">
        <v>144</v>
      </c>
      <c r="C101" s="11">
        <v>15974.74329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15974.74329</v>
      </c>
      <c r="P101" s="11">
        <v>0</v>
      </c>
      <c r="Q101" s="11">
        <v>0</v>
      </c>
      <c r="R101" s="11">
        <v>0</v>
      </c>
      <c r="S101" s="11">
        <v>0</v>
      </c>
      <c r="T101" s="52">
        <f t="shared" si="4"/>
        <v>0</v>
      </c>
      <c r="U101" s="16" t="str">
        <f t="shared" si="5"/>
        <v>SGDS-Gas Distribution Segment</v>
      </c>
      <c r="V101" s="15" t="s">
        <v>278</v>
      </c>
      <c r="W101" s="17">
        <f t="shared" si="6"/>
        <v>15974.74329</v>
      </c>
      <c r="X101" s="17">
        <f t="shared" si="7"/>
        <v>15974.74329</v>
      </c>
    </row>
    <row r="102" spans="1:24" ht="14.45" customHeight="1" x14ac:dyDescent="0.25">
      <c r="A102" s="2" t="s">
        <v>45</v>
      </c>
      <c r="B102" s="2" t="s">
        <v>145</v>
      </c>
      <c r="C102" s="11">
        <v>-2913.5935824022649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-2913.5935824022649</v>
      </c>
      <c r="P102" s="11">
        <v>0</v>
      </c>
      <c r="Q102" s="11">
        <v>0</v>
      </c>
      <c r="R102" s="11">
        <v>0</v>
      </c>
      <c r="S102" s="11">
        <v>0</v>
      </c>
      <c r="T102" s="52">
        <f t="shared" si="4"/>
        <v>0</v>
      </c>
      <c r="U102" s="16" t="str">
        <f t="shared" si="5"/>
        <v>SGDS-Gas Distribution Segment</v>
      </c>
      <c r="V102" s="15" t="s">
        <v>278</v>
      </c>
      <c r="W102" s="17">
        <f t="shared" si="6"/>
        <v>-2913.5935824022649</v>
      </c>
      <c r="X102" s="17">
        <f t="shared" si="7"/>
        <v>-2913.5935824022649</v>
      </c>
    </row>
    <row r="103" spans="1:24" ht="14.45" customHeight="1" x14ac:dyDescent="0.25">
      <c r="A103" s="2" t="s">
        <v>45</v>
      </c>
      <c r="B103" s="2" t="s">
        <v>146</v>
      </c>
      <c r="C103" s="11">
        <v>11786.520060000001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11786.520060000001</v>
      </c>
      <c r="P103" s="11">
        <v>0</v>
      </c>
      <c r="Q103" s="11">
        <v>0</v>
      </c>
      <c r="R103" s="11">
        <v>0</v>
      </c>
      <c r="S103" s="11">
        <v>0</v>
      </c>
      <c r="T103" s="52">
        <f t="shared" si="4"/>
        <v>0</v>
      </c>
      <c r="U103" s="16" t="str">
        <f t="shared" si="5"/>
        <v>SGDS-Gas Distribution Segment</v>
      </c>
      <c r="V103" s="15" t="s">
        <v>278</v>
      </c>
      <c r="W103" s="17">
        <f t="shared" si="6"/>
        <v>11786.520060000001</v>
      </c>
      <c r="X103" s="17">
        <f t="shared" si="7"/>
        <v>11786.520060000001</v>
      </c>
    </row>
    <row r="104" spans="1:24" ht="14.45" customHeight="1" x14ac:dyDescent="0.25">
      <c r="A104" s="2" t="s">
        <v>45</v>
      </c>
      <c r="B104" s="2" t="s">
        <v>147</v>
      </c>
      <c r="C104" s="11">
        <v>12380.30416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12380.30416</v>
      </c>
      <c r="P104" s="11">
        <v>0</v>
      </c>
      <c r="Q104" s="11">
        <v>0</v>
      </c>
      <c r="R104" s="11">
        <v>0</v>
      </c>
      <c r="S104" s="11">
        <v>0</v>
      </c>
      <c r="T104" s="52">
        <f t="shared" si="4"/>
        <v>0</v>
      </c>
      <c r="U104" s="16" t="str">
        <f t="shared" si="5"/>
        <v>SGDS-Gas Distribution Segment</v>
      </c>
      <c r="V104" s="15" t="s">
        <v>278</v>
      </c>
      <c r="W104" s="17">
        <f t="shared" si="6"/>
        <v>12380.30416</v>
      </c>
      <c r="X104" s="17">
        <f t="shared" si="7"/>
        <v>12380.30416</v>
      </c>
    </row>
    <row r="105" spans="1:24" ht="14.45" customHeight="1" x14ac:dyDescent="0.25">
      <c r="A105" s="2" t="s">
        <v>45</v>
      </c>
      <c r="B105" s="2" t="s">
        <v>148</v>
      </c>
      <c r="C105" s="11">
        <v>41275.322440000004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41275.322440000004</v>
      </c>
      <c r="P105" s="11">
        <v>0</v>
      </c>
      <c r="Q105" s="11">
        <v>0</v>
      </c>
      <c r="R105" s="11">
        <v>0</v>
      </c>
      <c r="S105" s="11">
        <v>0</v>
      </c>
      <c r="T105" s="52">
        <f t="shared" si="4"/>
        <v>0</v>
      </c>
      <c r="U105" s="16" t="str">
        <f t="shared" si="5"/>
        <v>SGDS-Gas Distribution Segment</v>
      </c>
      <c r="V105" s="15" t="s">
        <v>278</v>
      </c>
      <c r="W105" s="17">
        <f t="shared" si="6"/>
        <v>41275.322440000004</v>
      </c>
      <c r="X105" s="17">
        <f t="shared" si="7"/>
        <v>41275.322440000004</v>
      </c>
    </row>
    <row r="106" spans="1:24" ht="14.45" customHeight="1" x14ac:dyDescent="0.25">
      <c r="A106" s="2" t="s">
        <v>45</v>
      </c>
      <c r="B106" s="2" t="s">
        <v>152</v>
      </c>
      <c r="C106" s="11">
        <v>3648240.9772700001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3648240.9772700001</v>
      </c>
      <c r="P106" s="11">
        <v>0</v>
      </c>
      <c r="Q106" s="11">
        <v>0</v>
      </c>
      <c r="R106" s="11">
        <v>0</v>
      </c>
      <c r="S106" s="11">
        <v>0</v>
      </c>
      <c r="T106" s="52">
        <f t="shared" si="4"/>
        <v>0</v>
      </c>
      <c r="U106" s="16" t="str">
        <f t="shared" si="5"/>
        <v>SGDS-Gas Distribution Segment</v>
      </c>
      <c r="V106" s="15" t="s">
        <v>279</v>
      </c>
      <c r="W106" s="17">
        <f t="shared" si="6"/>
        <v>3648240.9772700001</v>
      </c>
      <c r="X106" s="17">
        <f t="shared" si="7"/>
        <v>3648240.9772700001</v>
      </c>
    </row>
    <row r="107" spans="1:24" ht="14.45" customHeight="1" x14ac:dyDescent="0.25">
      <c r="A107" s="2" t="s">
        <v>45</v>
      </c>
      <c r="B107" s="2" t="s">
        <v>153</v>
      </c>
      <c r="C107" s="11">
        <v>1770909.0242099999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1770909.0242099999</v>
      </c>
      <c r="P107" s="11">
        <v>0</v>
      </c>
      <c r="Q107" s="11">
        <v>0</v>
      </c>
      <c r="R107" s="11">
        <v>0</v>
      </c>
      <c r="S107" s="11">
        <v>0</v>
      </c>
      <c r="T107" s="52">
        <f t="shared" si="4"/>
        <v>0</v>
      </c>
      <c r="U107" s="16" t="str">
        <f t="shared" si="5"/>
        <v>SGDS-Gas Distribution Segment</v>
      </c>
      <c r="V107" s="15" t="s">
        <v>279</v>
      </c>
      <c r="W107" s="17">
        <f t="shared" si="6"/>
        <v>1770909.0242099999</v>
      </c>
      <c r="X107" s="17">
        <f t="shared" si="7"/>
        <v>1770909.0242099999</v>
      </c>
    </row>
    <row r="108" spans="1:24" ht="14.45" customHeight="1" x14ac:dyDescent="0.25">
      <c r="A108" s="2" t="s">
        <v>45</v>
      </c>
      <c r="B108" s="2" t="s">
        <v>154</v>
      </c>
      <c r="C108" s="11">
        <v>40868.376668571582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40868.376668571582</v>
      </c>
      <c r="P108" s="11">
        <v>0</v>
      </c>
      <c r="Q108" s="11">
        <v>0</v>
      </c>
      <c r="R108" s="11">
        <v>0</v>
      </c>
      <c r="S108" s="11">
        <v>0</v>
      </c>
      <c r="T108" s="52">
        <f t="shared" si="4"/>
        <v>0</v>
      </c>
      <c r="U108" s="16" t="str">
        <f t="shared" si="5"/>
        <v>SGDS-Gas Distribution Segment</v>
      </c>
      <c r="V108" s="15" t="s">
        <v>279</v>
      </c>
      <c r="W108" s="17">
        <f t="shared" si="6"/>
        <v>40868.376668571582</v>
      </c>
      <c r="X108" s="17">
        <f t="shared" si="7"/>
        <v>40868.376668571582</v>
      </c>
    </row>
    <row r="109" spans="1:24" ht="14.45" customHeight="1" x14ac:dyDescent="0.25">
      <c r="A109" s="2" t="s">
        <v>45</v>
      </c>
      <c r="B109" s="2" t="s">
        <v>155</v>
      </c>
      <c r="C109" s="11">
        <v>464193.86878999998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464193.86878999998</v>
      </c>
      <c r="P109" s="11">
        <v>0</v>
      </c>
      <c r="Q109" s="11">
        <v>0</v>
      </c>
      <c r="R109" s="11">
        <v>0</v>
      </c>
      <c r="S109" s="11">
        <v>0</v>
      </c>
      <c r="T109" s="52">
        <f t="shared" si="4"/>
        <v>0</v>
      </c>
      <c r="U109" s="16" t="str">
        <f t="shared" si="5"/>
        <v>SGDS-Gas Distribution Segment</v>
      </c>
      <c r="V109" s="15" t="s">
        <v>279</v>
      </c>
      <c r="W109" s="17">
        <f t="shared" si="6"/>
        <v>464193.86878999998</v>
      </c>
      <c r="X109" s="17">
        <f t="shared" si="7"/>
        <v>464193.86878999998</v>
      </c>
    </row>
    <row r="110" spans="1:24" ht="14.45" customHeight="1" x14ac:dyDescent="0.25">
      <c r="A110" s="2" t="s">
        <v>45</v>
      </c>
      <c r="B110" s="2" t="s">
        <v>156</v>
      </c>
      <c r="C110" s="11">
        <v>1169839.8293056472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486510.01932000002</v>
      </c>
      <c r="P110" s="11">
        <v>0</v>
      </c>
      <c r="Q110" s="11">
        <v>0</v>
      </c>
      <c r="R110" s="11">
        <v>0</v>
      </c>
      <c r="S110" s="11">
        <v>0</v>
      </c>
      <c r="T110" s="52">
        <f t="shared" si="4"/>
        <v>683329.80998564721</v>
      </c>
      <c r="U110" s="16" t="str">
        <f t="shared" si="5"/>
        <v>SGDS-Gas Distribution Segment</v>
      </c>
      <c r="V110" s="15" t="s">
        <v>279</v>
      </c>
      <c r="W110" s="17">
        <f t="shared" si="6"/>
        <v>1169839.8293056472</v>
      </c>
      <c r="X110" s="17">
        <f t="shared" si="7"/>
        <v>486510.01932000002</v>
      </c>
    </row>
    <row r="111" spans="1:24" ht="14.45" customHeight="1" x14ac:dyDescent="0.25">
      <c r="A111" s="2" t="s">
        <v>45</v>
      </c>
      <c r="B111" s="2" t="s">
        <v>157</v>
      </c>
      <c r="C111" s="11">
        <v>33774.22928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33774.22928</v>
      </c>
      <c r="P111" s="11">
        <v>0</v>
      </c>
      <c r="Q111" s="11">
        <v>0</v>
      </c>
      <c r="R111" s="11">
        <v>0</v>
      </c>
      <c r="S111" s="11">
        <v>0</v>
      </c>
      <c r="T111" s="52">
        <f t="shared" si="4"/>
        <v>0</v>
      </c>
      <c r="U111" s="16" t="str">
        <f t="shared" si="5"/>
        <v>SGDS-Gas Distribution Segment</v>
      </c>
      <c r="V111" s="15" t="s">
        <v>279</v>
      </c>
      <c r="W111" s="17">
        <f t="shared" si="6"/>
        <v>33774.22928</v>
      </c>
      <c r="X111" s="17">
        <f t="shared" si="7"/>
        <v>33774.22928</v>
      </c>
    </row>
    <row r="112" spans="1:24" ht="14.45" customHeight="1" x14ac:dyDescent="0.25">
      <c r="A112" s="2" t="s">
        <v>45</v>
      </c>
      <c r="B112" s="2" t="s">
        <v>158</v>
      </c>
      <c r="C112" s="11">
        <v>203349.90285000001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203349.90285000001</v>
      </c>
      <c r="P112" s="11">
        <v>0</v>
      </c>
      <c r="Q112" s="11">
        <v>0</v>
      </c>
      <c r="R112" s="11">
        <v>0</v>
      </c>
      <c r="S112" s="11">
        <v>0</v>
      </c>
      <c r="T112" s="52">
        <f t="shared" si="4"/>
        <v>0</v>
      </c>
      <c r="U112" s="16" t="str">
        <f t="shared" si="5"/>
        <v>SGDS-Gas Distribution Segment</v>
      </c>
      <c r="V112" s="15" t="s">
        <v>279</v>
      </c>
      <c r="W112" s="17">
        <f t="shared" si="6"/>
        <v>203349.90285000001</v>
      </c>
      <c r="X112" s="17">
        <f t="shared" si="7"/>
        <v>203349.90285000001</v>
      </c>
    </row>
    <row r="113" spans="1:24" ht="14.45" customHeight="1" x14ac:dyDescent="0.25">
      <c r="A113" s="2" t="s">
        <v>45</v>
      </c>
      <c r="B113" s="2" t="s">
        <v>159</v>
      </c>
      <c r="C113" s="11">
        <v>544917.61192000005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544917.61192000005</v>
      </c>
      <c r="P113" s="11">
        <v>0</v>
      </c>
      <c r="Q113" s="11">
        <v>0</v>
      </c>
      <c r="R113" s="11">
        <v>0</v>
      </c>
      <c r="S113" s="11">
        <v>0</v>
      </c>
      <c r="T113" s="52">
        <f t="shared" si="4"/>
        <v>0</v>
      </c>
      <c r="U113" s="16" t="str">
        <f t="shared" si="5"/>
        <v>SGDS-Gas Distribution Segment</v>
      </c>
      <c r="V113" s="15" t="s">
        <v>279</v>
      </c>
      <c r="W113" s="17">
        <f t="shared" si="6"/>
        <v>544917.61192000005</v>
      </c>
      <c r="X113" s="17">
        <f t="shared" si="7"/>
        <v>544917.61192000005</v>
      </c>
    </row>
    <row r="114" spans="1:24" ht="14.45" customHeight="1" x14ac:dyDescent="0.25">
      <c r="A114" s="2" t="s">
        <v>45</v>
      </c>
      <c r="B114" s="2" t="s">
        <v>160</v>
      </c>
      <c r="C114" s="11">
        <v>515383.33789999998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515383.33789999998</v>
      </c>
      <c r="P114" s="11">
        <v>0</v>
      </c>
      <c r="Q114" s="11">
        <v>0</v>
      </c>
      <c r="R114" s="11">
        <v>0</v>
      </c>
      <c r="S114" s="11">
        <v>0</v>
      </c>
      <c r="T114" s="52">
        <f t="shared" si="4"/>
        <v>0</v>
      </c>
      <c r="U114" s="16" t="str">
        <f t="shared" si="5"/>
        <v>SGDS-Gas Distribution Segment</v>
      </c>
      <c r="V114" s="15" t="s">
        <v>279</v>
      </c>
      <c r="W114" s="17">
        <f t="shared" si="6"/>
        <v>515383.33789999998</v>
      </c>
      <c r="X114" s="17">
        <f t="shared" si="7"/>
        <v>515383.33789999998</v>
      </c>
    </row>
    <row r="115" spans="1:24" ht="14.45" customHeight="1" x14ac:dyDescent="0.25">
      <c r="A115" s="2" t="s">
        <v>45</v>
      </c>
      <c r="B115" s="2" t="s">
        <v>161</v>
      </c>
      <c r="C115" s="11">
        <v>294106.80504000001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294106.80504000001</v>
      </c>
      <c r="P115" s="11">
        <v>0</v>
      </c>
      <c r="Q115" s="11">
        <v>0</v>
      </c>
      <c r="R115" s="11">
        <v>0</v>
      </c>
      <c r="S115" s="11">
        <v>0</v>
      </c>
      <c r="T115" s="52">
        <f t="shared" si="4"/>
        <v>0</v>
      </c>
      <c r="U115" s="16" t="str">
        <f t="shared" si="5"/>
        <v>SGDS-Gas Distribution Segment</v>
      </c>
      <c r="V115" s="15" t="s">
        <v>279</v>
      </c>
      <c r="W115" s="17">
        <f t="shared" si="6"/>
        <v>294106.80504000001</v>
      </c>
      <c r="X115" s="17">
        <f t="shared" si="7"/>
        <v>294106.80504000001</v>
      </c>
    </row>
    <row r="116" spans="1:24" ht="14.45" customHeight="1" x14ac:dyDescent="0.25">
      <c r="A116" s="2" t="s">
        <v>45</v>
      </c>
      <c r="B116" s="2" t="s">
        <v>162</v>
      </c>
      <c r="C116" s="11">
        <v>294265.02101999999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294265.02101999999</v>
      </c>
      <c r="P116" s="11">
        <v>0</v>
      </c>
      <c r="Q116" s="11">
        <v>0</v>
      </c>
      <c r="R116" s="11">
        <v>0</v>
      </c>
      <c r="S116" s="11">
        <v>0</v>
      </c>
      <c r="T116" s="52">
        <f t="shared" si="4"/>
        <v>0</v>
      </c>
      <c r="U116" s="16" t="str">
        <f t="shared" si="5"/>
        <v>SGDS-Gas Distribution Segment</v>
      </c>
      <c r="V116" s="15" t="s">
        <v>279</v>
      </c>
      <c r="W116" s="17">
        <f t="shared" si="6"/>
        <v>294265.02101999999</v>
      </c>
      <c r="X116" s="17">
        <f t="shared" si="7"/>
        <v>294265.02101999999</v>
      </c>
    </row>
    <row r="117" spans="1:24" ht="14.45" customHeight="1" x14ac:dyDescent="0.25">
      <c r="A117" s="2" t="s">
        <v>45</v>
      </c>
      <c r="B117" s="2" t="s">
        <v>163</v>
      </c>
      <c r="C117" s="11">
        <v>327326.83076230774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281310.67077999999</v>
      </c>
      <c r="P117" s="11">
        <v>0</v>
      </c>
      <c r="Q117" s="11">
        <v>0</v>
      </c>
      <c r="R117" s="11">
        <v>0</v>
      </c>
      <c r="S117" s="11">
        <v>0</v>
      </c>
      <c r="T117" s="52">
        <f t="shared" si="4"/>
        <v>46016.159982307756</v>
      </c>
      <c r="U117" s="16" t="str">
        <f t="shared" si="5"/>
        <v>SGDS-Gas Distribution Segment</v>
      </c>
      <c r="V117" s="15" t="s">
        <v>280</v>
      </c>
      <c r="W117" s="17">
        <f t="shared" si="6"/>
        <v>327326.83076230774</v>
      </c>
      <c r="X117" s="17">
        <f t="shared" si="7"/>
        <v>281310.67077999999</v>
      </c>
    </row>
    <row r="118" spans="1:24" ht="14.45" customHeight="1" x14ac:dyDescent="0.25">
      <c r="A118" s="2" t="s">
        <v>45</v>
      </c>
      <c r="B118" s="2" t="s">
        <v>164</v>
      </c>
      <c r="C118" s="11">
        <v>815264.84305681067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778620.63306000002</v>
      </c>
      <c r="P118" s="11">
        <v>0</v>
      </c>
      <c r="Q118" s="11">
        <v>0</v>
      </c>
      <c r="R118" s="11">
        <v>0</v>
      </c>
      <c r="S118" s="11">
        <v>0</v>
      </c>
      <c r="T118" s="52">
        <f t="shared" si="4"/>
        <v>36644.209996810649</v>
      </c>
      <c r="U118" s="16" t="str">
        <f t="shared" si="5"/>
        <v>SGDS-Gas Distribution Segment</v>
      </c>
      <c r="V118" s="15" t="s">
        <v>280</v>
      </c>
      <c r="W118" s="17">
        <f t="shared" si="6"/>
        <v>815264.84305681067</v>
      </c>
      <c r="X118" s="17">
        <f t="shared" si="7"/>
        <v>778620.63306000002</v>
      </c>
    </row>
    <row r="119" spans="1:24" ht="14.45" customHeight="1" x14ac:dyDescent="0.25">
      <c r="A119" s="2" t="s">
        <v>45</v>
      </c>
      <c r="B119" s="2" t="s">
        <v>165</v>
      </c>
      <c r="C119" s="11">
        <v>969956.7304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969956.7304</v>
      </c>
      <c r="P119" s="11">
        <v>0</v>
      </c>
      <c r="Q119" s="11">
        <v>0</v>
      </c>
      <c r="R119" s="11">
        <v>0</v>
      </c>
      <c r="S119" s="11">
        <v>0</v>
      </c>
      <c r="T119" s="52">
        <f t="shared" si="4"/>
        <v>0</v>
      </c>
      <c r="U119" s="16" t="str">
        <f t="shared" si="5"/>
        <v>SGDS-Gas Distribution Segment</v>
      </c>
      <c r="V119" s="15" t="s">
        <v>280</v>
      </c>
      <c r="W119" s="17">
        <f t="shared" si="6"/>
        <v>969956.7304</v>
      </c>
      <c r="X119" s="17">
        <f t="shared" si="7"/>
        <v>969956.7304</v>
      </c>
    </row>
    <row r="120" spans="1:24" ht="14.45" customHeight="1" x14ac:dyDescent="0.25">
      <c r="A120" s="2" t="s">
        <v>45</v>
      </c>
      <c r="B120" s="2" t="s">
        <v>166</v>
      </c>
      <c r="C120" s="11">
        <v>-68217.215819999998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-68217.215819999998</v>
      </c>
      <c r="P120" s="11">
        <v>0</v>
      </c>
      <c r="Q120" s="11">
        <v>0</v>
      </c>
      <c r="R120" s="11">
        <v>0</v>
      </c>
      <c r="S120" s="11">
        <v>0</v>
      </c>
      <c r="T120" s="52">
        <f t="shared" si="4"/>
        <v>0</v>
      </c>
      <c r="U120" s="16" t="str">
        <f t="shared" si="5"/>
        <v>SGDS-Gas Distribution Segment</v>
      </c>
      <c r="V120" s="15" t="s">
        <v>280</v>
      </c>
      <c r="W120" s="17">
        <f t="shared" si="6"/>
        <v>-68217.215819999998</v>
      </c>
      <c r="X120" s="17">
        <f t="shared" si="7"/>
        <v>-68217.215819999998</v>
      </c>
    </row>
    <row r="121" spans="1:24" ht="14.45" customHeight="1" x14ac:dyDescent="0.25">
      <c r="A121" s="2" t="s">
        <v>45</v>
      </c>
      <c r="B121" s="2" t="s">
        <v>167</v>
      </c>
      <c r="C121" s="11">
        <v>690792.77619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690792.77619</v>
      </c>
      <c r="P121" s="11">
        <v>0</v>
      </c>
      <c r="Q121" s="11">
        <v>0</v>
      </c>
      <c r="R121" s="11">
        <v>0</v>
      </c>
      <c r="S121" s="11">
        <v>0</v>
      </c>
      <c r="T121" s="52">
        <f t="shared" si="4"/>
        <v>0</v>
      </c>
      <c r="U121" s="16" t="str">
        <f t="shared" si="5"/>
        <v>SGDS-Gas Distribution Segment</v>
      </c>
      <c r="V121" s="15" t="s">
        <v>280</v>
      </c>
      <c r="W121" s="17">
        <f t="shared" si="6"/>
        <v>690792.77619</v>
      </c>
      <c r="X121" s="17">
        <f t="shared" si="7"/>
        <v>690792.77619</v>
      </c>
    </row>
    <row r="122" spans="1:24" ht="14.45" customHeight="1" x14ac:dyDescent="0.25">
      <c r="A122" s="2" t="s">
        <v>45</v>
      </c>
      <c r="B122" s="2" t="s">
        <v>168</v>
      </c>
      <c r="C122" s="11">
        <v>789100.02307999996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789100.02307999996</v>
      </c>
      <c r="P122" s="11">
        <v>0</v>
      </c>
      <c r="Q122" s="11">
        <v>0</v>
      </c>
      <c r="R122" s="11">
        <v>0</v>
      </c>
      <c r="S122" s="11">
        <v>0</v>
      </c>
      <c r="T122" s="52">
        <f t="shared" si="4"/>
        <v>0</v>
      </c>
      <c r="U122" s="16" t="str">
        <f t="shared" si="5"/>
        <v>SGDS-Gas Distribution Segment</v>
      </c>
      <c r="V122" s="15" t="s">
        <v>280</v>
      </c>
      <c r="W122" s="17">
        <f t="shared" si="6"/>
        <v>789100.02307999996</v>
      </c>
      <c r="X122" s="17">
        <f t="shared" si="7"/>
        <v>789100.02307999996</v>
      </c>
    </row>
    <row r="123" spans="1:24" ht="14.45" customHeight="1" x14ac:dyDescent="0.25">
      <c r="A123" s="2" t="s">
        <v>45</v>
      </c>
      <c r="B123" s="2" t="s">
        <v>169</v>
      </c>
      <c r="C123" s="11">
        <v>53463.587040000006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53463.587040000006</v>
      </c>
      <c r="P123" s="11">
        <v>0</v>
      </c>
      <c r="Q123" s="11">
        <v>0</v>
      </c>
      <c r="R123" s="11">
        <v>0</v>
      </c>
      <c r="S123" s="11">
        <v>0</v>
      </c>
      <c r="T123" s="52">
        <f t="shared" si="4"/>
        <v>0</v>
      </c>
      <c r="U123" s="16" t="str">
        <f t="shared" si="5"/>
        <v>SGDS-Gas Distribution Segment</v>
      </c>
      <c r="V123" s="15" t="s">
        <v>280</v>
      </c>
      <c r="W123" s="17">
        <f t="shared" si="6"/>
        <v>53463.587040000006</v>
      </c>
      <c r="X123" s="17">
        <f t="shared" si="7"/>
        <v>53463.587040000006</v>
      </c>
    </row>
    <row r="124" spans="1:24" ht="14.45" customHeight="1" x14ac:dyDescent="0.25">
      <c r="A124" s="2" t="s">
        <v>45</v>
      </c>
      <c r="B124" s="2" t="s">
        <v>170</v>
      </c>
      <c r="C124" s="11">
        <v>758365.72547339997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470038.74547999998</v>
      </c>
      <c r="P124" s="11">
        <v>0</v>
      </c>
      <c r="Q124" s="11">
        <v>0</v>
      </c>
      <c r="R124" s="11">
        <v>0</v>
      </c>
      <c r="S124" s="11">
        <v>0</v>
      </c>
      <c r="T124" s="52">
        <f t="shared" si="4"/>
        <v>288326.97999339999</v>
      </c>
      <c r="U124" s="16" t="str">
        <f t="shared" si="5"/>
        <v>SGDS-Gas Distribution Segment</v>
      </c>
      <c r="V124" s="15" t="s">
        <v>280</v>
      </c>
      <c r="W124" s="17">
        <f t="shared" si="6"/>
        <v>758365.72547339997</v>
      </c>
      <c r="X124" s="17">
        <f t="shared" si="7"/>
        <v>470038.74547999998</v>
      </c>
    </row>
    <row r="125" spans="1:24" ht="14.45" customHeight="1" x14ac:dyDescent="0.25">
      <c r="A125" s="2" t="s">
        <v>45</v>
      </c>
      <c r="B125" s="2" t="s">
        <v>171</v>
      </c>
      <c r="C125" s="11">
        <v>64295.489999999991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-466.2</v>
      </c>
      <c r="R125" s="11">
        <v>0</v>
      </c>
      <c r="S125" s="11">
        <v>0</v>
      </c>
      <c r="T125" s="52">
        <f t="shared" si="4"/>
        <v>64761.689999999988</v>
      </c>
      <c r="U125" s="16" t="str">
        <f t="shared" si="5"/>
        <v>SGDS-Gas Distribution Segment</v>
      </c>
      <c r="V125" s="15" t="s">
        <v>280</v>
      </c>
      <c r="W125" s="17">
        <f t="shared" si="6"/>
        <v>64295.489999999991</v>
      </c>
      <c r="X125" s="17">
        <f t="shared" si="7"/>
        <v>-466.2</v>
      </c>
    </row>
    <row r="126" spans="1:24" ht="14.45" customHeight="1" x14ac:dyDescent="0.25">
      <c r="A126" s="2" t="s">
        <v>45</v>
      </c>
      <c r="B126" s="2" t="s">
        <v>172</v>
      </c>
      <c r="C126" s="11">
        <v>2.4938490241765976E-6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52">
        <f t="shared" si="4"/>
        <v>2.4938490241765976E-6</v>
      </c>
      <c r="U126" s="16" t="str">
        <f t="shared" si="5"/>
        <v>SGDS-Gas Distribution Segment</v>
      </c>
      <c r="V126" s="15" t="s">
        <v>280</v>
      </c>
      <c r="W126" s="17">
        <f t="shared" si="6"/>
        <v>2.4938490241765976E-6</v>
      </c>
      <c r="X126" s="17">
        <f t="shared" si="7"/>
        <v>0</v>
      </c>
    </row>
    <row r="127" spans="1:24" ht="14.45" customHeight="1" x14ac:dyDescent="0.25">
      <c r="A127" s="2" t="s">
        <v>45</v>
      </c>
      <c r="B127" s="2" t="s">
        <v>173</v>
      </c>
      <c r="C127" s="11">
        <v>27041.189499230706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27041.1895</v>
      </c>
      <c r="P127" s="11">
        <v>0</v>
      </c>
      <c r="Q127" s="11">
        <v>0</v>
      </c>
      <c r="R127" s="11">
        <v>0</v>
      </c>
      <c r="S127" s="11">
        <v>0</v>
      </c>
      <c r="T127" s="52">
        <f t="shared" si="4"/>
        <v>-7.692942745052278E-7</v>
      </c>
      <c r="U127" s="16" t="str">
        <f t="shared" si="5"/>
        <v>SGDS-Gas Distribution Segment</v>
      </c>
      <c r="V127" s="15" t="s">
        <v>280</v>
      </c>
      <c r="W127" s="17">
        <f t="shared" si="6"/>
        <v>27041.189499230706</v>
      </c>
      <c r="X127" s="17">
        <f t="shared" si="7"/>
        <v>27041.1895</v>
      </c>
    </row>
    <row r="128" spans="1:24" ht="14.45" customHeight="1" x14ac:dyDescent="0.25">
      <c r="A128" s="2" t="s">
        <v>45</v>
      </c>
      <c r="B128" s="2" t="s">
        <v>174</v>
      </c>
      <c r="C128" s="11">
        <v>208217.72537583532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136819.30538000001</v>
      </c>
      <c r="P128" s="11">
        <v>0</v>
      </c>
      <c r="Q128" s="11">
        <v>0</v>
      </c>
      <c r="R128" s="11">
        <v>0</v>
      </c>
      <c r="S128" s="11">
        <v>0</v>
      </c>
      <c r="T128" s="52">
        <f t="shared" si="4"/>
        <v>71398.419995835313</v>
      </c>
      <c r="U128" s="16" t="str">
        <f t="shared" si="5"/>
        <v>SGDS-Gas Distribution Segment</v>
      </c>
      <c r="V128" s="15" t="s">
        <v>280</v>
      </c>
      <c r="W128" s="17">
        <f t="shared" si="6"/>
        <v>208217.72537583532</v>
      </c>
      <c r="X128" s="17">
        <f t="shared" si="7"/>
        <v>136819.30538000001</v>
      </c>
    </row>
    <row r="129" spans="1:24" ht="14.45" customHeight="1" x14ac:dyDescent="0.25">
      <c r="A129" s="2" t="s">
        <v>45</v>
      </c>
      <c r="B129" s="2" t="s">
        <v>175</v>
      </c>
      <c r="C129" s="11">
        <v>179623.45733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179623.45733</v>
      </c>
      <c r="P129" s="11">
        <v>0</v>
      </c>
      <c r="Q129" s="11">
        <v>0</v>
      </c>
      <c r="R129" s="11">
        <v>0</v>
      </c>
      <c r="S129" s="11">
        <v>0</v>
      </c>
      <c r="T129" s="52">
        <f t="shared" si="4"/>
        <v>0</v>
      </c>
      <c r="U129" s="16" t="str">
        <f t="shared" si="5"/>
        <v>SGDS-Gas Distribution Segment</v>
      </c>
      <c r="V129" s="15" t="s">
        <v>280</v>
      </c>
      <c r="W129" s="17">
        <f t="shared" si="6"/>
        <v>179623.45733</v>
      </c>
      <c r="X129" s="17">
        <f t="shared" si="7"/>
        <v>179623.45733</v>
      </c>
    </row>
    <row r="130" spans="1:24" ht="14.45" customHeight="1" x14ac:dyDescent="0.25">
      <c r="A130" s="2" t="s">
        <v>45</v>
      </c>
      <c r="B130" s="2" t="s">
        <v>176</v>
      </c>
      <c r="C130" s="11">
        <v>156017.44674000001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156017.44674000001</v>
      </c>
      <c r="P130" s="11">
        <v>0</v>
      </c>
      <c r="Q130" s="11">
        <v>0</v>
      </c>
      <c r="R130" s="11">
        <v>0</v>
      </c>
      <c r="S130" s="11">
        <v>0</v>
      </c>
      <c r="T130" s="52">
        <f t="shared" si="4"/>
        <v>0</v>
      </c>
      <c r="U130" s="16" t="str">
        <f t="shared" si="5"/>
        <v>SGDS-Gas Distribution Segment</v>
      </c>
      <c r="V130" s="15" t="s">
        <v>280</v>
      </c>
      <c r="W130" s="17">
        <f t="shared" si="6"/>
        <v>156017.44674000001</v>
      </c>
      <c r="X130" s="17">
        <f t="shared" si="7"/>
        <v>156017.44674000001</v>
      </c>
    </row>
    <row r="131" spans="1:24" x14ac:dyDescent="0.25">
      <c r="A131" s="2" t="s">
        <v>45</v>
      </c>
      <c r="B131" s="2" t="s">
        <v>177</v>
      </c>
      <c r="C131" s="11">
        <v>56481.468809999998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56481.468809999998</v>
      </c>
      <c r="P131" s="11">
        <v>0</v>
      </c>
      <c r="Q131" s="11">
        <v>0</v>
      </c>
      <c r="R131" s="11">
        <v>0</v>
      </c>
      <c r="S131" s="11">
        <v>0</v>
      </c>
      <c r="T131" s="52">
        <f t="shared" si="4"/>
        <v>0</v>
      </c>
      <c r="U131" s="16" t="str">
        <f t="shared" si="5"/>
        <v>SGDS-Gas Distribution Segment</v>
      </c>
      <c r="V131" s="15" t="s">
        <v>280</v>
      </c>
      <c r="W131" s="17">
        <f t="shared" si="6"/>
        <v>56481.468809999998</v>
      </c>
      <c r="X131" s="17">
        <f t="shared" si="7"/>
        <v>56481.468809999998</v>
      </c>
    </row>
    <row r="132" spans="1:24" ht="14.45" customHeight="1" x14ac:dyDescent="0.25">
      <c r="A132" s="2" t="s">
        <v>45</v>
      </c>
      <c r="B132" s="2" t="s">
        <v>178</v>
      </c>
      <c r="C132" s="11">
        <v>104894.8364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104894.8364</v>
      </c>
      <c r="P132" s="11">
        <v>0</v>
      </c>
      <c r="Q132" s="11">
        <v>0</v>
      </c>
      <c r="R132" s="11">
        <v>0</v>
      </c>
      <c r="S132" s="11">
        <v>0</v>
      </c>
      <c r="T132" s="52">
        <f t="shared" si="4"/>
        <v>0</v>
      </c>
      <c r="U132" s="16" t="str">
        <f t="shared" si="5"/>
        <v>SGDS-Gas Distribution Segment</v>
      </c>
      <c r="V132" s="15" t="s">
        <v>280</v>
      </c>
      <c r="W132" s="17">
        <f t="shared" si="6"/>
        <v>104894.8364</v>
      </c>
      <c r="X132" s="17">
        <f t="shared" si="7"/>
        <v>104894.8364</v>
      </c>
    </row>
    <row r="133" spans="1:24" ht="14.45" customHeight="1" x14ac:dyDescent="0.25">
      <c r="A133" s="2" t="s">
        <v>45</v>
      </c>
      <c r="B133" s="2" t="s">
        <v>179</v>
      </c>
      <c r="C133" s="11">
        <v>255065.14959000002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255065.14959000002</v>
      </c>
      <c r="P133" s="11">
        <v>0</v>
      </c>
      <c r="Q133" s="11">
        <v>0</v>
      </c>
      <c r="R133" s="11">
        <v>0</v>
      </c>
      <c r="S133" s="11">
        <v>0</v>
      </c>
      <c r="T133" s="52">
        <f t="shared" si="4"/>
        <v>0</v>
      </c>
      <c r="U133" s="16" t="str">
        <f t="shared" si="5"/>
        <v>SGDS-Gas Distribution Segment</v>
      </c>
      <c r="V133" s="15" t="s">
        <v>280</v>
      </c>
      <c r="W133" s="17">
        <f t="shared" si="6"/>
        <v>255065.14959000002</v>
      </c>
      <c r="X133" s="17">
        <f t="shared" si="7"/>
        <v>255065.14959000002</v>
      </c>
    </row>
    <row r="134" spans="1:24" ht="14.45" customHeight="1" x14ac:dyDescent="0.25">
      <c r="A134" s="2" t="s">
        <v>45</v>
      </c>
      <c r="B134" s="2" t="s">
        <v>180</v>
      </c>
      <c r="C134" s="11">
        <v>3298.0659100000048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3298.0659100000003</v>
      </c>
      <c r="P134" s="11">
        <v>0</v>
      </c>
      <c r="Q134" s="11">
        <v>0</v>
      </c>
      <c r="R134" s="11">
        <v>0</v>
      </c>
      <c r="S134" s="11">
        <v>0</v>
      </c>
      <c r="T134" s="52">
        <f t="shared" si="4"/>
        <v>4.5474735088646412E-12</v>
      </c>
      <c r="U134" s="16" t="str">
        <f t="shared" si="5"/>
        <v>SGDS-Gas Distribution Segment</v>
      </c>
      <c r="V134" s="15" t="s">
        <v>280</v>
      </c>
      <c r="W134" s="17">
        <f t="shared" si="6"/>
        <v>3298.0659100000048</v>
      </c>
      <c r="X134" s="17">
        <f t="shared" si="7"/>
        <v>3298.0659100000003</v>
      </c>
    </row>
    <row r="135" spans="1:24" ht="14.45" customHeight="1" x14ac:dyDescent="0.25">
      <c r="A135" s="2" t="s">
        <v>45</v>
      </c>
      <c r="B135" s="2" t="s">
        <v>181</v>
      </c>
      <c r="C135" s="11">
        <v>481204.24113000004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481204.24113000004</v>
      </c>
      <c r="P135" s="11">
        <v>0</v>
      </c>
      <c r="Q135" s="11">
        <v>0</v>
      </c>
      <c r="R135" s="11">
        <v>0</v>
      </c>
      <c r="S135" s="11">
        <v>0</v>
      </c>
      <c r="T135" s="52">
        <f t="shared" si="4"/>
        <v>0</v>
      </c>
      <c r="U135" s="16" t="str">
        <f t="shared" si="5"/>
        <v>SGDS-Gas Distribution Segment</v>
      </c>
      <c r="V135" s="15" t="s">
        <v>280</v>
      </c>
      <c r="W135" s="17">
        <f t="shared" si="6"/>
        <v>481204.24113000004</v>
      </c>
      <c r="X135" s="17">
        <f t="shared" si="7"/>
        <v>481204.24113000004</v>
      </c>
    </row>
    <row r="136" spans="1:24" ht="14.45" customHeight="1" x14ac:dyDescent="0.25">
      <c r="A136" s="2" t="s">
        <v>45</v>
      </c>
      <c r="B136" s="2" t="s">
        <v>182</v>
      </c>
      <c r="C136" s="11">
        <v>577224.23522846203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561973.87522580847</v>
      </c>
      <c r="P136" s="11">
        <v>0</v>
      </c>
      <c r="Q136" s="11">
        <v>0</v>
      </c>
      <c r="R136" s="11">
        <v>0</v>
      </c>
      <c r="S136" s="11">
        <v>0</v>
      </c>
      <c r="T136" s="52">
        <f t="shared" si="4"/>
        <v>15250.360002653557</v>
      </c>
      <c r="U136" s="16" t="str">
        <f t="shared" si="5"/>
        <v>SGDS-Gas Distribution Segment</v>
      </c>
      <c r="V136" s="15" t="s">
        <v>280</v>
      </c>
      <c r="W136" s="17">
        <f t="shared" si="6"/>
        <v>577224.23522846203</v>
      </c>
      <c r="X136" s="17">
        <f t="shared" si="7"/>
        <v>561973.87522580847</v>
      </c>
    </row>
    <row r="137" spans="1:24" ht="14.45" customHeight="1" x14ac:dyDescent="0.25">
      <c r="A137" s="2" t="s">
        <v>45</v>
      </c>
      <c r="B137" s="2" t="s">
        <v>183</v>
      </c>
      <c r="C137" s="11">
        <v>1733457.436634812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1733457.4366117353</v>
      </c>
      <c r="P137" s="11">
        <v>0</v>
      </c>
      <c r="Q137" s="11">
        <v>0</v>
      </c>
      <c r="R137" s="11">
        <v>0</v>
      </c>
      <c r="S137" s="11">
        <v>0</v>
      </c>
      <c r="T137" s="52">
        <f t="shared" si="4"/>
        <v>2.3076776415109634E-5</v>
      </c>
      <c r="U137" s="16" t="str">
        <f t="shared" si="5"/>
        <v>SGDS-Gas Distribution Segment</v>
      </c>
      <c r="V137" s="15" t="s">
        <v>280</v>
      </c>
      <c r="W137" s="17">
        <f t="shared" si="6"/>
        <v>1733457.436634812</v>
      </c>
      <c r="X137" s="17">
        <f t="shared" si="7"/>
        <v>1733457.4366117353</v>
      </c>
    </row>
    <row r="138" spans="1:24" ht="14.45" customHeight="1" x14ac:dyDescent="0.25">
      <c r="A138" s="2" t="s">
        <v>45</v>
      </c>
      <c r="B138" s="2" t="s">
        <v>184</v>
      </c>
      <c r="C138" s="11">
        <v>4092933.5929881851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4106052.942984493</v>
      </c>
      <c r="P138" s="11">
        <v>0</v>
      </c>
      <c r="Q138" s="11">
        <v>0</v>
      </c>
      <c r="R138" s="11">
        <v>0</v>
      </c>
      <c r="S138" s="11">
        <v>0</v>
      </c>
      <c r="T138" s="52">
        <f t="shared" ref="T138:T201" si="8">SUM(C138:N138)-SUM(O138:S138)</f>
        <v>-13119.349996307865</v>
      </c>
      <c r="U138" s="16" t="str">
        <f t="shared" ref="U138:U201" si="9">A138</f>
        <v>SGDS-Gas Distribution Segment</v>
      </c>
      <c r="V138" s="15" t="s">
        <v>281</v>
      </c>
      <c r="W138" s="17">
        <f t="shared" ref="W138:W201" si="10">SUM(C138:N138)</f>
        <v>4092933.5929881851</v>
      </c>
      <c r="X138" s="17">
        <f t="shared" ref="X138:X201" si="11">SUM(O138:S138)</f>
        <v>4106052.942984493</v>
      </c>
    </row>
    <row r="139" spans="1:24" x14ac:dyDescent="0.25">
      <c r="A139" s="2" t="s">
        <v>45</v>
      </c>
      <c r="B139" s="2" t="s">
        <v>185</v>
      </c>
      <c r="C139" s="11">
        <v>969010.11663755134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969010.11663959885</v>
      </c>
      <c r="P139" s="11">
        <v>0</v>
      </c>
      <c r="Q139" s="11">
        <v>0</v>
      </c>
      <c r="R139" s="11">
        <v>0</v>
      </c>
      <c r="S139" s="11">
        <v>0</v>
      </c>
      <c r="T139" s="52">
        <f t="shared" si="8"/>
        <v>-2.0475126802921295E-6</v>
      </c>
      <c r="U139" s="16" t="str">
        <f t="shared" si="9"/>
        <v>SGDS-Gas Distribution Segment</v>
      </c>
      <c r="V139" s="15" t="s">
        <v>281</v>
      </c>
      <c r="W139" s="17">
        <f t="shared" si="10"/>
        <v>969010.11663755134</v>
      </c>
      <c r="X139" s="17">
        <f t="shared" si="11"/>
        <v>969010.11663959885</v>
      </c>
    </row>
    <row r="140" spans="1:24" ht="14.45" customHeight="1" x14ac:dyDescent="0.25">
      <c r="A140" s="2" t="s">
        <v>45</v>
      </c>
      <c r="B140" s="2" t="s">
        <v>186</v>
      </c>
      <c r="C140" s="11">
        <v>4179795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4179795</v>
      </c>
      <c r="P140" s="11">
        <v>0</v>
      </c>
      <c r="Q140" s="11">
        <v>0</v>
      </c>
      <c r="R140" s="11">
        <v>0</v>
      </c>
      <c r="S140" s="11">
        <v>0</v>
      </c>
      <c r="T140" s="52">
        <f t="shared" si="8"/>
        <v>0</v>
      </c>
      <c r="U140" s="16" t="str">
        <f t="shared" si="9"/>
        <v>SGDS-Gas Distribution Segment</v>
      </c>
      <c r="V140" s="15" t="s">
        <v>281</v>
      </c>
      <c r="W140" s="17">
        <f t="shared" si="10"/>
        <v>4179795</v>
      </c>
      <c r="X140" s="17">
        <f t="shared" si="11"/>
        <v>4179795</v>
      </c>
    </row>
    <row r="141" spans="1:24" ht="14.45" customHeight="1" x14ac:dyDescent="0.25">
      <c r="A141" s="2" t="s">
        <v>45</v>
      </c>
      <c r="B141" s="2" t="s">
        <v>187</v>
      </c>
      <c r="C141" s="11">
        <v>620177.86642999994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620177.86642999994</v>
      </c>
      <c r="P141" s="11">
        <v>0</v>
      </c>
      <c r="Q141" s="11">
        <v>0</v>
      </c>
      <c r="R141" s="11">
        <v>0</v>
      </c>
      <c r="S141" s="11">
        <v>0</v>
      </c>
      <c r="T141" s="52">
        <f t="shared" si="8"/>
        <v>0</v>
      </c>
      <c r="U141" s="16" t="str">
        <f t="shared" si="9"/>
        <v>SGDS-Gas Distribution Segment</v>
      </c>
      <c r="V141" s="15" t="s">
        <v>281</v>
      </c>
      <c r="W141" s="17">
        <f t="shared" si="10"/>
        <v>620177.86642999994</v>
      </c>
      <c r="X141" s="17">
        <f t="shared" si="11"/>
        <v>620177.86642999994</v>
      </c>
    </row>
    <row r="142" spans="1:24" ht="14.45" customHeight="1" x14ac:dyDescent="0.25">
      <c r="A142" s="2" t="s">
        <v>45</v>
      </c>
      <c r="B142" s="2" t="s">
        <v>188</v>
      </c>
      <c r="C142" s="11">
        <v>386395.58179399557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412307.81178999995</v>
      </c>
      <c r="P142" s="11">
        <v>0</v>
      </c>
      <c r="Q142" s="11">
        <v>-402697.11321000004</v>
      </c>
      <c r="R142" s="11">
        <v>0</v>
      </c>
      <c r="S142" s="11">
        <v>0</v>
      </c>
      <c r="T142" s="52">
        <f t="shared" si="8"/>
        <v>376784.88321399566</v>
      </c>
      <c r="U142" s="16" t="str">
        <f t="shared" si="9"/>
        <v>SGDS-Gas Distribution Segment</v>
      </c>
      <c r="V142" s="15" t="s">
        <v>281</v>
      </c>
      <c r="W142" s="17">
        <f t="shared" si="10"/>
        <v>386395.58179399557</v>
      </c>
      <c r="X142" s="17">
        <f t="shared" si="11"/>
        <v>9610.6985799999093</v>
      </c>
    </row>
    <row r="143" spans="1:24" ht="14.45" customHeight="1" x14ac:dyDescent="0.25">
      <c r="A143" s="2" t="s">
        <v>45</v>
      </c>
      <c r="B143" s="2" t="s">
        <v>189</v>
      </c>
      <c r="C143" s="11">
        <v>318148.27076553798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322369.73077000002</v>
      </c>
      <c r="P143" s="11">
        <v>0</v>
      </c>
      <c r="Q143" s="11">
        <v>-278727.13318</v>
      </c>
      <c r="R143" s="11">
        <v>0</v>
      </c>
      <c r="S143" s="11">
        <v>0</v>
      </c>
      <c r="T143" s="52">
        <f t="shared" si="8"/>
        <v>274505.67317553796</v>
      </c>
      <c r="U143" s="16" t="str">
        <f t="shared" si="9"/>
        <v>SGDS-Gas Distribution Segment</v>
      </c>
      <c r="V143" s="15" t="s">
        <v>281</v>
      </c>
      <c r="W143" s="17">
        <f t="shared" si="10"/>
        <v>318148.27076553798</v>
      </c>
      <c r="X143" s="17">
        <f t="shared" si="11"/>
        <v>43642.597590000019</v>
      </c>
    </row>
    <row r="144" spans="1:24" ht="14.45" customHeight="1" x14ac:dyDescent="0.25">
      <c r="A144" s="2" t="s">
        <v>45</v>
      </c>
      <c r="B144" s="2" t="s">
        <v>190</v>
      </c>
      <c r="C144" s="11">
        <v>14156.420559999999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14156.420559999999</v>
      </c>
      <c r="P144" s="11">
        <v>0</v>
      </c>
      <c r="Q144" s="11">
        <v>0</v>
      </c>
      <c r="R144" s="11">
        <v>0</v>
      </c>
      <c r="S144" s="11">
        <v>0</v>
      </c>
      <c r="T144" s="52">
        <f t="shared" si="8"/>
        <v>0</v>
      </c>
      <c r="U144" s="16" t="str">
        <f t="shared" si="9"/>
        <v>SGDS-Gas Distribution Segment</v>
      </c>
      <c r="V144" s="15" t="s">
        <v>281</v>
      </c>
      <c r="W144" s="17">
        <f t="shared" si="10"/>
        <v>14156.420559999999</v>
      </c>
      <c r="X144" s="17">
        <f t="shared" si="11"/>
        <v>14156.420559999999</v>
      </c>
    </row>
    <row r="145" spans="1:24" ht="14.45" customHeight="1" x14ac:dyDescent="0.25">
      <c r="A145" s="2" t="s">
        <v>45</v>
      </c>
      <c r="B145" s="2" t="s">
        <v>191</v>
      </c>
      <c r="C145" s="11">
        <v>91865.279009999998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91865.279009999998</v>
      </c>
      <c r="P145" s="11">
        <v>0</v>
      </c>
      <c r="Q145" s="11">
        <v>0</v>
      </c>
      <c r="R145" s="11">
        <v>0</v>
      </c>
      <c r="S145" s="11">
        <v>0</v>
      </c>
      <c r="T145" s="52">
        <f t="shared" si="8"/>
        <v>0</v>
      </c>
      <c r="U145" s="16" t="str">
        <f t="shared" si="9"/>
        <v>SGDS-Gas Distribution Segment</v>
      </c>
      <c r="V145" s="15" t="s">
        <v>281</v>
      </c>
      <c r="W145" s="17">
        <f t="shared" si="10"/>
        <v>91865.279009999998</v>
      </c>
      <c r="X145" s="17">
        <f t="shared" si="11"/>
        <v>91865.279009999998</v>
      </c>
    </row>
    <row r="146" spans="1:24" ht="14.45" customHeight="1" x14ac:dyDescent="0.25">
      <c r="A146" s="2" t="s">
        <v>45</v>
      </c>
      <c r="B146" s="2" t="s">
        <v>192</v>
      </c>
      <c r="C146" s="11">
        <v>544185.93258000002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544185.93258000002</v>
      </c>
      <c r="P146" s="11">
        <v>0</v>
      </c>
      <c r="Q146" s="11">
        <v>0</v>
      </c>
      <c r="R146" s="11">
        <v>0</v>
      </c>
      <c r="S146" s="11">
        <v>0</v>
      </c>
      <c r="T146" s="52">
        <f t="shared" si="8"/>
        <v>0</v>
      </c>
      <c r="U146" s="16" t="str">
        <f t="shared" si="9"/>
        <v>SGDS-Gas Distribution Segment</v>
      </c>
      <c r="V146" s="15" t="s">
        <v>281</v>
      </c>
      <c r="W146" s="17">
        <f t="shared" si="10"/>
        <v>544185.93258000002</v>
      </c>
      <c r="X146" s="17">
        <f t="shared" si="11"/>
        <v>544185.93258000002</v>
      </c>
    </row>
    <row r="147" spans="1:24" ht="14.45" customHeight="1" x14ac:dyDescent="0.25">
      <c r="A147" s="2" t="s">
        <v>45</v>
      </c>
      <c r="B147" s="2" t="s">
        <v>193</v>
      </c>
      <c r="C147" s="11">
        <v>2225282.9119699998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2225282.9119699998</v>
      </c>
      <c r="P147" s="11">
        <v>0</v>
      </c>
      <c r="Q147" s="11">
        <v>0</v>
      </c>
      <c r="R147" s="11">
        <v>0</v>
      </c>
      <c r="S147" s="11">
        <v>0</v>
      </c>
      <c r="T147" s="52">
        <f t="shared" si="8"/>
        <v>0</v>
      </c>
      <c r="U147" s="16" t="str">
        <f t="shared" si="9"/>
        <v>SGDS-Gas Distribution Segment</v>
      </c>
      <c r="V147" s="15" t="s">
        <v>282</v>
      </c>
      <c r="W147" s="17">
        <f t="shared" si="10"/>
        <v>2225282.9119699998</v>
      </c>
      <c r="X147" s="17">
        <f t="shared" si="11"/>
        <v>2225282.9119699998</v>
      </c>
    </row>
    <row r="148" spans="1:24" ht="14.45" customHeight="1" x14ac:dyDescent="0.25">
      <c r="A148" s="2" t="s">
        <v>45</v>
      </c>
      <c r="B148" s="2" t="s">
        <v>194</v>
      </c>
      <c r="C148" s="11">
        <v>10677784.130470555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10677784.130480001</v>
      </c>
      <c r="P148" s="11">
        <v>0</v>
      </c>
      <c r="Q148" s="11">
        <v>0</v>
      </c>
      <c r="R148" s="11">
        <v>0</v>
      </c>
      <c r="S148" s="11">
        <v>0</v>
      </c>
      <c r="T148" s="52">
        <f t="shared" si="8"/>
        <v>-9.4454735517501831E-6</v>
      </c>
      <c r="U148" s="16" t="str">
        <f t="shared" si="9"/>
        <v>SGDS-Gas Distribution Segment</v>
      </c>
      <c r="V148" s="15" t="s">
        <v>282</v>
      </c>
      <c r="W148" s="17">
        <f t="shared" si="10"/>
        <v>10677784.130470555</v>
      </c>
      <c r="X148" s="17">
        <f t="shared" si="11"/>
        <v>10677784.130480001</v>
      </c>
    </row>
    <row r="149" spans="1:24" ht="14.45" customHeight="1" x14ac:dyDescent="0.25">
      <c r="A149" s="2" t="s">
        <v>45</v>
      </c>
      <c r="B149" s="2" t="s">
        <v>195</v>
      </c>
      <c r="C149" s="11">
        <v>96917.178600000014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96917.178600000014</v>
      </c>
      <c r="P149" s="11">
        <v>0</v>
      </c>
      <c r="Q149" s="11">
        <v>0</v>
      </c>
      <c r="R149" s="11">
        <v>0</v>
      </c>
      <c r="S149" s="11">
        <v>0</v>
      </c>
      <c r="T149" s="52">
        <f t="shared" si="8"/>
        <v>0</v>
      </c>
      <c r="U149" s="16" t="str">
        <f t="shared" si="9"/>
        <v>SGDS-Gas Distribution Segment</v>
      </c>
      <c r="V149" s="15" t="s">
        <v>282</v>
      </c>
      <c r="W149" s="17">
        <f t="shared" si="10"/>
        <v>96917.178600000014</v>
      </c>
      <c r="X149" s="17">
        <f t="shared" si="11"/>
        <v>96917.178600000014</v>
      </c>
    </row>
    <row r="150" spans="1:24" ht="14.45" customHeight="1" x14ac:dyDescent="0.25">
      <c r="A150" s="2" t="s">
        <v>45</v>
      </c>
      <c r="B150" s="2" t="s">
        <v>196</v>
      </c>
      <c r="C150" s="11">
        <v>666952.21304207924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666952.21302607935</v>
      </c>
      <c r="P150" s="11">
        <v>0</v>
      </c>
      <c r="Q150" s="11">
        <v>0</v>
      </c>
      <c r="R150" s="11">
        <v>0</v>
      </c>
      <c r="S150" s="11">
        <v>0</v>
      </c>
      <c r="T150" s="52">
        <f t="shared" si="8"/>
        <v>1.5999889001250267E-5</v>
      </c>
      <c r="U150" s="16" t="str">
        <f t="shared" si="9"/>
        <v>SGDS-Gas Distribution Segment</v>
      </c>
      <c r="V150" s="15" t="s">
        <v>282</v>
      </c>
      <c r="W150" s="17">
        <f t="shared" si="10"/>
        <v>666952.21304207924</v>
      </c>
      <c r="X150" s="17">
        <f t="shared" si="11"/>
        <v>666952.21302607935</v>
      </c>
    </row>
    <row r="151" spans="1:24" ht="14.45" customHeight="1" x14ac:dyDescent="0.25">
      <c r="A151" s="2" t="s">
        <v>45</v>
      </c>
      <c r="B151" s="2" t="s">
        <v>197</v>
      </c>
      <c r="C151" s="11">
        <v>28272421.331660599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29044845.121671721</v>
      </c>
      <c r="P151" s="11">
        <v>0</v>
      </c>
      <c r="Q151" s="11">
        <v>0</v>
      </c>
      <c r="R151" s="11">
        <v>0</v>
      </c>
      <c r="S151" s="11">
        <v>0</v>
      </c>
      <c r="T151" s="52">
        <f>SUM(C151:N151)-SUM(O151:S151)</f>
        <v>-772423.79001112282</v>
      </c>
      <c r="U151" s="16" t="str">
        <f t="shared" si="9"/>
        <v>SGDS-Gas Distribution Segment</v>
      </c>
      <c r="V151" s="15" t="s">
        <v>282</v>
      </c>
      <c r="W151" s="17">
        <f>SUM(C151:N151)</f>
        <v>28272421.331660599</v>
      </c>
      <c r="X151" s="17">
        <f t="shared" si="11"/>
        <v>29044845.121671721</v>
      </c>
    </row>
    <row r="152" spans="1:24" ht="14.45" customHeight="1" x14ac:dyDescent="0.25">
      <c r="A152" s="2" t="s">
        <v>45</v>
      </c>
      <c r="B152" s="2" t="s">
        <v>198</v>
      </c>
      <c r="C152" s="11">
        <v>2757125.711416421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4417872.0714117633</v>
      </c>
      <c r="P152" s="11">
        <v>0</v>
      </c>
      <c r="Q152" s="11">
        <v>0</v>
      </c>
      <c r="R152" s="11">
        <v>0</v>
      </c>
      <c r="S152" s="11">
        <v>0</v>
      </c>
      <c r="T152" s="52">
        <f t="shared" si="8"/>
        <v>-1660746.3599953423</v>
      </c>
      <c r="U152" s="16" t="str">
        <f t="shared" si="9"/>
        <v>SGDS-Gas Distribution Segment</v>
      </c>
      <c r="V152" s="15" t="s">
        <v>282</v>
      </c>
      <c r="W152" s="17">
        <f t="shared" si="10"/>
        <v>2757125.711416421</v>
      </c>
      <c r="X152" s="17">
        <f t="shared" si="11"/>
        <v>4417872.0714117633</v>
      </c>
    </row>
    <row r="153" spans="1:24" ht="14.45" customHeight="1" x14ac:dyDescent="0.25">
      <c r="A153" s="2" t="s">
        <v>45</v>
      </c>
      <c r="B153" s="2" t="s">
        <v>199</v>
      </c>
      <c r="C153" s="11">
        <v>1037883.1209092033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1048908.0009152808</v>
      </c>
      <c r="P153" s="11">
        <v>0</v>
      </c>
      <c r="Q153" s="11">
        <v>0</v>
      </c>
      <c r="R153" s="11">
        <v>0</v>
      </c>
      <c r="S153" s="11">
        <v>0</v>
      </c>
      <c r="T153" s="52">
        <f t="shared" si="8"/>
        <v>-11024.880006077467</v>
      </c>
      <c r="U153" s="16" t="str">
        <f t="shared" si="9"/>
        <v>SGDS-Gas Distribution Segment</v>
      </c>
      <c r="V153" s="15" t="s">
        <v>282</v>
      </c>
      <c r="W153" s="17">
        <f t="shared" si="10"/>
        <v>1037883.1209092033</v>
      </c>
      <c r="X153" s="17">
        <f t="shared" si="11"/>
        <v>1048908.0009152808</v>
      </c>
    </row>
    <row r="154" spans="1:24" ht="14.45" customHeight="1" x14ac:dyDescent="0.25">
      <c r="A154" s="2" t="s">
        <v>45</v>
      </c>
      <c r="B154" s="2" t="s">
        <v>200</v>
      </c>
      <c r="C154" s="11">
        <v>793166.49455926218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793166.49457078089</v>
      </c>
      <c r="P154" s="11">
        <v>0</v>
      </c>
      <c r="Q154" s="11">
        <v>0</v>
      </c>
      <c r="R154" s="11">
        <v>0</v>
      </c>
      <c r="S154" s="11">
        <v>0</v>
      </c>
      <c r="T154" s="52">
        <f t="shared" si="8"/>
        <v>-1.1518714018166065E-5</v>
      </c>
      <c r="U154" s="16" t="str">
        <f t="shared" si="9"/>
        <v>SGDS-Gas Distribution Segment</v>
      </c>
      <c r="V154" s="15" t="s">
        <v>282</v>
      </c>
      <c r="W154" s="17">
        <f t="shared" si="10"/>
        <v>793166.49455926218</v>
      </c>
      <c r="X154" s="17">
        <f t="shared" si="11"/>
        <v>793166.49457078089</v>
      </c>
    </row>
    <row r="155" spans="1:24" ht="14.45" customHeight="1" x14ac:dyDescent="0.25">
      <c r="A155" s="2" t="s">
        <v>45</v>
      </c>
      <c r="B155" s="2" t="s">
        <v>201</v>
      </c>
      <c r="C155" s="11">
        <v>6866462.0149499997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6866462.0149499997</v>
      </c>
      <c r="P155" s="11">
        <v>0</v>
      </c>
      <c r="Q155" s="11">
        <v>0</v>
      </c>
      <c r="R155" s="11">
        <v>0</v>
      </c>
      <c r="S155" s="11">
        <v>0</v>
      </c>
      <c r="T155" s="52">
        <f t="shared" si="8"/>
        <v>0</v>
      </c>
      <c r="U155" s="16" t="str">
        <f t="shared" si="9"/>
        <v>SGDS-Gas Distribution Segment</v>
      </c>
      <c r="V155" s="15" t="s">
        <v>282</v>
      </c>
      <c r="W155" s="17">
        <f t="shared" si="10"/>
        <v>6866462.0149499997</v>
      </c>
      <c r="X155" s="17">
        <f t="shared" si="11"/>
        <v>6866462.0149499997</v>
      </c>
    </row>
    <row r="156" spans="1:24" ht="14.45" customHeight="1" x14ac:dyDescent="0.25">
      <c r="A156" s="2" t="s">
        <v>45</v>
      </c>
      <c r="B156" s="2" t="s">
        <v>202</v>
      </c>
      <c r="C156" s="11">
        <v>14795468.92095435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14795468.920950001</v>
      </c>
      <c r="P156" s="11">
        <v>0</v>
      </c>
      <c r="Q156" s="11">
        <v>0</v>
      </c>
      <c r="R156" s="11">
        <v>0</v>
      </c>
      <c r="S156" s="11">
        <v>0</v>
      </c>
      <c r="T156" s="52">
        <f t="shared" si="8"/>
        <v>4.3492764234542847E-6</v>
      </c>
      <c r="U156" s="16" t="str">
        <f t="shared" si="9"/>
        <v>SGDS-Gas Distribution Segment</v>
      </c>
      <c r="V156" s="15" t="s">
        <v>282</v>
      </c>
      <c r="W156" s="17">
        <f t="shared" si="10"/>
        <v>14795468.92095435</v>
      </c>
      <c r="X156" s="17">
        <f t="shared" si="11"/>
        <v>14795468.920950001</v>
      </c>
    </row>
    <row r="157" spans="1:24" ht="14.45" customHeight="1" x14ac:dyDescent="0.25">
      <c r="A157" s="2" t="s">
        <v>45</v>
      </c>
      <c r="B157" s="2" t="s">
        <v>203</v>
      </c>
      <c r="C157" s="11">
        <v>334517.34129000001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334517.34129000001</v>
      </c>
      <c r="P157" s="11">
        <v>0</v>
      </c>
      <c r="Q157" s="11">
        <v>0</v>
      </c>
      <c r="R157" s="11">
        <v>0</v>
      </c>
      <c r="S157" s="11">
        <v>0</v>
      </c>
      <c r="T157" s="52">
        <f t="shared" si="8"/>
        <v>0</v>
      </c>
      <c r="U157" s="16" t="str">
        <f t="shared" si="9"/>
        <v>SGDS-Gas Distribution Segment</v>
      </c>
      <c r="V157" s="15" t="s">
        <v>282</v>
      </c>
      <c r="W157" s="17">
        <f t="shared" si="10"/>
        <v>334517.34129000001</v>
      </c>
      <c r="X157" s="17">
        <f t="shared" si="11"/>
        <v>334517.34129000001</v>
      </c>
    </row>
    <row r="158" spans="1:24" ht="14.45" customHeight="1" x14ac:dyDescent="0.25">
      <c r="A158" s="2" t="s">
        <v>45</v>
      </c>
      <c r="B158" s="2" t="s">
        <v>204</v>
      </c>
      <c r="C158" s="11">
        <v>2637099.0517707234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2661213.0517899999</v>
      </c>
      <c r="P158" s="11">
        <v>0</v>
      </c>
      <c r="Q158" s="11">
        <v>0</v>
      </c>
      <c r="R158" s="11">
        <v>0</v>
      </c>
      <c r="S158" s="11">
        <v>0</v>
      </c>
      <c r="T158" s="52">
        <f t="shared" si="8"/>
        <v>-24114.000019276515</v>
      </c>
      <c r="U158" s="16" t="str">
        <f t="shared" si="9"/>
        <v>SGDS-Gas Distribution Segment</v>
      </c>
      <c r="V158" s="15" t="s">
        <v>282</v>
      </c>
      <c r="W158" s="17">
        <f t="shared" si="10"/>
        <v>2637099.0517707234</v>
      </c>
      <c r="X158" s="17">
        <f t="shared" si="11"/>
        <v>2661213.0517899999</v>
      </c>
    </row>
    <row r="159" spans="1:24" ht="14.45" customHeight="1" x14ac:dyDescent="0.25">
      <c r="A159" s="2" t="s">
        <v>45</v>
      </c>
      <c r="B159" s="2" t="s">
        <v>205</v>
      </c>
      <c r="C159" s="11">
        <v>875455.96195000003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875455.96195000003</v>
      </c>
      <c r="P159" s="11">
        <v>0</v>
      </c>
      <c r="Q159" s="11">
        <v>0</v>
      </c>
      <c r="R159" s="11">
        <v>0</v>
      </c>
      <c r="S159" s="11">
        <v>0</v>
      </c>
      <c r="T159" s="52">
        <f t="shared" si="8"/>
        <v>0</v>
      </c>
      <c r="U159" s="16" t="str">
        <f t="shared" si="9"/>
        <v>SGDS-Gas Distribution Segment</v>
      </c>
      <c r="V159" s="15" t="s">
        <v>282</v>
      </c>
      <c r="W159" s="17">
        <f t="shared" si="10"/>
        <v>875455.96195000003</v>
      </c>
      <c r="X159" s="17">
        <f t="shared" si="11"/>
        <v>875455.96195000003</v>
      </c>
    </row>
    <row r="160" spans="1:24" ht="14.45" customHeight="1" x14ac:dyDescent="0.25">
      <c r="A160" s="2" t="s">
        <v>45</v>
      </c>
      <c r="B160" s="2" t="s">
        <v>206</v>
      </c>
      <c r="C160" s="11">
        <v>435955.78474999999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435955.78474999999</v>
      </c>
      <c r="P160" s="11">
        <v>0</v>
      </c>
      <c r="Q160" s="11">
        <v>0</v>
      </c>
      <c r="R160" s="11">
        <v>0</v>
      </c>
      <c r="S160" s="11">
        <v>0</v>
      </c>
      <c r="T160" s="52">
        <f t="shared" si="8"/>
        <v>0</v>
      </c>
      <c r="U160" s="16" t="str">
        <f t="shared" si="9"/>
        <v>SGDS-Gas Distribution Segment</v>
      </c>
      <c r="V160" s="15" t="s">
        <v>282</v>
      </c>
      <c r="W160" s="17">
        <f t="shared" si="10"/>
        <v>435955.78474999999</v>
      </c>
      <c r="X160" s="17">
        <f t="shared" si="11"/>
        <v>435955.78474999999</v>
      </c>
    </row>
    <row r="161" spans="1:24" ht="14.45" customHeight="1" x14ac:dyDescent="0.25">
      <c r="A161" s="2" t="s">
        <v>45</v>
      </c>
      <c r="B161" s="2" t="s">
        <v>207</v>
      </c>
      <c r="C161" s="11">
        <v>133473.27692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133473.27692</v>
      </c>
      <c r="P161" s="11">
        <v>0</v>
      </c>
      <c r="Q161" s="11">
        <v>0</v>
      </c>
      <c r="R161" s="11">
        <v>0</v>
      </c>
      <c r="S161" s="11">
        <v>0</v>
      </c>
      <c r="T161" s="52">
        <f t="shared" si="8"/>
        <v>0</v>
      </c>
      <c r="U161" s="16" t="str">
        <f t="shared" si="9"/>
        <v>SGDS-Gas Distribution Segment</v>
      </c>
      <c r="V161" s="15" t="s">
        <v>282</v>
      </c>
      <c r="W161" s="17">
        <f t="shared" si="10"/>
        <v>133473.27692</v>
      </c>
      <c r="X161" s="17">
        <f t="shared" si="11"/>
        <v>133473.27692</v>
      </c>
    </row>
    <row r="162" spans="1:24" ht="14.45" customHeight="1" x14ac:dyDescent="0.25">
      <c r="A162" s="2" t="s">
        <v>45</v>
      </c>
      <c r="B162" s="2" t="s">
        <v>208</v>
      </c>
      <c r="C162" s="11">
        <v>488107.03820369119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501531.67820000002</v>
      </c>
      <c r="P162" s="11">
        <v>0</v>
      </c>
      <c r="Q162" s="11">
        <v>0</v>
      </c>
      <c r="R162" s="11">
        <v>0</v>
      </c>
      <c r="S162" s="11">
        <v>0</v>
      </c>
      <c r="T162" s="52">
        <f t="shared" si="8"/>
        <v>-13424.639996308833</v>
      </c>
      <c r="U162" s="16" t="str">
        <f t="shared" si="9"/>
        <v>SGDS-Gas Distribution Segment</v>
      </c>
      <c r="V162" s="15" t="s">
        <v>282</v>
      </c>
      <c r="W162" s="17">
        <f t="shared" si="10"/>
        <v>488107.03820369119</v>
      </c>
      <c r="X162" s="17">
        <f t="shared" si="11"/>
        <v>501531.67820000002</v>
      </c>
    </row>
    <row r="163" spans="1:24" ht="14.45" customHeight="1" x14ac:dyDescent="0.25">
      <c r="A163" s="2" t="s">
        <v>45</v>
      </c>
      <c r="B163" s="2" t="s">
        <v>209</v>
      </c>
      <c r="C163" s="11">
        <v>115586.30535754949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115586.30534000001</v>
      </c>
      <c r="P163" s="11">
        <v>0</v>
      </c>
      <c r="Q163" s="11">
        <v>0</v>
      </c>
      <c r="R163" s="11">
        <v>0</v>
      </c>
      <c r="S163" s="11">
        <v>0</v>
      </c>
      <c r="T163" s="52">
        <f t="shared" si="8"/>
        <v>1.7549478798173368E-5</v>
      </c>
      <c r="U163" s="16" t="str">
        <f t="shared" si="9"/>
        <v>SGDS-Gas Distribution Segment</v>
      </c>
      <c r="V163" s="15" t="s">
        <v>282</v>
      </c>
      <c r="W163" s="17">
        <f t="shared" si="10"/>
        <v>115586.30535754949</v>
      </c>
      <c r="X163" s="17">
        <f t="shared" si="11"/>
        <v>115586.30534000001</v>
      </c>
    </row>
    <row r="164" spans="1:24" ht="14.45" customHeight="1" x14ac:dyDescent="0.25">
      <c r="A164" s="2" t="s">
        <v>45</v>
      </c>
      <c r="B164" s="2" t="s">
        <v>210</v>
      </c>
      <c r="C164" s="11">
        <v>546142.88977710181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546142.88977999997</v>
      </c>
      <c r="P164" s="11">
        <v>0</v>
      </c>
      <c r="Q164" s="11">
        <v>0</v>
      </c>
      <c r="R164" s="11">
        <v>0</v>
      </c>
      <c r="S164" s="11">
        <v>0</v>
      </c>
      <c r="T164" s="52">
        <f t="shared" si="8"/>
        <v>-2.8981594368815422E-6</v>
      </c>
      <c r="U164" s="16" t="str">
        <f t="shared" si="9"/>
        <v>SGDS-Gas Distribution Segment</v>
      </c>
      <c r="V164" s="15" t="s">
        <v>282</v>
      </c>
      <c r="W164" s="17">
        <f t="shared" si="10"/>
        <v>546142.88977710181</v>
      </c>
      <c r="X164" s="17">
        <f t="shared" si="11"/>
        <v>546142.88977999997</v>
      </c>
    </row>
    <row r="165" spans="1:24" ht="14.45" customHeight="1" x14ac:dyDescent="0.25">
      <c r="A165" s="2" t="s">
        <v>45</v>
      </c>
      <c r="B165" s="2" t="s">
        <v>211</v>
      </c>
      <c r="C165" s="11">
        <v>192055.59193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192055.59193</v>
      </c>
      <c r="P165" s="11">
        <v>0</v>
      </c>
      <c r="Q165" s="11">
        <v>0</v>
      </c>
      <c r="R165" s="11">
        <v>0</v>
      </c>
      <c r="S165" s="11">
        <v>0</v>
      </c>
      <c r="T165" s="52">
        <f t="shared" si="8"/>
        <v>0</v>
      </c>
      <c r="U165" s="16" t="str">
        <f t="shared" si="9"/>
        <v>SGDS-Gas Distribution Segment</v>
      </c>
      <c r="V165" s="15" t="s">
        <v>282</v>
      </c>
      <c r="W165" s="17">
        <f t="shared" si="10"/>
        <v>192055.59193</v>
      </c>
      <c r="X165" s="17">
        <f t="shared" si="11"/>
        <v>192055.59193</v>
      </c>
    </row>
    <row r="166" spans="1:24" ht="14.45" customHeight="1" x14ac:dyDescent="0.25">
      <c r="A166" s="2" t="s">
        <v>45</v>
      </c>
      <c r="B166" s="2" t="s">
        <v>212</v>
      </c>
      <c r="C166" s="11">
        <v>245966.28981000002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245966.28981000002</v>
      </c>
      <c r="P166" s="11">
        <v>0</v>
      </c>
      <c r="Q166" s="11">
        <v>0</v>
      </c>
      <c r="R166" s="11">
        <v>0</v>
      </c>
      <c r="S166" s="11">
        <v>0</v>
      </c>
      <c r="T166" s="52">
        <f t="shared" si="8"/>
        <v>0</v>
      </c>
      <c r="U166" s="16" t="str">
        <f t="shared" si="9"/>
        <v>SGDS-Gas Distribution Segment</v>
      </c>
      <c r="V166" s="15" t="s">
        <v>282</v>
      </c>
      <c r="W166" s="17">
        <f t="shared" si="10"/>
        <v>245966.28981000002</v>
      </c>
      <c r="X166" s="17">
        <f t="shared" si="11"/>
        <v>245966.28981000002</v>
      </c>
    </row>
    <row r="167" spans="1:24" ht="14.45" customHeight="1" x14ac:dyDescent="0.25">
      <c r="A167" s="2" t="s">
        <v>45</v>
      </c>
      <c r="B167" s="2" t="s">
        <v>213</v>
      </c>
      <c r="C167" s="11">
        <v>280341.31916759576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280341.31916999997</v>
      </c>
      <c r="P167" s="11">
        <v>0</v>
      </c>
      <c r="Q167" s="11">
        <v>0</v>
      </c>
      <c r="R167" s="11">
        <v>0</v>
      </c>
      <c r="S167" s="11">
        <v>0</v>
      </c>
      <c r="T167" s="52">
        <f t="shared" si="8"/>
        <v>-2.4042092263698578E-6</v>
      </c>
      <c r="U167" s="16" t="str">
        <f t="shared" si="9"/>
        <v>SGDS-Gas Distribution Segment</v>
      </c>
      <c r="V167" s="15" t="s">
        <v>282</v>
      </c>
      <c r="W167" s="17">
        <f t="shared" si="10"/>
        <v>280341.31916759576</v>
      </c>
      <c r="X167" s="17">
        <f t="shared" si="11"/>
        <v>280341.31916999997</v>
      </c>
    </row>
    <row r="168" spans="1:24" ht="14.45" customHeight="1" x14ac:dyDescent="0.25">
      <c r="A168" s="2" t="s">
        <v>45</v>
      </c>
      <c r="B168" s="2" t="s">
        <v>214</v>
      </c>
      <c r="C168" s="11">
        <v>196608.02176999999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196608.02176999999</v>
      </c>
      <c r="P168" s="11">
        <v>0</v>
      </c>
      <c r="Q168" s="11">
        <v>0</v>
      </c>
      <c r="R168" s="11">
        <v>0</v>
      </c>
      <c r="S168" s="11">
        <v>0</v>
      </c>
      <c r="T168" s="52">
        <f t="shared" si="8"/>
        <v>0</v>
      </c>
      <c r="U168" s="16" t="str">
        <f t="shared" si="9"/>
        <v>SGDS-Gas Distribution Segment</v>
      </c>
      <c r="V168" s="15" t="s">
        <v>282</v>
      </c>
      <c r="W168" s="17">
        <f t="shared" si="10"/>
        <v>196608.02176999999</v>
      </c>
      <c r="X168" s="17">
        <f t="shared" si="11"/>
        <v>196608.02176999999</v>
      </c>
    </row>
    <row r="169" spans="1:24" ht="14.45" customHeight="1" x14ac:dyDescent="0.25">
      <c r="A169" s="2" t="s">
        <v>45</v>
      </c>
      <c r="B169" s="2" t="s">
        <v>215</v>
      </c>
      <c r="C169" s="11">
        <v>56011.54322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56011.54322</v>
      </c>
      <c r="P169" s="11">
        <v>0</v>
      </c>
      <c r="Q169" s="11">
        <v>0</v>
      </c>
      <c r="R169" s="11">
        <v>0</v>
      </c>
      <c r="S169" s="11">
        <v>0</v>
      </c>
      <c r="T169" s="52">
        <f t="shared" si="8"/>
        <v>0</v>
      </c>
      <c r="U169" s="16" t="str">
        <f t="shared" si="9"/>
        <v>SGDS-Gas Distribution Segment</v>
      </c>
      <c r="V169" s="15" t="s">
        <v>282</v>
      </c>
      <c r="W169" s="17">
        <f t="shared" si="10"/>
        <v>56011.54322</v>
      </c>
      <c r="X169" s="17">
        <f t="shared" si="11"/>
        <v>56011.54322</v>
      </c>
    </row>
    <row r="170" spans="1:24" ht="14.45" customHeight="1" x14ac:dyDescent="0.25">
      <c r="A170" s="2" t="s">
        <v>45</v>
      </c>
      <c r="B170" s="2" t="s">
        <v>216</v>
      </c>
      <c r="C170" s="11">
        <v>1450783.3826599999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1450783.3826599999</v>
      </c>
      <c r="P170" s="11">
        <v>0</v>
      </c>
      <c r="Q170" s="11">
        <v>0</v>
      </c>
      <c r="R170" s="11">
        <v>0</v>
      </c>
      <c r="S170" s="11">
        <v>0</v>
      </c>
      <c r="T170" s="52">
        <f t="shared" si="8"/>
        <v>0</v>
      </c>
      <c r="U170" s="16" t="str">
        <f t="shared" si="9"/>
        <v>SGDS-Gas Distribution Segment</v>
      </c>
      <c r="V170" s="15" t="s">
        <v>282</v>
      </c>
      <c r="W170" s="17">
        <f t="shared" si="10"/>
        <v>1450783.3826599999</v>
      </c>
      <c r="X170" s="17">
        <f t="shared" si="11"/>
        <v>1450783.3826599999</v>
      </c>
    </row>
    <row r="171" spans="1:24" ht="14.45" customHeight="1" x14ac:dyDescent="0.25">
      <c r="A171" s="2" t="s">
        <v>45</v>
      </c>
      <c r="B171" s="2" t="s">
        <v>217</v>
      </c>
      <c r="C171" s="11">
        <v>33171.591769999999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33171.591769999999</v>
      </c>
      <c r="P171" s="11">
        <v>0</v>
      </c>
      <c r="Q171" s="11">
        <v>0</v>
      </c>
      <c r="R171" s="11">
        <v>0</v>
      </c>
      <c r="S171" s="11">
        <v>0</v>
      </c>
      <c r="T171" s="52">
        <f t="shared" si="8"/>
        <v>0</v>
      </c>
      <c r="U171" s="16" t="str">
        <f t="shared" si="9"/>
        <v>SGDS-Gas Distribution Segment</v>
      </c>
      <c r="V171" s="15" t="s">
        <v>282</v>
      </c>
      <c r="W171" s="17">
        <f t="shared" si="10"/>
        <v>33171.591769999999</v>
      </c>
      <c r="X171" s="17">
        <f t="shared" si="11"/>
        <v>33171.591769999999</v>
      </c>
    </row>
    <row r="172" spans="1:24" ht="14.45" customHeight="1" x14ac:dyDescent="0.25">
      <c r="A172" s="2" t="s">
        <v>45</v>
      </c>
      <c r="B172" s="2" t="s">
        <v>218</v>
      </c>
      <c r="C172" s="11">
        <v>319855.86164403672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319855.86164999998</v>
      </c>
      <c r="P172" s="11">
        <v>0</v>
      </c>
      <c r="Q172" s="11">
        <v>0</v>
      </c>
      <c r="R172" s="11">
        <v>0</v>
      </c>
      <c r="S172" s="11">
        <v>0</v>
      </c>
      <c r="T172" s="52">
        <f t="shared" si="8"/>
        <v>-5.9632584452629089E-6</v>
      </c>
      <c r="U172" s="16" t="str">
        <f t="shared" si="9"/>
        <v>SGDS-Gas Distribution Segment</v>
      </c>
      <c r="V172" s="15" t="s">
        <v>282</v>
      </c>
      <c r="W172" s="17">
        <f t="shared" si="10"/>
        <v>319855.86164403672</v>
      </c>
      <c r="X172" s="17">
        <f t="shared" si="11"/>
        <v>319855.86164999998</v>
      </c>
    </row>
    <row r="173" spans="1:24" ht="14.45" customHeight="1" x14ac:dyDescent="0.25">
      <c r="A173" s="2" t="s">
        <v>45</v>
      </c>
      <c r="B173" s="2" t="s">
        <v>219</v>
      </c>
      <c r="C173" s="11">
        <v>33182.41444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33182.41444</v>
      </c>
      <c r="P173" s="11">
        <v>0</v>
      </c>
      <c r="Q173" s="11">
        <v>0</v>
      </c>
      <c r="R173" s="11">
        <v>0</v>
      </c>
      <c r="S173" s="11">
        <v>0</v>
      </c>
      <c r="T173" s="52">
        <f t="shared" si="8"/>
        <v>0</v>
      </c>
      <c r="U173" s="16" t="str">
        <f t="shared" si="9"/>
        <v>SGDS-Gas Distribution Segment</v>
      </c>
      <c r="V173" s="15" t="s">
        <v>282</v>
      </c>
      <c r="W173" s="17">
        <f t="shared" si="10"/>
        <v>33182.41444</v>
      </c>
      <c r="X173" s="17">
        <f t="shared" si="11"/>
        <v>33182.41444</v>
      </c>
    </row>
    <row r="174" spans="1:24" ht="14.45" customHeight="1" x14ac:dyDescent="0.25">
      <c r="A174" s="2" t="s">
        <v>45</v>
      </c>
      <c r="B174" s="2" t="s">
        <v>220</v>
      </c>
      <c r="C174" s="11">
        <v>62.732659999999768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62.732659999999768</v>
      </c>
      <c r="P174" s="11">
        <v>0</v>
      </c>
      <c r="Q174" s="11">
        <v>0</v>
      </c>
      <c r="R174" s="11">
        <v>0</v>
      </c>
      <c r="S174" s="11">
        <v>0</v>
      </c>
      <c r="T174" s="52">
        <f t="shared" si="8"/>
        <v>0</v>
      </c>
      <c r="U174" s="16" t="str">
        <f t="shared" si="9"/>
        <v>SGDS-Gas Distribution Segment</v>
      </c>
      <c r="V174" s="15" t="s">
        <v>282</v>
      </c>
      <c r="W174" s="17">
        <f t="shared" si="10"/>
        <v>62.732659999999768</v>
      </c>
      <c r="X174" s="17">
        <f t="shared" si="11"/>
        <v>62.732659999999768</v>
      </c>
    </row>
    <row r="175" spans="1:24" ht="14.45" customHeight="1" x14ac:dyDescent="0.25">
      <c r="A175" s="2" t="s">
        <v>45</v>
      </c>
      <c r="B175" s="2" t="s">
        <v>221</v>
      </c>
      <c r="C175" s="11">
        <v>1761084.8496388381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1761084.8496300001</v>
      </c>
      <c r="P175" s="11">
        <v>0</v>
      </c>
      <c r="Q175" s="11">
        <v>0</v>
      </c>
      <c r="R175" s="11">
        <v>0</v>
      </c>
      <c r="S175" s="11">
        <v>0</v>
      </c>
      <c r="T175" s="52">
        <f t="shared" si="8"/>
        <v>8.8380184024572372E-6</v>
      </c>
      <c r="U175" s="16" t="str">
        <f t="shared" si="9"/>
        <v>SGDS-Gas Distribution Segment</v>
      </c>
      <c r="V175" s="15" t="s">
        <v>282</v>
      </c>
      <c r="W175" s="17">
        <f t="shared" si="10"/>
        <v>1761084.8496388381</v>
      </c>
      <c r="X175" s="17">
        <f t="shared" si="11"/>
        <v>1761084.8496300001</v>
      </c>
    </row>
    <row r="176" spans="1:24" ht="14.45" customHeight="1" x14ac:dyDescent="0.25">
      <c r="A176" s="2" t="s">
        <v>45</v>
      </c>
      <c r="B176" s="2" t="s">
        <v>222</v>
      </c>
      <c r="C176" s="11">
        <v>188975.00418914927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188975.00417999999</v>
      </c>
      <c r="P176" s="11">
        <v>0</v>
      </c>
      <c r="Q176" s="11">
        <v>0</v>
      </c>
      <c r="R176" s="11">
        <v>0</v>
      </c>
      <c r="S176" s="11">
        <v>0</v>
      </c>
      <c r="T176" s="52">
        <f t="shared" si="8"/>
        <v>9.1492838691920042E-6</v>
      </c>
      <c r="U176" s="16" t="str">
        <f t="shared" si="9"/>
        <v>SGDS-Gas Distribution Segment</v>
      </c>
      <c r="V176" s="15" t="s">
        <v>282</v>
      </c>
      <c r="W176" s="17">
        <f t="shared" si="10"/>
        <v>188975.00418914927</v>
      </c>
      <c r="X176" s="17">
        <f t="shared" si="11"/>
        <v>188975.00417999999</v>
      </c>
    </row>
    <row r="177" spans="1:24" ht="14.45" customHeight="1" x14ac:dyDescent="0.25">
      <c r="A177" s="2" t="s">
        <v>45</v>
      </c>
      <c r="B177" s="2" t="s">
        <v>223</v>
      </c>
      <c r="C177" s="11">
        <v>5391082.9437777884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5391082.9437899999</v>
      </c>
      <c r="P177" s="11">
        <v>0</v>
      </c>
      <c r="Q177" s="11">
        <v>0</v>
      </c>
      <c r="R177" s="11">
        <v>0</v>
      </c>
      <c r="S177" s="11">
        <v>0</v>
      </c>
      <c r="T177" s="52">
        <f t="shared" si="8"/>
        <v>-1.2211501598358154E-5</v>
      </c>
      <c r="U177" s="16" t="str">
        <f t="shared" si="9"/>
        <v>SGDS-Gas Distribution Segment</v>
      </c>
      <c r="V177" s="15" t="s">
        <v>282</v>
      </c>
      <c r="W177" s="17">
        <f t="shared" si="10"/>
        <v>5391082.9437777884</v>
      </c>
      <c r="X177" s="17">
        <f t="shared" si="11"/>
        <v>5391082.9437899999</v>
      </c>
    </row>
    <row r="178" spans="1:24" ht="14.45" customHeight="1" x14ac:dyDescent="0.25">
      <c r="A178" s="2" t="s">
        <v>45</v>
      </c>
      <c r="B178" s="2" t="s">
        <v>224</v>
      </c>
      <c r="C178" s="11">
        <v>3874494.4342675963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3874628.4342700001</v>
      </c>
      <c r="P178" s="11">
        <v>0</v>
      </c>
      <c r="Q178" s="11">
        <v>0</v>
      </c>
      <c r="R178" s="11">
        <v>0</v>
      </c>
      <c r="S178" s="11">
        <v>0</v>
      </c>
      <c r="T178" s="52">
        <f t="shared" si="8"/>
        <v>-134.00000240374357</v>
      </c>
      <c r="U178" s="16" t="str">
        <f t="shared" si="9"/>
        <v>SGDS-Gas Distribution Segment</v>
      </c>
      <c r="V178" s="15" t="s">
        <v>282</v>
      </c>
      <c r="W178" s="17">
        <f t="shared" si="10"/>
        <v>3874494.4342675963</v>
      </c>
      <c r="X178" s="17">
        <f t="shared" si="11"/>
        <v>3874628.4342700001</v>
      </c>
    </row>
    <row r="179" spans="1:24" ht="14.45" customHeight="1" x14ac:dyDescent="0.25">
      <c r="A179" s="2" t="s">
        <v>45</v>
      </c>
      <c r="B179" s="2" t="s">
        <v>225</v>
      </c>
      <c r="C179" s="11">
        <v>12801.556329999999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12801.556329999999</v>
      </c>
      <c r="P179" s="11">
        <v>0</v>
      </c>
      <c r="Q179" s="11">
        <v>0</v>
      </c>
      <c r="R179" s="11">
        <v>0</v>
      </c>
      <c r="S179" s="11">
        <v>0</v>
      </c>
      <c r="T179" s="52">
        <f t="shared" si="8"/>
        <v>0</v>
      </c>
      <c r="U179" s="16" t="str">
        <f t="shared" si="9"/>
        <v>SGDS-Gas Distribution Segment</v>
      </c>
      <c r="V179" s="15" t="s">
        <v>282</v>
      </c>
      <c r="W179" s="17">
        <f t="shared" si="10"/>
        <v>12801.556329999999</v>
      </c>
      <c r="X179" s="17">
        <f t="shared" si="11"/>
        <v>12801.556329999999</v>
      </c>
    </row>
    <row r="180" spans="1:24" ht="14.45" customHeight="1" x14ac:dyDescent="0.25">
      <c r="A180" s="2" t="s">
        <v>45</v>
      </c>
      <c r="B180" s="2" t="s">
        <v>226</v>
      </c>
      <c r="C180" s="11">
        <v>155176.71899804045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155176.71898999999</v>
      </c>
      <c r="P180" s="11">
        <v>0</v>
      </c>
      <c r="Q180" s="11">
        <v>0</v>
      </c>
      <c r="R180" s="11">
        <v>0</v>
      </c>
      <c r="S180" s="11">
        <v>0</v>
      </c>
      <c r="T180" s="52">
        <f t="shared" si="8"/>
        <v>8.0404570326209068E-6</v>
      </c>
      <c r="U180" s="16" t="str">
        <f t="shared" si="9"/>
        <v>SGDS-Gas Distribution Segment</v>
      </c>
      <c r="V180" s="15" t="s">
        <v>282</v>
      </c>
      <c r="W180" s="17">
        <f t="shared" si="10"/>
        <v>155176.71899804045</v>
      </c>
      <c r="X180" s="17">
        <f t="shared" si="11"/>
        <v>155176.71898999999</v>
      </c>
    </row>
    <row r="181" spans="1:24" ht="14.45" customHeight="1" x14ac:dyDescent="0.25">
      <c r="A181" s="2" t="s">
        <v>45</v>
      </c>
      <c r="B181" s="2" t="s">
        <v>227</v>
      </c>
      <c r="C181" s="11">
        <v>7787215.9896255974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7787215.9896300007</v>
      </c>
      <c r="P181" s="11">
        <v>0</v>
      </c>
      <c r="Q181" s="11">
        <v>0</v>
      </c>
      <c r="R181" s="11">
        <v>0</v>
      </c>
      <c r="S181" s="11">
        <v>0</v>
      </c>
      <c r="T181" s="52">
        <f t="shared" si="8"/>
        <v>-4.4032931327819824E-6</v>
      </c>
      <c r="U181" s="16" t="str">
        <f t="shared" si="9"/>
        <v>SGDS-Gas Distribution Segment</v>
      </c>
      <c r="V181" s="15" t="s">
        <v>282</v>
      </c>
      <c r="W181" s="17">
        <f t="shared" si="10"/>
        <v>7787215.9896255974</v>
      </c>
      <c r="X181" s="17">
        <f t="shared" si="11"/>
        <v>7787215.9896300007</v>
      </c>
    </row>
    <row r="182" spans="1:24" ht="14.45" customHeight="1" x14ac:dyDescent="0.25">
      <c r="A182" s="2" t="s">
        <v>45</v>
      </c>
      <c r="B182" s="2" t="s">
        <v>228</v>
      </c>
      <c r="C182" s="11">
        <v>626775.61643673468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640218.13647000003</v>
      </c>
      <c r="P182" s="11">
        <v>0</v>
      </c>
      <c r="Q182" s="11">
        <v>0</v>
      </c>
      <c r="R182" s="11">
        <v>0</v>
      </c>
      <c r="S182" s="11">
        <v>0</v>
      </c>
      <c r="T182" s="52">
        <f t="shared" si="8"/>
        <v>-13442.520033265348</v>
      </c>
      <c r="U182" s="16" t="str">
        <f t="shared" si="9"/>
        <v>SGDS-Gas Distribution Segment</v>
      </c>
      <c r="V182" s="15" t="s">
        <v>282</v>
      </c>
      <c r="W182" s="17">
        <f t="shared" si="10"/>
        <v>626775.61643673468</v>
      </c>
      <c r="X182" s="17">
        <f t="shared" si="11"/>
        <v>640218.13647000003</v>
      </c>
    </row>
    <row r="183" spans="1:24" ht="14.45" customHeight="1" x14ac:dyDescent="0.25">
      <c r="A183" s="2" t="s">
        <v>45</v>
      </c>
      <c r="B183" s="2" t="s">
        <v>229</v>
      </c>
      <c r="C183" s="11">
        <v>744340.38095896202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744340.38097000006</v>
      </c>
      <c r="P183" s="11">
        <v>0</v>
      </c>
      <c r="Q183" s="11">
        <v>0</v>
      </c>
      <c r="R183" s="11">
        <v>0</v>
      </c>
      <c r="S183" s="11">
        <v>0</v>
      </c>
      <c r="T183" s="52">
        <f t="shared" si="8"/>
        <v>-1.1038035154342651E-5</v>
      </c>
      <c r="U183" s="16" t="str">
        <f t="shared" si="9"/>
        <v>SGDS-Gas Distribution Segment</v>
      </c>
      <c r="V183" s="15" t="s">
        <v>282</v>
      </c>
      <c r="W183" s="17">
        <f t="shared" si="10"/>
        <v>744340.38095896202</v>
      </c>
      <c r="X183" s="17">
        <f t="shared" si="11"/>
        <v>744340.38097000006</v>
      </c>
    </row>
    <row r="184" spans="1:24" ht="14.45" customHeight="1" x14ac:dyDescent="0.25">
      <c r="A184" s="2" t="s">
        <v>45</v>
      </c>
      <c r="B184" s="2" t="s">
        <v>230</v>
      </c>
      <c r="C184" s="11">
        <v>2340037.30724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2340037.30724</v>
      </c>
      <c r="P184" s="11">
        <v>0</v>
      </c>
      <c r="Q184" s="11">
        <v>0</v>
      </c>
      <c r="R184" s="11">
        <v>0</v>
      </c>
      <c r="S184" s="11">
        <v>0</v>
      </c>
      <c r="T184" s="52">
        <f t="shared" si="8"/>
        <v>0</v>
      </c>
      <c r="U184" s="16" t="str">
        <f t="shared" si="9"/>
        <v>SGDS-Gas Distribution Segment</v>
      </c>
      <c r="V184" s="15" t="s">
        <v>282</v>
      </c>
      <c r="W184" s="17">
        <f t="shared" si="10"/>
        <v>2340037.30724</v>
      </c>
      <c r="X184" s="17">
        <f t="shared" si="11"/>
        <v>2340037.30724</v>
      </c>
    </row>
    <row r="185" spans="1:24" ht="14.45" customHeight="1" x14ac:dyDescent="0.25">
      <c r="A185" s="2" t="s">
        <v>45</v>
      </c>
      <c r="B185" s="2" t="s">
        <v>231</v>
      </c>
      <c r="C185" s="11">
        <v>653159.81340999994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653159.81340999994</v>
      </c>
      <c r="P185" s="11">
        <v>0</v>
      </c>
      <c r="Q185" s="11">
        <v>0</v>
      </c>
      <c r="R185" s="11">
        <v>0</v>
      </c>
      <c r="S185" s="11">
        <v>0</v>
      </c>
      <c r="T185" s="52">
        <f t="shared" si="8"/>
        <v>0</v>
      </c>
      <c r="U185" s="16" t="str">
        <f t="shared" si="9"/>
        <v>SGDS-Gas Distribution Segment</v>
      </c>
      <c r="V185" s="15" t="s">
        <v>282</v>
      </c>
      <c r="W185" s="17">
        <f t="shared" si="10"/>
        <v>653159.81340999994</v>
      </c>
      <c r="X185" s="17">
        <f t="shared" si="11"/>
        <v>653159.81340999994</v>
      </c>
    </row>
    <row r="186" spans="1:24" ht="14.45" customHeight="1" x14ac:dyDescent="0.25">
      <c r="A186" s="2" t="s">
        <v>45</v>
      </c>
      <c r="B186" s="2" t="s">
        <v>232</v>
      </c>
      <c r="C186" s="11">
        <v>-875.86628999999982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-875.86628999999982</v>
      </c>
      <c r="P186" s="11">
        <v>0</v>
      </c>
      <c r="Q186" s="11">
        <v>0</v>
      </c>
      <c r="R186" s="11">
        <v>0</v>
      </c>
      <c r="S186" s="11">
        <v>0</v>
      </c>
      <c r="T186" s="52">
        <f t="shared" si="8"/>
        <v>0</v>
      </c>
      <c r="U186" s="16" t="str">
        <f t="shared" si="9"/>
        <v>SGDS-Gas Distribution Segment</v>
      </c>
      <c r="V186" s="15" t="s">
        <v>282</v>
      </c>
      <c r="W186" s="17">
        <f t="shared" si="10"/>
        <v>-875.86628999999982</v>
      </c>
      <c r="X186" s="17">
        <f t="shared" si="11"/>
        <v>-875.86628999999982</v>
      </c>
    </row>
    <row r="187" spans="1:24" ht="14.45" customHeight="1" x14ac:dyDescent="0.25">
      <c r="A187" s="2" t="s">
        <v>45</v>
      </c>
      <c r="B187" s="2" t="s">
        <v>233</v>
      </c>
      <c r="C187" s="11">
        <v>567354.99541945755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688696.19541000004</v>
      </c>
      <c r="P187" s="11">
        <v>0</v>
      </c>
      <c r="Q187" s="11">
        <v>0</v>
      </c>
      <c r="R187" s="11">
        <v>0</v>
      </c>
      <c r="S187" s="11">
        <v>0</v>
      </c>
      <c r="T187" s="52">
        <f t="shared" si="8"/>
        <v>-121341.19999054249</v>
      </c>
      <c r="U187" s="16" t="str">
        <f t="shared" si="9"/>
        <v>SGDS-Gas Distribution Segment</v>
      </c>
      <c r="V187" s="15" t="s">
        <v>282</v>
      </c>
      <c r="W187" s="17">
        <f t="shared" si="10"/>
        <v>567354.99541945755</v>
      </c>
      <c r="X187" s="17">
        <f t="shared" si="11"/>
        <v>688696.19541000004</v>
      </c>
    </row>
    <row r="188" spans="1:24" x14ac:dyDescent="0.25">
      <c r="A188" s="2" t="s">
        <v>45</v>
      </c>
      <c r="B188" s="2" t="s">
        <v>234</v>
      </c>
      <c r="C188" s="11">
        <v>277841.61804131075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277841.61804999999</v>
      </c>
      <c r="P188" s="11">
        <v>0</v>
      </c>
      <c r="Q188" s="11">
        <v>0</v>
      </c>
      <c r="R188" s="11">
        <v>0</v>
      </c>
      <c r="S188" s="11">
        <v>0</v>
      </c>
      <c r="T188" s="52">
        <f t="shared" si="8"/>
        <v>-8.6892396211624146E-6</v>
      </c>
      <c r="U188" s="16" t="str">
        <f t="shared" si="9"/>
        <v>SGDS-Gas Distribution Segment</v>
      </c>
      <c r="V188" s="15" t="s">
        <v>282</v>
      </c>
      <c r="W188" s="17">
        <f t="shared" si="10"/>
        <v>277841.61804131075</v>
      </c>
      <c r="X188" s="17">
        <f t="shared" si="11"/>
        <v>277841.61804999999</v>
      </c>
    </row>
    <row r="189" spans="1:24" ht="14.45" customHeight="1" x14ac:dyDescent="0.25">
      <c r="A189" s="2" t="s">
        <v>45</v>
      </c>
      <c r="B189" s="2" t="s">
        <v>235</v>
      </c>
      <c r="C189" s="11">
        <v>1711232.9518167628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1892055.2818199999</v>
      </c>
      <c r="P189" s="11">
        <v>0</v>
      </c>
      <c r="Q189" s="11">
        <v>0</v>
      </c>
      <c r="R189" s="11">
        <v>0</v>
      </c>
      <c r="S189" s="11">
        <v>0</v>
      </c>
      <c r="T189" s="52">
        <f t="shared" si="8"/>
        <v>-180822.33000323712</v>
      </c>
      <c r="U189" s="16" t="str">
        <f t="shared" si="9"/>
        <v>SGDS-Gas Distribution Segment</v>
      </c>
      <c r="V189" s="15" t="s">
        <v>282</v>
      </c>
      <c r="W189" s="17">
        <f t="shared" si="10"/>
        <v>1711232.9518167628</v>
      </c>
      <c r="X189" s="17">
        <f t="shared" si="11"/>
        <v>1892055.2818199999</v>
      </c>
    </row>
    <row r="190" spans="1:24" ht="14.45" customHeight="1" x14ac:dyDescent="0.25">
      <c r="A190" s="2" t="s">
        <v>45</v>
      </c>
      <c r="B190" s="2" t="s">
        <v>236</v>
      </c>
      <c r="C190" s="11">
        <v>242324.94451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242324.94451</v>
      </c>
      <c r="P190" s="11">
        <v>0</v>
      </c>
      <c r="Q190" s="11">
        <v>0</v>
      </c>
      <c r="R190" s="11">
        <v>0</v>
      </c>
      <c r="S190" s="11">
        <v>0</v>
      </c>
      <c r="T190" s="52">
        <f t="shared" si="8"/>
        <v>0</v>
      </c>
      <c r="U190" s="16" t="str">
        <f t="shared" si="9"/>
        <v>SGDS-Gas Distribution Segment</v>
      </c>
      <c r="V190" s="15" t="s">
        <v>282</v>
      </c>
      <c r="W190" s="17">
        <f t="shared" si="10"/>
        <v>242324.94451</v>
      </c>
      <c r="X190" s="17">
        <f t="shared" si="11"/>
        <v>242324.94451</v>
      </c>
    </row>
    <row r="191" spans="1:24" ht="14.45" customHeight="1" x14ac:dyDescent="0.25">
      <c r="A191" s="2" t="s">
        <v>45</v>
      </c>
      <c r="B191" s="2" t="s">
        <v>237</v>
      </c>
      <c r="C191" s="11">
        <v>5280646.5370199997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5280646.5370199997</v>
      </c>
      <c r="P191" s="11">
        <v>0</v>
      </c>
      <c r="Q191" s="11">
        <v>0</v>
      </c>
      <c r="R191" s="11">
        <v>0</v>
      </c>
      <c r="S191" s="11">
        <v>0</v>
      </c>
      <c r="T191" s="52">
        <f t="shared" si="8"/>
        <v>0</v>
      </c>
      <c r="U191" s="16" t="str">
        <f t="shared" si="9"/>
        <v>SGDS-Gas Distribution Segment</v>
      </c>
      <c r="V191" s="15" t="s">
        <v>282</v>
      </c>
      <c r="W191" s="17">
        <f t="shared" si="10"/>
        <v>5280646.5370199997</v>
      </c>
      <c r="X191" s="17">
        <f t="shared" si="11"/>
        <v>5280646.5370199997</v>
      </c>
    </row>
    <row r="192" spans="1:24" ht="14.45" customHeight="1" x14ac:dyDescent="0.25">
      <c r="A192" s="2" t="s">
        <v>45</v>
      </c>
      <c r="B192" s="2" t="s">
        <v>238</v>
      </c>
      <c r="C192" s="11">
        <v>1629512.6003041966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1629512.6003099999</v>
      </c>
      <c r="P192" s="11">
        <v>0</v>
      </c>
      <c r="Q192" s="11">
        <v>0</v>
      </c>
      <c r="R192" s="11">
        <v>0</v>
      </c>
      <c r="S192" s="11">
        <v>0</v>
      </c>
      <c r="T192" s="52">
        <f t="shared" si="8"/>
        <v>-5.8033037930727005E-6</v>
      </c>
      <c r="U192" s="16" t="str">
        <f t="shared" si="9"/>
        <v>SGDS-Gas Distribution Segment</v>
      </c>
      <c r="V192" s="15" t="s">
        <v>282</v>
      </c>
      <c r="W192" s="17">
        <f t="shared" si="10"/>
        <v>1629512.6003041966</v>
      </c>
      <c r="X192" s="17">
        <f t="shared" si="11"/>
        <v>1629512.6003099999</v>
      </c>
    </row>
    <row r="193" spans="1:24" ht="14.45" customHeight="1" x14ac:dyDescent="0.25">
      <c r="A193" s="2" t="s">
        <v>45</v>
      </c>
      <c r="B193" s="2" t="s">
        <v>239</v>
      </c>
      <c r="C193" s="11">
        <v>443007.87972000003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443007.87972000003</v>
      </c>
      <c r="P193" s="11">
        <v>0</v>
      </c>
      <c r="Q193" s="11">
        <v>0</v>
      </c>
      <c r="R193" s="11">
        <v>0</v>
      </c>
      <c r="S193" s="11">
        <v>0</v>
      </c>
      <c r="T193" s="52">
        <f t="shared" si="8"/>
        <v>0</v>
      </c>
      <c r="U193" s="16" t="str">
        <f t="shared" si="9"/>
        <v>SGDS-Gas Distribution Segment</v>
      </c>
      <c r="V193" s="15" t="s">
        <v>282</v>
      </c>
      <c r="W193" s="17">
        <f t="shared" si="10"/>
        <v>443007.87972000003</v>
      </c>
      <c r="X193" s="17">
        <f t="shared" si="11"/>
        <v>443007.87972000003</v>
      </c>
    </row>
    <row r="194" spans="1:24" ht="14.45" customHeight="1" x14ac:dyDescent="0.25">
      <c r="A194" s="2" t="s">
        <v>45</v>
      </c>
      <c r="B194" s="2" t="s">
        <v>240</v>
      </c>
      <c r="C194" s="11">
        <v>269731.70317401987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269731.70318000001</v>
      </c>
      <c r="P194" s="11">
        <v>0</v>
      </c>
      <c r="Q194" s="11">
        <v>0</v>
      </c>
      <c r="R194" s="11">
        <v>0</v>
      </c>
      <c r="S194" s="11">
        <v>0</v>
      </c>
      <c r="T194" s="52">
        <f t="shared" si="8"/>
        <v>-5.9801386669278145E-6</v>
      </c>
      <c r="U194" s="16" t="str">
        <f t="shared" si="9"/>
        <v>SGDS-Gas Distribution Segment</v>
      </c>
      <c r="V194" s="15" t="s">
        <v>282</v>
      </c>
      <c r="W194" s="17">
        <f t="shared" si="10"/>
        <v>269731.70317401987</v>
      </c>
      <c r="X194" s="17">
        <f t="shared" si="11"/>
        <v>269731.70318000001</v>
      </c>
    </row>
    <row r="195" spans="1:24" ht="14.45" customHeight="1" x14ac:dyDescent="0.25">
      <c r="A195" s="2" t="s">
        <v>45</v>
      </c>
      <c r="B195" s="2" t="s">
        <v>241</v>
      </c>
      <c r="C195" s="11">
        <v>-4.7800000000000004E-3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-4.7800000000000004E-3</v>
      </c>
      <c r="P195" s="11">
        <v>0</v>
      </c>
      <c r="Q195" s="11">
        <v>0</v>
      </c>
      <c r="R195" s="11">
        <v>0</v>
      </c>
      <c r="S195" s="11">
        <v>0</v>
      </c>
      <c r="T195" s="52">
        <f t="shared" si="8"/>
        <v>0</v>
      </c>
      <c r="U195" s="16" t="str">
        <f t="shared" si="9"/>
        <v>SGDS-Gas Distribution Segment</v>
      </c>
      <c r="V195" s="15" t="s">
        <v>283</v>
      </c>
      <c r="W195" s="17">
        <f t="shared" si="10"/>
        <v>-4.7800000000000004E-3</v>
      </c>
      <c r="X195" s="17">
        <f t="shared" si="11"/>
        <v>-4.7800000000000004E-3</v>
      </c>
    </row>
    <row r="196" spans="1:24" ht="14.45" customHeight="1" x14ac:dyDescent="0.25">
      <c r="A196" s="2" t="s">
        <v>45</v>
      </c>
      <c r="B196" s="2" t="s">
        <v>242</v>
      </c>
      <c r="C196" s="11">
        <v>1.4000000000000001E-4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1.4000000000000001E-4</v>
      </c>
      <c r="P196" s="11">
        <v>0</v>
      </c>
      <c r="Q196" s="11">
        <v>0</v>
      </c>
      <c r="R196" s="11">
        <v>0</v>
      </c>
      <c r="S196" s="11">
        <v>0</v>
      </c>
      <c r="T196" s="52">
        <f t="shared" si="8"/>
        <v>0</v>
      </c>
      <c r="U196" s="16" t="str">
        <f t="shared" si="9"/>
        <v>SGDS-Gas Distribution Segment</v>
      </c>
      <c r="V196" s="15" t="s">
        <v>283</v>
      </c>
      <c r="W196" s="17">
        <f t="shared" si="10"/>
        <v>1.4000000000000001E-4</v>
      </c>
      <c r="X196" s="17">
        <f t="shared" si="11"/>
        <v>1.4000000000000001E-4</v>
      </c>
    </row>
    <row r="197" spans="1:24" ht="14.45" customHeight="1" x14ac:dyDescent="0.25">
      <c r="A197" s="2" t="s">
        <v>45</v>
      </c>
      <c r="B197" s="2" t="s">
        <v>243</v>
      </c>
      <c r="C197" s="11">
        <v>-2.4600000000000004E-2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-2.4600000000000004E-2</v>
      </c>
      <c r="P197" s="11">
        <v>0</v>
      </c>
      <c r="Q197" s="11">
        <v>0</v>
      </c>
      <c r="R197" s="11">
        <v>0</v>
      </c>
      <c r="S197" s="11">
        <v>0</v>
      </c>
      <c r="T197" s="52">
        <f t="shared" si="8"/>
        <v>0</v>
      </c>
      <c r="U197" s="16" t="str">
        <f t="shared" si="9"/>
        <v>SGDS-Gas Distribution Segment</v>
      </c>
      <c r="V197" s="15" t="s">
        <v>283</v>
      </c>
      <c r="W197" s="17">
        <f t="shared" si="10"/>
        <v>-2.4600000000000004E-2</v>
      </c>
      <c r="X197" s="17">
        <f t="shared" si="11"/>
        <v>-2.4600000000000004E-2</v>
      </c>
    </row>
    <row r="198" spans="1:24" x14ac:dyDescent="0.25">
      <c r="A198" s="2" t="s">
        <v>45</v>
      </c>
      <c r="B198" s="2" t="s">
        <v>244</v>
      </c>
      <c r="C198" s="11">
        <v>-2.0400000000000019E-2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-2.0400000000000019E-2</v>
      </c>
      <c r="P198" s="11">
        <v>0</v>
      </c>
      <c r="Q198" s="11">
        <v>0</v>
      </c>
      <c r="R198" s="11">
        <v>0</v>
      </c>
      <c r="S198" s="11">
        <v>0</v>
      </c>
      <c r="T198" s="52">
        <f t="shared" si="8"/>
        <v>0</v>
      </c>
      <c r="U198" s="16" t="str">
        <f t="shared" si="9"/>
        <v>SGDS-Gas Distribution Segment</v>
      </c>
      <c r="V198" s="15" t="s">
        <v>283</v>
      </c>
      <c r="W198" s="17">
        <f t="shared" si="10"/>
        <v>-2.0400000000000019E-2</v>
      </c>
      <c r="X198" s="17">
        <f t="shared" si="11"/>
        <v>-2.0400000000000019E-2</v>
      </c>
    </row>
    <row r="199" spans="1:24" x14ac:dyDescent="0.25">
      <c r="A199" s="2" t="s">
        <v>45</v>
      </c>
      <c r="B199" s="2" t="s">
        <v>245</v>
      </c>
      <c r="C199" s="11">
        <v>1201.15679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1201.15679</v>
      </c>
      <c r="P199" s="11">
        <v>0</v>
      </c>
      <c r="Q199" s="11">
        <v>0</v>
      </c>
      <c r="R199" s="11">
        <v>0</v>
      </c>
      <c r="S199" s="11">
        <v>0</v>
      </c>
      <c r="T199" s="52">
        <f t="shared" si="8"/>
        <v>0</v>
      </c>
      <c r="U199" s="16" t="str">
        <f t="shared" si="9"/>
        <v>SGDS-Gas Distribution Segment</v>
      </c>
      <c r="V199" s="15" t="s">
        <v>283</v>
      </c>
      <c r="W199" s="17">
        <f t="shared" si="10"/>
        <v>1201.15679</v>
      </c>
      <c r="X199" s="17">
        <f t="shared" si="11"/>
        <v>1201.15679</v>
      </c>
    </row>
    <row r="200" spans="1:24" x14ac:dyDescent="0.25">
      <c r="A200" s="2" t="s">
        <v>45</v>
      </c>
      <c r="B200" s="2" t="s">
        <v>246</v>
      </c>
      <c r="C200" s="11">
        <v>-6.3389999999999988E-2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-6.3389999999999988E-2</v>
      </c>
      <c r="P200" s="11">
        <v>0</v>
      </c>
      <c r="Q200" s="11">
        <v>0</v>
      </c>
      <c r="R200" s="11">
        <v>0</v>
      </c>
      <c r="S200" s="11">
        <v>0</v>
      </c>
      <c r="T200" s="52">
        <f t="shared" si="8"/>
        <v>0</v>
      </c>
      <c r="U200" s="16" t="str">
        <f t="shared" si="9"/>
        <v>SGDS-Gas Distribution Segment</v>
      </c>
      <c r="V200" s="15" t="s">
        <v>283</v>
      </c>
      <c r="W200" s="17">
        <f t="shared" si="10"/>
        <v>-6.3389999999999988E-2</v>
      </c>
      <c r="X200" s="17">
        <f t="shared" si="11"/>
        <v>-6.3389999999999988E-2</v>
      </c>
    </row>
    <row r="201" spans="1:24" x14ac:dyDescent="0.25">
      <c r="A201" s="2" t="s">
        <v>45</v>
      </c>
      <c r="B201" s="2" t="s">
        <v>247</v>
      </c>
      <c r="C201" s="11">
        <v>-0.10146000000000001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-0.10146000000000001</v>
      </c>
      <c r="P201" s="11">
        <v>0</v>
      </c>
      <c r="Q201" s="11">
        <v>0</v>
      </c>
      <c r="R201" s="11">
        <v>0</v>
      </c>
      <c r="S201" s="11">
        <v>0</v>
      </c>
      <c r="T201" s="52">
        <f t="shared" si="8"/>
        <v>0</v>
      </c>
      <c r="U201" s="16" t="str">
        <f t="shared" si="9"/>
        <v>SGDS-Gas Distribution Segment</v>
      </c>
      <c r="V201" s="15" t="s">
        <v>283</v>
      </c>
      <c r="W201" s="17">
        <f t="shared" si="10"/>
        <v>-0.10146000000000001</v>
      </c>
      <c r="X201" s="17">
        <f t="shared" si="11"/>
        <v>-0.10146000000000001</v>
      </c>
    </row>
    <row r="202" spans="1:24" x14ac:dyDescent="0.25">
      <c r="A202" s="2" t="s">
        <v>45</v>
      </c>
      <c r="B202" s="2" t="s">
        <v>248</v>
      </c>
      <c r="C202" s="11">
        <v>-2.6380000000000015E-2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-2.6380000000000015E-2</v>
      </c>
      <c r="P202" s="11">
        <v>0</v>
      </c>
      <c r="Q202" s="11">
        <v>0</v>
      </c>
      <c r="R202" s="11">
        <v>0</v>
      </c>
      <c r="S202" s="11">
        <v>0</v>
      </c>
      <c r="T202" s="52">
        <f t="shared" ref="T202:T265" si="12">SUM(C202:N202)-SUM(O202:S202)</f>
        <v>0</v>
      </c>
      <c r="U202" s="16" t="str">
        <f t="shared" ref="U202:U265" si="13">A202</f>
        <v>SGDS-Gas Distribution Segment</v>
      </c>
      <c r="V202" s="15" t="s">
        <v>283</v>
      </c>
      <c r="W202" s="17">
        <f t="shared" ref="W202:W265" si="14">SUM(C202:N202)</f>
        <v>-2.6380000000000015E-2</v>
      </c>
      <c r="X202" s="17">
        <f t="shared" ref="X202:X265" si="15">SUM(O202:S202)</f>
        <v>-2.6380000000000015E-2</v>
      </c>
    </row>
    <row r="203" spans="1:24" x14ac:dyDescent="0.25">
      <c r="A203" s="2" t="s">
        <v>45</v>
      </c>
      <c r="B203" s="2" t="s">
        <v>249</v>
      </c>
      <c r="C203" s="11">
        <v>-0.12193999999999998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-0.12193999999999998</v>
      </c>
      <c r="P203" s="11">
        <v>0</v>
      </c>
      <c r="Q203" s="11">
        <v>0</v>
      </c>
      <c r="R203" s="11">
        <v>0</v>
      </c>
      <c r="S203" s="11">
        <v>0</v>
      </c>
      <c r="T203" s="52">
        <f t="shared" si="12"/>
        <v>0</v>
      </c>
      <c r="U203" s="16" t="str">
        <f t="shared" si="13"/>
        <v>SGDS-Gas Distribution Segment</v>
      </c>
      <c r="V203" s="15" t="s">
        <v>283</v>
      </c>
      <c r="W203" s="17">
        <f t="shared" si="14"/>
        <v>-0.12193999999999998</v>
      </c>
      <c r="X203" s="17">
        <f t="shared" si="15"/>
        <v>-0.12193999999999998</v>
      </c>
    </row>
    <row r="204" spans="1:24" x14ac:dyDescent="0.25">
      <c r="A204" s="2" t="s">
        <v>45</v>
      </c>
      <c r="B204" s="2" t="s">
        <v>250</v>
      </c>
      <c r="C204" s="11">
        <v>786245.49077999999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786245.49077999999</v>
      </c>
      <c r="P204" s="11">
        <v>0</v>
      </c>
      <c r="Q204" s="11">
        <v>0</v>
      </c>
      <c r="R204" s="11">
        <v>0</v>
      </c>
      <c r="S204" s="11">
        <v>0</v>
      </c>
      <c r="T204" s="52">
        <f t="shared" si="12"/>
        <v>0</v>
      </c>
      <c r="U204" s="16" t="str">
        <f t="shared" si="13"/>
        <v>SGDS-Gas Distribution Segment</v>
      </c>
      <c r="V204" s="15" t="s">
        <v>283</v>
      </c>
      <c r="W204" s="17">
        <f t="shared" si="14"/>
        <v>786245.49077999999</v>
      </c>
      <c r="X204" s="17">
        <f t="shared" si="15"/>
        <v>786245.49077999999</v>
      </c>
    </row>
    <row r="205" spans="1:24" x14ac:dyDescent="0.25">
      <c r="A205" s="2" t="s">
        <v>45</v>
      </c>
      <c r="B205" s="2" t="s">
        <v>251</v>
      </c>
      <c r="C205" s="11">
        <v>1044330.5887065553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1044330.58871</v>
      </c>
      <c r="P205" s="11">
        <v>0</v>
      </c>
      <c r="Q205" s="11">
        <v>0</v>
      </c>
      <c r="R205" s="11">
        <v>0</v>
      </c>
      <c r="S205" s="11">
        <v>0</v>
      </c>
      <c r="T205" s="52">
        <f t="shared" si="12"/>
        <v>-3.4447293728590012E-6</v>
      </c>
      <c r="U205" s="16" t="str">
        <f t="shared" si="13"/>
        <v>SGDS-Gas Distribution Segment</v>
      </c>
      <c r="V205" s="15" t="s">
        <v>283</v>
      </c>
      <c r="W205" s="17">
        <f t="shared" si="14"/>
        <v>1044330.5887065553</v>
      </c>
      <c r="X205" s="17">
        <f t="shared" si="15"/>
        <v>1044330.58871</v>
      </c>
    </row>
    <row r="206" spans="1:24" x14ac:dyDescent="0.25">
      <c r="A206" s="2" t="s">
        <v>45</v>
      </c>
      <c r="B206" s="2" t="s">
        <v>96</v>
      </c>
      <c r="C206" s="11">
        <v>10416436.524558721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-6673294.0119400006</v>
      </c>
      <c r="P206" s="11">
        <v>0</v>
      </c>
      <c r="Q206" s="11">
        <v>0</v>
      </c>
      <c r="R206" s="11">
        <v>0</v>
      </c>
      <c r="S206" s="11">
        <v>17089730.556498721</v>
      </c>
      <c r="T206" s="52">
        <f t="shared" si="12"/>
        <v>-1.9999999552965164E-2</v>
      </c>
      <c r="U206" s="16" t="str">
        <f t="shared" si="13"/>
        <v>SGDS-Gas Distribution Segment</v>
      </c>
      <c r="V206" s="15" t="s">
        <v>96</v>
      </c>
      <c r="W206" s="17">
        <f t="shared" si="14"/>
        <v>10416436.524558721</v>
      </c>
      <c r="X206" s="17">
        <f t="shared" si="15"/>
        <v>10416436.544558721</v>
      </c>
    </row>
    <row r="207" spans="1:24" x14ac:dyDescent="0.25">
      <c r="A207" s="2" t="s">
        <v>45</v>
      </c>
      <c r="B207" s="2" t="s">
        <v>252</v>
      </c>
      <c r="C207" s="11">
        <v>28088600.48099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28088600.48099</v>
      </c>
      <c r="P207" s="11">
        <v>0</v>
      </c>
      <c r="Q207" s="11">
        <v>0</v>
      </c>
      <c r="R207" s="11">
        <v>0</v>
      </c>
      <c r="S207" s="11">
        <v>0</v>
      </c>
      <c r="T207" s="52">
        <f t="shared" si="12"/>
        <v>0</v>
      </c>
      <c r="U207" s="16" t="str">
        <f t="shared" si="13"/>
        <v>SGDS-Gas Distribution Segment</v>
      </c>
      <c r="V207" s="15" t="s">
        <v>252</v>
      </c>
      <c r="W207" s="17">
        <f t="shared" si="14"/>
        <v>28088600.48099</v>
      </c>
      <c r="X207" s="17">
        <f t="shared" si="15"/>
        <v>28088600.48099</v>
      </c>
    </row>
    <row r="208" spans="1:24" x14ac:dyDescent="0.25">
      <c r="A208" s="2" t="s">
        <v>45</v>
      </c>
      <c r="B208" s="2" t="s">
        <v>253</v>
      </c>
      <c r="C208" s="11">
        <v>77990.519999999553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  <c r="S208" s="11">
        <v>0</v>
      </c>
      <c r="T208" s="52">
        <f>SUM(C208:N208)-SUM(O208:S208)</f>
        <v>77990.519999999553</v>
      </c>
      <c r="U208" s="16" t="str">
        <f t="shared" si="13"/>
        <v>SGDS-Gas Distribution Segment</v>
      </c>
      <c r="V208" s="15" t="s">
        <v>253</v>
      </c>
      <c r="W208" s="17">
        <f t="shared" si="14"/>
        <v>77990.519999999553</v>
      </c>
      <c r="X208" s="17">
        <f t="shared" si="15"/>
        <v>0</v>
      </c>
    </row>
    <row r="209" spans="1:24" x14ac:dyDescent="0.25">
      <c r="A209" s="2" t="s">
        <v>5</v>
      </c>
      <c r="B209" s="2" t="s">
        <v>258</v>
      </c>
      <c r="C209" s="11">
        <v>1449280.29633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1449280.29633</v>
      </c>
      <c r="P209" s="11">
        <v>0</v>
      </c>
      <c r="Q209" s="11">
        <v>0</v>
      </c>
      <c r="R209" s="11">
        <v>0</v>
      </c>
      <c r="S209" s="11">
        <v>0</v>
      </c>
      <c r="T209" s="52">
        <f t="shared" si="12"/>
        <v>0</v>
      </c>
      <c r="U209" s="16" t="str">
        <f t="shared" si="13"/>
        <v>L19502-GDS Regulated CAD RGU</v>
      </c>
      <c r="V209" s="15" t="s">
        <v>273</v>
      </c>
      <c r="W209" s="17">
        <f t="shared" si="14"/>
        <v>1449280.29633</v>
      </c>
      <c r="X209" s="17">
        <f t="shared" si="15"/>
        <v>1449280.29633</v>
      </c>
    </row>
    <row r="210" spans="1:24" x14ac:dyDescent="0.25">
      <c r="A210" s="2" t="s">
        <v>5</v>
      </c>
      <c r="B210" s="2" t="s">
        <v>259</v>
      </c>
      <c r="C210" s="11">
        <v>11856.224399999999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11856.224399999999</v>
      </c>
      <c r="P210" s="11">
        <v>0</v>
      </c>
      <c r="Q210" s="11">
        <v>0</v>
      </c>
      <c r="R210" s="11">
        <v>0</v>
      </c>
      <c r="S210" s="11">
        <v>0</v>
      </c>
      <c r="T210" s="52">
        <f t="shared" si="12"/>
        <v>0</v>
      </c>
      <c r="U210" s="16" t="str">
        <f t="shared" si="13"/>
        <v>L19502-GDS Regulated CAD RGU</v>
      </c>
      <c r="V210" s="15" t="s">
        <v>273</v>
      </c>
      <c r="W210" s="17">
        <f t="shared" si="14"/>
        <v>11856.224399999999</v>
      </c>
      <c r="X210" s="17">
        <f t="shared" si="15"/>
        <v>11856.224399999999</v>
      </c>
    </row>
    <row r="211" spans="1:24" x14ac:dyDescent="0.25">
      <c r="A211" s="2" t="s">
        <v>5</v>
      </c>
      <c r="B211" s="2" t="s">
        <v>260</v>
      </c>
      <c r="C211" s="11">
        <v>231484.49193999998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231484.49193999998</v>
      </c>
      <c r="P211" s="11">
        <v>0</v>
      </c>
      <c r="Q211" s="11">
        <v>0</v>
      </c>
      <c r="R211" s="11">
        <v>0</v>
      </c>
      <c r="S211" s="11">
        <v>0</v>
      </c>
      <c r="T211" s="52">
        <f t="shared" si="12"/>
        <v>0</v>
      </c>
      <c r="U211" s="16" t="str">
        <f t="shared" si="13"/>
        <v>L19502-GDS Regulated CAD RGU</v>
      </c>
      <c r="V211" s="15" t="s">
        <v>274</v>
      </c>
      <c r="W211" s="17">
        <f t="shared" si="14"/>
        <v>231484.49193999998</v>
      </c>
      <c r="X211" s="17">
        <f t="shared" si="15"/>
        <v>231484.49193999998</v>
      </c>
    </row>
    <row r="212" spans="1:24" ht="14.45" customHeight="1" x14ac:dyDescent="0.25">
      <c r="A212" s="2" t="s">
        <v>5</v>
      </c>
      <c r="B212" s="2" t="s">
        <v>261</v>
      </c>
      <c r="C212" s="11">
        <v>128336.81352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128336.81352</v>
      </c>
      <c r="P212" s="11">
        <v>0</v>
      </c>
      <c r="Q212" s="11">
        <v>0</v>
      </c>
      <c r="R212" s="11">
        <v>0</v>
      </c>
      <c r="S212" s="11">
        <v>0</v>
      </c>
      <c r="T212" s="52">
        <f t="shared" si="12"/>
        <v>0</v>
      </c>
      <c r="U212" s="16" t="str">
        <f t="shared" si="13"/>
        <v>L19502-GDS Regulated CAD RGU</v>
      </c>
      <c r="V212" s="15" t="s">
        <v>274</v>
      </c>
      <c r="W212" s="17">
        <f t="shared" si="14"/>
        <v>128336.81352</v>
      </c>
      <c r="X212" s="17">
        <f t="shared" si="15"/>
        <v>128336.81352</v>
      </c>
    </row>
    <row r="213" spans="1:24" ht="14.45" customHeight="1" x14ac:dyDescent="0.25">
      <c r="A213" s="2" t="s">
        <v>5</v>
      </c>
      <c r="B213" s="2" t="s">
        <v>262</v>
      </c>
      <c r="C213" s="11">
        <v>18795.400799999999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18795.400799999999</v>
      </c>
      <c r="P213" s="11">
        <v>0</v>
      </c>
      <c r="Q213" s="11">
        <v>0</v>
      </c>
      <c r="R213" s="11">
        <v>0</v>
      </c>
      <c r="S213" s="11">
        <v>0</v>
      </c>
      <c r="T213" s="52">
        <f t="shared" si="12"/>
        <v>0</v>
      </c>
      <c r="U213" s="16" t="str">
        <f t="shared" si="13"/>
        <v>L19502-GDS Regulated CAD RGU</v>
      </c>
      <c r="V213" s="15" t="s">
        <v>274</v>
      </c>
      <c r="W213" s="17">
        <f t="shared" si="14"/>
        <v>18795.400799999999</v>
      </c>
      <c r="X213" s="17">
        <f t="shared" si="15"/>
        <v>18795.400799999999</v>
      </c>
    </row>
    <row r="214" spans="1:24" x14ac:dyDescent="0.25">
      <c r="A214" s="2" t="s">
        <v>5</v>
      </c>
      <c r="B214" s="2" t="s">
        <v>263</v>
      </c>
      <c r="C214" s="11">
        <v>236861.20310999997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236861.20310999997</v>
      </c>
      <c r="P214" s="11">
        <v>0</v>
      </c>
      <c r="Q214" s="11">
        <v>0</v>
      </c>
      <c r="R214" s="11">
        <v>0</v>
      </c>
      <c r="S214" s="11">
        <v>0</v>
      </c>
      <c r="T214" s="52">
        <f t="shared" si="12"/>
        <v>0</v>
      </c>
      <c r="U214" s="16" t="str">
        <f t="shared" si="13"/>
        <v>L19502-GDS Regulated CAD RGU</v>
      </c>
      <c r="V214" s="15" t="s">
        <v>274</v>
      </c>
      <c r="W214" s="17">
        <f t="shared" si="14"/>
        <v>236861.20310999997</v>
      </c>
      <c r="X214" s="17">
        <f t="shared" si="15"/>
        <v>236861.20310999997</v>
      </c>
    </row>
    <row r="215" spans="1:24" ht="14.45" customHeight="1" x14ac:dyDescent="0.25">
      <c r="A215" s="2" t="s">
        <v>5</v>
      </c>
      <c r="B215" s="2" t="s">
        <v>264</v>
      </c>
      <c r="C215" s="11">
        <v>260282.69299000001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260282.69299000001</v>
      </c>
      <c r="P215" s="11">
        <v>0</v>
      </c>
      <c r="Q215" s="11">
        <v>0</v>
      </c>
      <c r="R215" s="11">
        <v>0</v>
      </c>
      <c r="S215" s="11">
        <v>0</v>
      </c>
      <c r="T215" s="52">
        <f t="shared" si="12"/>
        <v>0</v>
      </c>
      <c r="U215" s="16" t="str">
        <f t="shared" si="13"/>
        <v>L19502-GDS Regulated CAD RGU</v>
      </c>
      <c r="V215" s="15" t="s">
        <v>274</v>
      </c>
      <c r="W215" s="17">
        <f t="shared" si="14"/>
        <v>260282.69299000001</v>
      </c>
      <c r="X215" s="17">
        <f t="shared" si="15"/>
        <v>260282.69299000001</v>
      </c>
    </row>
    <row r="216" spans="1:24" x14ac:dyDescent="0.25">
      <c r="A216" s="2" t="s">
        <v>5</v>
      </c>
      <c r="B216" s="2" t="s">
        <v>265</v>
      </c>
      <c r="C216" s="11">
        <v>101201.59667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101201.59667</v>
      </c>
      <c r="P216" s="11">
        <v>0</v>
      </c>
      <c r="Q216" s="11">
        <v>0</v>
      </c>
      <c r="R216" s="11">
        <v>0</v>
      </c>
      <c r="S216" s="11">
        <v>0</v>
      </c>
      <c r="T216" s="52">
        <f t="shared" si="12"/>
        <v>0</v>
      </c>
      <c r="U216" s="16" t="str">
        <f t="shared" si="13"/>
        <v>L19502-GDS Regulated CAD RGU</v>
      </c>
      <c r="V216" s="15" t="s">
        <v>274</v>
      </c>
      <c r="W216" s="17">
        <f t="shared" si="14"/>
        <v>101201.59667</v>
      </c>
      <c r="X216" s="17">
        <f t="shared" si="15"/>
        <v>101201.59667</v>
      </c>
    </row>
    <row r="217" spans="1:24" ht="14.45" customHeight="1" x14ac:dyDescent="0.25">
      <c r="A217" s="2" t="s">
        <v>5</v>
      </c>
      <c r="B217" s="2" t="s">
        <v>266</v>
      </c>
      <c r="C217" s="11">
        <v>108557.33676999999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108557.33676999999</v>
      </c>
      <c r="P217" s="11">
        <v>0</v>
      </c>
      <c r="Q217" s="11">
        <v>0</v>
      </c>
      <c r="R217" s="11">
        <v>0</v>
      </c>
      <c r="S217" s="11">
        <v>0</v>
      </c>
      <c r="T217" s="52">
        <f t="shared" si="12"/>
        <v>0</v>
      </c>
      <c r="U217" s="16" t="str">
        <f t="shared" si="13"/>
        <v>L19502-GDS Regulated CAD RGU</v>
      </c>
      <c r="V217" s="15" t="s">
        <v>274</v>
      </c>
      <c r="W217" s="17">
        <f t="shared" si="14"/>
        <v>108557.33676999999</v>
      </c>
      <c r="X217" s="17">
        <f t="shared" si="15"/>
        <v>108557.33676999999</v>
      </c>
    </row>
    <row r="218" spans="1:24" ht="14.45" customHeight="1" x14ac:dyDescent="0.25">
      <c r="A218" s="2" t="s">
        <v>5</v>
      </c>
      <c r="B218" s="2" t="s">
        <v>267</v>
      </c>
      <c r="C218" s="11">
        <v>73728.754010000004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73728.754010000004</v>
      </c>
      <c r="P218" s="11">
        <v>0</v>
      </c>
      <c r="Q218" s="11">
        <v>0</v>
      </c>
      <c r="R218" s="11">
        <v>0</v>
      </c>
      <c r="S218" s="11">
        <v>0</v>
      </c>
      <c r="T218" s="52">
        <f t="shared" si="12"/>
        <v>0</v>
      </c>
      <c r="U218" s="16" t="str">
        <f t="shared" si="13"/>
        <v>L19502-GDS Regulated CAD RGU</v>
      </c>
      <c r="V218" s="15" t="s">
        <v>274</v>
      </c>
      <c r="W218" s="17">
        <f t="shared" si="14"/>
        <v>73728.754010000004</v>
      </c>
      <c r="X218" s="17">
        <f t="shared" si="15"/>
        <v>73728.754010000004</v>
      </c>
    </row>
    <row r="219" spans="1:24" ht="14.45" customHeight="1" x14ac:dyDescent="0.25">
      <c r="A219" s="2" t="s">
        <v>5</v>
      </c>
      <c r="B219" s="2" t="s">
        <v>268</v>
      </c>
      <c r="C219" s="11">
        <v>328942.14279000001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328942.14279000001</v>
      </c>
      <c r="P219" s="11">
        <v>0</v>
      </c>
      <c r="Q219" s="11">
        <v>0</v>
      </c>
      <c r="R219" s="11">
        <v>0</v>
      </c>
      <c r="S219" s="11">
        <v>0</v>
      </c>
      <c r="T219" s="52">
        <f t="shared" si="12"/>
        <v>0</v>
      </c>
      <c r="U219" s="16" t="str">
        <f t="shared" si="13"/>
        <v>L19502-GDS Regulated CAD RGU</v>
      </c>
      <c r="V219" s="15" t="s">
        <v>274</v>
      </c>
      <c r="W219" s="17">
        <f t="shared" si="14"/>
        <v>328942.14279000001</v>
      </c>
      <c r="X219" s="17">
        <f t="shared" si="15"/>
        <v>328942.14279000001</v>
      </c>
    </row>
    <row r="220" spans="1:24" ht="14.45" customHeight="1" x14ac:dyDescent="0.25">
      <c r="A220" s="2" t="s">
        <v>5</v>
      </c>
      <c r="B220" s="2" t="s">
        <v>269</v>
      </c>
      <c r="C220" s="11">
        <v>26044.828579999998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26044.828579999998</v>
      </c>
      <c r="P220" s="11">
        <v>0</v>
      </c>
      <c r="Q220" s="11">
        <v>0</v>
      </c>
      <c r="R220" s="11">
        <v>0</v>
      </c>
      <c r="S220" s="11">
        <v>0</v>
      </c>
      <c r="T220" s="52">
        <f t="shared" si="12"/>
        <v>0</v>
      </c>
      <c r="U220" s="16" t="str">
        <f t="shared" si="13"/>
        <v>L19502-GDS Regulated CAD RGU</v>
      </c>
      <c r="V220" s="15" t="s">
        <v>274</v>
      </c>
      <c r="W220" s="17">
        <f t="shared" si="14"/>
        <v>26044.828579999998</v>
      </c>
      <c r="X220" s="17">
        <f t="shared" si="15"/>
        <v>26044.828579999998</v>
      </c>
    </row>
    <row r="221" spans="1:24" ht="14.45" customHeight="1" x14ac:dyDescent="0.25">
      <c r="A221" s="2" t="s">
        <v>5</v>
      </c>
      <c r="B221" s="2" t="s">
        <v>270</v>
      </c>
      <c r="C221" s="11">
        <v>339311.25813999999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339311.25813999999</v>
      </c>
      <c r="P221" s="11">
        <v>0</v>
      </c>
      <c r="Q221" s="11">
        <v>0</v>
      </c>
      <c r="R221" s="11">
        <v>0</v>
      </c>
      <c r="S221" s="11">
        <v>0</v>
      </c>
      <c r="T221" s="52">
        <f t="shared" si="12"/>
        <v>0</v>
      </c>
      <c r="U221" s="16" t="str">
        <f t="shared" si="13"/>
        <v>L19502-GDS Regulated CAD RGU</v>
      </c>
      <c r="V221" s="15" t="s">
        <v>274</v>
      </c>
      <c r="W221" s="17">
        <f t="shared" si="14"/>
        <v>339311.25813999999</v>
      </c>
      <c r="X221" s="17">
        <f t="shared" si="15"/>
        <v>339311.25813999999</v>
      </c>
    </row>
    <row r="222" spans="1:24" ht="14.45" customHeight="1" x14ac:dyDescent="0.25">
      <c r="A222" s="2" t="s">
        <v>5</v>
      </c>
      <c r="B222" s="2" t="s">
        <v>271</v>
      </c>
      <c r="C222" s="11">
        <v>168019.89128000001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168019.89128000001</v>
      </c>
      <c r="P222" s="11">
        <v>0</v>
      </c>
      <c r="Q222" s="11">
        <v>0</v>
      </c>
      <c r="R222" s="11">
        <v>0</v>
      </c>
      <c r="S222" s="11">
        <v>0</v>
      </c>
      <c r="T222" s="52">
        <f t="shared" si="12"/>
        <v>0</v>
      </c>
      <c r="U222" s="16" t="str">
        <f t="shared" si="13"/>
        <v>L19502-GDS Regulated CAD RGU</v>
      </c>
      <c r="V222" s="15" t="s">
        <v>274</v>
      </c>
      <c r="W222" s="17">
        <f t="shared" si="14"/>
        <v>168019.89128000001</v>
      </c>
      <c r="X222" s="17">
        <f t="shared" si="15"/>
        <v>168019.89128000001</v>
      </c>
    </row>
    <row r="223" spans="1:24" ht="14.45" customHeight="1" x14ac:dyDescent="0.25">
      <c r="A223" s="2" t="s">
        <v>5</v>
      </c>
      <c r="B223" s="2" t="s">
        <v>95</v>
      </c>
      <c r="C223" s="11">
        <v>286305.46441000002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286305.46441000002</v>
      </c>
      <c r="P223" s="11">
        <v>0</v>
      </c>
      <c r="Q223" s="11">
        <v>0</v>
      </c>
      <c r="R223" s="11">
        <v>0</v>
      </c>
      <c r="S223" s="11">
        <v>0</v>
      </c>
      <c r="T223" s="52">
        <f t="shared" si="12"/>
        <v>0</v>
      </c>
      <c r="U223" s="16" t="str">
        <f t="shared" si="13"/>
        <v>L19502-GDS Regulated CAD RGU</v>
      </c>
      <c r="V223" s="15" t="s">
        <v>275</v>
      </c>
      <c r="W223" s="17">
        <f t="shared" si="14"/>
        <v>286305.46441000002</v>
      </c>
      <c r="X223" s="17">
        <f t="shared" si="15"/>
        <v>286305.46441000002</v>
      </c>
    </row>
    <row r="224" spans="1:24" ht="16.899999999999999" customHeight="1" x14ac:dyDescent="0.25">
      <c r="A224" s="2" t="s">
        <v>5</v>
      </c>
      <c r="B224" s="2" t="s">
        <v>272</v>
      </c>
      <c r="C224" s="11">
        <v>363432.62208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363432.62208</v>
      </c>
      <c r="P224" s="11">
        <v>0</v>
      </c>
      <c r="Q224" s="11">
        <v>0</v>
      </c>
      <c r="R224" s="11">
        <v>0</v>
      </c>
      <c r="S224" s="11">
        <v>0</v>
      </c>
      <c r="T224" s="52">
        <f t="shared" si="12"/>
        <v>0</v>
      </c>
      <c r="U224" s="16" t="str">
        <f t="shared" si="13"/>
        <v>L19502-GDS Regulated CAD RGU</v>
      </c>
      <c r="V224" s="15" t="s">
        <v>275</v>
      </c>
      <c r="W224" s="17">
        <f t="shared" si="14"/>
        <v>363432.62208</v>
      </c>
      <c r="X224" s="17">
        <f t="shared" si="15"/>
        <v>363432.62208</v>
      </c>
    </row>
    <row r="225" spans="1:24" ht="14.45" customHeight="1" x14ac:dyDescent="0.25">
      <c r="A225" s="2" t="s">
        <v>5</v>
      </c>
      <c r="B225" s="2" t="s">
        <v>59</v>
      </c>
      <c r="C225" s="11">
        <v>137472.52930999998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137472.52930999998</v>
      </c>
      <c r="P225" s="11">
        <v>0</v>
      </c>
      <c r="Q225" s="11">
        <v>0</v>
      </c>
      <c r="R225" s="11">
        <v>0</v>
      </c>
      <c r="S225" s="11">
        <v>0</v>
      </c>
      <c r="T225" s="52">
        <f t="shared" si="12"/>
        <v>0</v>
      </c>
      <c r="U225" s="16" t="str">
        <f t="shared" si="13"/>
        <v>L19502-GDS Regulated CAD RGU</v>
      </c>
      <c r="V225" s="15" t="s">
        <v>276</v>
      </c>
      <c r="W225" s="17">
        <f t="shared" si="14"/>
        <v>137472.52930999998</v>
      </c>
      <c r="X225" s="17">
        <f t="shared" si="15"/>
        <v>137472.52930999998</v>
      </c>
    </row>
    <row r="226" spans="1:24" ht="14.45" customHeight="1" x14ac:dyDescent="0.25">
      <c r="A226" s="2" t="s">
        <v>5</v>
      </c>
      <c r="B226" s="2" t="s">
        <v>60</v>
      </c>
      <c r="C226" s="11">
        <v>496877.19122000004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496877.19122000004</v>
      </c>
      <c r="P226" s="11">
        <v>0</v>
      </c>
      <c r="Q226" s="11">
        <v>0</v>
      </c>
      <c r="R226" s="11">
        <v>0</v>
      </c>
      <c r="S226" s="11">
        <v>0</v>
      </c>
      <c r="T226" s="52">
        <f t="shared" si="12"/>
        <v>0</v>
      </c>
      <c r="U226" s="16" t="str">
        <f t="shared" si="13"/>
        <v>L19502-GDS Regulated CAD RGU</v>
      </c>
      <c r="V226" s="15" t="s">
        <v>276</v>
      </c>
      <c r="W226" s="17">
        <f t="shared" si="14"/>
        <v>496877.19122000004</v>
      </c>
      <c r="X226" s="17">
        <f t="shared" si="15"/>
        <v>496877.19122000004</v>
      </c>
    </row>
    <row r="227" spans="1:24" ht="14.45" customHeight="1" x14ac:dyDescent="0.25">
      <c r="A227" s="2" t="s">
        <v>5</v>
      </c>
      <c r="B227" s="2" t="s">
        <v>75</v>
      </c>
      <c r="C227" s="11">
        <v>565591.95675999997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565591.95675999997</v>
      </c>
      <c r="P227" s="11">
        <v>0</v>
      </c>
      <c r="Q227" s="11">
        <v>0</v>
      </c>
      <c r="R227" s="11">
        <v>0</v>
      </c>
      <c r="S227" s="11">
        <v>0</v>
      </c>
      <c r="T227" s="52">
        <f t="shared" si="12"/>
        <v>0</v>
      </c>
      <c r="U227" s="16" t="str">
        <f t="shared" si="13"/>
        <v>L19502-GDS Regulated CAD RGU</v>
      </c>
      <c r="V227" s="15" t="s">
        <v>276</v>
      </c>
      <c r="W227" s="17">
        <f t="shared" si="14"/>
        <v>565591.95675999997</v>
      </c>
      <c r="X227" s="17">
        <f t="shared" si="15"/>
        <v>565591.95675999997</v>
      </c>
    </row>
    <row r="228" spans="1:24" ht="14.45" customHeight="1" x14ac:dyDescent="0.25">
      <c r="A228" s="2" t="s">
        <v>5</v>
      </c>
      <c r="B228" s="2" t="s">
        <v>77</v>
      </c>
      <c r="C228" s="11">
        <v>506561.61913000001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506561.61913000001</v>
      </c>
      <c r="P228" s="11">
        <v>0</v>
      </c>
      <c r="Q228" s="11">
        <v>0</v>
      </c>
      <c r="R228" s="11">
        <v>0</v>
      </c>
      <c r="S228" s="11">
        <v>0</v>
      </c>
      <c r="T228" s="52">
        <f t="shared" si="12"/>
        <v>0</v>
      </c>
      <c r="U228" s="16" t="str">
        <f t="shared" si="13"/>
        <v>L19502-GDS Regulated CAD RGU</v>
      </c>
      <c r="V228" s="15" t="s">
        <v>276</v>
      </c>
      <c r="W228" s="17">
        <f t="shared" si="14"/>
        <v>506561.61913000001</v>
      </c>
      <c r="X228" s="17">
        <f t="shared" si="15"/>
        <v>506561.61913000001</v>
      </c>
    </row>
    <row r="229" spans="1:24" ht="14.45" customHeight="1" x14ac:dyDescent="0.25">
      <c r="A229" s="2" t="s">
        <v>5</v>
      </c>
      <c r="B229" s="2" t="s">
        <v>76</v>
      </c>
      <c r="C229" s="11">
        <v>318563.38776000007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318563.38776000001</v>
      </c>
      <c r="P229" s="11">
        <v>0</v>
      </c>
      <c r="Q229" s="11">
        <v>0</v>
      </c>
      <c r="R229" s="11">
        <v>0</v>
      </c>
      <c r="S229" s="11">
        <v>0</v>
      </c>
      <c r="T229" s="52">
        <f t="shared" si="12"/>
        <v>0</v>
      </c>
      <c r="U229" s="16" t="str">
        <f t="shared" si="13"/>
        <v>L19502-GDS Regulated CAD RGU</v>
      </c>
      <c r="V229" s="15" t="s">
        <v>276</v>
      </c>
      <c r="W229" s="17">
        <f t="shared" si="14"/>
        <v>318563.38776000007</v>
      </c>
      <c r="X229" s="17">
        <f t="shared" si="15"/>
        <v>318563.38776000001</v>
      </c>
    </row>
    <row r="230" spans="1:24" ht="14.45" customHeight="1" x14ac:dyDescent="0.25">
      <c r="A230" s="2" t="s">
        <v>5</v>
      </c>
      <c r="B230" s="2" t="s">
        <v>78</v>
      </c>
      <c r="C230" s="11">
        <v>330544.33195000002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330544.33195000002</v>
      </c>
      <c r="P230" s="11">
        <v>0</v>
      </c>
      <c r="Q230" s="11">
        <v>0</v>
      </c>
      <c r="R230" s="11">
        <v>0</v>
      </c>
      <c r="S230" s="11">
        <v>0</v>
      </c>
      <c r="T230" s="52">
        <f t="shared" si="12"/>
        <v>0</v>
      </c>
      <c r="U230" s="16" t="str">
        <f t="shared" si="13"/>
        <v>L19502-GDS Regulated CAD RGU</v>
      </c>
      <c r="V230" s="15" t="s">
        <v>276</v>
      </c>
      <c r="W230" s="17">
        <f t="shared" si="14"/>
        <v>330544.33195000002</v>
      </c>
      <c r="X230" s="17">
        <f t="shared" si="15"/>
        <v>330544.33195000002</v>
      </c>
    </row>
    <row r="231" spans="1:24" ht="14.45" customHeight="1" x14ac:dyDescent="0.25">
      <c r="A231" s="2" t="s">
        <v>5</v>
      </c>
      <c r="B231" s="2" t="s">
        <v>61</v>
      </c>
      <c r="C231" s="11">
        <v>2095890.6168161128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2292622.6168161128</v>
      </c>
      <c r="P231" s="11">
        <v>0</v>
      </c>
      <c r="Q231" s="11">
        <v>0</v>
      </c>
      <c r="R231" s="11">
        <v>0</v>
      </c>
      <c r="S231" s="11">
        <v>0</v>
      </c>
      <c r="T231" s="52">
        <f t="shared" si="12"/>
        <v>-196732</v>
      </c>
      <c r="U231" s="16" t="str">
        <f t="shared" si="13"/>
        <v>L19502-GDS Regulated CAD RGU</v>
      </c>
      <c r="V231" s="15" t="s">
        <v>276</v>
      </c>
      <c r="W231" s="17">
        <f t="shared" si="14"/>
        <v>2095890.6168161128</v>
      </c>
      <c r="X231" s="17">
        <f t="shared" si="15"/>
        <v>2292622.6168161128</v>
      </c>
    </row>
    <row r="232" spans="1:24" ht="14.45" customHeight="1" x14ac:dyDescent="0.25">
      <c r="A232" s="2" t="s">
        <v>5</v>
      </c>
      <c r="B232" s="2" t="s">
        <v>62</v>
      </c>
      <c r="C232" s="11">
        <v>383625.588154344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383625.588154344</v>
      </c>
      <c r="P232" s="11">
        <v>0</v>
      </c>
      <c r="Q232" s="11">
        <v>0</v>
      </c>
      <c r="R232" s="11">
        <v>0</v>
      </c>
      <c r="S232" s="11">
        <v>0</v>
      </c>
      <c r="T232" s="52">
        <f t="shared" si="12"/>
        <v>0</v>
      </c>
      <c r="U232" s="16" t="str">
        <f t="shared" si="13"/>
        <v>L19502-GDS Regulated CAD RGU</v>
      </c>
      <c r="V232" s="15" t="s">
        <v>276</v>
      </c>
      <c r="W232" s="17">
        <f t="shared" si="14"/>
        <v>383625.588154344</v>
      </c>
      <c r="X232" s="17">
        <f t="shared" si="15"/>
        <v>383625.588154344</v>
      </c>
    </row>
    <row r="233" spans="1:24" ht="14.45" customHeight="1" x14ac:dyDescent="0.25">
      <c r="A233" s="2" t="s">
        <v>5</v>
      </c>
      <c r="B233" s="2" t="s">
        <v>114</v>
      </c>
      <c r="C233" s="11">
        <v>126427.28140000001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126427.28140000001</v>
      </c>
      <c r="P233" s="11">
        <v>0</v>
      </c>
      <c r="Q233" s="11">
        <v>0</v>
      </c>
      <c r="R233" s="11">
        <v>0</v>
      </c>
      <c r="S233" s="11">
        <v>0</v>
      </c>
      <c r="T233" s="52">
        <f t="shared" si="12"/>
        <v>0</v>
      </c>
      <c r="U233" s="16" t="str">
        <f t="shared" si="13"/>
        <v>L19502-GDS Regulated CAD RGU</v>
      </c>
      <c r="V233" s="15" t="s">
        <v>276</v>
      </c>
      <c r="W233" s="17">
        <f t="shared" si="14"/>
        <v>126427.28140000001</v>
      </c>
      <c r="X233" s="17">
        <f t="shared" si="15"/>
        <v>126427.28140000001</v>
      </c>
    </row>
    <row r="234" spans="1:24" ht="14.45" customHeight="1" x14ac:dyDescent="0.25">
      <c r="A234" s="2" t="s">
        <v>5</v>
      </c>
      <c r="B234" s="2" t="s">
        <v>63</v>
      </c>
      <c r="C234" s="11">
        <v>2764840.5290646148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2764840.5290646148</v>
      </c>
      <c r="P234" s="11">
        <v>0</v>
      </c>
      <c r="Q234" s="11">
        <v>0</v>
      </c>
      <c r="R234" s="11">
        <v>0</v>
      </c>
      <c r="S234" s="11">
        <v>0</v>
      </c>
      <c r="T234" s="52">
        <f t="shared" si="12"/>
        <v>0</v>
      </c>
      <c r="U234" s="16" t="str">
        <f t="shared" si="13"/>
        <v>L19502-GDS Regulated CAD RGU</v>
      </c>
      <c r="V234" s="15" t="s">
        <v>276</v>
      </c>
      <c r="W234" s="17">
        <f t="shared" si="14"/>
        <v>2764840.5290646148</v>
      </c>
      <c r="X234" s="17">
        <f t="shared" si="15"/>
        <v>2764840.5290646148</v>
      </c>
    </row>
    <row r="235" spans="1:24" ht="14.45" customHeight="1" x14ac:dyDescent="0.25">
      <c r="A235" s="2" t="s">
        <v>5</v>
      </c>
      <c r="B235" s="2" t="s">
        <v>64</v>
      </c>
      <c r="C235" s="11">
        <v>524262.5817506641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524262.5817506641</v>
      </c>
      <c r="P235" s="11">
        <v>0</v>
      </c>
      <c r="Q235" s="11">
        <v>0</v>
      </c>
      <c r="R235" s="11">
        <v>0</v>
      </c>
      <c r="S235" s="11">
        <v>0</v>
      </c>
      <c r="T235" s="52">
        <f t="shared" si="12"/>
        <v>0</v>
      </c>
      <c r="U235" s="16" t="str">
        <f t="shared" si="13"/>
        <v>L19502-GDS Regulated CAD RGU</v>
      </c>
      <c r="V235" s="15" t="s">
        <v>276</v>
      </c>
      <c r="W235" s="17">
        <f t="shared" si="14"/>
        <v>524262.5817506641</v>
      </c>
      <c r="X235" s="17">
        <f t="shared" si="15"/>
        <v>524262.5817506641</v>
      </c>
    </row>
    <row r="236" spans="1:24" ht="14.45" customHeight="1" x14ac:dyDescent="0.25">
      <c r="A236" s="2" t="s">
        <v>5</v>
      </c>
      <c r="B236" s="2" t="s">
        <v>65</v>
      </c>
      <c r="C236" s="11">
        <v>1335366.2352345099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1335366.2352345099</v>
      </c>
      <c r="P236" s="11">
        <v>0</v>
      </c>
      <c r="Q236" s="11">
        <v>0</v>
      </c>
      <c r="R236" s="11">
        <v>0</v>
      </c>
      <c r="S236" s="11">
        <v>0</v>
      </c>
      <c r="T236" s="52">
        <f t="shared" si="12"/>
        <v>0</v>
      </c>
      <c r="U236" s="16" t="str">
        <f t="shared" si="13"/>
        <v>L19502-GDS Regulated CAD RGU</v>
      </c>
      <c r="V236" s="15" t="s">
        <v>276</v>
      </c>
      <c r="W236" s="17">
        <f t="shared" si="14"/>
        <v>1335366.2352345099</v>
      </c>
      <c r="X236" s="17">
        <f t="shared" si="15"/>
        <v>1335366.2352345099</v>
      </c>
    </row>
    <row r="237" spans="1:24" ht="14.45" customHeight="1" x14ac:dyDescent="0.25">
      <c r="A237" s="2" t="s">
        <v>5</v>
      </c>
      <c r="B237" s="2" t="s">
        <v>119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52">
        <f t="shared" si="12"/>
        <v>0</v>
      </c>
      <c r="U237" s="16" t="str">
        <f t="shared" si="13"/>
        <v>L19502-GDS Regulated CAD RGU</v>
      </c>
      <c r="V237" s="15" t="s">
        <v>276</v>
      </c>
      <c r="W237" s="17">
        <f t="shared" si="14"/>
        <v>0</v>
      </c>
      <c r="X237" s="17">
        <f t="shared" si="15"/>
        <v>0</v>
      </c>
    </row>
    <row r="238" spans="1:24" ht="14.45" customHeight="1" x14ac:dyDescent="0.25">
      <c r="A238" s="2" t="s">
        <v>5</v>
      </c>
      <c r="B238" s="2" t="s">
        <v>58</v>
      </c>
      <c r="C238" s="11">
        <v>2163906.20218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779559.13217999996</v>
      </c>
      <c r="P238" s="11">
        <v>0</v>
      </c>
      <c r="Q238" s="11">
        <v>0</v>
      </c>
      <c r="R238" s="11">
        <v>0</v>
      </c>
      <c r="S238" s="11">
        <v>0</v>
      </c>
      <c r="T238" s="52">
        <f t="shared" si="12"/>
        <v>1384347.07</v>
      </c>
      <c r="U238" s="16" t="str">
        <f t="shared" si="13"/>
        <v>L19502-GDS Regulated CAD RGU</v>
      </c>
      <c r="V238" s="15" t="s">
        <v>276</v>
      </c>
      <c r="W238" s="17">
        <f t="shared" si="14"/>
        <v>2163906.20218</v>
      </c>
      <c r="X238" s="17">
        <f t="shared" si="15"/>
        <v>779559.13217999996</v>
      </c>
    </row>
    <row r="239" spans="1:24" ht="14.45" customHeight="1" x14ac:dyDescent="0.25">
      <c r="A239" s="2" t="s">
        <v>5</v>
      </c>
      <c r="B239" s="2" t="s">
        <v>53</v>
      </c>
      <c r="C239" s="11">
        <v>215666.99405000001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215666.99405000001</v>
      </c>
      <c r="P239" s="11">
        <v>0</v>
      </c>
      <c r="Q239" s="11">
        <v>0</v>
      </c>
      <c r="R239" s="11">
        <v>0</v>
      </c>
      <c r="S239" s="11">
        <v>0</v>
      </c>
      <c r="T239" s="52">
        <f t="shared" si="12"/>
        <v>0</v>
      </c>
      <c r="U239" s="16" t="str">
        <f t="shared" si="13"/>
        <v>L19502-GDS Regulated CAD RGU</v>
      </c>
      <c r="V239" s="15" t="s">
        <v>276</v>
      </c>
      <c r="W239" s="17">
        <f t="shared" si="14"/>
        <v>215666.99405000001</v>
      </c>
      <c r="X239" s="17">
        <f t="shared" si="15"/>
        <v>215666.99405000001</v>
      </c>
    </row>
    <row r="240" spans="1:24" ht="14.45" customHeight="1" x14ac:dyDescent="0.25">
      <c r="A240" s="2" t="s">
        <v>5</v>
      </c>
      <c r="B240" s="2" t="s">
        <v>55</v>
      </c>
      <c r="C240" s="11">
        <v>323857.93381999998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323857.93381999998</v>
      </c>
      <c r="P240" s="11">
        <v>0</v>
      </c>
      <c r="Q240" s="11">
        <v>0</v>
      </c>
      <c r="R240" s="11">
        <v>0</v>
      </c>
      <c r="S240" s="11">
        <v>0</v>
      </c>
      <c r="T240" s="52">
        <f t="shared" si="12"/>
        <v>0</v>
      </c>
      <c r="U240" s="16" t="str">
        <f t="shared" si="13"/>
        <v>L19502-GDS Regulated CAD RGU</v>
      </c>
      <c r="V240" s="15" t="s">
        <v>276</v>
      </c>
      <c r="W240" s="17">
        <f t="shared" si="14"/>
        <v>323857.93381999998</v>
      </c>
      <c r="X240" s="17">
        <f t="shared" si="15"/>
        <v>323857.93381999998</v>
      </c>
    </row>
    <row r="241" spans="1:24" ht="14.45" customHeight="1" x14ac:dyDescent="0.25">
      <c r="A241" s="2" t="s">
        <v>5</v>
      </c>
      <c r="B241" s="2" t="s">
        <v>79</v>
      </c>
      <c r="C241" s="11">
        <v>327849.25492000004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327849.25492000004</v>
      </c>
      <c r="P241" s="11">
        <v>0</v>
      </c>
      <c r="Q241" s="11">
        <v>0</v>
      </c>
      <c r="R241" s="11">
        <v>0</v>
      </c>
      <c r="S241" s="11">
        <v>0</v>
      </c>
      <c r="T241" s="52">
        <f t="shared" si="12"/>
        <v>0</v>
      </c>
      <c r="U241" s="16" t="str">
        <f t="shared" si="13"/>
        <v>L19502-GDS Regulated CAD RGU</v>
      </c>
      <c r="V241" s="15" t="s">
        <v>276</v>
      </c>
      <c r="W241" s="17">
        <f t="shared" si="14"/>
        <v>327849.25492000004</v>
      </c>
      <c r="X241" s="17">
        <f t="shared" si="15"/>
        <v>327849.25492000004</v>
      </c>
    </row>
    <row r="242" spans="1:24" ht="14.45" customHeight="1" x14ac:dyDescent="0.25">
      <c r="A242" s="2" t="s">
        <v>5</v>
      </c>
      <c r="B242" s="2" t="s">
        <v>54</v>
      </c>
      <c r="C242" s="11">
        <v>146633.22599000001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146633.22599000001</v>
      </c>
      <c r="P242" s="11">
        <v>0</v>
      </c>
      <c r="Q242" s="11">
        <v>0</v>
      </c>
      <c r="R242" s="11">
        <v>0</v>
      </c>
      <c r="S242" s="11">
        <v>0</v>
      </c>
      <c r="T242" s="52">
        <f t="shared" si="12"/>
        <v>0</v>
      </c>
      <c r="U242" s="16" t="str">
        <f t="shared" si="13"/>
        <v>L19502-GDS Regulated CAD RGU</v>
      </c>
      <c r="V242" s="15" t="s">
        <v>276</v>
      </c>
      <c r="W242" s="17">
        <f t="shared" si="14"/>
        <v>146633.22599000001</v>
      </c>
      <c r="X242" s="17">
        <f t="shared" si="15"/>
        <v>146633.22599000001</v>
      </c>
    </row>
    <row r="243" spans="1:24" ht="14.45" customHeight="1" x14ac:dyDescent="0.25">
      <c r="A243" s="2" t="s">
        <v>5</v>
      </c>
      <c r="B243" s="2" t="s">
        <v>46</v>
      </c>
      <c r="C243" s="11">
        <v>387445.57363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387445.57363</v>
      </c>
      <c r="P243" s="11">
        <v>0</v>
      </c>
      <c r="Q243" s="11">
        <v>0</v>
      </c>
      <c r="R243" s="11">
        <v>0</v>
      </c>
      <c r="S243" s="11">
        <v>0</v>
      </c>
      <c r="T243" s="52">
        <f t="shared" si="12"/>
        <v>0</v>
      </c>
      <c r="U243" s="16" t="str">
        <f t="shared" si="13"/>
        <v>L19502-GDS Regulated CAD RGU</v>
      </c>
      <c r="V243" s="15" t="s">
        <v>276</v>
      </c>
      <c r="W243" s="17">
        <f t="shared" si="14"/>
        <v>387445.57363</v>
      </c>
      <c r="X243" s="17">
        <f t="shared" si="15"/>
        <v>387445.57363</v>
      </c>
    </row>
    <row r="244" spans="1:24" ht="14.45" customHeight="1" x14ac:dyDescent="0.25">
      <c r="A244" s="2" t="s">
        <v>5</v>
      </c>
      <c r="B244" s="2" t="s">
        <v>67</v>
      </c>
      <c r="C244" s="11">
        <v>426586.00695000001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426586.00695000001</v>
      </c>
      <c r="P244" s="11">
        <v>0</v>
      </c>
      <c r="Q244" s="11">
        <v>0</v>
      </c>
      <c r="R244" s="11">
        <v>0</v>
      </c>
      <c r="S244" s="11">
        <v>0</v>
      </c>
      <c r="T244" s="52">
        <f t="shared" si="12"/>
        <v>0</v>
      </c>
      <c r="U244" s="16" t="str">
        <f t="shared" si="13"/>
        <v>L19502-GDS Regulated CAD RGU</v>
      </c>
      <c r="V244" s="15" t="s">
        <v>276</v>
      </c>
      <c r="W244" s="17">
        <f t="shared" si="14"/>
        <v>426586.00695000001</v>
      </c>
      <c r="X244" s="17">
        <f t="shared" si="15"/>
        <v>426586.00695000001</v>
      </c>
    </row>
    <row r="245" spans="1:24" ht="14.45" customHeight="1" x14ac:dyDescent="0.25">
      <c r="A245" s="2" t="s">
        <v>5</v>
      </c>
      <c r="B245" s="2" t="s">
        <v>71</v>
      </c>
      <c r="C245" s="11">
        <v>240553.35569999999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240553.35569999999</v>
      </c>
      <c r="P245" s="11">
        <v>0</v>
      </c>
      <c r="Q245" s="11">
        <v>0</v>
      </c>
      <c r="R245" s="11">
        <v>0</v>
      </c>
      <c r="S245" s="11">
        <v>0</v>
      </c>
      <c r="T245" s="52">
        <f t="shared" si="12"/>
        <v>0</v>
      </c>
      <c r="U245" s="16" t="str">
        <f t="shared" si="13"/>
        <v>L19502-GDS Regulated CAD RGU</v>
      </c>
      <c r="V245" s="15" t="s">
        <v>276</v>
      </c>
      <c r="W245" s="17">
        <f t="shared" si="14"/>
        <v>240553.35569999999</v>
      </c>
      <c r="X245" s="17">
        <f t="shared" si="15"/>
        <v>240553.35569999999</v>
      </c>
    </row>
    <row r="246" spans="1:24" ht="14.45" customHeight="1" x14ac:dyDescent="0.25">
      <c r="A246" s="2" t="s">
        <v>5</v>
      </c>
      <c r="B246" s="2" t="s">
        <v>66</v>
      </c>
      <c r="C246" s="11">
        <v>383438.33948000002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383438.33948000002</v>
      </c>
      <c r="P246" s="11">
        <v>0</v>
      </c>
      <c r="Q246" s="11">
        <v>0</v>
      </c>
      <c r="R246" s="11">
        <v>0</v>
      </c>
      <c r="S246" s="11">
        <v>0</v>
      </c>
      <c r="T246" s="52">
        <f t="shared" si="12"/>
        <v>0</v>
      </c>
      <c r="U246" s="16" t="str">
        <f t="shared" si="13"/>
        <v>L19502-GDS Regulated CAD RGU</v>
      </c>
      <c r="V246" s="15" t="s">
        <v>276</v>
      </c>
      <c r="W246" s="17">
        <f t="shared" si="14"/>
        <v>383438.33948000002</v>
      </c>
      <c r="X246" s="17">
        <f t="shared" si="15"/>
        <v>383438.33948000002</v>
      </c>
    </row>
    <row r="247" spans="1:24" ht="14.45" customHeight="1" x14ac:dyDescent="0.25">
      <c r="A247" s="2" t="s">
        <v>5</v>
      </c>
      <c r="B247" s="2" t="s">
        <v>56</v>
      </c>
      <c r="C247" s="11">
        <v>2041772.401382633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2041772.401382633</v>
      </c>
      <c r="P247" s="11">
        <v>0</v>
      </c>
      <c r="Q247" s="11">
        <v>0</v>
      </c>
      <c r="R247" s="11">
        <v>0</v>
      </c>
      <c r="S247" s="11">
        <v>0</v>
      </c>
      <c r="T247" s="52">
        <f t="shared" si="12"/>
        <v>0</v>
      </c>
      <c r="U247" s="16" t="str">
        <f t="shared" si="13"/>
        <v>L19502-GDS Regulated CAD RGU</v>
      </c>
      <c r="V247" s="15" t="s">
        <v>276</v>
      </c>
      <c r="W247" s="17">
        <f t="shared" si="14"/>
        <v>2041772.401382633</v>
      </c>
      <c r="X247" s="17">
        <f t="shared" si="15"/>
        <v>2041772.401382633</v>
      </c>
    </row>
    <row r="248" spans="1:24" ht="14.45" customHeight="1" x14ac:dyDescent="0.25">
      <c r="A248" s="2" t="s">
        <v>5</v>
      </c>
      <c r="B248" s="2" t="s">
        <v>57</v>
      </c>
      <c r="C248" s="11">
        <v>622001.89433000004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622001.89433000004</v>
      </c>
      <c r="P248" s="11">
        <v>0</v>
      </c>
      <c r="Q248" s="11">
        <v>0</v>
      </c>
      <c r="R248" s="11">
        <v>0</v>
      </c>
      <c r="S248" s="11">
        <v>0</v>
      </c>
      <c r="T248" s="52">
        <f t="shared" si="12"/>
        <v>0</v>
      </c>
      <c r="U248" s="16" t="str">
        <f t="shared" si="13"/>
        <v>L19502-GDS Regulated CAD RGU</v>
      </c>
      <c r="V248" s="15" t="s">
        <v>276</v>
      </c>
      <c r="W248" s="17">
        <f t="shared" si="14"/>
        <v>622001.89433000004</v>
      </c>
      <c r="X248" s="17">
        <f t="shared" si="15"/>
        <v>622001.89433000004</v>
      </c>
    </row>
    <row r="249" spans="1:24" ht="14.45" customHeight="1" x14ac:dyDescent="0.25">
      <c r="A249" s="2" t="s">
        <v>5</v>
      </c>
      <c r="B249" s="2" t="s">
        <v>49</v>
      </c>
      <c r="C249" s="11">
        <v>772262.52041999996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772262.52041999996</v>
      </c>
      <c r="P249" s="11">
        <v>0</v>
      </c>
      <c r="Q249" s="11">
        <v>0</v>
      </c>
      <c r="R249" s="11">
        <v>0</v>
      </c>
      <c r="S249" s="11">
        <v>0</v>
      </c>
      <c r="T249" s="52">
        <f t="shared" si="12"/>
        <v>0</v>
      </c>
      <c r="U249" s="16" t="str">
        <f t="shared" si="13"/>
        <v>L19502-GDS Regulated CAD RGU</v>
      </c>
      <c r="V249" s="15" t="s">
        <v>276</v>
      </c>
      <c r="W249" s="17">
        <f t="shared" si="14"/>
        <v>772262.52041999996</v>
      </c>
      <c r="X249" s="17">
        <f t="shared" si="15"/>
        <v>772262.52041999996</v>
      </c>
    </row>
    <row r="250" spans="1:24" ht="14.45" customHeight="1" x14ac:dyDescent="0.25">
      <c r="A250" s="2" t="s">
        <v>5</v>
      </c>
      <c r="B250" s="2" t="s">
        <v>50</v>
      </c>
      <c r="C250" s="11">
        <v>581626.41024999996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581626.41024999996</v>
      </c>
      <c r="P250" s="11">
        <v>0</v>
      </c>
      <c r="Q250" s="11">
        <v>0</v>
      </c>
      <c r="R250" s="11">
        <v>0</v>
      </c>
      <c r="S250" s="11">
        <v>0</v>
      </c>
      <c r="T250" s="52">
        <f t="shared" si="12"/>
        <v>0</v>
      </c>
      <c r="U250" s="16" t="str">
        <f t="shared" si="13"/>
        <v>L19502-GDS Regulated CAD RGU</v>
      </c>
      <c r="V250" s="15" t="s">
        <v>276</v>
      </c>
      <c r="W250" s="17">
        <f t="shared" si="14"/>
        <v>581626.41024999996</v>
      </c>
      <c r="X250" s="17">
        <f t="shared" si="15"/>
        <v>581626.41024999996</v>
      </c>
    </row>
    <row r="251" spans="1:24" ht="14.45" customHeight="1" x14ac:dyDescent="0.25">
      <c r="A251" s="2" t="s">
        <v>5</v>
      </c>
      <c r="B251" s="2" t="s">
        <v>47</v>
      </c>
      <c r="C251" s="11">
        <v>80863.474660000007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80863.474660000007</v>
      </c>
      <c r="P251" s="11">
        <v>0</v>
      </c>
      <c r="Q251" s="11">
        <v>0</v>
      </c>
      <c r="R251" s="11">
        <v>0</v>
      </c>
      <c r="S251" s="11">
        <v>0</v>
      </c>
      <c r="T251" s="52">
        <f t="shared" si="12"/>
        <v>0</v>
      </c>
      <c r="U251" s="16" t="str">
        <f t="shared" si="13"/>
        <v>L19502-GDS Regulated CAD RGU</v>
      </c>
      <c r="V251" s="15" t="s">
        <v>276</v>
      </c>
      <c r="W251" s="17">
        <f t="shared" si="14"/>
        <v>80863.474660000007</v>
      </c>
      <c r="X251" s="17">
        <f t="shared" si="15"/>
        <v>80863.474660000007</v>
      </c>
    </row>
    <row r="252" spans="1:24" ht="14.45" customHeight="1" x14ac:dyDescent="0.25">
      <c r="A252" s="2" t="s">
        <v>5</v>
      </c>
      <c r="B252" s="2" t="s">
        <v>48</v>
      </c>
      <c r="C252" s="11">
        <v>217856.19063999999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217856.19063999999</v>
      </c>
      <c r="P252" s="11">
        <v>0</v>
      </c>
      <c r="Q252" s="11">
        <v>0</v>
      </c>
      <c r="R252" s="11">
        <v>0</v>
      </c>
      <c r="S252" s="11">
        <v>0</v>
      </c>
      <c r="T252" s="52">
        <f t="shared" si="12"/>
        <v>0</v>
      </c>
      <c r="U252" s="16" t="str">
        <f t="shared" si="13"/>
        <v>L19502-GDS Regulated CAD RGU</v>
      </c>
      <c r="V252" s="15" t="s">
        <v>276</v>
      </c>
      <c r="W252" s="17">
        <f t="shared" si="14"/>
        <v>217856.19063999999</v>
      </c>
      <c r="X252" s="17">
        <f t="shared" si="15"/>
        <v>217856.19063999999</v>
      </c>
    </row>
    <row r="253" spans="1:24" x14ac:dyDescent="0.25">
      <c r="A253" s="2" t="s">
        <v>5</v>
      </c>
      <c r="B253" s="2" t="s">
        <v>51</v>
      </c>
      <c r="C253" s="11">
        <v>268840.43805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268840.43805</v>
      </c>
      <c r="P253" s="11">
        <v>0</v>
      </c>
      <c r="Q253" s="11">
        <v>0</v>
      </c>
      <c r="R253" s="11">
        <v>0</v>
      </c>
      <c r="S253" s="11">
        <v>0</v>
      </c>
      <c r="T253" s="52">
        <f t="shared" si="12"/>
        <v>0</v>
      </c>
      <c r="U253" s="16" t="str">
        <f t="shared" si="13"/>
        <v>L19502-GDS Regulated CAD RGU</v>
      </c>
      <c r="V253" s="15" t="s">
        <v>276</v>
      </c>
      <c r="W253" s="17">
        <f t="shared" si="14"/>
        <v>268840.43805</v>
      </c>
      <c r="X253" s="17">
        <f t="shared" si="15"/>
        <v>268840.43805</v>
      </c>
    </row>
    <row r="254" spans="1:24" x14ac:dyDescent="0.25">
      <c r="A254" s="2" t="s">
        <v>5</v>
      </c>
      <c r="B254" s="2" t="s">
        <v>52</v>
      </c>
      <c r="C254" s="11">
        <v>40221.026259999999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40221.026259999999</v>
      </c>
      <c r="P254" s="11">
        <v>0</v>
      </c>
      <c r="Q254" s="11">
        <v>0</v>
      </c>
      <c r="R254" s="11">
        <v>0</v>
      </c>
      <c r="S254" s="11">
        <v>0</v>
      </c>
      <c r="T254" s="52">
        <f t="shared" si="12"/>
        <v>0</v>
      </c>
      <c r="U254" s="16" t="str">
        <f t="shared" si="13"/>
        <v>L19502-GDS Regulated CAD RGU</v>
      </c>
      <c r="V254" s="15" t="s">
        <v>276</v>
      </c>
      <c r="W254" s="17">
        <f t="shared" si="14"/>
        <v>40221.026259999999</v>
      </c>
      <c r="X254" s="17">
        <f t="shared" si="15"/>
        <v>40221.026259999999</v>
      </c>
    </row>
    <row r="255" spans="1:24" x14ac:dyDescent="0.25">
      <c r="A255" s="2" t="s">
        <v>5</v>
      </c>
      <c r="B255" s="2" t="s">
        <v>115</v>
      </c>
      <c r="C255" s="11">
        <v>10182.690699999999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10182.690699999999</v>
      </c>
      <c r="P255" s="11">
        <v>0</v>
      </c>
      <c r="Q255" s="11">
        <v>0</v>
      </c>
      <c r="R255" s="11">
        <v>0</v>
      </c>
      <c r="S255" s="11">
        <v>0</v>
      </c>
      <c r="T255" s="52">
        <f t="shared" si="12"/>
        <v>0</v>
      </c>
      <c r="U255" s="16" t="str">
        <f t="shared" si="13"/>
        <v>L19502-GDS Regulated CAD RGU</v>
      </c>
      <c r="V255" s="15" t="s">
        <v>276</v>
      </c>
      <c r="W255" s="17">
        <f t="shared" si="14"/>
        <v>10182.690699999999</v>
      </c>
      <c r="X255" s="17">
        <f t="shared" si="15"/>
        <v>10182.690699999999</v>
      </c>
    </row>
    <row r="256" spans="1:24" ht="14.45" customHeight="1" x14ac:dyDescent="0.25">
      <c r="A256" s="2" t="s">
        <v>5</v>
      </c>
      <c r="B256" s="2" t="s">
        <v>68</v>
      </c>
      <c r="C256" s="11">
        <v>113263.45127000001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113263.45127000001</v>
      </c>
      <c r="P256" s="11">
        <v>0</v>
      </c>
      <c r="Q256" s="11">
        <v>0</v>
      </c>
      <c r="R256" s="11">
        <v>0</v>
      </c>
      <c r="S256" s="11">
        <v>0</v>
      </c>
      <c r="T256" s="52">
        <f t="shared" si="12"/>
        <v>0</v>
      </c>
      <c r="U256" s="16" t="str">
        <f t="shared" si="13"/>
        <v>L19502-GDS Regulated CAD RGU</v>
      </c>
      <c r="V256" s="15" t="s">
        <v>276</v>
      </c>
      <c r="W256" s="17">
        <f t="shared" si="14"/>
        <v>113263.45127000001</v>
      </c>
      <c r="X256" s="17">
        <f t="shared" si="15"/>
        <v>113263.45127000001</v>
      </c>
    </row>
    <row r="257" spans="1:24" ht="14.45" customHeight="1" x14ac:dyDescent="0.25">
      <c r="A257" s="2" t="s">
        <v>5</v>
      </c>
      <c r="B257" s="2" t="s">
        <v>69</v>
      </c>
      <c r="C257" s="11">
        <v>177036.95002000002</v>
      </c>
      <c r="D257" s="11">
        <v>0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177036.95002000002</v>
      </c>
      <c r="P257" s="11">
        <v>0</v>
      </c>
      <c r="Q257" s="11">
        <v>0</v>
      </c>
      <c r="R257" s="11">
        <v>0</v>
      </c>
      <c r="S257" s="11">
        <v>0</v>
      </c>
      <c r="T257" s="52">
        <f t="shared" si="12"/>
        <v>0</v>
      </c>
      <c r="U257" s="16" t="str">
        <f t="shared" si="13"/>
        <v>L19502-GDS Regulated CAD RGU</v>
      </c>
      <c r="V257" s="15" t="s">
        <v>276</v>
      </c>
      <c r="W257" s="17">
        <f t="shared" si="14"/>
        <v>177036.95002000002</v>
      </c>
      <c r="X257" s="17">
        <f t="shared" si="15"/>
        <v>177036.95002000002</v>
      </c>
    </row>
    <row r="258" spans="1:24" ht="14.45" customHeight="1" x14ac:dyDescent="0.25">
      <c r="A258" s="2" t="s">
        <v>5</v>
      </c>
      <c r="B258" s="2" t="s">
        <v>70</v>
      </c>
      <c r="C258" s="11">
        <v>113563.89679</v>
      </c>
      <c r="D258" s="11">
        <v>0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113563.89679</v>
      </c>
      <c r="P258" s="11">
        <v>0</v>
      </c>
      <c r="Q258" s="11">
        <v>0</v>
      </c>
      <c r="R258" s="11">
        <v>0</v>
      </c>
      <c r="S258" s="11">
        <v>0</v>
      </c>
      <c r="T258" s="52">
        <f t="shared" si="12"/>
        <v>0</v>
      </c>
      <c r="U258" s="16" t="str">
        <f t="shared" si="13"/>
        <v>L19502-GDS Regulated CAD RGU</v>
      </c>
      <c r="V258" s="15" t="s">
        <v>276</v>
      </c>
      <c r="W258" s="17">
        <f t="shared" si="14"/>
        <v>113563.89679</v>
      </c>
      <c r="X258" s="17">
        <f t="shared" si="15"/>
        <v>113563.89679</v>
      </c>
    </row>
    <row r="259" spans="1:24" ht="14.45" customHeight="1" x14ac:dyDescent="0.25">
      <c r="A259" s="2" t="s">
        <v>5</v>
      </c>
      <c r="B259" s="2" t="s">
        <v>72</v>
      </c>
      <c r="C259" s="11">
        <v>268265.24719999998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268265.24719999998</v>
      </c>
      <c r="P259" s="11">
        <v>0</v>
      </c>
      <c r="Q259" s="11">
        <v>0</v>
      </c>
      <c r="R259" s="11">
        <v>0</v>
      </c>
      <c r="S259" s="11">
        <v>0</v>
      </c>
      <c r="T259" s="52">
        <f t="shared" si="12"/>
        <v>0</v>
      </c>
      <c r="U259" s="16" t="str">
        <f t="shared" si="13"/>
        <v>L19502-GDS Regulated CAD RGU</v>
      </c>
      <c r="V259" s="15" t="s">
        <v>276</v>
      </c>
      <c r="W259" s="17">
        <f t="shared" si="14"/>
        <v>268265.24719999998</v>
      </c>
      <c r="X259" s="17">
        <f t="shared" si="15"/>
        <v>268265.24719999998</v>
      </c>
    </row>
    <row r="260" spans="1:24" ht="14.45" customHeight="1" x14ac:dyDescent="0.25">
      <c r="A260" s="2" t="s">
        <v>5</v>
      </c>
      <c r="B260" s="2" t="s">
        <v>73</v>
      </c>
      <c r="C260" s="11">
        <v>720350.03233999992</v>
      </c>
      <c r="D260" s="11">
        <v>0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720350.03233999992</v>
      </c>
      <c r="P260" s="11">
        <v>0</v>
      </c>
      <c r="Q260" s="11">
        <v>0</v>
      </c>
      <c r="R260" s="11">
        <v>0</v>
      </c>
      <c r="S260" s="11">
        <v>0</v>
      </c>
      <c r="T260" s="52">
        <f t="shared" si="12"/>
        <v>0</v>
      </c>
      <c r="U260" s="16" t="str">
        <f t="shared" si="13"/>
        <v>L19502-GDS Regulated CAD RGU</v>
      </c>
      <c r="V260" s="15" t="s">
        <v>276</v>
      </c>
      <c r="W260" s="17">
        <f t="shared" si="14"/>
        <v>720350.03233999992</v>
      </c>
      <c r="X260" s="17">
        <f t="shared" si="15"/>
        <v>720350.03233999992</v>
      </c>
    </row>
    <row r="261" spans="1:24" ht="14.45" customHeight="1" x14ac:dyDescent="0.25">
      <c r="A261" s="2" t="s">
        <v>5</v>
      </c>
      <c r="B261" s="2" t="s">
        <v>74</v>
      </c>
      <c r="C261" s="11">
        <v>137939.74757000001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137939.74757000001</v>
      </c>
      <c r="P261" s="11">
        <v>0</v>
      </c>
      <c r="Q261" s="11">
        <v>0</v>
      </c>
      <c r="R261" s="11">
        <v>0</v>
      </c>
      <c r="S261" s="11">
        <v>0</v>
      </c>
      <c r="T261" s="52">
        <f t="shared" si="12"/>
        <v>0</v>
      </c>
      <c r="U261" s="16" t="str">
        <f t="shared" si="13"/>
        <v>L19502-GDS Regulated CAD RGU</v>
      </c>
      <c r="V261" s="15" t="s">
        <v>276</v>
      </c>
      <c r="W261" s="17">
        <f t="shared" si="14"/>
        <v>137939.74757000001</v>
      </c>
      <c r="X261" s="17">
        <f t="shared" si="15"/>
        <v>137939.74757000001</v>
      </c>
    </row>
    <row r="262" spans="1:24" ht="14.45" customHeight="1" x14ac:dyDescent="0.25">
      <c r="A262" s="2" t="s">
        <v>5</v>
      </c>
      <c r="B262" s="2" t="s">
        <v>91</v>
      </c>
      <c r="C262" s="11">
        <v>9180037.1410499997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9180038.5310500003</v>
      </c>
      <c r="P262" s="11">
        <v>0</v>
      </c>
      <c r="Q262" s="11">
        <v>0</v>
      </c>
      <c r="R262" s="11">
        <v>0</v>
      </c>
      <c r="S262" s="11">
        <v>0</v>
      </c>
      <c r="T262" s="52">
        <f t="shared" si="12"/>
        <v>-1.3900000005960464</v>
      </c>
      <c r="U262" s="16" t="str">
        <f t="shared" si="13"/>
        <v>L19502-GDS Regulated CAD RGU</v>
      </c>
      <c r="V262" s="15" t="s">
        <v>277</v>
      </c>
      <c r="W262" s="17">
        <f t="shared" si="14"/>
        <v>9180037.1410499997</v>
      </c>
      <c r="X262" s="17">
        <f t="shared" si="15"/>
        <v>9180038.5310500003</v>
      </c>
    </row>
    <row r="263" spans="1:24" ht="14.45" customHeight="1" x14ac:dyDescent="0.25">
      <c r="A263" s="2" t="s">
        <v>5</v>
      </c>
      <c r="B263" s="2" t="s">
        <v>92</v>
      </c>
      <c r="C263" s="11">
        <v>99348.935240000006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99348.935240000006</v>
      </c>
      <c r="P263" s="11">
        <v>0</v>
      </c>
      <c r="Q263" s="11">
        <v>0</v>
      </c>
      <c r="R263" s="11">
        <v>0</v>
      </c>
      <c r="S263" s="11">
        <v>0</v>
      </c>
      <c r="T263" s="52">
        <f t="shared" si="12"/>
        <v>0</v>
      </c>
      <c r="U263" s="16" t="str">
        <f t="shared" si="13"/>
        <v>L19502-GDS Regulated CAD RGU</v>
      </c>
      <c r="V263" s="15" t="s">
        <v>277</v>
      </c>
      <c r="W263" s="17">
        <f t="shared" si="14"/>
        <v>99348.935240000006</v>
      </c>
      <c r="X263" s="17">
        <f t="shared" si="15"/>
        <v>99348.935240000006</v>
      </c>
    </row>
    <row r="264" spans="1:24" ht="14.45" customHeight="1" x14ac:dyDescent="0.25">
      <c r="A264" s="2" t="s">
        <v>5</v>
      </c>
      <c r="B264" s="2" t="s">
        <v>93</v>
      </c>
      <c r="C264" s="11">
        <v>6694768.39671335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6686943.3167133499</v>
      </c>
      <c r="P264" s="11">
        <v>0</v>
      </c>
      <c r="Q264" s="11">
        <v>0</v>
      </c>
      <c r="R264" s="11">
        <v>0</v>
      </c>
      <c r="S264" s="11">
        <v>0</v>
      </c>
      <c r="T264" s="52">
        <f t="shared" si="12"/>
        <v>7825.0800000000745</v>
      </c>
      <c r="U264" s="16" t="str">
        <f t="shared" si="13"/>
        <v>L19502-GDS Regulated CAD RGU</v>
      </c>
      <c r="V264" s="15" t="s">
        <v>277</v>
      </c>
      <c r="W264" s="17">
        <f t="shared" si="14"/>
        <v>6694768.39671335</v>
      </c>
      <c r="X264" s="17">
        <f t="shared" si="15"/>
        <v>6686943.3167133499</v>
      </c>
    </row>
    <row r="265" spans="1:24" ht="14.45" customHeight="1" x14ac:dyDescent="0.25">
      <c r="A265" s="2" t="s">
        <v>5</v>
      </c>
      <c r="B265" s="2" t="s">
        <v>89</v>
      </c>
      <c r="C265" s="11">
        <v>2547993.4418261396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2542151.3918261398</v>
      </c>
      <c r="P265" s="11">
        <v>0</v>
      </c>
      <c r="Q265" s="11">
        <v>0</v>
      </c>
      <c r="R265" s="11">
        <v>0</v>
      </c>
      <c r="S265" s="11">
        <v>0</v>
      </c>
      <c r="T265" s="52">
        <f t="shared" si="12"/>
        <v>5842.0499999998137</v>
      </c>
      <c r="U265" s="16" t="str">
        <f t="shared" si="13"/>
        <v>L19502-GDS Regulated CAD RGU</v>
      </c>
      <c r="V265" s="15" t="s">
        <v>277</v>
      </c>
      <c r="W265" s="17">
        <f t="shared" si="14"/>
        <v>2547993.4418261396</v>
      </c>
      <c r="X265" s="17">
        <f t="shared" si="15"/>
        <v>2542151.3918261398</v>
      </c>
    </row>
    <row r="266" spans="1:24" ht="14.45" customHeight="1" x14ac:dyDescent="0.25">
      <c r="A266" s="2" t="s">
        <v>5</v>
      </c>
      <c r="B266" s="2" t="s">
        <v>88</v>
      </c>
      <c r="C266" s="11">
        <v>1676540.650298577</v>
      </c>
      <c r="D266" s="11">
        <v>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1676540.650298577</v>
      </c>
      <c r="P266" s="11">
        <v>0</v>
      </c>
      <c r="Q266" s="11">
        <v>0</v>
      </c>
      <c r="R266" s="11">
        <v>0</v>
      </c>
      <c r="S266" s="11">
        <v>0</v>
      </c>
      <c r="T266" s="52">
        <f t="shared" ref="T266:T329" si="16">SUM(C266:N266)-SUM(O266:S266)</f>
        <v>0</v>
      </c>
      <c r="U266" s="16" t="str">
        <f t="shared" ref="U266:U329" si="17">A266</f>
        <v>L19502-GDS Regulated CAD RGU</v>
      </c>
      <c r="V266" s="15" t="s">
        <v>277</v>
      </c>
      <c r="W266" s="17">
        <f t="shared" ref="W266:W329" si="18">SUM(C266:N266)</f>
        <v>1676540.650298577</v>
      </c>
      <c r="X266" s="17">
        <f t="shared" ref="X266:X329" si="19">SUM(O266:S266)</f>
        <v>1676540.650298577</v>
      </c>
    </row>
    <row r="267" spans="1:24" ht="14.45" customHeight="1" x14ac:dyDescent="0.25">
      <c r="A267" s="2" t="s">
        <v>5</v>
      </c>
      <c r="B267" s="2" t="s">
        <v>87</v>
      </c>
      <c r="C267" s="11">
        <v>3449865.0942623019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3449865.0942623019</v>
      </c>
      <c r="P267" s="11">
        <v>0</v>
      </c>
      <c r="Q267" s="11">
        <v>0</v>
      </c>
      <c r="R267" s="11">
        <v>0</v>
      </c>
      <c r="S267" s="11">
        <v>0</v>
      </c>
      <c r="T267" s="52">
        <f t="shared" si="16"/>
        <v>0</v>
      </c>
      <c r="U267" s="16" t="str">
        <f t="shared" si="17"/>
        <v>L19502-GDS Regulated CAD RGU</v>
      </c>
      <c r="V267" s="15" t="s">
        <v>277</v>
      </c>
      <c r="W267" s="17">
        <f t="shared" si="18"/>
        <v>3449865.0942623019</v>
      </c>
      <c r="X267" s="17">
        <f t="shared" si="19"/>
        <v>3449865.0942623019</v>
      </c>
    </row>
    <row r="268" spans="1:24" ht="14.45" customHeight="1" x14ac:dyDescent="0.25">
      <c r="A268" s="2" t="s">
        <v>5</v>
      </c>
      <c r="B268" s="2" t="s">
        <v>85</v>
      </c>
      <c r="C268" s="11">
        <v>4508142.3769947775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4508142.3769947775</v>
      </c>
      <c r="P268" s="11">
        <v>0</v>
      </c>
      <c r="Q268" s="11">
        <v>0</v>
      </c>
      <c r="R268" s="11">
        <v>0</v>
      </c>
      <c r="S268" s="11">
        <v>0</v>
      </c>
      <c r="T268" s="52">
        <f t="shared" si="16"/>
        <v>0</v>
      </c>
      <c r="U268" s="16" t="str">
        <f t="shared" si="17"/>
        <v>L19502-GDS Regulated CAD RGU</v>
      </c>
      <c r="V268" s="15" t="s">
        <v>277</v>
      </c>
      <c r="W268" s="17">
        <f t="shared" si="18"/>
        <v>4508142.3769947775</v>
      </c>
      <c r="X268" s="17">
        <f t="shared" si="19"/>
        <v>4508142.3769947775</v>
      </c>
    </row>
    <row r="269" spans="1:24" ht="14.45" customHeight="1" x14ac:dyDescent="0.25">
      <c r="A269" s="2" t="s">
        <v>5</v>
      </c>
      <c r="B269" s="2" t="s">
        <v>94</v>
      </c>
      <c r="C269" s="11">
        <v>344928.87249269243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344928.87249269243</v>
      </c>
      <c r="P269" s="11">
        <v>0</v>
      </c>
      <c r="Q269" s="11">
        <v>0</v>
      </c>
      <c r="R269" s="11">
        <v>0</v>
      </c>
      <c r="S269" s="11">
        <v>0</v>
      </c>
      <c r="T269" s="52">
        <f t="shared" si="16"/>
        <v>0</v>
      </c>
      <c r="U269" s="16" t="str">
        <f t="shared" si="17"/>
        <v>L19502-GDS Regulated CAD RGU</v>
      </c>
      <c r="V269" s="15" t="s">
        <v>277</v>
      </c>
      <c r="W269" s="17">
        <f t="shared" si="18"/>
        <v>344928.87249269243</v>
      </c>
      <c r="X269" s="17">
        <f t="shared" si="19"/>
        <v>344928.87249269243</v>
      </c>
    </row>
    <row r="270" spans="1:24" x14ac:dyDescent="0.25">
      <c r="A270" s="2" t="s">
        <v>5</v>
      </c>
      <c r="B270" s="2" t="s">
        <v>84</v>
      </c>
      <c r="C270" s="11">
        <v>2223250.5356569858</v>
      </c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2223250.5356569858</v>
      </c>
      <c r="P270" s="11">
        <v>0</v>
      </c>
      <c r="Q270" s="11">
        <v>0</v>
      </c>
      <c r="R270" s="11">
        <v>0</v>
      </c>
      <c r="S270" s="11">
        <v>0</v>
      </c>
      <c r="T270" s="52">
        <f t="shared" si="16"/>
        <v>0</v>
      </c>
      <c r="U270" s="16" t="str">
        <f t="shared" si="17"/>
        <v>L19502-GDS Regulated CAD RGU</v>
      </c>
      <c r="V270" s="15" t="s">
        <v>277</v>
      </c>
      <c r="W270" s="17">
        <f t="shared" si="18"/>
        <v>2223250.5356569858</v>
      </c>
      <c r="X270" s="17">
        <f t="shared" si="19"/>
        <v>2223250.5356569858</v>
      </c>
    </row>
    <row r="271" spans="1:24" ht="14.45" customHeight="1" x14ac:dyDescent="0.25">
      <c r="A271" s="2" t="s">
        <v>5</v>
      </c>
      <c r="B271" s="2" t="s">
        <v>80</v>
      </c>
      <c r="C271" s="11">
        <v>212409.9113993111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212409.9113993111</v>
      </c>
      <c r="P271" s="11">
        <v>0</v>
      </c>
      <c r="Q271" s="11">
        <v>0</v>
      </c>
      <c r="R271" s="11">
        <v>0</v>
      </c>
      <c r="S271" s="11">
        <v>0</v>
      </c>
      <c r="T271" s="52">
        <f t="shared" si="16"/>
        <v>0</v>
      </c>
      <c r="U271" s="16" t="str">
        <f t="shared" si="17"/>
        <v>L19502-GDS Regulated CAD RGU</v>
      </c>
      <c r="V271" s="15" t="s">
        <v>277</v>
      </c>
      <c r="W271" s="17">
        <f t="shared" si="18"/>
        <v>212409.9113993111</v>
      </c>
      <c r="X271" s="17">
        <f t="shared" si="19"/>
        <v>212409.9113993111</v>
      </c>
    </row>
    <row r="272" spans="1:24" ht="14.45" customHeight="1" x14ac:dyDescent="0.25">
      <c r="A272" s="2" t="s">
        <v>5</v>
      </c>
      <c r="B272" s="2" t="s">
        <v>81</v>
      </c>
      <c r="C272" s="11">
        <v>295792.65411280631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295826.76411280798</v>
      </c>
      <c r="P272" s="11">
        <v>0</v>
      </c>
      <c r="Q272" s="11">
        <v>0</v>
      </c>
      <c r="R272" s="11">
        <v>0</v>
      </c>
      <c r="S272" s="11">
        <v>0</v>
      </c>
      <c r="T272" s="52">
        <f t="shared" si="16"/>
        <v>-34.110000001674052</v>
      </c>
      <c r="U272" s="16" t="str">
        <f t="shared" si="17"/>
        <v>L19502-GDS Regulated CAD RGU</v>
      </c>
      <c r="V272" s="15" t="s">
        <v>277</v>
      </c>
      <c r="W272" s="17">
        <f t="shared" si="18"/>
        <v>295792.65411280631</v>
      </c>
      <c r="X272" s="17">
        <f t="shared" si="19"/>
        <v>295826.76411280798</v>
      </c>
    </row>
    <row r="273" spans="1:24" ht="14.45" customHeight="1" x14ac:dyDescent="0.25">
      <c r="A273" s="2" t="s">
        <v>5</v>
      </c>
      <c r="B273" s="2" t="s">
        <v>83</v>
      </c>
      <c r="C273" s="11">
        <v>241019.62522949741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1">
        <v>0</v>
      </c>
      <c r="N273" s="11">
        <v>0</v>
      </c>
      <c r="O273" s="11">
        <v>241019.62522949741</v>
      </c>
      <c r="P273" s="11">
        <v>0</v>
      </c>
      <c r="Q273" s="11">
        <v>0</v>
      </c>
      <c r="R273" s="11">
        <v>0</v>
      </c>
      <c r="S273" s="11">
        <v>0</v>
      </c>
      <c r="T273" s="52">
        <f t="shared" si="16"/>
        <v>0</v>
      </c>
      <c r="U273" s="16" t="str">
        <f t="shared" si="17"/>
        <v>L19502-GDS Regulated CAD RGU</v>
      </c>
      <c r="V273" s="15" t="s">
        <v>277</v>
      </c>
      <c r="W273" s="17">
        <f t="shared" si="18"/>
        <v>241019.62522949741</v>
      </c>
      <c r="X273" s="17">
        <f t="shared" si="19"/>
        <v>241019.62522949741</v>
      </c>
    </row>
    <row r="274" spans="1:24" ht="14.45" customHeight="1" x14ac:dyDescent="0.25">
      <c r="A274" s="2" t="s">
        <v>5</v>
      </c>
      <c r="B274" s="2" t="s">
        <v>82</v>
      </c>
      <c r="C274" s="11">
        <v>608066.13033415726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608066.13033415726</v>
      </c>
      <c r="P274" s="11">
        <v>0</v>
      </c>
      <c r="Q274" s="11">
        <v>0</v>
      </c>
      <c r="R274" s="11">
        <v>0</v>
      </c>
      <c r="S274" s="11">
        <v>0</v>
      </c>
      <c r="T274" s="52">
        <f t="shared" si="16"/>
        <v>0</v>
      </c>
      <c r="U274" s="16" t="str">
        <f t="shared" si="17"/>
        <v>L19502-GDS Regulated CAD RGU</v>
      </c>
      <c r="V274" s="15" t="s">
        <v>277</v>
      </c>
      <c r="W274" s="17">
        <f t="shared" si="18"/>
        <v>608066.13033415726</v>
      </c>
      <c r="X274" s="17">
        <f t="shared" si="19"/>
        <v>608066.13033415726</v>
      </c>
    </row>
    <row r="275" spans="1:24" ht="14.45" customHeight="1" x14ac:dyDescent="0.25">
      <c r="A275" s="2" t="s">
        <v>5</v>
      </c>
      <c r="B275" s="2" t="s">
        <v>90</v>
      </c>
      <c r="C275" s="11">
        <v>4673489.7453508936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4656612.5053508943</v>
      </c>
      <c r="P275" s="11">
        <v>0</v>
      </c>
      <c r="Q275" s="11">
        <v>0</v>
      </c>
      <c r="R275" s="11">
        <v>0</v>
      </c>
      <c r="S275" s="11">
        <v>0</v>
      </c>
      <c r="T275" s="52">
        <f t="shared" si="16"/>
        <v>16877.239999999292</v>
      </c>
      <c r="U275" s="16" t="str">
        <f t="shared" si="17"/>
        <v>L19502-GDS Regulated CAD RGU</v>
      </c>
      <c r="V275" s="15" t="s">
        <v>277</v>
      </c>
      <c r="W275" s="17">
        <f t="shared" si="18"/>
        <v>4673489.7453508936</v>
      </c>
      <c r="X275" s="17">
        <f t="shared" si="19"/>
        <v>4656612.5053508943</v>
      </c>
    </row>
    <row r="276" spans="1:24" ht="14.45" customHeight="1" x14ac:dyDescent="0.25">
      <c r="A276" s="2" t="s">
        <v>5</v>
      </c>
      <c r="B276" s="2" t="s">
        <v>86</v>
      </c>
      <c r="C276" s="11">
        <v>254512.57322999998</v>
      </c>
      <c r="D276" s="11">
        <v>0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254512.57322999998</v>
      </c>
      <c r="P276" s="11">
        <v>0</v>
      </c>
      <c r="Q276" s="11">
        <v>0</v>
      </c>
      <c r="R276" s="11">
        <v>0</v>
      </c>
      <c r="S276" s="11">
        <v>0</v>
      </c>
      <c r="T276" s="52">
        <f t="shared" si="16"/>
        <v>0</v>
      </c>
      <c r="U276" s="16" t="str">
        <f t="shared" si="17"/>
        <v>L19502-GDS Regulated CAD RGU</v>
      </c>
      <c r="V276" s="15" t="s">
        <v>277</v>
      </c>
      <c r="W276" s="17">
        <f t="shared" si="18"/>
        <v>254512.57322999998</v>
      </c>
      <c r="X276" s="17">
        <f t="shared" si="19"/>
        <v>254512.57322999998</v>
      </c>
    </row>
    <row r="277" spans="1:24" ht="14.45" customHeight="1" x14ac:dyDescent="0.25">
      <c r="A277" s="2" t="s">
        <v>5</v>
      </c>
      <c r="B277" s="2" t="s">
        <v>120</v>
      </c>
      <c r="C277" s="11">
        <v>259884.63270000002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247384.63270000002</v>
      </c>
      <c r="P277" s="11">
        <v>0</v>
      </c>
      <c r="Q277" s="11">
        <v>0</v>
      </c>
      <c r="R277" s="11">
        <v>0</v>
      </c>
      <c r="S277" s="11">
        <v>0</v>
      </c>
      <c r="T277" s="52">
        <f t="shared" si="16"/>
        <v>12500</v>
      </c>
      <c r="U277" s="16" t="str">
        <f t="shared" si="17"/>
        <v>L19502-GDS Regulated CAD RGU</v>
      </c>
      <c r="V277" s="15" t="s">
        <v>278</v>
      </c>
      <c r="W277" s="17">
        <f t="shared" si="18"/>
        <v>259884.63270000002</v>
      </c>
      <c r="X277" s="17">
        <f t="shared" si="19"/>
        <v>247384.63270000002</v>
      </c>
    </row>
    <row r="278" spans="1:24" ht="14.45" customHeight="1" x14ac:dyDescent="0.25">
      <c r="A278" s="2" t="s">
        <v>5</v>
      </c>
      <c r="B278" s="2" t="s">
        <v>121</v>
      </c>
      <c r="C278" s="11">
        <v>158425.62159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11">
        <v>158425.62159</v>
      </c>
      <c r="P278" s="11">
        <v>0</v>
      </c>
      <c r="Q278" s="11">
        <v>0</v>
      </c>
      <c r="R278" s="11">
        <v>0</v>
      </c>
      <c r="S278" s="11">
        <v>0</v>
      </c>
      <c r="T278" s="52">
        <f t="shared" si="16"/>
        <v>0</v>
      </c>
      <c r="U278" s="16" t="str">
        <f t="shared" si="17"/>
        <v>L19502-GDS Regulated CAD RGU</v>
      </c>
      <c r="V278" s="15" t="s">
        <v>278</v>
      </c>
      <c r="W278" s="17">
        <f t="shared" si="18"/>
        <v>158425.62159</v>
      </c>
      <c r="X278" s="17">
        <f t="shared" si="19"/>
        <v>158425.62159</v>
      </c>
    </row>
    <row r="279" spans="1:24" ht="14.45" customHeight="1" x14ac:dyDescent="0.25">
      <c r="A279" s="2" t="s">
        <v>5</v>
      </c>
      <c r="B279" s="2" t="s">
        <v>122</v>
      </c>
      <c r="C279" s="11">
        <v>317336.27315000002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317336.27315000002</v>
      </c>
      <c r="P279" s="11">
        <v>0</v>
      </c>
      <c r="Q279" s="11">
        <v>0</v>
      </c>
      <c r="R279" s="11">
        <v>0</v>
      </c>
      <c r="S279" s="11">
        <v>0</v>
      </c>
      <c r="T279" s="52">
        <f t="shared" si="16"/>
        <v>0</v>
      </c>
      <c r="U279" s="16" t="str">
        <f t="shared" si="17"/>
        <v>L19502-GDS Regulated CAD RGU</v>
      </c>
      <c r="V279" s="15" t="s">
        <v>278</v>
      </c>
      <c r="W279" s="17">
        <f t="shared" si="18"/>
        <v>317336.27315000002</v>
      </c>
      <c r="X279" s="17">
        <f t="shared" si="19"/>
        <v>317336.27315000002</v>
      </c>
    </row>
    <row r="280" spans="1:24" ht="14.45" customHeight="1" x14ac:dyDescent="0.25">
      <c r="A280" s="2" t="s">
        <v>5</v>
      </c>
      <c r="B280" s="2" t="s">
        <v>123</v>
      </c>
      <c r="C280" s="11">
        <v>112083.41684999999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112083.41684999999</v>
      </c>
      <c r="P280" s="11">
        <v>0</v>
      </c>
      <c r="Q280" s="11">
        <v>0</v>
      </c>
      <c r="R280" s="11">
        <v>0</v>
      </c>
      <c r="S280" s="11">
        <v>0</v>
      </c>
      <c r="T280" s="52">
        <f t="shared" si="16"/>
        <v>0</v>
      </c>
      <c r="U280" s="16" t="str">
        <f t="shared" si="17"/>
        <v>L19502-GDS Regulated CAD RGU</v>
      </c>
      <c r="V280" s="15" t="s">
        <v>278</v>
      </c>
      <c r="W280" s="17">
        <f t="shared" si="18"/>
        <v>112083.41684999999</v>
      </c>
      <c r="X280" s="17">
        <f t="shared" si="19"/>
        <v>112083.41684999999</v>
      </c>
    </row>
    <row r="281" spans="1:24" ht="14.45" customHeight="1" x14ac:dyDescent="0.25">
      <c r="A281" s="2" t="s">
        <v>5</v>
      </c>
      <c r="B281" s="2" t="s">
        <v>124</v>
      </c>
      <c r="C281" s="11">
        <v>1175735.97637</v>
      </c>
      <c r="D281" s="11">
        <v>0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1175735.97637</v>
      </c>
      <c r="P281" s="11">
        <v>0</v>
      </c>
      <c r="Q281" s="11">
        <v>0</v>
      </c>
      <c r="R281" s="11">
        <v>0</v>
      </c>
      <c r="S281" s="11">
        <v>0</v>
      </c>
      <c r="T281" s="52">
        <f t="shared" si="16"/>
        <v>0</v>
      </c>
      <c r="U281" s="16" t="str">
        <f t="shared" si="17"/>
        <v>L19502-GDS Regulated CAD RGU</v>
      </c>
      <c r="V281" s="15" t="s">
        <v>278</v>
      </c>
      <c r="W281" s="17">
        <f t="shared" si="18"/>
        <v>1175735.97637</v>
      </c>
      <c r="X281" s="17">
        <f t="shared" si="19"/>
        <v>1175735.97637</v>
      </c>
    </row>
    <row r="282" spans="1:24" ht="14.45" customHeight="1" x14ac:dyDescent="0.25">
      <c r="A282" s="2" t="s">
        <v>5</v>
      </c>
      <c r="B282" s="2" t="s">
        <v>125</v>
      </c>
      <c r="C282" s="11">
        <v>2746992.7525300002</v>
      </c>
      <c r="D282" s="11">
        <v>0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424842.36253000004</v>
      </c>
      <c r="P282" s="11">
        <v>0</v>
      </c>
      <c r="Q282" s="11">
        <v>0</v>
      </c>
      <c r="R282" s="11">
        <v>0</v>
      </c>
      <c r="S282" s="11">
        <v>0</v>
      </c>
      <c r="T282" s="52">
        <f t="shared" si="16"/>
        <v>2322150.39</v>
      </c>
      <c r="U282" s="16" t="str">
        <f t="shared" si="17"/>
        <v>L19502-GDS Regulated CAD RGU</v>
      </c>
      <c r="V282" s="15" t="s">
        <v>278</v>
      </c>
      <c r="W282" s="17">
        <f t="shared" si="18"/>
        <v>2746992.7525300002</v>
      </c>
      <c r="X282" s="17">
        <f t="shared" si="19"/>
        <v>424842.36253000004</v>
      </c>
    </row>
    <row r="283" spans="1:24" ht="14.45" customHeight="1" x14ac:dyDescent="0.25">
      <c r="A283" s="2" t="s">
        <v>5</v>
      </c>
      <c r="B283" s="2" t="s">
        <v>126</v>
      </c>
      <c r="C283" s="11">
        <v>200366.17442</v>
      </c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200366.17442</v>
      </c>
      <c r="P283" s="11">
        <v>0</v>
      </c>
      <c r="Q283" s="11">
        <v>0</v>
      </c>
      <c r="R283" s="11">
        <v>0</v>
      </c>
      <c r="S283" s="11">
        <v>0</v>
      </c>
      <c r="T283" s="52">
        <f t="shared" si="16"/>
        <v>0</v>
      </c>
      <c r="U283" s="16" t="str">
        <f t="shared" si="17"/>
        <v>L19502-GDS Regulated CAD RGU</v>
      </c>
      <c r="V283" s="15" t="s">
        <v>278</v>
      </c>
      <c r="W283" s="17">
        <f t="shared" si="18"/>
        <v>200366.17442</v>
      </c>
      <c r="X283" s="17">
        <f t="shared" si="19"/>
        <v>200366.17442</v>
      </c>
    </row>
    <row r="284" spans="1:24" ht="14.45" customHeight="1" x14ac:dyDescent="0.25">
      <c r="A284" s="2" t="s">
        <v>5</v>
      </c>
      <c r="B284" s="2" t="s">
        <v>127</v>
      </c>
      <c r="C284" s="11">
        <v>264828.15762000001</v>
      </c>
      <c r="D284" s="11">
        <v>0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264828.15762000001</v>
      </c>
      <c r="P284" s="11">
        <v>0</v>
      </c>
      <c r="Q284" s="11">
        <v>0</v>
      </c>
      <c r="R284" s="11">
        <v>0</v>
      </c>
      <c r="S284" s="11">
        <v>0</v>
      </c>
      <c r="T284" s="52">
        <f t="shared" si="16"/>
        <v>0</v>
      </c>
      <c r="U284" s="16" t="str">
        <f t="shared" si="17"/>
        <v>L19502-GDS Regulated CAD RGU</v>
      </c>
      <c r="V284" s="15" t="s">
        <v>278</v>
      </c>
      <c r="W284" s="17">
        <f t="shared" si="18"/>
        <v>264828.15762000001</v>
      </c>
      <c r="X284" s="17">
        <f t="shared" si="19"/>
        <v>264828.15762000001</v>
      </c>
    </row>
    <row r="285" spans="1:24" ht="14.45" customHeight="1" x14ac:dyDescent="0.25">
      <c r="A285" s="2" t="s">
        <v>5</v>
      </c>
      <c r="B285" s="2" t="s">
        <v>128</v>
      </c>
      <c r="C285" s="11">
        <v>164626.58233</v>
      </c>
      <c r="D285" s="11">
        <v>0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164626.58233</v>
      </c>
      <c r="P285" s="11">
        <v>0</v>
      </c>
      <c r="Q285" s="11">
        <v>0</v>
      </c>
      <c r="R285" s="11">
        <v>0</v>
      </c>
      <c r="S285" s="11">
        <v>0</v>
      </c>
      <c r="T285" s="52">
        <f t="shared" si="16"/>
        <v>0</v>
      </c>
      <c r="U285" s="16" t="str">
        <f t="shared" si="17"/>
        <v>L19502-GDS Regulated CAD RGU</v>
      </c>
      <c r="V285" s="15" t="s">
        <v>278</v>
      </c>
      <c r="W285" s="17">
        <f t="shared" si="18"/>
        <v>164626.58233</v>
      </c>
      <c r="X285" s="17">
        <f t="shared" si="19"/>
        <v>164626.58233</v>
      </c>
    </row>
    <row r="286" spans="1:24" ht="14.45" customHeight="1" x14ac:dyDescent="0.25">
      <c r="A286" s="2" t="s">
        <v>5</v>
      </c>
      <c r="B286" s="2" t="s">
        <v>129</v>
      </c>
      <c r="C286" s="11">
        <v>93737.932650000002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93737.932650000002</v>
      </c>
      <c r="P286" s="11">
        <v>0</v>
      </c>
      <c r="Q286" s="11">
        <v>0</v>
      </c>
      <c r="R286" s="11">
        <v>0</v>
      </c>
      <c r="S286" s="11">
        <v>0</v>
      </c>
      <c r="T286" s="52">
        <f t="shared" si="16"/>
        <v>0</v>
      </c>
      <c r="U286" s="16" t="str">
        <f t="shared" si="17"/>
        <v>L19502-GDS Regulated CAD RGU</v>
      </c>
      <c r="V286" s="15" t="s">
        <v>278</v>
      </c>
      <c r="W286" s="17">
        <f t="shared" si="18"/>
        <v>93737.932650000002</v>
      </c>
      <c r="X286" s="17">
        <f t="shared" si="19"/>
        <v>93737.932650000002</v>
      </c>
    </row>
    <row r="287" spans="1:24" ht="14.45" customHeight="1" x14ac:dyDescent="0.25">
      <c r="A287" s="2" t="s">
        <v>5</v>
      </c>
      <c r="B287" s="2" t="s">
        <v>130</v>
      </c>
      <c r="C287" s="11">
        <v>173431.77989999999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173431.77989999999</v>
      </c>
      <c r="P287" s="11">
        <v>0</v>
      </c>
      <c r="Q287" s="11">
        <v>0</v>
      </c>
      <c r="R287" s="11">
        <v>0</v>
      </c>
      <c r="S287" s="11">
        <v>0</v>
      </c>
      <c r="T287" s="52">
        <f t="shared" si="16"/>
        <v>0</v>
      </c>
      <c r="U287" s="16" t="str">
        <f t="shared" si="17"/>
        <v>L19502-GDS Regulated CAD RGU</v>
      </c>
      <c r="V287" s="15" t="s">
        <v>278</v>
      </c>
      <c r="W287" s="17">
        <f t="shared" si="18"/>
        <v>173431.77989999999</v>
      </c>
      <c r="X287" s="17">
        <f t="shared" si="19"/>
        <v>173431.77989999999</v>
      </c>
    </row>
    <row r="288" spans="1:24" ht="14.45" customHeight="1" x14ac:dyDescent="0.25">
      <c r="A288" s="2" t="s">
        <v>5</v>
      </c>
      <c r="B288" s="2" t="s">
        <v>131</v>
      </c>
      <c r="C288" s="11">
        <v>3187.5253900000002</v>
      </c>
      <c r="D288" s="11">
        <v>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1">
        <v>0</v>
      </c>
      <c r="N288" s="11">
        <v>0</v>
      </c>
      <c r="O288" s="11">
        <v>3187.5253900000002</v>
      </c>
      <c r="P288" s="11">
        <v>0</v>
      </c>
      <c r="Q288" s="11">
        <v>0</v>
      </c>
      <c r="R288" s="11">
        <v>0</v>
      </c>
      <c r="S288" s="11">
        <v>0</v>
      </c>
      <c r="T288" s="52">
        <f t="shared" si="16"/>
        <v>0</v>
      </c>
      <c r="U288" s="16" t="str">
        <f t="shared" si="17"/>
        <v>L19502-GDS Regulated CAD RGU</v>
      </c>
      <c r="V288" s="15" t="s">
        <v>278</v>
      </c>
      <c r="W288" s="17">
        <f t="shared" si="18"/>
        <v>3187.5253900000002</v>
      </c>
      <c r="X288" s="17">
        <f t="shared" si="19"/>
        <v>3187.5253900000002</v>
      </c>
    </row>
    <row r="289" spans="1:24" ht="14.45" customHeight="1" x14ac:dyDescent="0.25">
      <c r="A289" s="2" t="s">
        <v>5</v>
      </c>
      <c r="B289" s="2" t="s">
        <v>132</v>
      </c>
      <c r="C289" s="11">
        <v>5974.6238299999995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5974.6238299999995</v>
      </c>
      <c r="P289" s="11">
        <v>0</v>
      </c>
      <c r="Q289" s="11">
        <v>0</v>
      </c>
      <c r="R289" s="11">
        <v>0</v>
      </c>
      <c r="S289" s="11">
        <v>0</v>
      </c>
      <c r="T289" s="52">
        <f t="shared" si="16"/>
        <v>0</v>
      </c>
      <c r="U289" s="16" t="str">
        <f t="shared" si="17"/>
        <v>L19502-GDS Regulated CAD RGU</v>
      </c>
      <c r="V289" s="15" t="s">
        <v>278</v>
      </c>
      <c r="W289" s="17">
        <f t="shared" si="18"/>
        <v>5974.6238299999995</v>
      </c>
      <c r="X289" s="17">
        <f t="shared" si="19"/>
        <v>5974.6238299999995</v>
      </c>
    </row>
    <row r="290" spans="1:24" ht="14.45" customHeight="1" x14ac:dyDescent="0.25">
      <c r="A290" s="2" t="s">
        <v>5</v>
      </c>
      <c r="B290" s="2" t="s">
        <v>133</v>
      </c>
      <c r="C290" s="11">
        <v>11370.667810000001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11370.667810000001</v>
      </c>
      <c r="P290" s="11">
        <v>0</v>
      </c>
      <c r="Q290" s="11">
        <v>0</v>
      </c>
      <c r="R290" s="11">
        <v>0</v>
      </c>
      <c r="S290" s="11">
        <v>0</v>
      </c>
      <c r="T290" s="52">
        <f t="shared" si="16"/>
        <v>0</v>
      </c>
      <c r="U290" s="16" t="str">
        <f t="shared" si="17"/>
        <v>L19502-GDS Regulated CAD RGU</v>
      </c>
      <c r="V290" s="15" t="s">
        <v>278</v>
      </c>
      <c r="W290" s="17">
        <f t="shared" si="18"/>
        <v>11370.667810000001</v>
      </c>
      <c r="X290" s="17">
        <f t="shared" si="19"/>
        <v>11370.667810000001</v>
      </c>
    </row>
    <row r="291" spans="1:24" ht="14.45" customHeight="1" x14ac:dyDescent="0.25">
      <c r="A291" s="2" t="s">
        <v>5</v>
      </c>
      <c r="B291" s="2" t="s">
        <v>134</v>
      </c>
      <c r="C291" s="11">
        <v>7739.0136999999995</v>
      </c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7739.0136999999995</v>
      </c>
      <c r="P291" s="11">
        <v>0</v>
      </c>
      <c r="Q291" s="11">
        <v>0</v>
      </c>
      <c r="R291" s="11">
        <v>0</v>
      </c>
      <c r="S291" s="11">
        <v>0</v>
      </c>
      <c r="T291" s="52">
        <f t="shared" si="16"/>
        <v>0</v>
      </c>
      <c r="U291" s="16" t="str">
        <f t="shared" si="17"/>
        <v>L19502-GDS Regulated CAD RGU</v>
      </c>
      <c r="V291" s="15" t="s">
        <v>278</v>
      </c>
      <c r="W291" s="17">
        <f t="shared" si="18"/>
        <v>7739.0136999999995</v>
      </c>
      <c r="X291" s="17">
        <f t="shared" si="19"/>
        <v>7739.0136999999995</v>
      </c>
    </row>
    <row r="292" spans="1:24" ht="14.45" customHeight="1" x14ac:dyDescent="0.25">
      <c r="A292" s="2" t="s">
        <v>5</v>
      </c>
      <c r="B292" s="2" t="s">
        <v>135</v>
      </c>
      <c r="C292" s="11">
        <v>12253.716780000001</v>
      </c>
      <c r="D292" s="11">
        <v>0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12253.716780000001</v>
      </c>
      <c r="P292" s="11">
        <v>0</v>
      </c>
      <c r="Q292" s="11">
        <v>0</v>
      </c>
      <c r="R292" s="11">
        <v>0</v>
      </c>
      <c r="S292" s="11">
        <v>0</v>
      </c>
      <c r="T292" s="52">
        <f t="shared" si="16"/>
        <v>0</v>
      </c>
      <c r="U292" s="16" t="str">
        <f t="shared" si="17"/>
        <v>L19502-GDS Regulated CAD RGU</v>
      </c>
      <c r="V292" s="15" t="s">
        <v>278</v>
      </c>
      <c r="W292" s="17">
        <f t="shared" si="18"/>
        <v>12253.716780000001</v>
      </c>
      <c r="X292" s="17">
        <f t="shared" si="19"/>
        <v>12253.716780000001</v>
      </c>
    </row>
    <row r="293" spans="1:24" ht="14.45" customHeight="1" x14ac:dyDescent="0.25">
      <c r="A293" s="2" t="s">
        <v>5</v>
      </c>
      <c r="B293" s="2" t="s">
        <v>136</v>
      </c>
      <c r="C293" s="11">
        <v>285853.97532999999</v>
      </c>
      <c r="D293" s="11">
        <v>0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1">
        <v>0</v>
      </c>
      <c r="N293" s="11">
        <v>0</v>
      </c>
      <c r="O293" s="11">
        <v>285853.97532999999</v>
      </c>
      <c r="P293" s="11">
        <v>0</v>
      </c>
      <c r="Q293" s="11">
        <v>0</v>
      </c>
      <c r="R293" s="11">
        <v>0</v>
      </c>
      <c r="S293" s="11">
        <v>0</v>
      </c>
      <c r="T293" s="52">
        <f t="shared" si="16"/>
        <v>0</v>
      </c>
      <c r="U293" s="16" t="str">
        <f t="shared" si="17"/>
        <v>L19502-GDS Regulated CAD RGU</v>
      </c>
      <c r="V293" s="15" t="s">
        <v>278</v>
      </c>
      <c r="W293" s="17">
        <f t="shared" si="18"/>
        <v>285853.97532999999</v>
      </c>
      <c r="X293" s="17">
        <f t="shared" si="19"/>
        <v>285853.97532999999</v>
      </c>
    </row>
    <row r="294" spans="1:24" ht="14.45" customHeight="1" x14ac:dyDescent="0.25">
      <c r="A294" s="2" t="s">
        <v>5</v>
      </c>
      <c r="B294" s="2" t="s">
        <v>137</v>
      </c>
      <c r="C294" s="11">
        <v>1288340.4397</v>
      </c>
      <c r="D294" s="11">
        <v>0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1288340.4397</v>
      </c>
      <c r="P294" s="11">
        <v>0</v>
      </c>
      <c r="Q294" s="11">
        <v>0</v>
      </c>
      <c r="R294" s="11">
        <v>0</v>
      </c>
      <c r="S294" s="11">
        <v>0</v>
      </c>
      <c r="T294" s="52">
        <f t="shared" si="16"/>
        <v>0</v>
      </c>
      <c r="U294" s="16" t="str">
        <f t="shared" si="17"/>
        <v>L19502-GDS Regulated CAD RGU</v>
      </c>
      <c r="V294" s="15" t="s">
        <v>278</v>
      </c>
      <c r="W294" s="17">
        <f t="shared" si="18"/>
        <v>1288340.4397</v>
      </c>
      <c r="X294" s="17">
        <f t="shared" si="19"/>
        <v>1288340.4397</v>
      </c>
    </row>
    <row r="295" spans="1:24" ht="14.45" customHeight="1" x14ac:dyDescent="0.25">
      <c r="A295" s="2" t="s">
        <v>5</v>
      </c>
      <c r="B295" s="2" t="s">
        <v>138</v>
      </c>
      <c r="C295" s="11">
        <v>232092.68384000001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232092.68384000001</v>
      </c>
      <c r="P295" s="11">
        <v>0</v>
      </c>
      <c r="Q295" s="11">
        <v>0</v>
      </c>
      <c r="R295" s="11">
        <v>0</v>
      </c>
      <c r="S295" s="11">
        <v>0</v>
      </c>
      <c r="T295" s="52">
        <f t="shared" si="16"/>
        <v>0</v>
      </c>
      <c r="U295" s="16" t="str">
        <f t="shared" si="17"/>
        <v>L19502-GDS Regulated CAD RGU</v>
      </c>
      <c r="V295" s="15" t="s">
        <v>278</v>
      </c>
      <c r="W295" s="17">
        <f t="shared" si="18"/>
        <v>232092.68384000001</v>
      </c>
      <c r="X295" s="17">
        <f t="shared" si="19"/>
        <v>232092.68384000001</v>
      </c>
    </row>
    <row r="296" spans="1:24" ht="14.45" customHeight="1" x14ac:dyDescent="0.25">
      <c r="A296" s="2" t="s">
        <v>5</v>
      </c>
      <c r="B296" s="2" t="s">
        <v>139</v>
      </c>
      <c r="C296" s="11">
        <v>194332.38015000001</v>
      </c>
      <c r="D296" s="11">
        <v>0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194332.38015000001</v>
      </c>
      <c r="P296" s="11">
        <v>0</v>
      </c>
      <c r="Q296" s="11">
        <v>0</v>
      </c>
      <c r="R296" s="11">
        <v>0</v>
      </c>
      <c r="S296" s="11">
        <v>0</v>
      </c>
      <c r="T296" s="52">
        <f t="shared" si="16"/>
        <v>0</v>
      </c>
      <c r="U296" s="16" t="str">
        <f t="shared" si="17"/>
        <v>L19502-GDS Regulated CAD RGU</v>
      </c>
      <c r="V296" s="15" t="s">
        <v>278</v>
      </c>
      <c r="W296" s="17">
        <f t="shared" si="18"/>
        <v>194332.38015000001</v>
      </c>
      <c r="X296" s="17">
        <f t="shared" si="19"/>
        <v>194332.38015000001</v>
      </c>
    </row>
    <row r="297" spans="1:24" ht="14.45" customHeight="1" x14ac:dyDescent="0.25">
      <c r="A297" s="2" t="s">
        <v>5</v>
      </c>
      <c r="B297" s="2" t="s">
        <v>140</v>
      </c>
      <c r="C297" s="11">
        <v>572731.96346867364</v>
      </c>
      <c r="D297" s="11">
        <v>192000</v>
      </c>
      <c r="E297" s="11">
        <v>109999.99999999999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408142.64346867363</v>
      </c>
      <c r="P297" s="11">
        <v>0</v>
      </c>
      <c r="Q297" s="11">
        <v>0</v>
      </c>
      <c r="R297" s="11">
        <v>0</v>
      </c>
      <c r="S297" s="11">
        <v>0</v>
      </c>
      <c r="T297" s="52">
        <f t="shared" si="16"/>
        <v>466589.32</v>
      </c>
      <c r="U297" s="16" t="str">
        <f t="shared" si="17"/>
        <v>L19502-GDS Regulated CAD RGU</v>
      </c>
      <c r="V297" s="15" t="s">
        <v>278</v>
      </c>
      <c r="W297" s="17">
        <f t="shared" si="18"/>
        <v>874731.96346867364</v>
      </c>
      <c r="X297" s="17">
        <f t="shared" si="19"/>
        <v>408142.64346867363</v>
      </c>
    </row>
    <row r="298" spans="1:24" ht="14.45" customHeight="1" x14ac:dyDescent="0.25">
      <c r="A298" s="2" t="s">
        <v>5</v>
      </c>
      <c r="B298" s="2" t="s">
        <v>141</v>
      </c>
      <c r="C298" s="11">
        <v>693221.59269251407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547285.33269251406</v>
      </c>
      <c r="P298" s="11">
        <v>0</v>
      </c>
      <c r="Q298" s="11">
        <v>0</v>
      </c>
      <c r="R298" s="11">
        <v>0</v>
      </c>
      <c r="S298" s="11">
        <v>0</v>
      </c>
      <c r="T298" s="52">
        <f t="shared" si="16"/>
        <v>145936.26</v>
      </c>
      <c r="U298" s="16" t="str">
        <f t="shared" si="17"/>
        <v>L19502-GDS Regulated CAD RGU</v>
      </c>
      <c r="V298" s="15" t="s">
        <v>278</v>
      </c>
      <c r="W298" s="17">
        <f t="shared" si="18"/>
        <v>693221.59269251407</v>
      </c>
      <c r="X298" s="17">
        <f t="shared" si="19"/>
        <v>547285.33269251406</v>
      </c>
    </row>
    <row r="299" spans="1:24" x14ac:dyDescent="0.25">
      <c r="A299" s="2" t="s">
        <v>5</v>
      </c>
      <c r="B299" s="2" t="s">
        <v>142</v>
      </c>
      <c r="C299" s="11">
        <v>705938.25596877898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705938.25596877898</v>
      </c>
      <c r="P299" s="11">
        <v>0</v>
      </c>
      <c r="Q299" s="11">
        <v>0</v>
      </c>
      <c r="R299" s="11">
        <v>0</v>
      </c>
      <c r="S299" s="11">
        <v>0</v>
      </c>
      <c r="T299" s="52">
        <f t="shared" si="16"/>
        <v>0</v>
      </c>
      <c r="U299" s="16" t="str">
        <f t="shared" si="17"/>
        <v>L19502-GDS Regulated CAD RGU</v>
      </c>
      <c r="V299" s="15" t="s">
        <v>278</v>
      </c>
      <c r="W299" s="17">
        <f t="shared" si="18"/>
        <v>705938.25596877898</v>
      </c>
      <c r="X299" s="17">
        <f t="shared" si="19"/>
        <v>705938.25596877898</v>
      </c>
    </row>
    <row r="300" spans="1:24" ht="14.45" customHeight="1" x14ac:dyDescent="0.25">
      <c r="A300" s="2" t="s">
        <v>5</v>
      </c>
      <c r="B300" s="2" t="s">
        <v>143</v>
      </c>
      <c r="C300" s="11">
        <v>4022.01856</v>
      </c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4022.01856</v>
      </c>
      <c r="P300" s="11">
        <v>0</v>
      </c>
      <c r="Q300" s="11">
        <v>0</v>
      </c>
      <c r="R300" s="11">
        <v>0</v>
      </c>
      <c r="S300" s="11">
        <v>0</v>
      </c>
      <c r="T300" s="52">
        <f t="shared" si="16"/>
        <v>0</v>
      </c>
      <c r="U300" s="16" t="str">
        <f t="shared" si="17"/>
        <v>L19502-GDS Regulated CAD RGU</v>
      </c>
      <c r="V300" s="15" t="s">
        <v>278</v>
      </c>
      <c r="W300" s="17">
        <f t="shared" si="18"/>
        <v>4022.01856</v>
      </c>
      <c r="X300" s="17">
        <f t="shared" si="19"/>
        <v>4022.01856</v>
      </c>
    </row>
    <row r="301" spans="1:24" ht="14.45" customHeight="1" x14ac:dyDescent="0.25">
      <c r="A301" s="2" t="s">
        <v>5</v>
      </c>
      <c r="B301" s="2" t="s">
        <v>144</v>
      </c>
      <c r="C301" s="11">
        <v>8888.7736399999994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8888.7736399999994</v>
      </c>
      <c r="P301" s="11">
        <v>0</v>
      </c>
      <c r="Q301" s="11">
        <v>0</v>
      </c>
      <c r="R301" s="11">
        <v>0</v>
      </c>
      <c r="S301" s="11">
        <v>0</v>
      </c>
      <c r="T301" s="52">
        <f t="shared" si="16"/>
        <v>0</v>
      </c>
      <c r="U301" s="16" t="str">
        <f t="shared" si="17"/>
        <v>L19502-GDS Regulated CAD RGU</v>
      </c>
      <c r="V301" s="15" t="s">
        <v>278</v>
      </c>
      <c r="W301" s="17">
        <f t="shared" si="18"/>
        <v>8888.7736399999994</v>
      </c>
      <c r="X301" s="17">
        <f t="shared" si="19"/>
        <v>8888.7736399999994</v>
      </c>
    </row>
    <row r="302" spans="1:24" ht="14.45" customHeight="1" x14ac:dyDescent="0.25">
      <c r="A302" s="2" t="s">
        <v>5</v>
      </c>
      <c r="B302" s="2" t="s">
        <v>145</v>
      </c>
      <c r="C302" s="11">
        <v>-1621.1888799999997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-1621.1888799999997</v>
      </c>
      <c r="P302" s="11">
        <v>0</v>
      </c>
      <c r="Q302" s="11">
        <v>0</v>
      </c>
      <c r="R302" s="11">
        <v>0</v>
      </c>
      <c r="S302" s="11">
        <v>0</v>
      </c>
      <c r="T302" s="52">
        <f t="shared" si="16"/>
        <v>0</v>
      </c>
      <c r="U302" s="16" t="str">
        <f t="shared" si="17"/>
        <v>L19502-GDS Regulated CAD RGU</v>
      </c>
      <c r="V302" s="15" t="s">
        <v>278</v>
      </c>
      <c r="W302" s="17">
        <f t="shared" si="18"/>
        <v>-1621.1888799999997</v>
      </c>
      <c r="X302" s="17">
        <f t="shared" si="19"/>
        <v>-1621.1888799999997</v>
      </c>
    </row>
    <row r="303" spans="1:24" ht="14.45" customHeight="1" x14ac:dyDescent="0.25">
      <c r="A303" s="2" t="s">
        <v>5</v>
      </c>
      <c r="B303" s="2" t="s">
        <v>146</v>
      </c>
      <c r="C303" s="11">
        <v>6558.3352599999998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6558.3352599999998</v>
      </c>
      <c r="P303" s="11">
        <v>0</v>
      </c>
      <c r="Q303" s="11">
        <v>0</v>
      </c>
      <c r="R303" s="11">
        <v>0</v>
      </c>
      <c r="S303" s="11">
        <v>0</v>
      </c>
      <c r="T303" s="52">
        <f t="shared" si="16"/>
        <v>0</v>
      </c>
      <c r="U303" s="16" t="str">
        <f t="shared" si="17"/>
        <v>L19502-GDS Regulated CAD RGU</v>
      </c>
      <c r="V303" s="15" t="s">
        <v>278</v>
      </c>
      <c r="W303" s="17">
        <f t="shared" si="18"/>
        <v>6558.3352599999998</v>
      </c>
      <c r="X303" s="17">
        <f t="shared" si="19"/>
        <v>6558.3352599999998</v>
      </c>
    </row>
    <row r="304" spans="1:24" ht="14.45" customHeight="1" x14ac:dyDescent="0.25">
      <c r="A304" s="2" t="s">
        <v>5</v>
      </c>
      <c r="B304" s="2" t="s">
        <v>147</v>
      </c>
      <c r="C304" s="11">
        <v>6888.7314500000002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6888.7314500000002</v>
      </c>
      <c r="P304" s="11">
        <v>0</v>
      </c>
      <c r="Q304" s="11">
        <v>0</v>
      </c>
      <c r="R304" s="11">
        <v>0</v>
      </c>
      <c r="S304" s="11">
        <v>0</v>
      </c>
      <c r="T304" s="52">
        <f t="shared" si="16"/>
        <v>0</v>
      </c>
      <c r="U304" s="16" t="str">
        <f t="shared" si="17"/>
        <v>L19502-GDS Regulated CAD RGU</v>
      </c>
      <c r="V304" s="15" t="s">
        <v>278</v>
      </c>
      <c r="W304" s="17">
        <f t="shared" si="18"/>
        <v>6888.7314500000002</v>
      </c>
      <c r="X304" s="17">
        <f t="shared" si="19"/>
        <v>6888.7314500000002</v>
      </c>
    </row>
    <row r="305" spans="1:24" ht="14.45" customHeight="1" x14ac:dyDescent="0.25">
      <c r="A305" s="2" t="s">
        <v>5</v>
      </c>
      <c r="B305" s="2" t="s">
        <v>148</v>
      </c>
      <c r="C305" s="11">
        <v>22966.699329999999</v>
      </c>
      <c r="D305" s="11">
        <v>0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22966.699329999999</v>
      </c>
      <c r="P305" s="11">
        <v>0</v>
      </c>
      <c r="Q305" s="11">
        <v>0</v>
      </c>
      <c r="R305" s="11">
        <v>0</v>
      </c>
      <c r="S305" s="11">
        <v>0</v>
      </c>
      <c r="T305" s="52">
        <f t="shared" si="16"/>
        <v>0</v>
      </c>
      <c r="U305" s="16" t="str">
        <f t="shared" si="17"/>
        <v>L19502-GDS Regulated CAD RGU</v>
      </c>
      <c r="V305" s="15" t="s">
        <v>278</v>
      </c>
      <c r="W305" s="17">
        <f t="shared" si="18"/>
        <v>22966.699329999999</v>
      </c>
      <c r="X305" s="17">
        <f t="shared" si="19"/>
        <v>22966.699329999999</v>
      </c>
    </row>
    <row r="306" spans="1:24" ht="14.45" customHeight="1" x14ac:dyDescent="0.25">
      <c r="A306" s="2" t="s">
        <v>5</v>
      </c>
      <c r="B306" s="2" t="s">
        <v>152</v>
      </c>
      <c r="C306" s="11">
        <v>2029976.42151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2029976.42151</v>
      </c>
      <c r="P306" s="11">
        <v>0</v>
      </c>
      <c r="Q306" s="11">
        <v>0</v>
      </c>
      <c r="R306" s="11">
        <v>0</v>
      </c>
      <c r="S306" s="11">
        <v>0</v>
      </c>
      <c r="T306" s="52">
        <f t="shared" si="16"/>
        <v>0</v>
      </c>
      <c r="U306" s="16" t="str">
        <f t="shared" si="17"/>
        <v>L19502-GDS Regulated CAD RGU</v>
      </c>
      <c r="V306" s="15" t="s">
        <v>279</v>
      </c>
      <c r="W306" s="17">
        <f t="shared" si="18"/>
        <v>2029976.42151</v>
      </c>
      <c r="X306" s="17">
        <f t="shared" si="19"/>
        <v>2029976.42151</v>
      </c>
    </row>
    <row r="307" spans="1:24" ht="14.45" customHeight="1" x14ac:dyDescent="0.25">
      <c r="A307" s="2" t="s">
        <v>5</v>
      </c>
      <c r="B307" s="2" t="s">
        <v>153</v>
      </c>
      <c r="C307" s="11">
        <v>985380.44708000007</v>
      </c>
      <c r="D307" s="11">
        <v>0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985380.44708000007</v>
      </c>
      <c r="P307" s="11">
        <v>0</v>
      </c>
      <c r="Q307" s="11">
        <v>0</v>
      </c>
      <c r="R307" s="11">
        <v>0</v>
      </c>
      <c r="S307" s="11">
        <v>0</v>
      </c>
      <c r="T307" s="52">
        <f t="shared" si="16"/>
        <v>0</v>
      </c>
      <c r="U307" s="16" t="str">
        <f t="shared" si="17"/>
        <v>L19502-GDS Regulated CAD RGU</v>
      </c>
      <c r="V307" s="15" t="s">
        <v>279</v>
      </c>
      <c r="W307" s="17">
        <f t="shared" si="18"/>
        <v>985380.44708000007</v>
      </c>
      <c r="X307" s="17">
        <f t="shared" si="19"/>
        <v>985380.44708000007</v>
      </c>
    </row>
    <row r="308" spans="1:24" ht="14.45" customHeight="1" x14ac:dyDescent="0.25">
      <c r="A308" s="2" t="s">
        <v>5</v>
      </c>
      <c r="B308" s="2" t="s">
        <v>154</v>
      </c>
      <c r="C308" s="11">
        <v>22740.275399999999</v>
      </c>
      <c r="D308" s="11">
        <v>0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1">
        <v>0</v>
      </c>
      <c r="N308" s="11">
        <v>0</v>
      </c>
      <c r="O308" s="11">
        <v>22740.275399999999</v>
      </c>
      <c r="P308" s="11">
        <v>0</v>
      </c>
      <c r="Q308" s="11">
        <v>0</v>
      </c>
      <c r="R308" s="11">
        <v>0</v>
      </c>
      <c r="S308" s="11">
        <v>0</v>
      </c>
      <c r="T308" s="52">
        <f t="shared" si="16"/>
        <v>0</v>
      </c>
      <c r="U308" s="16" t="str">
        <f t="shared" si="17"/>
        <v>L19502-GDS Regulated CAD RGU</v>
      </c>
      <c r="V308" s="15" t="s">
        <v>279</v>
      </c>
      <c r="W308" s="17">
        <f t="shared" si="18"/>
        <v>22740.275399999999</v>
      </c>
      <c r="X308" s="17">
        <f t="shared" si="19"/>
        <v>22740.275399999999</v>
      </c>
    </row>
    <row r="309" spans="1:24" ht="14.45" customHeight="1" x14ac:dyDescent="0.25">
      <c r="A309" s="2" t="s">
        <v>5</v>
      </c>
      <c r="B309" s="2" t="s">
        <v>155</v>
      </c>
      <c r="C309" s="11">
        <v>258289.82241000002</v>
      </c>
      <c r="D309" s="11">
        <v>0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258289.82241000002</v>
      </c>
      <c r="P309" s="11">
        <v>0</v>
      </c>
      <c r="Q309" s="11">
        <v>0</v>
      </c>
      <c r="R309" s="11">
        <v>0</v>
      </c>
      <c r="S309" s="11">
        <v>0</v>
      </c>
      <c r="T309" s="52">
        <f t="shared" si="16"/>
        <v>0</v>
      </c>
      <c r="U309" s="16" t="str">
        <f t="shared" si="17"/>
        <v>L19502-GDS Regulated CAD RGU</v>
      </c>
      <c r="V309" s="15" t="s">
        <v>279</v>
      </c>
      <c r="W309" s="17">
        <f t="shared" si="18"/>
        <v>258289.82241000002</v>
      </c>
      <c r="X309" s="17">
        <f t="shared" si="19"/>
        <v>258289.82241000002</v>
      </c>
    </row>
    <row r="310" spans="1:24" ht="14.45" customHeight="1" x14ac:dyDescent="0.25">
      <c r="A310" s="2" t="s">
        <v>5</v>
      </c>
      <c r="B310" s="2" t="s">
        <v>156</v>
      </c>
      <c r="C310" s="11">
        <v>954036.91726000025</v>
      </c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270707.10726000002</v>
      </c>
      <c r="P310" s="11">
        <v>0</v>
      </c>
      <c r="Q310" s="11">
        <v>0</v>
      </c>
      <c r="R310" s="11">
        <v>0</v>
      </c>
      <c r="S310" s="11">
        <v>0</v>
      </c>
      <c r="T310" s="52">
        <f t="shared" si="16"/>
        <v>683329.81000000029</v>
      </c>
      <c r="U310" s="16" t="str">
        <f t="shared" si="17"/>
        <v>L19502-GDS Regulated CAD RGU</v>
      </c>
      <c r="V310" s="15" t="s">
        <v>279</v>
      </c>
      <c r="W310" s="17">
        <f t="shared" si="18"/>
        <v>954036.91726000025</v>
      </c>
      <c r="X310" s="17">
        <f t="shared" si="19"/>
        <v>270707.10726000002</v>
      </c>
    </row>
    <row r="311" spans="1:24" ht="14.45" customHeight="1" x14ac:dyDescent="0.25">
      <c r="A311" s="2" t="s">
        <v>5</v>
      </c>
      <c r="B311" s="2" t="s">
        <v>157</v>
      </c>
      <c r="C311" s="11">
        <v>18792.881489999996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18792.881489999996</v>
      </c>
      <c r="P311" s="11">
        <v>0</v>
      </c>
      <c r="Q311" s="11">
        <v>0</v>
      </c>
      <c r="R311" s="11">
        <v>0</v>
      </c>
      <c r="S311" s="11">
        <v>0</v>
      </c>
      <c r="T311" s="52">
        <f t="shared" si="16"/>
        <v>0</v>
      </c>
      <c r="U311" s="16" t="str">
        <f t="shared" si="17"/>
        <v>L19502-GDS Regulated CAD RGU</v>
      </c>
      <c r="V311" s="15" t="s">
        <v>279</v>
      </c>
      <c r="W311" s="17">
        <f t="shared" si="18"/>
        <v>18792.881489999996</v>
      </c>
      <c r="X311" s="17">
        <f t="shared" si="19"/>
        <v>18792.881489999996</v>
      </c>
    </row>
    <row r="312" spans="1:24" ht="14.45" customHeight="1" x14ac:dyDescent="0.25">
      <c r="A312" s="2" t="s">
        <v>5</v>
      </c>
      <c r="B312" s="2" t="s">
        <v>158</v>
      </c>
      <c r="C312" s="11">
        <v>113149.24849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113149.24849</v>
      </c>
      <c r="P312" s="11">
        <v>0</v>
      </c>
      <c r="Q312" s="11">
        <v>0</v>
      </c>
      <c r="R312" s="11">
        <v>0</v>
      </c>
      <c r="S312" s="11">
        <v>0</v>
      </c>
      <c r="T312" s="52">
        <f t="shared" si="16"/>
        <v>0</v>
      </c>
      <c r="U312" s="16" t="str">
        <f t="shared" si="17"/>
        <v>L19502-GDS Regulated CAD RGU</v>
      </c>
      <c r="V312" s="15" t="s">
        <v>279</v>
      </c>
      <c r="W312" s="17">
        <f t="shared" si="18"/>
        <v>113149.24849</v>
      </c>
      <c r="X312" s="17">
        <f t="shared" si="19"/>
        <v>113149.24849</v>
      </c>
    </row>
    <row r="313" spans="1:24" ht="14.45" customHeight="1" x14ac:dyDescent="0.25">
      <c r="A313" s="2" t="s">
        <v>5</v>
      </c>
      <c r="B313" s="2" t="s">
        <v>159</v>
      </c>
      <c r="C313" s="11">
        <v>303206.69803999999</v>
      </c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303206.69803999999</v>
      </c>
      <c r="P313" s="11">
        <v>0</v>
      </c>
      <c r="Q313" s="11">
        <v>0</v>
      </c>
      <c r="R313" s="11">
        <v>0</v>
      </c>
      <c r="S313" s="11">
        <v>0</v>
      </c>
      <c r="T313" s="52">
        <f t="shared" si="16"/>
        <v>0</v>
      </c>
      <c r="U313" s="16" t="str">
        <f t="shared" si="17"/>
        <v>L19502-GDS Regulated CAD RGU</v>
      </c>
      <c r="V313" s="15" t="s">
        <v>279</v>
      </c>
      <c r="W313" s="17">
        <f t="shared" si="18"/>
        <v>303206.69803999999</v>
      </c>
      <c r="X313" s="17">
        <f t="shared" si="19"/>
        <v>303206.69803999999</v>
      </c>
    </row>
    <row r="314" spans="1:24" ht="14.45" customHeight="1" x14ac:dyDescent="0.25">
      <c r="A314" s="2" t="s">
        <v>5</v>
      </c>
      <c r="B314" s="2" t="s">
        <v>160</v>
      </c>
      <c r="C314" s="11">
        <v>286773.14327</v>
      </c>
      <c r="D314" s="11">
        <v>0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286773.14327</v>
      </c>
      <c r="P314" s="11">
        <v>0</v>
      </c>
      <c r="Q314" s="11">
        <v>0</v>
      </c>
      <c r="R314" s="11">
        <v>0</v>
      </c>
      <c r="S314" s="11">
        <v>0</v>
      </c>
      <c r="T314" s="52">
        <f t="shared" si="16"/>
        <v>0</v>
      </c>
      <c r="U314" s="16" t="str">
        <f t="shared" si="17"/>
        <v>L19502-GDS Regulated CAD RGU</v>
      </c>
      <c r="V314" s="15" t="s">
        <v>279</v>
      </c>
      <c r="W314" s="17">
        <f t="shared" si="18"/>
        <v>286773.14327</v>
      </c>
      <c r="X314" s="17">
        <f t="shared" si="19"/>
        <v>286773.14327</v>
      </c>
    </row>
    <row r="315" spans="1:24" ht="14.45" customHeight="1" x14ac:dyDescent="0.25">
      <c r="A315" s="2" t="s">
        <v>5</v>
      </c>
      <c r="B315" s="2" t="s">
        <v>161</v>
      </c>
      <c r="C315" s="11">
        <v>163648.89155</v>
      </c>
      <c r="D315" s="11">
        <v>0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163648.89155</v>
      </c>
      <c r="P315" s="11">
        <v>0</v>
      </c>
      <c r="Q315" s="11">
        <v>0</v>
      </c>
      <c r="R315" s="11">
        <v>0</v>
      </c>
      <c r="S315" s="11">
        <v>0</v>
      </c>
      <c r="T315" s="52">
        <f t="shared" si="16"/>
        <v>0</v>
      </c>
      <c r="U315" s="16" t="str">
        <f t="shared" si="17"/>
        <v>L19502-GDS Regulated CAD RGU</v>
      </c>
      <c r="V315" s="15" t="s">
        <v>279</v>
      </c>
      <c r="W315" s="17">
        <f t="shared" si="18"/>
        <v>163648.89155</v>
      </c>
      <c r="X315" s="17">
        <f t="shared" si="19"/>
        <v>163648.89155</v>
      </c>
    </row>
    <row r="316" spans="1:24" ht="14.45" customHeight="1" x14ac:dyDescent="0.25">
      <c r="A316" s="2" t="s">
        <v>5</v>
      </c>
      <c r="B316" s="2" t="s">
        <v>162</v>
      </c>
      <c r="C316" s="11">
        <v>163736.95209000001</v>
      </c>
      <c r="D316" s="11">
        <v>0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163736.95209000001</v>
      </c>
      <c r="P316" s="11">
        <v>0</v>
      </c>
      <c r="Q316" s="11">
        <v>0</v>
      </c>
      <c r="R316" s="11">
        <v>0</v>
      </c>
      <c r="S316" s="11">
        <v>0</v>
      </c>
      <c r="T316" s="52">
        <f t="shared" si="16"/>
        <v>0</v>
      </c>
      <c r="U316" s="16" t="str">
        <f t="shared" si="17"/>
        <v>L19502-GDS Regulated CAD RGU</v>
      </c>
      <c r="V316" s="15" t="s">
        <v>279</v>
      </c>
      <c r="W316" s="17">
        <f t="shared" si="18"/>
        <v>163736.95209000001</v>
      </c>
      <c r="X316" s="17">
        <f t="shared" si="19"/>
        <v>163736.95209000001</v>
      </c>
    </row>
    <row r="317" spans="1:24" ht="14.45" customHeight="1" x14ac:dyDescent="0.25">
      <c r="A317" s="2" t="s">
        <v>5</v>
      </c>
      <c r="B317" s="2" t="s">
        <v>163</v>
      </c>
      <c r="C317" s="11">
        <v>205295.86455</v>
      </c>
      <c r="D317" s="11">
        <v>0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159279.70454999999</v>
      </c>
      <c r="P317" s="11">
        <v>0</v>
      </c>
      <c r="Q317" s="11">
        <v>0</v>
      </c>
      <c r="R317" s="11">
        <v>0</v>
      </c>
      <c r="S317" s="11">
        <v>0</v>
      </c>
      <c r="T317" s="52">
        <f t="shared" si="16"/>
        <v>46016.160000000003</v>
      </c>
      <c r="U317" s="16" t="str">
        <f t="shared" si="17"/>
        <v>L19502-GDS Regulated CAD RGU</v>
      </c>
      <c r="V317" s="15" t="s">
        <v>280</v>
      </c>
      <c r="W317" s="17">
        <f t="shared" si="18"/>
        <v>205295.86455</v>
      </c>
      <c r="X317" s="17">
        <f t="shared" si="19"/>
        <v>159279.70454999999</v>
      </c>
    </row>
    <row r="318" spans="1:24" ht="14.45" customHeight="1" x14ac:dyDescent="0.25">
      <c r="A318" s="2" t="s">
        <v>5</v>
      </c>
      <c r="B318" s="2" t="s">
        <v>164</v>
      </c>
      <c r="C318" s="11">
        <v>477503.65183000005</v>
      </c>
      <c r="D318" s="11">
        <v>0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440859.44183000003</v>
      </c>
      <c r="P318" s="11">
        <v>0</v>
      </c>
      <c r="Q318" s="11">
        <v>0</v>
      </c>
      <c r="R318" s="11">
        <v>0</v>
      </c>
      <c r="S318" s="11">
        <v>0</v>
      </c>
      <c r="T318" s="52">
        <f t="shared" si="16"/>
        <v>36644.210000000021</v>
      </c>
      <c r="U318" s="16" t="str">
        <f t="shared" si="17"/>
        <v>L19502-GDS Regulated CAD RGU</v>
      </c>
      <c r="V318" s="15" t="s">
        <v>280</v>
      </c>
      <c r="W318" s="17">
        <f t="shared" si="18"/>
        <v>477503.65183000005</v>
      </c>
      <c r="X318" s="17">
        <f t="shared" si="19"/>
        <v>440859.44183000003</v>
      </c>
    </row>
    <row r="319" spans="1:24" ht="14.45" customHeight="1" x14ac:dyDescent="0.25">
      <c r="A319" s="2" t="s">
        <v>5</v>
      </c>
      <c r="B319" s="2" t="s">
        <v>165</v>
      </c>
      <c r="C319" s="11">
        <v>549194.98294000002</v>
      </c>
      <c r="D319" s="11">
        <v>0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549194.98294000002</v>
      </c>
      <c r="P319" s="11">
        <v>0</v>
      </c>
      <c r="Q319" s="11">
        <v>0</v>
      </c>
      <c r="R319" s="11">
        <v>0</v>
      </c>
      <c r="S319" s="11">
        <v>0</v>
      </c>
      <c r="T319" s="52">
        <f t="shared" si="16"/>
        <v>0</v>
      </c>
      <c r="U319" s="16" t="str">
        <f t="shared" si="17"/>
        <v>L19502-GDS Regulated CAD RGU</v>
      </c>
      <c r="V319" s="15" t="s">
        <v>280</v>
      </c>
      <c r="W319" s="17">
        <f t="shared" si="18"/>
        <v>549194.98294000002</v>
      </c>
      <c r="X319" s="17">
        <f t="shared" si="19"/>
        <v>549194.98294000002</v>
      </c>
    </row>
    <row r="320" spans="1:24" ht="14.45" customHeight="1" x14ac:dyDescent="0.25">
      <c r="A320" s="2" t="s">
        <v>5</v>
      </c>
      <c r="B320" s="2" t="s">
        <v>166</v>
      </c>
      <c r="C320" s="11">
        <v>-38624.995200000005</v>
      </c>
      <c r="D320" s="11">
        <v>0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-38624.995200000005</v>
      </c>
      <c r="P320" s="11">
        <v>0</v>
      </c>
      <c r="Q320" s="11">
        <v>0</v>
      </c>
      <c r="R320" s="11">
        <v>0</v>
      </c>
      <c r="S320" s="11">
        <v>0</v>
      </c>
      <c r="T320" s="52">
        <f t="shared" si="16"/>
        <v>0</v>
      </c>
      <c r="U320" s="16" t="str">
        <f t="shared" si="17"/>
        <v>L19502-GDS Regulated CAD RGU</v>
      </c>
      <c r="V320" s="15" t="s">
        <v>280</v>
      </c>
      <c r="W320" s="17">
        <f t="shared" si="18"/>
        <v>-38624.995200000005</v>
      </c>
      <c r="X320" s="17">
        <f t="shared" si="19"/>
        <v>-38624.995200000005</v>
      </c>
    </row>
    <row r="321" spans="1:24" ht="14.45" customHeight="1" x14ac:dyDescent="0.25">
      <c r="A321" s="2" t="s">
        <v>5</v>
      </c>
      <c r="B321" s="2" t="s">
        <v>167</v>
      </c>
      <c r="C321" s="11">
        <v>391130.73556</v>
      </c>
      <c r="D321" s="11">
        <v>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391130.73556</v>
      </c>
      <c r="P321" s="11">
        <v>0</v>
      </c>
      <c r="Q321" s="11">
        <v>0</v>
      </c>
      <c r="R321" s="11">
        <v>0</v>
      </c>
      <c r="S321" s="11">
        <v>0</v>
      </c>
      <c r="T321" s="52">
        <f t="shared" si="16"/>
        <v>0</v>
      </c>
      <c r="U321" s="16" t="str">
        <f t="shared" si="17"/>
        <v>L19502-GDS Regulated CAD RGU</v>
      </c>
      <c r="V321" s="15" t="s">
        <v>280</v>
      </c>
      <c r="W321" s="17">
        <f t="shared" si="18"/>
        <v>391130.73556</v>
      </c>
      <c r="X321" s="17">
        <f t="shared" si="19"/>
        <v>391130.73556</v>
      </c>
    </row>
    <row r="322" spans="1:24" ht="14.45" customHeight="1" x14ac:dyDescent="0.25">
      <c r="A322" s="2" t="s">
        <v>5</v>
      </c>
      <c r="B322" s="2" t="s">
        <v>168</v>
      </c>
      <c r="C322" s="11">
        <v>446792.86508000002</v>
      </c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446792.86508000002</v>
      </c>
      <c r="P322" s="11">
        <v>0</v>
      </c>
      <c r="Q322" s="11">
        <v>0</v>
      </c>
      <c r="R322" s="11">
        <v>0</v>
      </c>
      <c r="S322" s="11">
        <v>0</v>
      </c>
      <c r="T322" s="52">
        <f t="shared" si="16"/>
        <v>0</v>
      </c>
      <c r="U322" s="16" t="str">
        <f t="shared" si="17"/>
        <v>L19502-GDS Regulated CAD RGU</v>
      </c>
      <c r="V322" s="15" t="s">
        <v>280</v>
      </c>
      <c r="W322" s="17">
        <f t="shared" si="18"/>
        <v>446792.86508000002</v>
      </c>
      <c r="X322" s="17">
        <f t="shared" si="19"/>
        <v>446792.86508000002</v>
      </c>
    </row>
    <row r="323" spans="1:24" ht="14.45" customHeight="1" x14ac:dyDescent="0.25">
      <c r="A323" s="2" t="s">
        <v>5</v>
      </c>
      <c r="B323" s="2" t="s">
        <v>169</v>
      </c>
      <c r="C323" s="11">
        <v>30271.295249999999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30271.295249999999</v>
      </c>
      <c r="P323" s="11">
        <v>0</v>
      </c>
      <c r="Q323" s="11">
        <v>0</v>
      </c>
      <c r="R323" s="11">
        <v>0</v>
      </c>
      <c r="S323" s="11">
        <v>0</v>
      </c>
      <c r="T323" s="52">
        <f t="shared" si="16"/>
        <v>0</v>
      </c>
      <c r="U323" s="16" t="str">
        <f t="shared" si="17"/>
        <v>L19502-GDS Regulated CAD RGU</v>
      </c>
      <c r="V323" s="15" t="s">
        <v>280</v>
      </c>
      <c r="W323" s="17">
        <f t="shared" si="18"/>
        <v>30271.295249999999</v>
      </c>
      <c r="X323" s="17">
        <f t="shared" si="19"/>
        <v>30271.295249999999</v>
      </c>
    </row>
    <row r="324" spans="1:24" ht="14.45" customHeight="1" x14ac:dyDescent="0.25">
      <c r="A324" s="2" t="s">
        <v>5</v>
      </c>
      <c r="B324" s="2" t="s">
        <v>170</v>
      </c>
      <c r="C324" s="11">
        <v>554465.64907000004</v>
      </c>
      <c r="D324" s="11">
        <v>0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266138.66907</v>
      </c>
      <c r="P324" s="11">
        <v>0</v>
      </c>
      <c r="Q324" s="11">
        <v>0</v>
      </c>
      <c r="R324" s="11">
        <v>0</v>
      </c>
      <c r="S324" s="11">
        <v>0</v>
      </c>
      <c r="T324" s="52">
        <f t="shared" si="16"/>
        <v>288326.98000000004</v>
      </c>
      <c r="U324" s="16" t="str">
        <f t="shared" si="17"/>
        <v>L19502-GDS Regulated CAD RGU</v>
      </c>
      <c r="V324" s="15" t="s">
        <v>280</v>
      </c>
      <c r="W324" s="17">
        <f t="shared" si="18"/>
        <v>554465.64907000004</v>
      </c>
      <c r="X324" s="17">
        <f t="shared" si="19"/>
        <v>266138.66907</v>
      </c>
    </row>
    <row r="325" spans="1:24" ht="14.45" customHeight="1" x14ac:dyDescent="0.25">
      <c r="A325" s="2" t="s">
        <v>5</v>
      </c>
      <c r="B325" s="2" t="s">
        <v>171</v>
      </c>
      <c r="C325" s="11">
        <v>64295.49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-466.2</v>
      </c>
      <c r="R325" s="11">
        <v>0</v>
      </c>
      <c r="S325" s="11">
        <v>0</v>
      </c>
      <c r="T325" s="52">
        <f t="shared" si="16"/>
        <v>64761.689999999995</v>
      </c>
      <c r="U325" s="16" t="str">
        <f t="shared" si="17"/>
        <v>L19502-GDS Regulated CAD RGU</v>
      </c>
      <c r="V325" s="15" t="s">
        <v>280</v>
      </c>
      <c r="W325" s="17">
        <f t="shared" si="18"/>
        <v>64295.49</v>
      </c>
      <c r="X325" s="17">
        <f t="shared" si="19"/>
        <v>-466.2</v>
      </c>
    </row>
    <row r="326" spans="1:24" ht="14.45" customHeight="1" x14ac:dyDescent="0.25">
      <c r="A326" s="2" t="s">
        <v>5</v>
      </c>
      <c r="B326" s="2" t="s">
        <v>174</v>
      </c>
      <c r="C326" s="11">
        <v>71398.42</v>
      </c>
      <c r="D326" s="11">
        <v>0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  <c r="S326" s="11">
        <v>0</v>
      </c>
      <c r="T326" s="52">
        <f t="shared" si="16"/>
        <v>71398.42</v>
      </c>
      <c r="U326" s="16" t="str">
        <f t="shared" si="17"/>
        <v>L19502-GDS Regulated CAD RGU</v>
      </c>
      <c r="V326" s="15" t="s">
        <v>280</v>
      </c>
      <c r="W326" s="17">
        <f t="shared" si="18"/>
        <v>71398.42</v>
      </c>
      <c r="X326" s="17">
        <f t="shared" si="19"/>
        <v>0</v>
      </c>
    </row>
    <row r="327" spans="1:24" ht="14.45" customHeight="1" x14ac:dyDescent="0.25">
      <c r="A327" s="2" t="s">
        <v>5</v>
      </c>
      <c r="B327" s="2" t="s">
        <v>181</v>
      </c>
      <c r="C327" s="11">
        <v>319262.84935000003</v>
      </c>
      <c r="D327" s="11">
        <v>0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319262.84935000003</v>
      </c>
      <c r="P327" s="11">
        <v>0</v>
      </c>
      <c r="Q327" s="11">
        <v>0</v>
      </c>
      <c r="R327" s="11">
        <v>0</v>
      </c>
      <c r="S327" s="11">
        <v>0</v>
      </c>
      <c r="T327" s="52">
        <f t="shared" si="16"/>
        <v>0</v>
      </c>
      <c r="U327" s="16" t="str">
        <f t="shared" si="17"/>
        <v>L19502-GDS Regulated CAD RGU</v>
      </c>
      <c r="V327" s="15" t="s">
        <v>280</v>
      </c>
      <c r="W327" s="17">
        <f t="shared" si="18"/>
        <v>319262.84935000003</v>
      </c>
      <c r="X327" s="17">
        <f t="shared" si="19"/>
        <v>319262.84935000003</v>
      </c>
    </row>
    <row r="328" spans="1:24" ht="14.45" customHeight="1" x14ac:dyDescent="0.25">
      <c r="A328" s="2" t="s">
        <v>5</v>
      </c>
      <c r="B328" s="2" t="s">
        <v>182</v>
      </c>
      <c r="C328" s="11">
        <v>388101.14836580842</v>
      </c>
      <c r="D328" s="11">
        <v>0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372850.78836580843</v>
      </c>
      <c r="P328" s="11">
        <v>0</v>
      </c>
      <c r="Q328" s="11">
        <v>0</v>
      </c>
      <c r="R328" s="11">
        <v>0</v>
      </c>
      <c r="S328" s="11">
        <v>0</v>
      </c>
      <c r="T328" s="52">
        <f t="shared" si="16"/>
        <v>15250.359999999986</v>
      </c>
      <c r="U328" s="16" t="str">
        <f t="shared" si="17"/>
        <v>L19502-GDS Regulated CAD RGU</v>
      </c>
      <c r="V328" s="15" t="s">
        <v>280</v>
      </c>
      <c r="W328" s="17">
        <f t="shared" si="18"/>
        <v>388101.14836580842</v>
      </c>
      <c r="X328" s="17">
        <f t="shared" si="19"/>
        <v>372850.78836580843</v>
      </c>
    </row>
    <row r="329" spans="1:24" ht="14.45" customHeight="1" x14ac:dyDescent="0.25">
      <c r="A329" s="2" t="s">
        <v>5</v>
      </c>
      <c r="B329" s="2" t="s">
        <v>183</v>
      </c>
      <c r="C329" s="11">
        <v>1150090.7786717352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1150090.7786717352</v>
      </c>
      <c r="P329" s="11">
        <v>0</v>
      </c>
      <c r="Q329" s="11">
        <v>0</v>
      </c>
      <c r="R329" s="11">
        <v>0</v>
      </c>
      <c r="S329" s="11">
        <v>0</v>
      </c>
      <c r="T329" s="52">
        <f t="shared" si="16"/>
        <v>0</v>
      </c>
      <c r="U329" s="16" t="str">
        <f t="shared" si="17"/>
        <v>L19502-GDS Regulated CAD RGU</v>
      </c>
      <c r="V329" s="15" t="s">
        <v>280</v>
      </c>
      <c r="W329" s="17">
        <f t="shared" si="18"/>
        <v>1150090.7786717352</v>
      </c>
      <c r="X329" s="17">
        <f t="shared" si="19"/>
        <v>1150090.7786717352</v>
      </c>
    </row>
    <row r="330" spans="1:24" x14ac:dyDescent="0.25">
      <c r="A330" s="2" t="s">
        <v>5</v>
      </c>
      <c r="B330" s="2" t="s">
        <v>184</v>
      </c>
      <c r="C330" s="11">
        <v>2271599.2132544937</v>
      </c>
      <c r="D330" s="11">
        <v>0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2284718.5632544933</v>
      </c>
      <c r="P330" s="11">
        <v>0</v>
      </c>
      <c r="Q330" s="11">
        <v>0</v>
      </c>
      <c r="R330" s="11">
        <v>0</v>
      </c>
      <c r="S330" s="11">
        <v>0</v>
      </c>
      <c r="T330" s="52">
        <f t="shared" ref="T330:T393" si="20">SUM(C330:N330)-SUM(O330:S330)</f>
        <v>-13119.349999999627</v>
      </c>
      <c r="U330" s="16" t="str">
        <f t="shared" ref="U330:U393" si="21">A330</f>
        <v>L19502-GDS Regulated CAD RGU</v>
      </c>
      <c r="V330" s="15" t="s">
        <v>281</v>
      </c>
      <c r="W330" s="17">
        <f t="shared" ref="W330:W393" si="22">SUM(C330:N330)</f>
        <v>2271599.2132544937</v>
      </c>
      <c r="X330" s="17">
        <f t="shared" ref="X330:X393" si="23">SUM(O330:S330)</f>
        <v>2284718.5632544933</v>
      </c>
    </row>
    <row r="331" spans="1:24" ht="14.45" customHeight="1" x14ac:dyDescent="0.25">
      <c r="A331" s="2" t="s">
        <v>5</v>
      </c>
      <c r="B331" s="2" t="s">
        <v>185</v>
      </c>
      <c r="C331" s="11">
        <v>539183.1054395989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539183.1054395989</v>
      </c>
      <c r="P331" s="11">
        <v>0</v>
      </c>
      <c r="Q331" s="11">
        <v>0</v>
      </c>
      <c r="R331" s="11">
        <v>0</v>
      </c>
      <c r="S331" s="11">
        <v>0</v>
      </c>
      <c r="T331" s="52">
        <f t="shared" si="20"/>
        <v>0</v>
      </c>
      <c r="U331" s="16" t="str">
        <f t="shared" si="21"/>
        <v>L19502-GDS Regulated CAD RGU</v>
      </c>
      <c r="V331" s="15" t="s">
        <v>281</v>
      </c>
      <c r="W331" s="17">
        <f t="shared" si="22"/>
        <v>539183.1054395989</v>
      </c>
      <c r="X331" s="17">
        <f t="shared" si="23"/>
        <v>539183.1054395989</v>
      </c>
    </row>
    <row r="332" spans="1:24" ht="14.45" customHeight="1" x14ac:dyDescent="0.25">
      <c r="A332" s="2" t="s">
        <v>5</v>
      </c>
      <c r="B332" s="2" t="s">
        <v>186</v>
      </c>
      <c r="C332" s="11">
        <v>2325747.0179399997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2325747.0179399997</v>
      </c>
      <c r="P332" s="11">
        <v>0</v>
      </c>
      <c r="Q332" s="11">
        <v>0</v>
      </c>
      <c r="R332" s="11">
        <v>0</v>
      </c>
      <c r="S332" s="11">
        <v>0</v>
      </c>
      <c r="T332" s="52">
        <f t="shared" si="20"/>
        <v>0</v>
      </c>
      <c r="U332" s="16" t="str">
        <f t="shared" si="21"/>
        <v>L19502-GDS Regulated CAD RGU</v>
      </c>
      <c r="V332" s="15" t="s">
        <v>281</v>
      </c>
      <c r="W332" s="17">
        <f t="shared" si="22"/>
        <v>2325747.0179399997</v>
      </c>
      <c r="X332" s="17">
        <f t="shared" si="23"/>
        <v>2325747.0179399997</v>
      </c>
    </row>
    <row r="333" spans="1:24" ht="14.45" customHeight="1" x14ac:dyDescent="0.25">
      <c r="A333" s="2" t="s">
        <v>5</v>
      </c>
      <c r="B333" s="2" t="s">
        <v>187</v>
      </c>
      <c r="C333" s="11">
        <v>345083.52479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1">
        <v>345083.52479</v>
      </c>
      <c r="P333" s="11">
        <v>0</v>
      </c>
      <c r="Q333" s="11">
        <v>0</v>
      </c>
      <c r="R333" s="11">
        <v>0</v>
      </c>
      <c r="S333" s="11">
        <v>0</v>
      </c>
      <c r="T333" s="52">
        <f t="shared" si="20"/>
        <v>0</v>
      </c>
      <c r="U333" s="16" t="str">
        <f t="shared" si="21"/>
        <v>L19502-GDS Regulated CAD RGU</v>
      </c>
      <c r="V333" s="15" t="s">
        <v>281</v>
      </c>
      <c r="W333" s="17">
        <f t="shared" si="22"/>
        <v>345083.52479</v>
      </c>
      <c r="X333" s="17">
        <f t="shared" si="23"/>
        <v>345083.52479</v>
      </c>
    </row>
    <row r="334" spans="1:24" ht="14.45" customHeight="1" x14ac:dyDescent="0.25">
      <c r="A334" s="2" t="s">
        <v>5</v>
      </c>
      <c r="B334" s="2" t="s">
        <v>188</v>
      </c>
      <c r="C334" s="11">
        <v>203507.7197800001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229419.94978</v>
      </c>
      <c r="P334" s="11">
        <v>0</v>
      </c>
      <c r="Q334" s="11">
        <v>-35934.129999999997</v>
      </c>
      <c r="R334" s="11">
        <v>0</v>
      </c>
      <c r="S334" s="11">
        <v>0</v>
      </c>
      <c r="T334" s="52">
        <f t="shared" si="20"/>
        <v>10021.900000000111</v>
      </c>
      <c r="U334" s="16" t="str">
        <f t="shared" si="21"/>
        <v>L19502-GDS Regulated CAD RGU</v>
      </c>
      <c r="V334" s="15" t="s">
        <v>281</v>
      </c>
      <c r="W334" s="17">
        <f t="shared" si="22"/>
        <v>203507.7197800001</v>
      </c>
      <c r="X334" s="17">
        <f t="shared" si="23"/>
        <v>193485.81977999999</v>
      </c>
    </row>
    <row r="335" spans="1:24" ht="14.45" customHeight="1" x14ac:dyDescent="0.25">
      <c r="A335" s="2" t="s">
        <v>5</v>
      </c>
      <c r="B335" s="2" t="s">
        <v>189</v>
      </c>
      <c r="C335" s="11">
        <v>175153.56010000003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179375.02010000002</v>
      </c>
      <c r="P335" s="11">
        <v>0</v>
      </c>
      <c r="Q335" s="11">
        <v>-4221.46</v>
      </c>
      <c r="R335" s="11">
        <v>0</v>
      </c>
      <c r="S335" s="11">
        <v>0</v>
      </c>
      <c r="T335" s="52">
        <f t="shared" si="20"/>
        <v>0</v>
      </c>
      <c r="U335" s="16" t="str">
        <f t="shared" si="21"/>
        <v>L19502-GDS Regulated CAD RGU</v>
      </c>
      <c r="V335" s="15" t="s">
        <v>281</v>
      </c>
      <c r="W335" s="17">
        <f t="shared" si="22"/>
        <v>175153.56010000003</v>
      </c>
      <c r="X335" s="17">
        <f t="shared" si="23"/>
        <v>175153.56010000003</v>
      </c>
    </row>
    <row r="336" spans="1:24" ht="14.45" customHeight="1" x14ac:dyDescent="0.25">
      <c r="A336" s="2" t="s">
        <v>5</v>
      </c>
      <c r="B336" s="2" t="s">
        <v>190</v>
      </c>
      <c r="C336" s="11">
        <v>7877.0242399999988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7877.0242399999988</v>
      </c>
      <c r="P336" s="11">
        <v>0</v>
      </c>
      <c r="Q336" s="11">
        <v>0</v>
      </c>
      <c r="R336" s="11">
        <v>0</v>
      </c>
      <c r="S336" s="11">
        <v>0</v>
      </c>
      <c r="T336" s="52">
        <f t="shared" si="20"/>
        <v>0</v>
      </c>
      <c r="U336" s="16" t="str">
        <f t="shared" si="21"/>
        <v>L19502-GDS Regulated CAD RGU</v>
      </c>
      <c r="V336" s="15" t="s">
        <v>281</v>
      </c>
      <c r="W336" s="17">
        <f t="shared" si="22"/>
        <v>7877.0242399999988</v>
      </c>
      <c r="X336" s="17">
        <f t="shared" si="23"/>
        <v>7877.0242399999988</v>
      </c>
    </row>
    <row r="337" spans="1:24" ht="14.45" customHeight="1" x14ac:dyDescent="0.25">
      <c r="A337" s="2" t="s">
        <v>5</v>
      </c>
      <c r="B337" s="2" t="s">
        <v>191</v>
      </c>
      <c r="C337" s="11">
        <v>51116.267610000003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51116.267610000003</v>
      </c>
      <c r="P337" s="11">
        <v>0</v>
      </c>
      <c r="Q337" s="11">
        <v>0</v>
      </c>
      <c r="R337" s="11">
        <v>0</v>
      </c>
      <c r="S337" s="11">
        <v>0</v>
      </c>
      <c r="T337" s="52">
        <f t="shared" si="20"/>
        <v>0</v>
      </c>
      <c r="U337" s="16" t="str">
        <f t="shared" si="21"/>
        <v>L19502-GDS Regulated CAD RGU</v>
      </c>
      <c r="V337" s="15" t="s">
        <v>281</v>
      </c>
      <c r="W337" s="17">
        <f t="shared" si="22"/>
        <v>51116.267610000003</v>
      </c>
      <c r="X337" s="17">
        <f t="shared" si="23"/>
        <v>51116.267610000003</v>
      </c>
    </row>
    <row r="338" spans="1:24" ht="14.45" customHeight="1" x14ac:dyDescent="0.25">
      <c r="A338" s="2" t="s">
        <v>5</v>
      </c>
      <c r="B338" s="2" t="s">
        <v>192</v>
      </c>
      <c r="C338" s="11">
        <v>302799.58844999998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302799.58844999998</v>
      </c>
      <c r="P338" s="11">
        <v>0</v>
      </c>
      <c r="Q338" s="11">
        <v>0</v>
      </c>
      <c r="R338" s="11">
        <v>0</v>
      </c>
      <c r="S338" s="11">
        <v>0</v>
      </c>
      <c r="T338" s="52">
        <f t="shared" si="20"/>
        <v>0</v>
      </c>
      <c r="U338" s="16" t="str">
        <f t="shared" si="21"/>
        <v>L19502-GDS Regulated CAD RGU</v>
      </c>
      <c r="V338" s="15" t="s">
        <v>281</v>
      </c>
      <c r="W338" s="17">
        <f t="shared" si="22"/>
        <v>302799.58844999998</v>
      </c>
      <c r="X338" s="17">
        <f t="shared" si="23"/>
        <v>302799.58844999998</v>
      </c>
    </row>
    <row r="339" spans="1:24" ht="14.45" customHeight="1" x14ac:dyDescent="0.25">
      <c r="A339" s="2" t="s">
        <v>5</v>
      </c>
      <c r="B339" s="2" t="s">
        <v>193</v>
      </c>
      <c r="C339" s="11">
        <v>1238207.0726300001</v>
      </c>
      <c r="D339" s="11">
        <v>0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1238207.0726300001</v>
      </c>
      <c r="P339" s="11">
        <v>0</v>
      </c>
      <c r="Q339" s="11">
        <v>0</v>
      </c>
      <c r="R339" s="11">
        <v>0</v>
      </c>
      <c r="S339" s="11">
        <v>0</v>
      </c>
      <c r="T339" s="52">
        <f t="shared" si="20"/>
        <v>0</v>
      </c>
      <c r="U339" s="16" t="str">
        <f t="shared" si="21"/>
        <v>L19502-GDS Regulated CAD RGU</v>
      </c>
      <c r="V339" s="15" t="s">
        <v>282</v>
      </c>
      <c r="W339" s="17">
        <f t="shared" si="22"/>
        <v>1238207.0726300001</v>
      </c>
      <c r="X339" s="17">
        <f t="shared" si="23"/>
        <v>1238207.0726300001</v>
      </c>
    </row>
    <row r="340" spans="1:24" ht="14.45" customHeight="1" x14ac:dyDescent="0.25">
      <c r="A340" s="2" t="s">
        <v>5</v>
      </c>
      <c r="B340" s="2" t="s">
        <v>194</v>
      </c>
      <c r="C340" s="11">
        <v>5941404.9046799997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5941404.9046799997</v>
      </c>
      <c r="P340" s="11">
        <v>0</v>
      </c>
      <c r="Q340" s="11">
        <v>0</v>
      </c>
      <c r="R340" s="11">
        <v>0</v>
      </c>
      <c r="S340" s="11">
        <v>0</v>
      </c>
      <c r="T340" s="52">
        <f t="shared" si="20"/>
        <v>0</v>
      </c>
      <c r="U340" s="16" t="str">
        <f t="shared" si="21"/>
        <v>L19502-GDS Regulated CAD RGU</v>
      </c>
      <c r="V340" s="15" t="s">
        <v>282</v>
      </c>
      <c r="W340" s="17">
        <f t="shared" si="22"/>
        <v>5941404.9046799997</v>
      </c>
      <c r="X340" s="17">
        <f t="shared" si="23"/>
        <v>5941404.9046799997</v>
      </c>
    </row>
    <row r="341" spans="1:24" ht="14.45" customHeight="1" x14ac:dyDescent="0.25">
      <c r="A341" s="2" t="s">
        <v>5</v>
      </c>
      <c r="B341" s="2" t="s">
        <v>195</v>
      </c>
      <c r="C341" s="11">
        <v>53927.722070000025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53927.722070000025</v>
      </c>
      <c r="P341" s="11">
        <v>0</v>
      </c>
      <c r="Q341" s="11">
        <v>0</v>
      </c>
      <c r="R341" s="11">
        <v>0</v>
      </c>
      <c r="S341" s="11">
        <v>0</v>
      </c>
      <c r="T341" s="52">
        <f t="shared" si="20"/>
        <v>0</v>
      </c>
      <c r="U341" s="16" t="str">
        <f t="shared" si="21"/>
        <v>L19502-GDS Regulated CAD RGU</v>
      </c>
      <c r="V341" s="15" t="s">
        <v>282</v>
      </c>
      <c r="W341" s="17">
        <f t="shared" si="22"/>
        <v>53927.722070000025</v>
      </c>
      <c r="X341" s="17">
        <f t="shared" si="23"/>
        <v>53927.722070000025</v>
      </c>
    </row>
    <row r="342" spans="1:24" ht="14.45" customHeight="1" x14ac:dyDescent="0.25">
      <c r="A342" s="2" t="s">
        <v>5</v>
      </c>
      <c r="B342" s="2" t="s">
        <v>196</v>
      </c>
      <c r="C342" s="11">
        <v>371109.90884607937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371109.90884607937</v>
      </c>
      <c r="P342" s="11">
        <v>0</v>
      </c>
      <c r="Q342" s="11">
        <v>0</v>
      </c>
      <c r="R342" s="11">
        <v>0</v>
      </c>
      <c r="S342" s="11">
        <v>0</v>
      </c>
      <c r="T342" s="52">
        <f t="shared" si="20"/>
        <v>0</v>
      </c>
      <c r="U342" s="16" t="str">
        <f t="shared" si="21"/>
        <v>L19502-GDS Regulated CAD RGU</v>
      </c>
      <c r="V342" s="15" t="s">
        <v>282</v>
      </c>
      <c r="W342" s="17">
        <f t="shared" si="22"/>
        <v>371109.90884607937</v>
      </c>
      <c r="X342" s="17">
        <f t="shared" si="23"/>
        <v>371109.90884607937</v>
      </c>
    </row>
    <row r="343" spans="1:24" ht="14.45" customHeight="1" x14ac:dyDescent="0.25">
      <c r="A343" s="2" t="s">
        <v>5</v>
      </c>
      <c r="B343" s="2" t="s">
        <v>197</v>
      </c>
      <c r="C343" s="11">
        <v>15388903.06746172</v>
      </c>
      <c r="D343" s="11">
        <v>0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16161326.857461721</v>
      </c>
      <c r="P343" s="11">
        <v>0</v>
      </c>
      <c r="Q343" s="11">
        <v>0</v>
      </c>
      <c r="R343" s="11">
        <v>0</v>
      </c>
      <c r="S343" s="11">
        <v>0</v>
      </c>
      <c r="T343" s="52">
        <f t="shared" si="20"/>
        <v>-772423.79000000097</v>
      </c>
      <c r="U343" s="16" t="str">
        <f t="shared" si="21"/>
        <v>L19502-GDS Regulated CAD RGU</v>
      </c>
      <c r="V343" s="15" t="s">
        <v>282</v>
      </c>
      <c r="W343" s="17">
        <f t="shared" si="22"/>
        <v>15388903.06746172</v>
      </c>
      <c r="X343" s="17">
        <f t="shared" si="23"/>
        <v>16161326.857461721</v>
      </c>
    </row>
    <row r="344" spans="1:24" ht="14.45" customHeight="1" x14ac:dyDescent="0.25">
      <c r="A344" s="2" t="s">
        <v>5</v>
      </c>
      <c r="B344" s="2" t="s">
        <v>198</v>
      </c>
      <c r="C344" s="11">
        <v>797482.39646176388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2458228.7564617633</v>
      </c>
      <c r="P344" s="11">
        <v>0</v>
      </c>
      <c r="Q344" s="11">
        <v>0</v>
      </c>
      <c r="R344" s="11">
        <v>0</v>
      </c>
      <c r="S344" s="11">
        <v>0</v>
      </c>
      <c r="T344" s="52">
        <f t="shared" si="20"/>
        <v>-1660746.3599999994</v>
      </c>
      <c r="U344" s="16" t="str">
        <f t="shared" si="21"/>
        <v>L19502-GDS Regulated CAD RGU</v>
      </c>
      <c r="V344" s="15" t="s">
        <v>282</v>
      </c>
      <c r="W344" s="17">
        <f t="shared" si="22"/>
        <v>797482.39646176388</v>
      </c>
      <c r="X344" s="17">
        <f t="shared" si="23"/>
        <v>2458228.7564617633</v>
      </c>
    </row>
    <row r="345" spans="1:24" ht="14.45" customHeight="1" x14ac:dyDescent="0.25">
      <c r="A345" s="2" t="s">
        <v>5</v>
      </c>
      <c r="B345" s="2" t="s">
        <v>199</v>
      </c>
      <c r="C345" s="11">
        <v>572619.88053528068</v>
      </c>
      <c r="D345" s="11">
        <v>0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583644.7605352808</v>
      </c>
      <c r="P345" s="11">
        <v>0</v>
      </c>
      <c r="Q345" s="11">
        <v>0</v>
      </c>
      <c r="R345" s="11">
        <v>0</v>
      </c>
      <c r="S345" s="11">
        <v>0</v>
      </c>
      <c r="T345" s="52">
        <f t="shared" si="20"/>
        <v>-11024.880000000121</v>
      </c>
      <c r="U345" s="16" t="str">
        <f t="shared" si="21"/>
        <v>L19502-GDS Regulated CAD RGU</v>
      </c>
      <c r="V345" s="15" t="s">
        <v>282</v>
      </c>
      <c r="W345" s="17">
        <f t="shared" si="22"/>
        <v>572619.88053528068</v>
      </c>
      <c r="X345" s="17">
        <f t="shared" si="23"/>
        <v>583644.7605352808</v>
      </c>
    </row>
    <row r="346" spans="1:24" ht="14.45" customHeight="1" x14ac:dyDescent="0.25">
      <c r="A346" s="2" t="s">
        <v>5</v>
      </c>
      <c r="B346" s="2" t="s">
        <v>200</v>
      </c>
      <c r="C346" s="11">
        <v>441339.03643078089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441339.03643078089</v>
      </c>
      <c r="P346" s="11">
        <v>0</v>
      </c>
      <c r="Q346" s="11">
        <v>0</v>
      </c>
      <c r="R346" s="11">
        <v>0</v>
      </c>
      <c r="S346" s="11">
        <v>0</v>
      </c>
      <c r="T346" s="52">
        <f t="shared" si="20"/>
        <v>0</v>
      </c>
      <c r="U346" s="16" t="str">
        <f t="shared" si="21"/>
        <v>L19502-GDS Regulated CAD RGU</v>
      </c>
      <c r="V346" s="15" t="s">
        <v>282</v>
      </c>
      <c r="W346" s="17">
        <f t="shared" si="22"/>
        <v>441339.03643078089</v>
      </c>
      <c r="X346" s="17">
        <f t="shared" si="23"/>
        <v>441339.03643078089</v>
      </c>
    </row>
    <row r="347" spans="1:24" ht="14.45" customHeight="1" x14ac:dyDescent="0.25">
      <c r="A347" s="2" t="s">
        <v>5</v>
      </c>
      <c r="B347" s="2" t="s">
        <v>201</v>
      </c>
      <c r="C347" s="11">
        <v>4107771.9537199996</v>
      </c>
      <c r="D347" s="11">
        <v>0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4107771.9537199996</v>
      </c>
      <c r="P347" s="11">
        <v>0</v>
      </c>
      <c r="Q347" s="11">
        <v>0</v>
      </c>
      <c r="R347" s="11">
        <v>0</v>
      </c>
      <c r="S347" s="11">
        <v>0</v>
      </c>
      <c r="T347" s="52">
        <f t="shared" si="20"/>
        <v>0</v>
      </c>
      <c r="U347" s="16" t="str">
        <f t="shared" si="21"/>
        <v>L19502-GDS Regulated CAD RGU</v>
      </c>
      <c r="V347" s="15" t="s">
        <v>282</v>
      </c>
      <c r="W347" s="17">
        <f t="shared" si="22"/>
        <v>4107771.9537199996</v>
      </c>
      <c r="X347" s="17">
        <f t="shared" si="23"/>
        <v>4107771.9537199996</v>
      </c>
    </row>
    <row r="348" spans="1:24" ht="14.45" customHeight="1" x14ac:dyDescent="0.25">
      <c r="A348" s="2" t="s">
        <v>5</v>
      </c>
      <c r="B348" s="2" t="s">
        <v>202</v>
      </c>
      <c r="C348" s="11">
        <v>8851193.0699700005</v>
      </c>
      <c r="D348" s="11">
        <v>0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1">
        <v>0</v>
      </c>
      <c r="K348" s="11">
        <v>0</v>
      </c>
      <c r="L348" s="11">
        <v>0</v>
      </c>
      <c r="M348" s="11">
        <v>0</v>
      </c>
      <c r="N348" s="11">
        <v>0</v>
      </c>
      <c r="O348" s="11">
        <v>8851193.0699700005</v>
      </c>
      <c r="P348" s="11">
        <v>0</v>
      </c>
      <c r="Q348" s="11">
        <v>0</v>
      </c>
      <c r="R348" s="11">
        <v>0</v>
      </c>
      <c r="S348" s="11">
        <v>0</v>
      </c>
      <c r="T348" s="52">
        <f t="shared" si="20"/>
        <v>0</v>
      </c>
      <c r="U348" s="16" t="str">
        <f t="shared" si="21"/>
        <v>L19502-GDS Regulated CAD RGU</v>
      </c>
      <c r="V348" s="15" t="s">
        <v>282</v>
      </c>
      <c r="W348" s="17">
        <f t="shared" si="22"/>
        <v>8851193.0699700005</v>
      </c>
      <c r="X348" s="17">
        <f t="shared" si="23"/>
        <v>8851193.0699700005</v>
      </c>
    </row>
    <row r="349" spans="1:24" ht="14.45" customHeight="1" x14ac:dyDescent="0.25">
      <c r="A349" s="2" t="s">
        <v>5</v>
      </c>
      <c r="B349" s="2" t="s">
        <v>203</v>
      </c>
      <c r="C349" s="11">
        <v>200120.69675</v>
      </c>
      <c r="D349" s="11">
        <v>0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200120.69675</v>
      </c>
      <c r="P349" s="11">
        <v>0</v>
      </c>
      <c r="Q349" s="11">
        <v>0</v>
      </c>
      <c r="R349" s="11">
        <v>0</v>
      </c>
      <c r="S349" s="11">
        <v>0</v>
      </c>
      <c r="T349" s="52">
        <f t="shared" si="20"/>
        <v>0</v>
      </c>
      <c r="U349" s="16" t="str">
        <f t="shared" si="21"/>
        <v>L19502-GDS Regulated CAD RGU</v>
      </c>
      <c r="V349" s="15" t="s">
        <v>282</v>
      </c>
      <c r="W349" s="17">
        <f t="shared" si="22"/>
        <v>200120.69675</v>
      </c>
      <c r="X349" s="17">
        <f t="shared" si="23"/>
        <v>200120.69675</v>
      </c>
    </row>
    <row r="350" spans="1:24" ht="14.45" customHeight="1" x14ac:dyDescent="0.25">
      <c r="A350" s="2" t="s">
        <v>5</v>
      </c>
      <c r="B350" s="2" t="s">
        <v>204</v>
      </c>
      <c r="C350" s="11">
        <v>1567909.8174599998</v>
      </c>
      <c r="D350" s="11">
        <v>0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1592023.8174599998</v>
      </c>
      <c r="P350" s="11">
        <v>0</v>
      </c>
      <c r="Q350" s="11">
        <v>0</v>
      </c>
      <c r="R350" s="11">
        <v>0</v>
      </c>
      <c r="S350" s="11">
        <v>0</v>
      </c>
      <c r="T350" s="52">
        <f t="shared" si="20"/>
        <v>-24114</v>
      </c>
      <c r="U350" s="16" t="str">
        <f t="shared" si="21"/>
        <v>L19502-GDS Regulated CAD RGU</v>
      </c>
      <c r="V350" s="15" t="s">
        <v>282</v>
      </c>
      <c r="W350" s="17">
        <f t="shared" si="22"/>
        <v>1567909.8174599998</v>
      </c>
      <c r="X350" s="17">
        <f t="shared" si="23"/>
        <v>1592023.8174599998</v>
      </c>
    </row>
    <row r="351" spans="1:24" ht="14.45" customHeight="1" x14ac:dyDescent="0.25">
      <c r="A351" s="2" t="s">
        <v>5</v>
      </c>
      <c r="B351" s="2" t="s">
        <v>205</v>
      </c>
      <c r="C351" s="11">
        <v>523730.4227</v>
      </c>
      <c r="D351" s="11">
        <v>0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523730.4227</v>
      </c>
      <c r="P351" s="11">
        <v>0</v>
      </c>
      <c r="Q351" s="11">
        <v>0</v>
      </c>
      <c r="R351" s="11">
        <v>0</v>
      </c>
      <c r="S351" s="11">
        <v>0</v>
      </c>
      <c r="T351" s="52">
        <f t="shared" si="20"/>
        <v>0</v>
      </c>
      <c r="U351" s="16" t="str">
        <f t="shared" si="21"/>
        <v>L19502-GDS Regulated CAD RGU</v>
      </c>
      <c r="V351" s="15" t="s">
        <v>282</v>
      </c>
      <c r="W351" s="17">
        <f t="shared" si="22"/>
        <v>523730.4227</v>
      </c>
      <c r="X351" s="17">
        <f t="shared" si="23"/>
        <v>523730.4227</v>
      </c>
    </row>
    <row r="352" spans="1:24" ht="14.45" customHeight="1" x14ac:dyDescent="0.25">
      <c r="A352" s="2" t="s">
        <v>5</v>
      </c>
      <c r="B352" s="2" t="s">
        <v>206</v>
      </c>
      <c r="C352" s="11">
        <v>260804.87576</v>
      </c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260804.87576</v>
      </c>
      <c r="P352" s="11">
        <v>0</v>
      </c>
      <c r="Q352" s="11">
        <v>0</v>
      </c>
      <c r="R352" s="11">
        <v>0</v>
      </c>
      <c r="S352" s="11">
        <v>0</v>
      </c>
      <c r="T352" s="52">
        <f t="shared" si="20"/>
        <v>0</v>
      </c>
      <c r="U352" s="16" t="str">
        <f t="shared" si="21"/>
        <v>L19502-GDS Regulated CAD RGU</v>
      </c>
      <c r="V352" s="15" t="s">
        <v>282</v>
      </c>
      <c r="W352" s="17">
        <f t="shared" si="22"/>
        <v>260804.87576</v>
      </c>
      <c r="X352" s="17">
        <f t="shared" si="23"/>
        <v>260804.87576</v>
      </c>
    </row>
    <row r="353" spans="1:24" ht="14.45" customHeight="1" x14ac:dyDescent="0.25">
      <c r="A353" s="2" t="s">
        <v>5</v>
      </c>
      <c r="B353" s="2" t="s">
        <v>207</v>
      </c>
      <c r="C353" s="11">
        <v>79848.625790000006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0</v>
      </c>
      <c r="K353" s="11">
        <v>0</v>
      </c>
      <c r="L353" s="11">
        <v>0</v>
      </c>
      <c r="M353" s="11">
        <v>0</v>
      </c>
      <c r="N353" s="11">
        <v>0</v>
      </c>
      <c r="O353" s="11">
        <v>79848.625790000006</v>
      </c>
      <c r="P353" s="11">
        <v>0</v>
      </c>
      <c r="Q353" s="11">
        <v>0</v>
      </c>
      <c r="R353" s="11">
        <v>0</v>
      </c>
      <c r="S353" s="11">
        <v>0</v>
      </c>
      <c r="T353" s="52">
        <f t="shared" si="20"/>
        <v>0</v>
      </c>
      <c r="U353" s="16" t="str">
        <f t="shared" si="21"/>
        <v>L19502-GDS Regulated CAD RGU</v>
      </c>
      <c r="V353" s="15" t="s">
        <v>282</v>
      </c>
      <c r="W353" s="17">
        <f t="shared" si="22"/>
        <v>79848.625790000006</v>
      </c>
      <c r="X353" s="17">
        <f t="shared" si="23"/>
        <v>79848.625790000006</v>
      </c>
    </row>
    <row r="354" spans="1:24" ht="14.45" customHeight="1" x14ac:dyDescent="0.25">
      <c r="A354" s="2" t="s">
        <v>5</v>
      </c>
      <c r="B354" s="2" t="s">
        <v>208</v>
      </c>
      <c r="C354" s="11">
        <v>286609.65078000003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300034.29078000004</v>
      </c>
      <c r="P354" s="11">
        <v>0</v>
      </c>
      <c r="Q354" s="11">
        <v>0</v>
      </c>
      <c r="R354" s="11">
        <v>0</v>
      </c>
      <c r="S354" s="11">
        <v>0</v>
      </c>
      <c r="T354" s="52">
        <f t="shared" si="20"/>
        <v>-13424.640000000014</v>
      </c>
      <c r="U354" s="16" t="str">
        <f t="shared" si="21"/>
        <v>L19502-GDS Regulated CAD RGU</v>
      </c>
      <c r="V354" s="15" t="s">
        <v>282</v>
      </c>
      <c r="W354" s="17">
        <f t="shared" si="22"/>
        <v>286609.65078000003</v>
      </c>
      <c r="X354" s="17">
        <f t="shared" si="23"/>
        <v>300034.29078000004</v>
      </c>
    </row>
    <row r="355" spans="1:24" ht="14.45" customHeight="1" x14ac:dyDescent="0.25">
      <c r="A355" s="2" t="s">
        <v>5</v>
      </c>
      <c r="B355" s="2" t="s">
        <v>209</v>
      </c>
      <c r="C355" s="11">
        <v>69147.990279999998</v>
      </c>
      <c r="D355" s="11">
        <v>0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69147.990279999998</v>
      </c>
      <c r="P355" s="11">
        <v>0</v>
      </c>
      <c r="Q355" s="11">
        <v>0</v>
      </c>
      <c r="R355" s="11">
        <v>0</v>
      </c>
      <c r="S355" s="11">
        <v>0</v>
      </c>
      <c r="T355" s="52">
        <f t="shared" si="20"/>
        <v>0</v>
      </c>
      <c r="U355" s="16" t="str">
        <f t="shared" si="21"/>
        <v>L19502-GDS Regulated CAD RGU</v>
      </c>
      <c r="V355" s="15" t="s">
        <v>282</v>
      </c>
      <c r="W355" s="17">
        <f t="shared" si="22"/>
        <v>69147.990279999998</v>
      </c>
      <c r="X355" s="17">
        <f t="shared" si="23"/>
        <v>69147.990279999998</v>
      </c>
    </row>
    <row r="356" spans="1:24" ht="14.45" customHeight="1" x14ac:dyDescent="0.25">
      <c r="A356" s="2" t="s">
        <v>5</v>
      </c>
      <c r="B356" s="2" t="s">
        <v>210</v>
      </c>
      <c r="C356" s="11">
        <v>326723.13069999998</v>
      </c>
      <c r="D356" s="11">
        <v>0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326723.13069999998</v>
      </c>
      <c r="P356" s="11">
        <v>0</v>
      </c>
      <c r="Q356" s="11">
        <v>0</v>
      </c>
      <c r="R356" s="11">
        <v>0</v>
      </c>
      <c r="S356" s="11">
        <v>0</v>
      </c>
      <c r="T356" s="52">
        <f t="shared" si="20"/>
        <v>0</v>
      </c>
      <c r="U356" s="16" t="str">
        <f t="shared" si="21"/>
        <v>L19502-GDS Regulated CAD RGU</v>
      </c>
      <c r="V356" s="15" t="s">
        <v>282</v>
      </c>
      <c r="W356" s="17">
        <f t="shared" si="22"/>
        <v>326723.13069999998</v>
      </c>
      <c r="X356" s="17">
        <f t="shared" si="23"/>
        <v>326723.13069999998</v>
      </c>
    </row>
    <row r="357" spans="1:24" ht="14.45" customHeight="1" x14ac:dyDescent="0.25">
      <c r="A357" s="2" t="s">
        <v>5</v>
      </c>
      <c r="B357" s="2" t="s">
        <v>211</v>
      </c>
      <c r="C357" s="11">
        <v>114894.7099</v>
      </c>
      <c r="D357" s="11">
        <v>0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114894.7099</v>
      </c>
      <c r="P357" s="11">
        <v>0</v>
      </c>
      <c r="Q357" s="11">
        <v>0</v>
      </c>
      <c r="R357" s="11">
        <v>0</v>
      </c>
      <c r="S357" s="11">
        <v>0</v>
      </c>
      <c r="T357" s="52">
        <f t="shared" si="20"/>
        <v>0</v>
      </c>
      <c r="U357" s="16" t="str">
        <f t="shared" si="21"/>
        <v>L19502-GDS Regulated CAD RGU</v>
      </c>
      <c r="V357" s="15" t="s">
        <v>282</v>
      </c>
      <c r="W357" s="17">
        <f t="shared" si="22"/>
        <v>114894.7099</v>
      </c>
      <c r="X357" s="17">
        <f t="shared" si="23"/>
        <v>114894.7099</v>
      </c>
    </row>
    <row r="358" spans="1:24" ht="14.45" customHeight="1" x14ac:dyDescent="0.25">
      <c r="A358" s="2" t="s">
        <v>5</v>
      </c>
      <c r="B358" s="2" t="s">
        <v>212</v>
      </c>
      <c r="C358" s="11">
        <v>147146.11067000002</v>
      </c>
      <c r="D358" s="11">
        <v>0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147146.11067000002</v>
      </c>
      <c r="P358" s="11">
        <v>0</v>
      </c>
      <c r="Q358" s="11">
        <v>0</v>
      </c>
      <c r="R358" s="11">
        <v>0</v>
      </c>
      <c r="S358" s="11">
        <v>0</v>
      </c>
      <c r="T358" s="52">
        <f t="shared" si="20"/>
        <v>0</v>
      </c>
      <c r="U358" s="16" t="str">
        <f t="shared" si="21"/>
        <v>L19502-GDS Regulated CAD RGU</v>
      </c>
      <c r="V358" s="15" t="s">
        <v>282</v>
      </c>
      <c r="W358" s="17">
        <f t="shared" si="22"/>
        <v>147146.11067000002</v>
      </c>
      <c r="X358" s="17">
        <f t="shared" si="23"/>
        <v>147146.11067000002</v>
      </c>
    </row>
    <row r="359" spans="1:24" ht="14.45" customHeight="1" x14ac:dyDescent="0.25">
      <c r="A359" s="2" t="s">
        <v>5</v>
      </c>
      <c r="B359" s="2" t="s">
        <v>213</v>
      </c>
      <c r="C359" s="11">
        <v>167710.34249999997</v>
      </c>
      <c r="D359" s="11">
        <v>0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167710.34249999997</v>
      </c>
      <c r="P359" s="11">
        <v>0</v>
      </c>
      <c r="Q359" s="11">
        <v>0</v>
      </c>
      <c r="R359" s="11">
        <v>0</v>
      </c>
      <c r="S359" s="11">
        <v>0</v>
      </c>
      <c r="T359" s="52">
        <f t="shared" si="20"/>
        <v>0</v>
      </c>
      <c r="U359" s="16" t="str">
        <f t="shared" si="21"/>
        <v>L19502-GDS Regulated CAD RGU</v>
      </c>
      <c r="V359" s="15" t="s">
        <v>282</v>
      </c>
      <c r="W359" s="17">
        <f t="shared" si="22"/>
        <v>167710.34249999997</v>
      </c>
      <c r="X359" s="17">
        <f t="shared" si="23"/>
        <v>167710.34249999997</v>
      </c>
    </row>
    <row r="360" spans="1:24" ht="14.45" customHeight="1" x14ac:dyDescent="0.25">
      <c r="A360" s="2" t="s">
        <v>5</v>
      </c>
      <c r="B360" s="2" t="s">
        <v>214</v>
      </c>
      <c r="C360" s="11">
        <v>117618.22272999999</v>
      </c>
      <c r="D360" s="11">
        <v>0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117618.22272999999</v>
      </c>
      <c r="P360" s="11">
        <v>0</v>
      </c>
      <c r="Q360" s="11">
        <v>0</v>
      </c>
      <c r="R360" s="11">
        <v>0</v>
      </c>
      <c r="S360" s="11">
        <v>0</v>
      </c>
      <c r="T360" s="52">
        <f t="shared" si="20"/>
        <v>0</v>
      </c>
      <c r="U360" s="16" t="str">
        <f t="shared" si="21"/>
        <v>L19502-GDS Regulated CAD RGU</v>
      </c>
      <c r="V360" s="15" t="s">
        <v>282</v>
      </c>
      <c r="W360" s="17">
        <f t="shared" si="22"/>
        <v>117618.22272999999</v>
      </c>
      <c r="X360" s="17">
        <f t="shared" si="23"/>
        <v>117618.22272999999</v>
      </c>
    </row>
    <row r="361" spans="1:24" ht="14.45" customHeight="1" x14ac:dyDescent="0.25">
      <c r="A361" s="2" t="s">
        <v>5</v>
      </c>
      <c r="B361" s="2" t="s">
        <v>215</v>
      </c>
      <c r="C361" s="11">
        <v>33508.071920000002</v>
      </c>
      <c r="D361" s="11">
        <v>0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33508.071920000002</v>
      </c>
      <c r="P361" s="11">
        <v>0</v>
      </c>
      <c r="Q361" s="11">
        <v>0</v>
      </c>
      <c r="R361" s="11">
        <v>0</v>
      </c>
      <c r="S361" s="11">
        <v>0</v>
      </c>
      <c r="T361" s="52">
        <f t="shared" si="20"/>
        <v>0</v>
      </c>
      <c r="U361" s="16" t="str">
        <f t="shared" si="21"/>
        <v>L19502-GDS Regulated CAD RGU</v>
      </c>
      <c r="V361" s="15" t="s">
        <v>282</v>
      </c>
      <c r="W361" s="17">
        <f t="shared" si="22"/>
        <v>33508.071920000002</v>
      </c>
      <c r="X361" s="17">
        <f t="shared" si="23"/>
        <v>33508.071920000002</v>
      </c>
    </row>
    <row r="362" spans="1:24" ht="14.45" customHeight="1" x14ac:dyDescent="0.25">
      <c r="A362" s="2" t="s">
        <v>5</v>
      </c>
      <c r="B362" s="2" t="s">
        <v>216</v>
      </c>
      <c r="C362" s="11">
        <v>867910.96814000001</v>
      </c>
      <c r="D362" s="11">
        <v>0</v>
      </c>
      <c r="E362" s="11">
        <v>0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867910.96814000001</v>
      </c>
      <c r="P362" s="11">
        <v>0</v>
      </c>
      <c r="Q362" s="11">
        <v>0</v>
      </c>
      <c r="R362" s="11">
        <v>0</v>
      </c>
      <c r="S362" s="11">
        <v>0</v>
      </c>
      <c r="T362" s="52">
        <f t="shared" si="20"/>
        <v>0</v>
      </c>
      <c r="U362" s="16" t="str">
        <f t="shared" si="21"/>
        <v>L19502-GDS Regulated CAD RGU</v>
      </c>
      <c r="V362" s="15" t="s">
        <v>282</v>
      </c>
      <c r="W362" s="17">
        <f t="shared" si="22"/>
        <v>867910.96814000001</v>
      </c>
      <c r="X362" s="17">
        <f t="shared" si="23"/>
        <v>867910.96814000001</v>
      </c>
    </row>
    <row r="363" spans="1:24" ht="14.45" customHeight="1" x14ac:dyDescent="0.25">
      <c r="A363" s="2" t="s">
        <v>5</v>
      </c>
      <c r="B363" s="2" t="s">
        <v>217</v>
      </c>
      <c r="C363" s="11">
        <v>19844.44139</v>
      </c>
      <c r="D363" s="11">
        <v>0</v>
      </c>
      <c r="E363" s="11">
        <v>0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19844.44139</v>
      </c>
      <c r="P363" s="11">
        <v>0</v>
      </c>
      <c r="Q363" s="11">
        <v>0</v>
      </c>
      <c r="R363" s="11">
        <v>0</v>
      </c>
      <c r="S363" s="11">
        <v>0</v>
      </c>
      <c r="T363" s="52">
        <f t="shared" si="20"/>
        <v>0</v>
      </c>
      <c r="U363" s="16" t="str">
        <f t="shared" si="21"/>
        <v>L19502-GDS Regulated CAD RGU</v>
      </c>
      <c r="V363" s="15" t="s">
        <v>282</v>
      </c>
      <c r="W363" s="17">
        <f t="shared" si="22"/>
        <v>19844.44139</v>
      </c>
      <c r="X363" s="17">
        <f t="shared" si="23"/>
        <v>19844.44139</v>
      </c>
    </row>
    <row r="364" spans="1:24" ht="14.45" customHeight="1" x14ac:dyDescent="0.25">
      <c r="A364" s="2" t="s">
        <v>5</v>
      </c>
      <c r="B364" s="2" t="s">
        <v>218</v>
      </c>
      <c r="C364" s="11">
        <v>191349.71574000001</v>
      </c>
      <c r="D364" s="11">
        <v>0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191349.71574000001</v>
      </c>
      <c r="P364" s="11">
        <v>0</v>
      </c>
      <c r="Q364" s="11">
        <v>0</v>
      </c>
      <c r="R364" s="11">
        <v>0</v>
      </c>
      <c r="S364" s="11">
        <v>0</v>
      </c>
      <c r="T364" s="52">
        <f t="shared" si="20"/>
        <v>0</v>
      </c>
      <c r="U364" s="16" t="str">
        <f t="shared" si="21"/>
        <v>L19502-GDS Regulated CAD RGU</v>
      </c>
      <c r="V364" s="15" t="s">
        <v>282</v>
      </c>
      <c r="W364" s="17">
        <f t="shared" si="22"/>
        <v>191349.71574000001</v>
      </c>
      <c r="X364" s="17">
        <f t="shared" si="23"/>
        <v>191349.71574000001</v>
      </c>
    </row>
    <row r="365" spans="1:24" ht="14.45" customHeight="1" x14ac:dyDescent="0.25">
      <c r="A365" s="2" t="s">
        <v>5</v>
      </c>
      <c r="B365" s="2" t="s">
        <v>219</v>
      </c>
      <c r="C365" s="11">
        <v>19850.792170000001</v>
      </c>
      <c r="D365" s="11">
        <v>0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1">
        <v>0</v>
      </c>
      <c r="K365" s="11">
        <v>0</v>
      </c>
      <c r="L365" s="11">
        <v>0</v>
      </c>
      <c r="M365" s="11">
        <v>0</v>
      </c>
      <c r="N365" s="11">
        <v>0</v>
      </c>
      <c r="O365" s="11">
        <v>19850.792170000001</v>
      </c>
      <c r="P365" s="11">
        <v>0</v>
      </c>
      <c r="Q365" s="11">
        <v>0</v>
      </c>
      <c r="R365" s="11">
        <v>0</v>
      </c>
      <c r="S365" s="11">
        <v>0</v>
      </c>
      <c r="T365" s="52">
        <f t="shared" si="20"/>
        <v>0</v>
      </c>
      <c r="U365" s="16" t="str">
        <f t="shared" si="21"/>
        <v>L19502-GDS Regulated CAD RGU</v>
      </c>
      <c r="V365" s="15" t="s">
        <v>282</v>
      </c>
      <c r="W365" s="17">
        <f t="shared" si="22"/>
        <v>19850.792170000001</v>
      </c>
      <c r="X365" s="17">
        <f t="shared" si="23"/>
        <v>19850.792170000001</v>
      </c>
    </row>
    <row r="366" spans="1:24" ht="14.45" customHeight="1" x14ac:dyDescent="0.25">
      <c r="A366" s="2" t="s">
        <v>5</v>
      </c>
      <c r="B366" s="2" t="s">
        <v>220</v>
      </c>
      <c r="C366" s="11">
        <v>37.509529999999813</v>
      </c>
      <c r="D366" s="11">
        <v>0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37.509529999999813</v>
      </c>
      <c r="P366" s="11">
        <v>0</v>
      </c>
      <c r="Q366" s="11">
        <v>0</v>
      </c>
      <c r="R366" s="11">
        <v>0</v>
      </c>
      <c r="S366" s="11">
        <v>0</v>
      </c>
      <c r="T366" s="52">
        <f t="shared" si="20"/>
        <v>0</v>
      </c>
      <c r="U366" s="16" t="str">
        <f t="shared" si="21"/>
        <v>L19502-GDS Regulated CAD RGU</v>
      </c>
      <c r="V366" s="15" t="s">
        <v>282</v>
      </c>
      <c r="W366" s="17">
        <f t="shared" si="22"/>
        <v>37.509529999999813</v>
      </c>
      <c r="X366" s="17">
        <f t="shared" si="23"/>
        <v>37.509529999999813</v>
      </c>
    </row>
    <row r="367" spans="1:24" ht="14.45" customHeight="1" x14ac:dyDescent="0.25">
      <c r="A367" s="2" t="s">
        <v>5</v>
      </c>
      <c r="B367" s="2" t="s">
        <v>221</v>
      </c>
      <c r="C367" s="11">
        <v>1053546.41295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1053546.41295</v>
      </c>
      <c r="P367" s="11">
        <v>0</v>
      </c>
      <c r="Q367" s="11">
        <v>0</v>
      </c>
      <c r="R367" s="11">
        <v>0</v>
      </c>
      <c r="S367" s="11">
        <v>0</v>
      </c>
      <c r="T367" s="52">
        <f t="shared" si="20"/>
        <v>0</v>
      </c>
      <c r="U367" s="16" t="str">
        <f t="shared" si="21"/>
        <v>L19502-GDS Regulated CAD RGU</v>
      </c>
      <c r="V367" s="15" t="s">
        <v>282</v>
      </c>
      <c r="W367" s="17">
        <f t="shared" si="22"/>
        <v>1053546.41295</v>
      </c>
      <c r="X367" s="17">
        <f t="shared" si="23"/>
        <v>1053546.41295</v>
      </c>
    </row>
    <row r="368" spans="1:24" ht="14.45" customHeight="1" x14ac:dyDescent="0.25">
      <c r="A368" s="2" t="s">
        <v>5</v>
      </c>
      <c r="B368" s="2" t="s">
        <v>222</v>
      </c>
      <c r="C368" s="11">
        <v>113051.76681</v>
      </c>
      <c r="D368" s="11">
        <v>0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1">
        <v>0</v>
      </c>
      <c r="K368" s="11">
        <v>0</v>
      </c>
      <c r="L368" s="11">
        <v>0</v>
      </c>
      <c r="M368" s="11">
        <v>0</v>
      </c>
      <c r="N368" s="11">
        <v>0</v>
      </c>
      <c r="O368" s="11">
        <v>113051.76681</v>
      </c>
      <c r="P368" s="11">
        <v>0</v>
      </c>
      <c r="Q368" s="11">
        <v>0</v>
      </c>
      <c r="R368" s="11">
        <v>0</v>
      </c>
      <c r="S368" s="11">
        <v>0</v>
      </c>
      <c r="T368" s="52">
        <f t="shared" si="20"/>
        <v>0</v>
      </c>
      <c r="U368" s="16" t="str">
        <f t="shared" si="21"/>
        <v>L19502-GDS Regulated CAD RGU</v>
      </c>
      <c r="V368" s="15" t="s">
        <v>282</v>
      </c>
      <c r="W368" s="17">
        <f t="shared" si="22"/>
        <v>113051.76681</v>
      </c>
      <c r="X368" s="17">
        <f t="shared" si="23"/>
        <v>113051.76681</v>
      </c>
    </row>
    <row r="369" spans="1:24" ht="14.45" customHeight="1" x14ac:dyDescent="0.25">
      <c r="A369" s="2" t="s">
        <v>5</v>
      </c>
      <c r="B369" s="2" t="s">
        <v>223</v>
      </c>
      <c r="C369" s="11">
        <v>3225146.0451000002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0</v>
      </c>
      <c r="K369" s="11">
        <v>0</v>
      </c>
      <c r="L369" s="11">
        <v>0</v>
      </c>
      <c r="M369" s="11">
        <v>0</v>
      </c>
      <c r="N369" s="11">
        <v>0</v>
      </c>
      <c r="O369" s="11">
        <v>3225146.0451000002</v>
      </c>
      <c r="P369" s="11">
        <v>0</v>
      </c>
      <c r="Q369" s="11">
        <v>0</v>
      </c>
      <c r="R369" s="11">
        <v>0</v>
      </c>
      <c r="S369" s="11">
        <v>0</v>
      </c>
      <c r="T369" s="52">
        <f t="shared" si="20"/>
        <v>0</v>
      </c>
      <c r="U369" s="16" t="str">
        <f t="shared" si="21"/>
        <v>L19502-GDS Regulated CAD RGU</v>
      </c>
      <c r="V369" s="15" t="s">
        <v>282</v>
      </c>
      <c r="W369" s="17">
        <f t="shared" si="22"/>
        <v>3225146.0451000002</v>
      </c>
      <c r="X369" s="17">
        <f t="shared" si="23"/>
        <v>3225146.0451000002</v>
      </c>
    </row>
    <row r="370" spans="1:24" ht="14.45" customHeight="1" x14ac:dyDescent="0.25">
      <c r="A370" s="2" t="s">
        <v>5</v>
      </c>
      <c r="B370" s="2" t="s">
        <v>224</v>
      </c>
      <c r="C370" s="11">
        <v>2155812.9481100002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2155946.9481100002</v>
      </c>
      <c r="P370" s="11">
        <v>0</v>
      </c>
      <c r="Q370" s="11">
        <v>0</v>
      </c>
      <c r="R370" s="11">
        <v>0</v>
      </c>
      <c r="S370" s="11">
        <v>0</v>
      </c>
      <c r="T370" s="52">
        <f t="shared" si="20"/>
        <v>-134</v>
      </c>
      <c r="U370" s="16" t="str">
        <f t="shared" si="21"/>
        <v>L19502-GDS Regulated CAD RGU</v>
      </c>
      <c r="V370" s="15" t="s">
        <v>282</v>
      </c>
      <c r="W370" s="17">
        <f t="shared" si="22"/>
        <v>2155812.9481100002</v>
      </c>
      <c r="X370" s="17">
        <f t="shared" si="23"/>
        <v>2155946.9481100002</v>
      </c>
    </row>
    <row r="371" spans="1:24" ht="14.45" customHeight="1" x14ac:dyDescent="0.25">
      <c r="A371" s="2" t="s">
        <v>5</v>
      </c>
      <c r="B371" s="2" t="s">
        <v>225</v>
      </c>
      <c r="C371" s="11">
        <v>7123.1389200000003</v>
      </c>
      <c r="D371" s="11">
        <v>0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7123.1389200000003</v>
      </c>
      <c r="P371" s="11">
        <v>0</v>
      </c>
      <c r="Q371" s="11">
        <v>0</v>
      </c>
      <c r="R371" s="11">
        <v>0</v>
      </c>
      <c r="S371" s="11">
        <v>0</v>
      </c>
      <c r="T371" s="52">
        <f t="shared" si="20"/>
        <v>0</v>
      </c>
      <c r="U371" s="16" t="str">
        <f t="shared" si="21"/>
        <v>L19502-GDS Regulated CAD RGU</v>
      </c>
      <c r="V371" s="15" t="s">
        <v>282</v>
      </c>
      <c r="W371" s="17">
        <f t="shared" si="22"/>
        <v>7123.1389200000003</v>
      </c>
      <c r="X371" s="17">
        <f t="shared" si="23"/>
        <v>7123.1389200000003</v>
      </c>
    </row>
    <row r="372" spans="1:24" ht="14.45" customHeight="1" x14ac:dyDescent="0.25">
      <c r="A372" s="2" t="s">
        <v>5</v>
      </c>
      <c r="B372" s="2" t="s">
        <v>226</v>
      </c>
      <c r="C372" s="11">
        <v>92830.648349999989</v>
      </c>
      <c r="D372" s="11">
        <v>0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1">
        <v>92830.648349999989</v>
      </c>
      <c r="P372" s="11">
        <v>0</v>
      </c>
      <c r="Q372" s="11">
        <v>0</v>
      </c>
      <c r="R372" s="11">
        <v>0</v>
      </c>
      <c r="S372" s="11">
        <v>0</v>
      </c>
      <c r="T372" s="52">
        <f t="shared" si="20"/>
        <v>0</v>
      </c>
      <c r="U372" s="16" t="str">
        <f t="shared" si="21"/>
        <v>L19502-GDS Regulated CAD RGU</v>
      </c>
      <c r="V372" s="15" t="s">
        <v>282</v>
      </c>
      <c r="W372" s="17">
        <f t="shared" si="22"/>
        <v>92830.648349999989</v>
      </c>
      <c r="X372" s="17">
        <f t="shared" si="23"/>
        <v>92830.648349999989</v>
      </c>
    </row>
    <row r="373" spans="1:24" ht="14.45" customHeight="1" x14ac:dyDescent="0.25">
      <c r="A373" s="2" t="s">
        <v>5</v>
      </c>
      <c r="B373" s="2" t="s">
        <v>227</v>
      </c>
      <c r="C373" s="11">
        <v>4658600.0425500004</v>
      </c>
      <c r="D373" s="11">
        <v>0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0</v>
      </c>
      <c r="O373" s="11">
        <v>4658600.0425500004</v>
      </c>
      <c r="P373" s="11">
        <v>0</v>
      </c>
      <c r="Q373" s="11">
        <v>0</v>
      </c>
      <c r="R373" s="11">
        <v>0</v>
      </c>
      <c r="S373" s="11">
        <v>0</v>
      </c>
      <c r="T373" s="52">
        <f t="shared" si="20"/>
        <v>0</v>
      </c>
      <c r="U373" s="16" t="str">
        <f t="shared" si="21"/>
        <v>L19502-GDS Regulated CAD RGU</v>
      </c>
      <c r="V373" s="15" t="s">
        <v>282</v>
      </c>
      <c r="W373" s="17">
        <f t="shared" si="22"/>
        <v>4658600.0425500004</v>
      </c>
      <c r="X373" s="17">
        <f t="shared" si="23"/>
        <v>4658600.0425500004</v>
      </c>
    </row>
    <row r="374" spans="1:24" ht="14.45" customHeight="1" x14ac:dyDescent="0.25">
      <c r="A374" s="2" t="s">
        <v>5</v>
      </c>
      <c r="B374" s="2" t="s">
        <v>228</v>
      </c>
      <c r="C374" s="11">
        <v>369559.27703999996</v>
      </c>
      <c r="D374" s="11">
        <v>0</v>
      </c>
      <c r="E374" s="11">
        <v>0</v>
      </c>
      <c r="F374" s="11">
        <v>0</v>
      </c>
      <c r="G374" s="11">
        <v>0</v>
      </c>
      <c r="H374" s="11">
        <v>0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11">
        <v>383001.79703999998</v>
      </c>
      <c r="P374" s="11">
        <v>0</v>
      </c>
      <c r="Q374" s="11">
        <v>0</v>
      </c>
      <c r="R374" s="11">
        <v>0</v>
      </c>
      <c r="S374" s="11">
        <v>0</v>
      </c>
      <c r="T374" s="52">
        <f t="shared" si="20"/>
        <v>-13442.520000000019</v>
      </c>
      <c r="U374" s="16" t="str">
        <f t="shared" si="21"/>
        <v>L19502-GDS Regulated CAD RGU</v>
      </c>
      <c r="V374" s="15" t="s">
        <v>282</v>
      </c>
      <c r="W374" s="17">
        <f t="shared" si="22"/>
        <v>369559.27703999996</v>
      </c>
      <c r="X374" s="17">
        <f t="shared" si="23"/>
        <v>383001.79703999998</v>
      </c>
    </row>
    <row r="375" spans="1:24" ht="14.45" customHeight="1" x14ac:dyDescent="0.25">
      <c r="A375" s="2" t="s">
        <v>5</v>
      </c>
      <c r="B375" s="2" t="s">
        <v>229</v>
      </c>
      <c r="C375" s="11">
        <v>445291.14915000001</v>
      </c>
      <c r="D375" s="11">
        <v>0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445291.14915000001</v>
      </c>
      <c r="P375" s="11">
        <v>0</v>
      </c>
      <c r="Q375" s="11">
        <v>0</v>
      </c>
      <c r="R375" s="11">
        <v>0</v>
      </c>
      <c r="S375" s="11">
        <v>0</v>
      </c>
      <c r="T375" s="52">
        <f t="shared" si="20"/>
        <v>0</v>
      </c>
      <c r="U375" s="16" t="str">
        <f t="shared" si="21"/>
        <v>L19502-GDS Regulated CAD RGU</v>
      </c>
      <c r="V375" s="15" t="s">
        <v>282</v>
      </c>
      <c r="W375" s="17">
        <f t="shared" si="22"/>
        <v>445291.14915000001</v>
      </c>
      <c r="X375" s="17">
        <f t="shared" si="23"/>
        <v>445291.14915000001</v>
      </c>
    </row>
    <row r="376" spans="1:24" ht="14.45" customHeight="1" x14ac:dyDescent="0.25">
      <c r="A376" s="2" t="s">
        <v>5</v>
      </c>
      <c r="B376" s="2" t="s">
        <v>230</v>
      </c>
      <c r="C376" s="11">
        <v>1399897.7869299999</v>
      </c>
      <c r="D376" s="11">
        <v>0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0</v>
      </c>
      <c r="O376" s="11">
        <v>1399897.7869299999</v>
      </c>
      <c r="P376" s="11">
        <v>0</v>
      </c>
      <c r="Q376" s="11">
        <v>0</v>
      </c>
      <c r="R376" s="11">
        <v>0</v>
      </c>
      <c r="S376" s="11">
        <v>0</v>
      </c>
      <c r="T376" s="52">
        <f t="shared" si="20"/>
        <v>0</v>
      </c>
      <c r="U376" s="16" t="str">
        <f t="shared" si="21"/>
        <v>L19502-GDS Regulated CAD RGU</v>
      </c>
      <c r="V376" s="15" t="s">
        <v>282</v>
      </c>
      <c r="W376" s="17">
        <f t="shared" si="22"/>
        <v>1399897.7869299999</v>
      </c>
      <c r="X376" s="17">
        <f t="shared" si="23"/>
        <v>1399897.7869299999</v>
      </c>
    </row>
    <row r="377" spans="1:24" ht="14.45" customHeight="1" x14ac:dyDescent="0.25">
      <c r="A377" s="2" t="s">
        <v>5</v>
      </c>
      <c r="B377" s="2" t="s">
        <v>231</v>
      </c>
      <c r="C377" s="11">
        <v>390744.48245999997</v>
      </c>
      <c r="D377" s="11">
        <v>0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0</v>
      </c>
      <c r="L377" s="11">
        <v>0</v>
      </c>
      <c r="M377" s="11">
        <v>0</v>
      </c>
      <c r="N377" s="11">
        <v>0</v>
      </c>
      <c r="O377" s="11">
        <v>390744.48245999997</v>
      </c>
      <c r="P377" s="11">
        <v>0</v>
      </c>
      <c r="Q377" s="11">
        <v>0</v>
      </c>
      <c r="R377" s="11">
        <v>0</v>
      </c>
      <c r="S377" s="11">
        <v>0</v>
      </c>
      <c r="T377" s="52">
        <f t="shared" si="20"/>
        <v>0</v>
      </c>
      <c r="U377" s="16" t="str">
        <f t="shared" si="21"/>
        <v>L19502-GDS Regulated CAD RGU</v>
      </c>
      <c r="V377" s="15" t="s">
        <v>282</v>
      </c>
      <c r="W377" s="17">
        <f t="shared" si="22"/>
        <v>390744.48245999997</v>
      </c>
      <c r="X377" s="17">
        <f t="shared" si="23"/>
        <v>390744.48245999997</v>
      </c>
    </row>
    <row r="378" spans="1:24" ht="14.45" customHeight="1" x14ac:dyDescent="0.25">
      <c r="A378" s="2" t="s">
        <v>5</v>
      </c>
      <c r="B378" s="2" t="s">
        <v>232</v>
      </c>
      <c r="C378" s="11">
        <v>-523.97136999999998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0</v>
      </c>
      <c r="L378" s="11">
        <v>0</v>
      </c>
      <c r="M378" s="11">
        <v>0</v>
      </c>
      <c r="N378" s="11">
        <v>0</v>
      </c>
      <c r="O378" s="11">
        <v>-523.97136999999998</v>
      </c>
      <c r="P378" s="11">
        <v>0</v>
      </c>
      <c r="Q378" s="11">
        <v>0</v>
      </c>
      <c r="R378" s="11">
        <v>0</v>
      </c>
      <c r="S378" s="11">
        <v>0</v>
      </c>
      <c r="T378" s="52">
        <f t="shared" si="20"/>
        <v>0</v>
      </c>
      <c r="U378" s="16" t="str">
        <f t="shared" si="21"/>
        <v>L19502-GDS Regulated CAD RGU</v>
      </c>
      <c r="V378" s="15" t="s">
        <v>282</v>
      </c>
      <c r="W378" s="17">
        <f t="shared" si="22"/>
        <v>-523.97136999999998</v>
      </c>
      <c r="X378" s="17">
        <f t="shared" si="23"/>
        <v>-523.97136999999998</v>
      </c>
    </row>
    <row r="379" spans="1:24" ht="14.45" customHeight="1" x14ac:dyDescent="0.25">
      <c r="A379" s="2" t="s">
        <v>5</v>
      </c>
      <c r="B379" s="2" t="s">
        <v>233</v>
      </c>
      <c r="C379" s="11">
        <v>290660.30903999996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412001.50903999998</v>
      </c>
      <c r="P379" s="11">
        <v>0</v>
      </c>
      <c r="Q379" s="11">
        <v>0</v>
      </c>
      <c r="R379" s="11">
        <v>0</v>
      </c>
      <c r="S379" s="11">
        <v>0</v>
      </c>
      <c r="T379" s="52">
        <f t="shared" si="20"/>
        <v>-121341.20000000001</v>
      </c>
      <c r="U379" s="16" t="str">
        <f t="shared" si="21"/>
        <v>L19502-GDS Regulated CAD RGU</v>
      </c>
      <c r="V379" s="15" t="s">
        <v>282</v>
      </c>
      <c r="W379" s="17">
        <f t="shared" si="22"/>
        <v>290660.30903999996</v>
      </c>
      <c r="X379" s="17">
        <f t="shared" si="23"/>
        <v>412001.50903999998</v>
      </c>
    </row>
    <row r="380" spans="1:24" ht="14.45" customHeight="1" x14ac:dyDescent="0.25">
      <c r="A380" s="2" t="s">
        <v>5</v>
      </c>
      <c r="B380" s="2" t="s">
        <v>234</v>
      </c>
      <c r="C380" s="11">
        <v>166215.18789999999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166215.18789999999</v>
      </c>
      <c r="P380" s="11">
        <v>0</v>
      </c>
      <c r="Q380" s="11">
        <v>0</v>
      </c>
      <c r="R380" s="11">
        <v>0</v>
      </c>
      <c r="S380" s="11">
        <v>0</v>
      </c>
      <c r="T380" s="52">
        <f t="shared" si="20"/>
        <v>0</v>
      </c>
      <c r="U380" s="16" t="str">
        <f t="shared" si="21"/>
        <v>L19502-GDS Regulated CAD RGU</v>
      </c>
      <c r="V380" s="15" t="s">
        <v>282</v>
      </c>
      <c r="W380" s="17">
        <f t="shared" si="22"/>
        <v>166215.18789999999</v>
      </c>
      <c r="X380" s="17">
        <f t="shared" si="23"/>
        <v>166215.18789999999</v>
      </c>
    </row>
    <row r="381" spans="1:24" ht="14.45" customHeight="1" x14ac:dyDescent="0.25">
      <c r="A381" s="2" t="s">
        <v>5</v>
      </c>
      <c r="B381" s="2" t="s">
        <v>235</v>
      </c>
      <c r="C381" s="11">
        <v>951073.90699000005</v>
      </c>
      <c r="D381" s="11">
        <v>0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1131896.2369900001</v>
      </c>
      <c r="P381" s="11">
        <v>0</v>
      </c>
      <c r="Q381" s="11">
        <v>0</v>
      </c>
      <c r="R381" s="11">
        <v>0</v>
      </c>
      <c r="S381" s="11">
        <v>0</v>
      </c>
      <c r="T381" s="52">
        <f t="shared" si="20"/>
        <v>-180822.33000000007</v>
      </c>
      <c r="U381" s="16" t="str">
        <f t="shared" si="21"/>
        <v>L19502-GDS Regulated CAD RGU</v>
      </c>
      <c r="V381" s="15" t="s">
        <v>282</v>
      </c>
      <c r="W381" s="17">
        <f t="shared" si="22"/>
        <v>951073.90699000005</v>
      </c>
      <c r="X381" s="17">
        <f t="shared" si="23"/>
        <v>1131896.2369900001</v>
      </c>
    </row>
    <row r="382" spans="1:24" ht="14.45" customHeight="1" x14ac:dyDescent="0.25">
      <c r="A382" s="2" t="s">
        <v>5</v>
      </c>
      <c r="B382" s="2" t="s">
        <v>236</v>
      </c>
      <c r="C382" s="11">
        <v>144967.70254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144967.70254</v>
      </c>
      <c r="P382" s="11">
        <v>0</v>
      </c>
      <c r="Q382" s="11">
        <v>0</v>
      </c>
      <c r="R382" s="11">
        <v>0</v>
      </c>
      <c r="S382" s="11">
        <v>0</v>
      </c>
      <c r="T382" s="52">
        <f t="shared" si="20"/>
        <v>0</v>
      </c>
      <c r="U382" s="16" t="str">
        <f t="shared" si="21"/>
        <v>L19502-GDS Regulated CAD RGU</v>
      </c>
      <c r="V382" s="15" t="s">
        <v>282</v>
      </c>
      <c r="W382" s="17">
        <f t="shared" si="22"/>
        <v>144967.70254</v>
      </c>
      <c r="X382" s="17">
        <f t="shared" si="23"/>
        <v>144967.70254</v>
      </c>
    </row>
    <row r="383" spans="1:24" ht="14.45" customHeight="1" x14ac:dyDescent="0.25">
      <c r="A383" s="2" t="s">
        <v>5</v>
      </c>
      <c r="B383" s="2" t="s">
        <v>237</v>
      </c>
      <c r="C383" s="11">
        <v>3159074.3964200001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3159074.3964200001</v>
      </c>
      <c r="P383" s="11">
        <v>0</v>
      </c>
      <c r="Q383" s="11">
        <v>0</v>
      </c>
      <c r="R383" s="11">
        <v>0</v>
      </c>
      <c r="S383" s="11">
        <v>0</v>
      </c>
      <c r="T383" s="52">
        <f t="shared" si="20"/>
        <v>0</v>
      </c>
      <c r="U383" s="16" t="str">
        <f t="shared" si="21"/>
        <v>L19502-GDS Regulated CAD RGU</v>
      </c>
      <c r="V383" s="15" t="s">
        <v>282</v>
      </c>
      <c r="W383" s="17">
        <f t="shared" si="22"/>
        <v>3159074.3964200001</v>
      </c>
      <c r="X383" s="17">
        <f t="shared" si="23"/>
        <v>3159074.3964200001</v>
      </c>
    </row>
    <row r="384" spans="1:24" ht="14.45" customHeight="1" x14ac:dyDescent="0.25">
      <c r="A384" s="2" t="s">
        <v>5</v>
      </c>
      <c r="B384" s="2" t="s">
        <v>238</v>
      </c>
      <c r="C384" s="11">
        <v>974834.65853000002</v>
      </c>
      <c r="D384" s="11">
        <v>0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  <c r="J384" s="11">
        <v>0</v>
      </c>
      <c r="K384" s="11">
        <v>0</v>
      </c>
      <c r="L384" s="11">
        <v>0</v>
      </c>
      <c r="M384" s="11">
        <v>0</v>
      </c>
      <c r="N384" s="11">
        <v>0</v>
      </c>
      <c r="O384" s="11">
        <v>974834.65853000002</v>
      </c>
      <c r="P384" s="11">
        <v>0</v>
      </c>
      <c r="Q384" s="11">
        <v>0</v>
      </c>
      <c r="R384" s="11">
        <v>0</v>
      </c>
      <c r="S384" s="11">
        <v>0</v>
      </c>
      <c r="T384" s="52">
        <f t="shared" si="20"/>
        <v>0</v>
      </c>
      <c r="U384" s="16" t="str">
        <f t="shared" si="21"/>
        <v>L19502-GDS Regulated CAD RGU</v>
      </c>
      <c r="V384" s="15" t="s">
        <v>282</v>
      </c>
      <c r="W384" s="17">
        <f t="shared" si="22"/>
        <v>974834.65853000002</v>
      </c>
      <c r="X384" s="17">
        <f t="shared" si="23"/>
        <v>974834.65853000002</v>
      </c>
    </row>
    <row r="385" spans="1:24" ht="14.45" customHeight="1" x14ac:dyDescent="0.25">
      <c r="A385" s="2" t="s">
        <v>5</v>
      </c>
      <c r="B385" s="2" t="s">
        <v>239</v>
      </c>
      <c r="C385" s="11">
        <v>265023.41991</v>
      </c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265023.41991</v>
      </c>
      <c r="P385" s="11">
        <v>0</v>
      </c>
      <c r="Q385" s="11">
        <v>0</v>
      </c>
      <c r="R385" s="11">
        <v>0</v>
      </c>
      <c r="S385" s="11">
        <v>0</v>
      </c>
      <c r="T385" s="52">
        <f t="shared" si="20"/>
        <v>0</v>
      </c>
      <c r="U385" s="16" t="str">
        <f t="shared" si="21"/>
        <v>L19502-GDS Regulated CAD RGU</v>
      </c>
      <c r="V385" s="15" t="s">
        <v>282</v>
      </c>
      <c r="W385" s="17">
        <f t="shared" si="22"/>
        <v>265023.41991</v>
      </c>
      <c r="X385" s="17">
        <f t="shared" si="23"/>
        <v>265023.41991</v>
      </c>
    </row>
    <row r="386" spans="1:24" ht="14.45" customHeight="1" x14ac:dyDescent="0.25">
      <c r="A386" s="2" t="s">
        <v>5</v>
      </c>
      <c r="B386" s="2" t="s">
        <v>240</v>
      </c>
      <c r="C386" s="11">
        <v>161363.36595000001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161363.36595000001</v>
      </c>
      <c r="P386" s="11">
        <v>0</v>
      </c>
      <c r="Q386" s="11">
        <v>0</v>
      </c>
      <c r="R386" s="11">
        <v>0</v>
      </c>
      <c r="S386" s="11">
        <v>0</v>
      </c>
      <c r="T386" s="52">
        <f t="shared" si="20"/>
        <v>0</v>
      </c>
      <c r="U386" s="16" t="str">
        <f t="shared" si="21"/>
        <v>L19502-GDS Regulated CAD RGU</v>
      </c>
      <c r="V386" s="15" t="s">
        <v>282</v>
      </c>
      <c r="W386" s="17">
        <f t="shared" si="22"/>
        <v>161363.36595000001</v>
      </c>
      <c r="X386" s="17">
        <f t="shared" si="23"/>
        <v>161363.36595000001</v>
      </c>
    </row>
    <row r="387" spans="1:24" x14ac:dyDescent="0.25">
      <c r="A387" s="2" t="s">
        <v>5</v>
      </c>
      <c r="B387" s="2" t="s">
        <v>241</v>
      </c>
      <c r="C387" s="11">
        <v>-2.8600000000000001E-3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-2.8600000000000001E-3</v>
      </c>
      <c r="P387" s="11">
        <v>0</v>
      </c>
      <c r="Q387" s="11">
        <v>0</v>
      </c>
      <c r="R387" s="11">
        <v>0</v>
      </c>
      <c r="S387" s="11">
        <v>0</v>
      </c>
      <c r="T387" s="52">
        <f t="shared" si="20"/>
        <v>0</v>
      </c>
      <c r="U387" s="16" t="str">
        <f t="shared" si="21"/>
        <v>L19502-GDS Regulated CAD RGU</v>
      </c>
      <c r="V387" s="15" t="s">
        <v>283</v>
      </c>
      <c r="W387" s="17">
        <f t="shared" si="22"/>
        <v>-2.8600000000000001E-3</v>
      </c>
      <c r="X387" s="17">
        <f t="shared" si="23"/>
        <v>-2.8600000000000001E-3</v>
      </c>
    </row>
    <row r="388" spans="1:24" ht="14.45" customHeight="1" x14ac:dyDescent="0.25">
      <c r="A388" s="2" t="s">
        <v>5</v>
      </c>
      <c r="B388" s="2" t="s">
        <v>242</v>
      </c>
      <c r="C388" s="11">
        <v>1E-4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1E-4</v>
      </c>
      <c r="P388" s="11">
        <v>0</v>
      </c>
      <c r="Q388" s="11">
        <v>0</v>
      </c>
      <c r="R388" s="11">
        <v>0</v>
      </c>
      <c r="S388" s="11">
        <v>0</v>
      </c>
      <c r="T388" s="52">
        <f t="shared" si="20"/>
        <v>0</v>
      </c>
      <c r="U388" s="16" t="str">
        <f t="shared" si="21"/>
        <v>L19502-GDS Regulated CAD RGU</v>
      </c>
      <c r="V388" s="15" t="s">
        <v>283</v>
      </c>
      <c r="W388" s="17">
        <f t="shared" si="22"/>
        <v>1E-4</v>
      </c>
      <c r="X388" s="17">
        <f t="shared" si="23"/>
        <v>1E-4</v>
      </c>
    </row>
    <row r="389" spans="1:24" ht="14.45" customHeight="1" x14ac:dyDescent="0.25">
      <c r="A389" s="2" t="s">
        <v>5</v>
      </c>
      <c r="B389" s="2" t="s">
        <v>243</v>
      </c>
      <c r="C389" s="11">
        <v>-7.5039999999999996E-2</v>
      </c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1">
        <v>0</v>
      </c>
      <c r="K389" s="11">
        <v>0</v>
      </c>
      <c r="L389" s="11">
        <v>0</v>
      </c>
      <c r="M389" s="11">
        <v>0</v>
      </c>
      <c r="N389" s="11">
        <v>0</v>
      </c>
      <c r="O389" s="11">
        <v>-7.5039999999999996E-2</v>
      </c>
      <c r="P389" s="11">
        <v>0</v>
      </c>
      <c r="Q389" s="11">
        <v>0</v>
      </c>
      <c r="R389" s="11">
        <v>0</v>
      </c>
      <c r="S389" s="11">
        <v>0</v>
      </c>
      <c r="T389" s="52">
        <f t="shared" si="20"/>
        <v>0</v>
      </c>
      <c r="U389" s="16" t="str">
        <f t="shared" si="21"/>
        <v>L19502-GDS Regulated CAD RGU</v>
      </c>
      <c r="V389" s="15" t="s">
        <v>283</v>
      </c>
      <c r="W389" s="17">
        <f t="shared" si="22"/>
        <v>-7.5039999999999996E-2</v>
      </c>
      <c r="X389" s="17">
        <f t="shared" si="23"/>
        <v>-7.5039999999999996E-2</v>
      </c>
    </row>
    <row r="390" spans="1:24" ht="14.45" customHeight="1" x14ac:dyDescent="0.25">
      <c r="A390" s="2" t="s">
        <v>5</v>
      </c>
      <c r="B390" s="2" t="s">
        <v>244</v>
      </c>
      <c r="C390" s="11">
        <v>-5.1520000000000003E-2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-5.1520000000000003E-2</v>
      </c>
      <c r="P390" s="11">
        <v>0</v>
      </c>
      <c r="Q390" s="11">
        <v>0</v>
      </c>
      <c r="R390" s="11">
        <v>0</v>
      </c>
      <c r="S390" s="11">
        <v>0</v>
      </c>
      <c r="T390" s="52">
        <f t="shared" si="20"/>
        <v>0</v>
      </c>
      <c r="U390" s="16" t="str">
        <f t="shared" si="21"/>
        <v>L19502-GDS Regulated CAD RGU</v>
      </c>
      <c r="V390" s="15" t="s">
        <v>283</v>
      </c>
      <c r="W390" s="17">
        <f t="shared" si="22"/>
        <v>-5.1520000000000003E-2</v>
      </c>
      <c r="X390" s="17">
        <f t="shared" si="23"/>
        <v>-5.1520000000000003E-2</v>
      </c>
    </row>
    <row r="391" spans="1:24" ht="14.45" customHeight="1" x14ac:dyDescent="0.25">
      <c r="A391" s="2" t="s">
        <v>5</v>
      </c>
      <c r="B391" s="2" t="s">
        <v>245</v>
      </c>
      <c r="C391" s="11">
        <v>718.55307000000005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718.55307000000005</v>
      </c>
      <c r="P391" s="11">
        <v>0</v>
      </c>
      <c r="Q391" s="11">
        <v>0</v>
      </c>
      <c r="R391" s="11">
        <v>0</v>
      </c>
      <c r="S391" s="11">
        <v>0</v>
      </c>
      <c r="T391" s="52">
        <f t="shared" si="20"/>
        <v>0</v>
      </c>
      <c r="U391" s="16" t="str">
        <f t="shared" si="21"/>
        <v>L19502-GDS Regulated CAD RGU</v>
      </c>
      <c r="V391" s="15" t="s">
        <v>283</v>
      </c>
      <c r="W391" s="17">
        <f t="shared" si="22"/>
        <v>718.55307000000005</v>
      </c>
      <c r="X391" s="17">
        <f t="shared" si="23"/>
        <v>718.55307000000005</v>
      </c>
    </row>
    <row r="392" spans="1:24" ht="14.45" customHeight="1" x14ac:dyDescent="0.25">
      <c r="A392" s="2" t="s">
        <v>5</v>
      </c>
      <c r="B392" s="2" t="s">
        <v>246</v>
      </c>
      <c r="C392" s="11">
        <v>-7.8170000000000003E-2</v>
      </c>
      <c r="D392" s="11">
        <v>0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  <c r="K392" s="11">
        <v>0</v>
      </c>
      <c r="L392" s="11">
        <v>0</v>
      </c>
      <c r="M392" s="11">
        <v>0</v>
      </c>
      <c r="N392" s="11">
        <v>0</v>
      </c>
      <c r="O392" s="11">
        <v>-7.8170000000000003E-2</v>
      </c>
      <c r="P392" s="11">
        <v>0</v>
      </c>
      <c r="Q392" s="11">
        <v>0</v>
      </c>
      <c r="R392" s="11">
        <v>0</v>
      </c>
      <c r="S392" s="11">
        <v>0</v>
      </c>
      <c r="T392" s="52">
        <f t="shared" si="20"/>
        <v>0</v>
      </c>
      <c r="U392" s="16" t="str">
        <f t="shared" si="21"/>
        <v>L19502-GDS Regulated CAD RGU</v>
      </c>
      <c r="V392" s="15" t="s">
        <v>283</v>
      </c>
      <c r="W392" s="17">
        <f t="shared" si="22"/>
        <v>-7.8170000000000003E-2</v>
      </c>
      <c r="X392" s="17">
        <f t="shared" si="23"/>
        <v>-7.8170000000000003E-2</v>
      </c>
    </row>
    <row r="393" spans="1:24" ht="14.45" customHeight="1" x14ac:dyDescent="0.25">
      <c r="A393" s="2" t="s">
        <v>5</v>
      </c>
      <c r="B393" s="2" t="s">
        <v>247</v>
      </c>
      <c r="C393" s="11">
        <v>-7.5630000000000003E-2</v>
      </c>
      <c r="D393" s="11">
        <v>0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  <c r="J393" s="11">
        <v>0</v>
      </c>
      <c r="K393" s="11">
        <v>0</v>
      </c>
      <c r="L393" s="11">
        <v>0</v>
      </c>
      <c r="M393" s="11">
        <v>0</v>
      </c>
      <c r="N393" s="11">
        <v>0</v>
      </c>
      <c r="O393" s="11">
        <v>-7.5630000000000003E-2</v>
      </c>
      <c r="P393" s="11">
        <v>0</v>
      </c>
      <c r="Q393" s="11">
        <v>0</v>
      </c>
      <c r="R393" s="11">
        <v>0</v>
      </c>
      <c r="S393" s="11">
        <v>0</v>
      </c>
      <c r="T393" s="52">
        <f t="shared" si="20"/>
        <v>0</v>
      </c>
      <c r="U393" s="16" t="str">
        <f t="shared" si="21"/>
        <v>L19502-GDS Regulated CAD RGU</v>
      </c>
      <c r="V393" s="15" t="s">
        <v>283</v>
      </c>
      <c r="W393" s="17">
        <f t="shared" si="22"/>
        <v>-7.5630000000000003E-2</v>
      </c>
      <c r="X393" s="17">
        <f t="shared" si="23"/>
        <v>-7.5630000000000003E-2</v>
      </c>
    </row>
    <row r="394" spans="1:24" ht="14.45" customHeight="1" x14ac:dyDescent="0.25">
      <c r="A394" s="2" t="s">
        <v>5</v>
      </c>
      <c r="B394" s="2" t="s">
        <v>248</v>
      </c>
      <c r="C394" s="11">
        <v>-9.2499999999999999E-2</v>
      </c>
      <c r="D394" s="11">
        <v>0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-9.2499999999999999E-2</v>
      </c>
      <c r="P394" s="11">
        <v>0</v>
      </c>
      <c r="Q394" s="11">
        <v>0</v>
      </c>
      <c r="R394" s="11">
        <v>0</v>
      </c>
      <c r="S394" s="11">
        <v>0</v>
      </c>
      <c r="T394" s="52">
        <f t="shared" ref="T394:T457" si="24">SUM(C394:N394)-SUM(O394:S394)</f>
        <v>0</v>
      </c>
      <c r="U394" s="16" t="str">
        <f t="shared" ref="U394:U457" si="25">A394</f>
        <v>L19502-GDS Regulated CAD RGU</v>
      </c>
      <c r="V394" s="15" t="s">
        <v>283</v>
      </c>
      <c r="W394" s="17">
        <f t="shared" ref="W394:W457" si="26">SUM(C394:N394)</f>
        <v>-9.2499999999999999E-2</v>
      </c>
      <c r="X394" s="17">
        <f t="shared" ref="X394:X457" si="27">SUM(O394:S394)</f>
        <v>-9.2499999999999999E-2</v>
      </c>
    </row>
    <row r="395" spans="1:24" ht="14.45" customHeight="1" x14ac:dyDescent="0.25">
      <c r="A395" s="2" t="s">
        <v>5</v>
      </c>
      <c r="B395" s="2" t="s">
        <v>249</v>
      </c>
      <c r="C395" s="11">
        <v>-0.14863000000000001</v>
      </c>
      <c r="D395" s="11">
        <v>0</v>
      </c>
      <c r="E395" s="11">
        <v>0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-0.14863000000000001</v>
      </c>
      <c r="P395" s="11">
        <v>0</v>
      </c>
      <c r="Q395" s="11">
        <v>0</v>
      </c>
      <c r="R395" s="11">
        <v>0</v>
      </c>
      <c r="S395" s="11">
        <v>0</v>
      </c>
      <c r="T395" s="52">
        <f t="shared" si="24"/>
        <v>0</v>
      </c>
      <c r="U395" s="16" t="str">
        <f t="shared" si="25"/>
        <v>L19502-GDS Regulated CAD RGU</v>
      </c>
      <c r="V395" s="15" t="s">
        <v>283</v>
      </c>
      <c r="W395" s="17">
        <f t="shared" si="26"/>
        <v>-0.14863000000000001</v>
      </c>
      <c r="X395" s="17">
        <f t="shared" si="27"/>
        <v>-0.14863000000000001</v>
      </c>
    </row>
    <row r="396" spans="1:24" ht="14.45" customHeight="1" x14ac:dyDescent="0.25">
      <c r="A396" s="2" t="s">
        <v>5</v>
      </c>
      <c r="B396" s="2" t="s">
        <v>250</v>
      </c>
      <c r="C396" s="11">
        <v>470360.76143000001</v>
      </c>
      <c r="D396" s="11">
        <v>0</v>
      </c>
      <c r="E396" s="11">
        <v>0</v>
      </c>
      <c r="F396" s="11">
        <v>0</v>
      </c>
      <c r="G396" s="11">
        <v>0</v>
      </c>
      <c r="H396" s="11">
        <v>0</v>
      </c>
      <c r="I396" s="11">
        <v>0</v>
      </c>
      <c r="J396" s="11">
        <v>0</v>
      </c>
      <c r="K396" s="11">
        <v>0</v>
      </c>
      <c r="L396" s="11">
        <v>0</v>
      </c>
      <c r="M396" s="11">
        <v>0</v>
      </c>
      <c r="N396" s="11">
        <v>0</v>
      </c>
      <c r="O396" s="11">
        <v>470360.76143000001</v>
      </c>
      <c r="P396" s="11">
        <v>0</v>
      </c>
      <c r="Q396" s="11">
        <v>0</v>
      </c>
      <c r="R396" s="11">
        <v>0</v>
      </c>
      <c r="S396" s="11">
        <v>0</v>
      </c>
      <c r="T396" s="52">
        <f t="shared" si="24"/>
        <v>0</v>
      </c>
      <c r="U396" s="16" t="str">
        <f t="shared" si="25"/>
        <v>L19502-GDS Regulated CAD RGU</v>
      </c>
      <c r="V396" s="15" t="s">
        <v>283</v>
      </c>
      <c r="W396" s="17">
        <f t="shared" si="26"/>
        <v>470360.76143000001</v>
      </c>
      <c r="X396" s="17">
        <f t="shared" si="27"/>
        <v>470360.76143000001</v>
      </c>
    </row>
    <row r="397" spans="1:24" ht="14.45" customHeight="1" x14ac:dyDescent="0.25">
      <c r="A397" s="2" t="s">
        <v>5</v>
      </c>
      <c r="B397" s="2" t="s">
        <v>251</v>
      </c>
      <c r="C397" s="11">
        <v>624756.91370999999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624756.91370999999</v>
      </c>
      <c r="P397" s="11">
        <v>0</v>
      </c>
      <c r="Q397" s="11">
        <v>0</v>
      </c>
      <c r="R397" s="11">
        <v>0</v>
      </c>
      <c r="S397" s="11">
        <v>0</v>
      </c>
      <c r="T397" s="52">
        <f t="shared" si="24"/>
        <v>0</v>
      </c>
      <c r="U397" s="16" t="str">
        <f t="shared" si="25"/>
        <v>L19502-GDS Regulated CAD RGU</v>
      </c>
      <c r="V397" s="15" t="s">
        <v>283</v>
      </c>
      <c r="W397" s="17">
        <f t="shared" si="26"/>
        <v>624756.91370999999</v>
      </c>
      <c r="X397" s="17">
        <f t="shared" si="27"/>
        <v>624756.91370999999</v>
      </c>
    </row>
    <row r="398" spans="1:24" x14ac:dyDescent="0.25">
      <c r="A398" s="2" t="s">
        <v>5</v>
      </c>
      <c r="B398" s="2" t="s">
        <v>96</v>
      </c>
      <c r="C398" s="11">
        <v>11675066.117938986</v>
      </c>
      <c r="D398" s="11">
        <v>0</v>
      </c>
      <c r="E398" s="11">
        <v>0</v>
      </c>
      <c r="F398" s="11">
        <v>0</v>
      </c>
      <c r="G398" s="11">
        <v>0</v>
      </c>
      <c r="H398" s="11">
        <v>0</v>
      </c>
      <c r="I398" s="11">
        <v>0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-1288002.76835</v>
      </c>
      <c r="P398" s="11">
        <v>0</v>
      </c>
      <c r="Q398" s="11">
        <v>0</v>
      </c>
      <c r="R398" s="11">
        <v>0</v>
      </c>
      <c r="S398" s="11">
        <v>12963068.886288986</v>
      </c>
      <c r="T398" s="52">
        <f t="shared" si="24"/>
        <v>0</v>
      </c>
      <c r="U398" s="16" t="str">
        <f t="shared" si="25"/>
        <v>L19502-GDS Regulated CAD RGU</v>
      </c>
      <c r="V398" s="15" t="s">
        <v>96</v>
      </c>
      <c r="W398" s="17">
        <f t="shared" si="26"/>
        <v>11675066.117938986</v>
      </c>
      <c r="X398" s="17">
        <f t="shared" si="27"/>
        <v>11675066.117938986</v>
      </c>
    </row>
    <row r="399" spans="1:24" x14ac:dyDescent="0.25">
      <c r="A399" s="2" t="s">
        <v>5</v>
      </c>
      <c r="B399" s="2" t="s">
        <v>252</v>
      </c>
      <c r="C399" s="11">
        <v>16803630.326980002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16803630.326980002</v>
      </c>
      <c r="P399" s="11">
        <v>0</v>
      </c>
      <c r="Q399" s="11">
        <v>0</v>
      </c>
      <c r="R399" s="11">
        <v>0</v>
      </c>
      <c r="S399" s="11">
        <v>0</v>
      </c>
      <c r="T399" s="52">
        <f t="shared" si="24"/>
        <v>0</v>
      </c>
      <c r="U399" s="16" t="str">
        <f t="shared" si="25"/>
        <v>L19502-GDS Regulated CAD RGU</v>
      </c>
      <c r="V399" s="15" t="s">
        <v>252</v>
      </c>
      <c r="W399" s="17">
        <f t="shared" si="26"/>
        <v>16803630.326980002</v>
      </c>
      <c r="X399" s="17">
        <f t="shared" si="27"/>
        <v>16803630.326980002</v>
      </c>
    </row>
    <row r="400" spans="1:24" x14ac:dyDescent="0.25">
      <c r="A400" s="2" t="s">
        <v>5</v>
      </c>
      <c r="B400" s="2" t="s">
        <v>253</v>
      </c>
      <c r="C400" s="11">
        <v>-4.097157829056959E-11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  <c r="P400" s="11">
        <v>0</v>
      </c>
      <c r="Q400" s="11">
        <v>0</v>
      </c>
      <c r="R400" s="11">
        <v>0</v>
      </c>
      <c r="S400" s="11">
        <v>0</v>
      </c>
      <c r="T400" s="52">
        <f t="shared" si="24"/>
        <v>-4.097157829056959E-11</v>
      </c>
      <c r="U400" s="16" t="str">
        <f t="shared" si="25"/>
        <v>L19502-GDS Regulated CAD RGU</v>
      </c>
      <c r="V400" s="15" t="s">
        <v>253</v>
      </c>
      <c r="W400" s="17">
        <f t="shared" si="26"/>
        <v>-4.097157829056959E-11</v>
      </c>
      <c r="X400" s="17">
        <f t="shared" si="27"/>
        <v>0</v>
      </c>
    </row>
    <row r="401" spans="1:24" x14ac:dyDescent="0.25">
      <c r="A401" s="2" t="s">
        <v>256</v>
      </c>
      <c r="B401" s="2" t="s">
        <v>258</v>
      </c>
      <c r="C401" s="11">
        <v>3616.4823000000001</v>
      </c>
      <c r="D401" s="11">
        <v>0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3616.4823000000001</v>
      </c>
      <c r="P401" s="11">
        <v>0</v>
      </c>
      <c r="Q401" s="11">
        <v>0</v>
      </c>
      <c r="R401" s="11">
        <v>0</v>
      </c>
      <c r="S401" s="11">
        <v>0</v>
      </c>
      <c r="T401" s="52">
        <f t="shared" si="24"/>
        <v>0</v>
      </c>
      <c r="U401" s="16" t="str">
        <f t="shared" si="25"/>
        <v>L19504-GDS Unregulated East CAD RGU</v>
      </c>
      <c r="V401" s="15" t="s">
        <v>273</v>
      </c>
      <c r="W401" s="17">
        <f t="shared" si="26"/>
        <v>3616.4823000000001</v>
      </c>
      <c r="X401" s="17">
        <f t="shared" si="27"/>
        <v>3616.4823000000001</v>
      </c>
    </row>
    <row r="402" spans="1:24" x14ac:dyDescent="0.25">
      <c r="A402" s="2" t="s">
        <v>256</v>
      </c>
      <c r="B402" s="2" t="s">
        <v>260</v>
      </c>
      <c r="C402" s="11">
        <v>577.70432000000005</v>
      </c>
      <c r="D402" s="11">
        <v>0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577.70432000000005</v>
      </c>
      <c r="P402" s="11">
        <v>0</v>
      </c>
      <c r="Q402" s="11">
        <v>0</v>
      </c>
      <c r="R402" s="11">
        <v>0</v>
      </c>
      <c r="S402" s="11">
        <v>0</v>
      </c>
      <c r="T402" s="52">
        <f t="shared" si="24"/>
        <v>0</v>
      </c>
      <c r="U402" s="16" t="str">
        <f t="shared" si="25"/>
        <v>L19504-GDS Unregulated East CAD RGU</v>
      </c>
      <c r="V402" s="15" t="s">
        <v>274</v>
      </c>
      <c r="W402" s="17">
        <f t="shared" si="26"/>
        <v>577.70432000000005</v>
      </c>
      <c r="X402" s="17">
        <f t="shared" si="27"/>
        <v>577.70432000000005</v>
      </c>
    </row>
    <row r="403" spans="1:24" x14ac:dyDescent="0.25">
      <c r="A403" s="2" t="s">
        <v>256</v>
      </c>
      <c r="B403" s="2" t="s">
        <v>261</v>
      </c>
      <c r="C403" s="11">
        <v>320.47593999999998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320.47593999999998</v>
      </c>
      <c r="P403" s="11">
        <v>0</v>
      </c>
      <c r="Q403" s="11">
        <v>0</v>
      </c>
      <c r="R403" s="11">
        <v>0</v>
      </c>
      <c r="S403" s="11">
        <v>0</v>
      </c>
      <c r="T403" s="52">
        <f t="shared" si="24"/>
        <v>0</v>
      </c>
      <c r="U403" s="16" t="str">
        <f t="shared" si="25"/>
        <v>L19504-GDS Unregulated East CAD RGU</v>
      </c>
      <c r="V403" s="15" t="s">
        <v>274</v>
      </c>
      <c r="W403" s="17">
        <f t="shared" si="26"/>
        <v>320.47593999999998</v>
      </c>
      <c r="X403" s="17">
        <f t="shared" si="27"/>
        <v>320.47593999999998</v>
      </c>
    </row>
    <row r="404" spans="1:24" x14ac:dyDescent="0.25">
      <c r="A404" s="2" t="s">
        <v>256</v>
      </c>
      <c r="B404" s="2" t="s">
        <v>262</v>
      </c>
      <c r="C404" s="11">
        <v>47.158799999999999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0</v>
      </c>
      <c r="O404" s="11">
        <v>47.158799999999999</v>
      </c>
      <c r="P404" s="11">
        <v>0</v>
      </c>
      <c r="Q404" s="11">
        <v>0</v>
      </c>
      <c r="R404" s="11">
        <v>0</v>
      </c>
      <c r="S404" s="11">
        <v>0</v>
      </c>
      <c r="T404" s="52">
        <f t="shared" si="24"/>
        <v>0</v>
      </c>
      <c r="U404" s="16" t="str">
        <f t="shared" si="25"/>
        <v>L19504-GDS Unregulated East CAD RGU</v>
      </c>
      <c r="V404" s="15" t="s">
        <v>274</v>
      </c>
      <c r="W404" s="17">
        <f t="shared" si="26"/>
        <v>47.158799999999999</v>
      </c>
      <c r="X404" s="17">
        <f t="shared" si="27"/>
        <v>47.158799999999999</v>
      </c>
    </row>
    <row r="405" spans="1:24" x14ac:dyDescent="0.25">
      <c r="A405" s="2" t="s">
        <v>256</v>
      </c>
      <c r="B405" s="2" t="s">
        <v>263</v>
      </c>
      <c r="C405" s="11">
        <v>590.83236999999997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590.83236999999997</v>
      </c>
      <c r="P405" s="11">
        <v>0</v>
      </c>
      <c r="Q405" s="11">
        <v>0</v>
      </c>
      <c r="R405" s="11">
        <v>0</v>
      </c>
      <c r="S405" s="11">
        <v>0</v>
      </c>
      <c r="T405" s="52">
        <f t="shared" si="24"/>
        <v>0</v>
      </c>
      <c r="U405" s="16" t="str">
        <f t="shared" si="25"/>
        <v>L19504-GDS Unregulated East CAD RGU</v>
      </c>
      <c r="V405" s="15" t="s">
        <v>274</v>
      </c>
      <c r="W405" s="17">
        <f t="shared" si="26"/>
        <v>590.83236999999997</v>
      </c>
      <c r="X405" s="17">
        <f t="shared" si="27"/>
        <v>590.83236999999997</v>
      </c>
    </row>
    <row r="406" spans="1:24" x14ac:dyDescent="0.25">
      <c r="A406" s="2" t="s">
        <v>256</v>
      </c>
      <c r="B406" s="2" t="s">
        <v>264</v>
      </c>
      <c r="C406" s="11">
        <v>649.63436000000002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649.63436000000002</v>
      </c>
      <c r="P406" s="11">
        <v>0</v>
      </c>
      <c r="Q406" s="11">
        <v>0</v>
      </c>
      <c r="R406" s="11">
        <v>0</v>
      </c>
      <c r="S406" s="11">
        <v>0</v>
      </c>
      <c r="T406" s="52">
        <f t="shared" si="24"/>
        <v>0</v>
      </c>
      <c r="U406" s="16" t="str">
        <f t="shared" si="25"/>
        <v>L19504-GDS Unregulated East CAD RGU</v>
      </c>
      <c r="V406" s="15" t="s">
        <v>274</v>
      </c>
      <c r="W406" s="17">
        <f t="shared" si="26"/>
        <v>649.63436000000002</v>
      </c>
      <c r="X406" s="17">
        <f t="shared" si="27"/>
        <v>649.63436000000002</v>
      </c>
    </row>
    <row r="407" spans="1:24" x14ac:dyDescent="0.25">
      <c r="A407" s="2" t="s">
        <v>256</v>
      </c>
      <c r="B407" s="2" t="s">
        <v>265</v>
      </c>
      <c r="C407" s="11">
        <v>252.6525</v>
      </c>
      <c r="D407" s="11">
        <v>0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252.6525</v>
      </c>
      <c r="P407" s="11">
        <v>0</v>
      </c>
      <c r="Q407" s="11">
        <v>0</v>
      </c>
      <c r="R407" s="11">
        <v>0</v>
      </c>
      <c r="S407" s="11">
        <v>0</v>
      </c>
      <c r="T407" s="52">
        <f t="shared" si="24"/>
        <v>0</v>
      </c>
      <c r="U407" s="16" t="str">
        <f t="shared" si="25"/>
        <v>L19504-GDS Unregulated East CAD RGU</v>
      </c>
      <c r="V407" s="15" t="s">
        <v>274</v>
      </c>
      <c r="W407" s="17">
        <f t="shared" si="26"/>
        <v>252.6525</v>
      </c>
      <c r="X407" s="17">
        <f t="shared" si="27"/>
        <v>252.6525</v>
      </c>
    </row>
    <row r="408" spans="1:24" x14ac:dyDescent="0.25">
      <c r="A408" s="2" t="s">
        <v>256</v>
      </c>
      <c r="B408" s="2" t="s">
        <v>266</v>
      </c>
      <c r="C408" s="11">
        <v>270.76933000000002</v>
      </c>
      <c r="D408" s="11">
        <v>0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  <c r="J408" s="11">
        <v>0</v>
      </c>
      <c r="K408" s="11">
        <v>0</v>
      </c>
      <c r="L408" s="11">
        <v>0</v>
      </c>
      <c r="M408" s="11">
        <v>0</v>
      </c>
      <c r="N408" s="11">
        <v>0</v>
      </c>
      <c r="O408" s="11">
        <v>270.76933000000002</v>
      </c>
      <c r="P408" s="11">
        <v>0</v>
      </c>
      <c r="Q408" s="11">
        <v>0</v>
      </c>
      <c r="R408" s="11">
        <v>0</v>
      </c>
      <c r="S408" s="11">
        <v>0</v>
      </c>
      <c r="T408" s="52">
        <f t="shared" si="24"/>
        <v>0</v>
      </c>
      <c r="U408" s="16" t="str">
        <f t="shared" si="25"/>
        <v>L19504-GDS Unregulated East CAD RGU</v>
      </c>
      <c r="V408" s="15" t="s">
        <v>274</v>
      </c>
      <c r="W408" s="17">
        <f t="shared" si="26"/>
        <v>270.76933000000002</v>
      </c>
      <c r="X408" s="17">
        <f t="shared" si="27"/>
        <v>270.76933000000002</v>
      </c>
    </row>
    <row r="409" spans="1:24" x14ac:dyDescent="0.25">
      <c r="A409" s="2" t="s">
        <v>256</v>
      </c>
      <c r="B409" s="2" t="s">
        <v>267</v>
      </c>
      <c r="C409" s="11">
        <v>184.02522000000002</v>
      </c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0</v>
      </c>
      <c r="O409" s="11">
        <v>184.02522000000002</v>
      </c>
      <c r="P409" s="11">
        <v>0</v>
      </c>
      <c r="Q409" s="11">
        <v>0</v>
      </c>
      <c r="R409" s="11">
        <v>0</v>
      </c>
      <c r="S409" s="11">
        <v>0</v>
      </c>
      <c r="T409" s="52">
        <f t="shared" si="24"/>
        <v>0</v>
      </c>
      <c r="U409" s="16" t="str">
        <f t="shared" si="25"/>
        <v>L19504-GDS Unregulated East CAD RGU</v>
      </c>
      <c r="V409" s="15" t="s">
        <v>274</v>
      </c>
      <c r="W409" s="17">
        <f t="shared" si="26"/>
        <v>184.02522000000002</v>
      </c>
      <c r="X409" s="17">
        <f t="shared" si="27"/>
        <v>184.02522000000002</v>
      </c>
    </row>
    <row r="410" spans="1:24" x14ac:dyDescent="0.25">
      <c r="A410" s="2" t="s">
        <v>256</v>
      </c>
      <c r="B410" s="2" t="s">
        <v>268</v>
      </c>
      <c r="C410" s="11">
        <v>820.50788999999997</v>
      </c>
      <c r="D410" s="11">
        <v>0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  <c r="K410" s="11">
        <v>0</v>
      </c>
      <c r="L410" s="11">
        <v>0</v>
      </c>
      <c r="M410" s="11">
        <v>0</v>
      </c>
      <c r="N410" s="11">
        <v>0</v>
      </c>
      <c r="O410" s="11">
        <v>820.50788999999997</v>
      </c>
      <c r="P410" s="11">
        <v>0</v>
      </c>
      <c r="Q410" s="11">
        <v>0</v>
      </c>
      <c r="R410" s="11">
        <v>0</v>
      </c>
      <c r="S410" s="11">
        <v>0</v>
      </c>
      <c r="T410" s="52">
        <f t="shared" si="24"/>
        <v>0</v>
      </c>
      <c r="U410" s="16" t="str">
        <f t="shared" si="25"/>
        <v>L19504-GDS Unregulated East CAD RGU</v>
      </c>
      <c r="V410" s="15" t="s">
        <v>274</v>
      </c>
      <c r="W410" s="17">
        <f t="shared" si="26"/>
        <v>820.50788999999997</v>
      </c>
      <c r="X410" s="17">
        <f t="shared" si="27"/>
        <v>820.50788999999997</v>
      </c>
    </row>
    <row r="411" spans="1:24" x14ac:dyDescent="0.25">
      <c r="A411" s="2" t="s">
        <v>256</v>
      </c>
      <c r="B411" s="2" t="s">
        <v>269</v>
      </c>
      <c r="C411" s="11">
        <v>65.034580000000005</v>
      </c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1">
        <v>0</v>
      </c>
      <c r="K411" s="11">
        <v>0</v>
      </c>
      <c r="L411" s="11">
        <v>0</v>
      </c>
      <c r="M411" s="11">
        <v>0</v>
      </c>
      <c r="N411" s="11">
        <v>0</v>
      </c>
      <c r="O411" s="11">
        <v>65.034580000000005</v>
      </c>
      <c r="P411" s="11">
        <v>0</v>
      </c>
      <c r="Q411" s="11">
        <v>0</v>
      </c>
      <c r="R411" s="11">
        <v>0</v>
      </c>
      <c r="S411" s="11">
        <v>0</v>
      </c>
      <c r="T411" s="52">
        <f t="shared" si="24"/>
        <v>0</v>
      </c>
      <c r="U411" s="16" t="str">
        <f t="shared" si="25"/>
        <v>L19504-GDS Unregulated East CAD RGU</v>
      </c>
      <c r="V411" s="15" t="s">
        <v>274</v>
      </c>
      <c r="W411" s="17">
        <f t="shared" si="26"/>
        <v>65.034580000000005</v>
      </c>
      <c r="X411" s="17">
        <f t="shared" si="27"/>
        <v>65.034580000000005</v>
      </c>
    </row>
    <row r="412" spans="1:24" x14ac:dyDescent="0.25">
      <c r="A412" s="2" t="s">
        <v>256</v>
      </c>
      <c r="B412" s="2" t="s">
        <v>270</v>
      </c>
      <c r="C412" s="11">
        <v>846.50902999999994</v>
      </c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0</v>
      </c>
      <c r="O412" s="11">
        <v>846.50902999999994</v>
      </c>
      <c r="P412" s="11">
        <v>0</v>
      </c>
      <c r="Q412" s="11">
        <v>0</v>
      </c>
      <c r="R412" s="11">
        <v>0</v>
      </c>
      <c r="S412" s="11">
        <v>0</v>
      </c>
      <c r="T412" s="52">
        <f t="shared" si="24"/>
        <v>0</v>
      </c>
      <c r="U412" s="16" t="str">
        <f t="shared" si="25"/>
        <v>L19504-GDS Unregulated East CAD RGU</v>
      </c>
      <c r="V412" s="15" t="s">
        <v>274</v>
      </c>
      <c r="W412" s="17">
        <f t="shared" si="26"/>
        <v>846.50902999999994</v>
      </c>
      <c r="X412" s="17">
        <f t="shared" si="27"/>
        <v>846.50902999999994</v>
      </c>
    </row>
    <row r="413" spans="1:24" x14ac:dyDescent="0.25">
      <c r="A413" s="2" t="s">
        <v>256</v>
      </c>
      <c r="B413" s="2" t="s">
        <v>271</v>
      </c>
      <c r="C413" s="11">
        <v>682.81268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0</v>
      </c>
      <c r="K413" s="11">
        <v>0</v>
      </c>
      <c r="L413" s="11">
        <v>0</v>
      </c>
      <c r="M413" s="11">
        <v>0</v>
      </c>
      <c r="N413" s="11">
        <v>0</v>
      </c>
      <c r="O413" s="11">
        <v>682.81268</v>
      </c>
      <c r="P413" s="11">
        <v>0</v>
      </c>
      <c r="Q413" s="11">
        <v>0</v>
      </c>
      <c r="R413" s="11">
        <v>0</v>
      </c>
      <c r="S413" s="11">
        <v>0</v>
      </c>
      <c r="T413" s="52">
        <f t="shared" si="24"/>
        <v>0</v>
      </c>
      <c r="U413" s="16" t="str">
        <f t="shared" si="25"/>
        <v>L19504-GDS Unregulated East CAD RGU</v>
      </c>
      <c r="V413" s="15" t="s">
        <v>274</v>
      </c>
      <c r="W413" s="17">
        <f t="shared" si="26"/>
        <v>682.81268</v>
      </c>
      <c r="X413" s="17">
        <f t="shared" si="27"/>
        <v>682.81268</v>
      </c>
    </row>
    <row r="414" spans="1:24" x14ac:dyDescent="0.25">
      <c r="A414" s="2" t="s">
        <v>256</v>
      </c>
      <c r="B414" s="2" t="s">
        <v>95</v>
      </c>
      <c r="C414" s="11">
        <v>714.32205999999996</v>
      </c>
      <c r="D414" s="11">
        <v>0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11">
        <v>0</v>
      </c>
      <c r="O414" s="11">
        <v>714.32205999999996</v>
      </c>
      <c r="P414" s="11">
        <v>0</v>
      </c>
      <c r="Q414" s="11">
        <v>0</v>
      </c>
      <c r="R414" s="11">
        <v>0</v>
      </c>
      <c r="S414" s="11">
        <v>0</v>
      </c>
      <c r="T414" s="52">
        <f t="shared" si="24"/>
        <v>0</v>
      </c>
      <c r="U414" s="16" t="str">
        <f t="shared" si="25"/>
        <v>L19504-GDS Unregulated East CAD RGU</v>
      </c>
      <c r="V414" s="15" t="s">
        <v>275</v>
      </c>
      <c r="W414" s="17">
        <f t="shared" si="26"/>
        <v>714.32205999999996</v>
      </c>
      <c r="X414" s="17">
        <f t="shared" si="27"/>
        <v>714.32205999999996</v>
      </c>
    </row>
    <row r="415" spans="1:24" x14ac:dyDescent="0.25">
      <c r="A415" s="2" t="s">
        <v>256</v>
      </c>
      <c r="B415" s="2" t="s">
        <v>272</v>
      </c>
      <c r="C415" s="11">
        <v>906.93772000000001</v>
      </c>
      <c r="D415" s="11">
        <v>0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906.93772000000001</v>
      </c>
      <c r="P415" s="11">
        <v>0</v>
      </c>
      <c r="Q415" s="11">
        <v>0</v>
      </c>
      <c r="R415" s="11">
        <v>0</v>
      </c>
      <c r="S415" s="11">
        <v>0</v>
      </c>
      <c r="T415" s="52">
        <f t="shared" si="24"/>
        <v>0</v>
      </c>
      <c r="U415" s="16" t="str">
        <f t="shared" si="25"/>
        <v>L19504-GDS Unregulated East CAD RGU</v>
      </c>
      <c r="V415" s="15" t="s">
        <v>275</v>
      </c>
      <c r="W415" s="17">
        <f t="shared" si="26"/>
        <v>906.93772000000001</v>
      </c>
      <c r="X415" s="17">
        <f t="shared" si="27"/>
        <v>906.93772000000001</v>
      </c>
    </row>
    <row r="416" spans="1:24" x14ac:dyDescent="0.25">
      <c r="A416" s="2" t="s">
        <v>256</v>
      </c>
      <c r="B416" s="2" t="s">
        <v>59</v>
      </c>
      <c r="C416" s="11">
        <v>343.17106999999999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  <c r="K416" s="11">
        <v>0</v>
      </c>
      <c r="L416" s="11">
        <v>0</v>
      </c>
      <c r="M416" s="11">
        <v>0</v>
      </c>
      <c r="N416" s="11">
        <v>0</v>
      </c>
      <c r="O416" s="11">
        <v>343.17106999999999</v>
      </c>
      <c r="P416" s="11">
        <v>0</v>
      </c>
      <c r="Q416" s="11">
        <v>0</v>
      </c>
      <c r="R416" s="11">
        <v>0</v>
      </c>
      <c r="S416" s="11">
        <v>0</v>
      </c>
      <c r="T416" s="52">
        <f t="shared" si="24"/>
        <v>0</v>
      </c>
      <c r="U416" s="16" t="str">
        <f t="shared" si="25"/>
        <v>L19504-GDS Unregulated East CAD RGU</v>
      </c>
      <c r="V416" s="15" t="s">
        <v>276</v>
      </c>
      <c r="W416" s="17">
        <f t="shared" si="26"/>
        <v>343.17106999999999</v>
      </c>
      <c r="X416" s="17">
        <f t="shared" si="27"/>
        <v>343.17106999999999</v>
      </c>
    </row>
    <row r="417" spans="1:24" x14ac:dyDescent="0.25">
      <c r="A417" s="2" t="s">
        <v>256</v>
      </c>
      <c r="B417" s="2" t="s">
        <v>60</v>
      </c>
      <c r="C417" s="11">
        <v>1240.1392599999999</v>
      </c>
      <c r="D417" s="11">
        <v>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0</v>
      </c>
      <c r="L417" s="11">
        <v>0</v>
      </c>
      <c r="M417" s="11">
        <v>0</v>
      </c>
      <c r="N417" s="11">
        <v>0</v>
      </c>
      <c r="O417" s="11">
        <v>1240.1392599999999</v>
      </c>
      <c r="P417" s="11">
        <v>0</v>
      </c>
      <c r="Q417" s="11">
        <v>0</v>
      </c>
      <c r="R417" s="11">
        <v>0</v>
      </c>
      <c r="S417" s="11">
        <v>0</v>
      </c>
      <c r="T417" s="52">
        <f t="shared" si="24"/>
        <v>0</v>
      </c>
      <c r="U417" s="16" t="str">
        <f t="shared" si="25"/>
        <v>L19504-GDS Unregulated East CAD RGU</v>
      </c>
      <c r="V417" s="15" t="s">
        <v>276</v>
      </c>
      <c r="W417" s="17">
        <f t="shared" si="26"/>
        <v>1240.1392599999999</v>
      </c>
      <c r="X417" s="17">
        <f t="shared" si="27"/>
        <v>1240.1392599999999</v>
      </c>
    </row>
    <row r="418" spans="1:24" x14ac:dyDescent="0.25">
      <c r="A418" s="2" t="s">
        <v>256</v>
      </c>
      <c r="B418" s="2" t="s">
        <v>75</v>
      </c>
      <c r="C418" s="11">
        <v>1410.2774099999999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1410.2774099999999</v>
      </c>
      <c r="P418" s="11">
        <v>0</v>
      </c>
      <c r="Q418" s="11">
        <v>0</v>
      </c>
      <c r="R418" s="11">
        <v>0</v>
      </c>
      <c r="S418" s="11">
        <v>0</v>
      </c>
      <c r="T418" s="52">
        <f t="shared" si="24"/>
        <v>0</v>
      </c>
      <c r="U418" s="16" t="str">
        <f t="shared" si="25"/>
        <v>L19504-GDS Unregulated East CAD RGU</v>
      </c>
      <c r="V418" s="15" t="s">
        <v>276</v>
      </c>
      <c r="W418" s="17">
        <f t="shared" si="26"/>
        <v>1410.2774099999999</v>
      </c>
      <c r="X418" s="17">
        <f t="shared" si="27"/>
        <v>1410.2774099999999</v>
      </c>
    </row>
    <row r="419" spans="1:24" x14ac:dyDescent="0.25">
      <c r="A419" s="2" t="s">
        <v>256</v>
      </c>
      <c r="B419" s="2" t="s">
        <v>77</v>
      </c>
      <c r="C419" s="11">
        <v>1264.44605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  <c r="L419" s="11">
        <v>0</v>
      </c>
      <c r="M419" s="11">
        <v>0</v>
      </c>
      <c r="N419" s="11">
        <v>0</v>
      </c>
      <c r="O419" s="11">
        <v>1264.44605</v>
      </c>
      <c r="P419" s="11">
        <v>0</v>
      </c>
      <c r="Q419" s="11">
        <v>0</v>
      </c>
      <c r="R419" s="11">
        <v>0</v>
      </c>
      <c r="S419" s="11">
        <v>0</v>
      </c>
      <c r="T419" s="52">
        <f t="shared" si="24"/>
        <v>0</v>
      </c>
      <c r="U419" s="16" t="str">
        <f t="shared" si="25"/>
        <v>L19504-GDS Unregulated East CAD RGU</v>
      </c>
      <c r="V419" s="15" t="s">
        <v>276</v>
      </c>
      <c r="W419" s="17">
        <f t="shared" si="26"/>
        <v>1264.44605</v>
      </c>
      <c r="X419" s="17">
        <f t="shared" si="27"/>
        <v>1264.44605</v>
      </c>
    </row>
    <row r="420" spans="1:24" x14ac:dyDescent="0.25">
      <c r="A420" s="2" t="s">
        <v>256</v>
      </c>
      <c r="B420" s="2" t="s">
        <v>76</v>
      </c>
      <c r="C420" s="11">
        <v>795.08226999999999</v>
      </c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1">
        <v>0</v>
      </c>
      <c r="K420" s="11">
        <v>0</v>
      </c>
      <c r="L420" s="11">
        <v>0</v>
      </c>
      <c r="M420" s="11">
        <v>0</v>
      </c>
      <c r="N420" s="11">
        <v>0</v>
      </c>
      <c r="O420" s="11">
        <v>795.08226999999999</v>
      </c>
      <c r="P420" s="11">
        <v>0</v>
      </c>
      <c r="Q420" s="11">
        <v>0</v>
      </c>
      <c r="R420" s="11">
        <v>0</v>
      </c>
      <c r="S420" s="11">
        <v>0</v>
      </c>
      <c r="T420" s="52">
        <f t="shared" si="24"/>
        <v>0</v>
      </c>
      <c r="U420" s="16" t="str">
        <f t="shared" si="25"/>
        <v>L19504-GDS Unregulated East CAD RGU</v>
      </c>
      <c r="V420" s="15" t="s">
        <v>276</v>
      </c>
      <c r="W420" s="17">
        <f t="shared" si="26"/>
        <v>795.08226999999999</v>
      </c>
      <c r="X420" s="17">
        <f t="shared" si="27"/>
        <v>795.08226999999999</v>
      </c>
    </row>
    <row r="421" spans="1:24" x14ac:dyDescent="0.25">
      <c r="A421" s="2" t="s">
        <v>256</v>
      </c>
      <c r="B421" s="2" t="s">
        <v>78</v>
      </c>
      <c r="C421" s="11">
        <v>825.08433000000002</v>
      </c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825.08433000000002</v>
      </c>
      <c r="P421" s="11">
        <v>0</v>
      </c>
      <c r="Q421" s="11">
        <v>0</v>
      </c>
      <c r="R421" s="11">
        <v>0</v>
      </c>
      <c r="S421" s="11">
        <v>0</v>
      </c>
      <c r="T421" s="52">
        <f t="shared" si="24"/>
        <v>0</v>
      </c>
      <c r="U421" s="16" t="str">
        <f t="shared" si="25"/>
        <v>L19504-GDS Unregulated East CAD RGU</v>
      </c>
      <c r="V421" s="15" t="s">
        <v>276</v>
      </c>
      <c r="W421" s="17">
        <f t="shared" si="26"/>
        <v>825.08433000000002</v>
      </c>
      <c r="X421" s="17">
        <f t="shared" si="27"/>
        <v>825.08433000000002</v>
      </c>
    </row>
    <row r="422" spans="1:24" x14ac:dyDescent="0.25">
      <c r="A422" s="2" t="s">
        <v>256</v>
      </c>
      <c r="B422" s="2" t="s">
        <v>61</v>
      </c>
      <c r="C422" s="11">
        <v>9316.6193899999998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9316.6193899999998</v>
      </c>
      <c r="P422" s="11">
        <v>0</v>
      </c>
      <c r="Q422" s="11">
        <v>0</v>
      </c>
      <c r="R422" s="11">
        <v>0</v>
      </c>
      <c r="S422" s="11">
        <v>0</v>
      </c>
      <c r="T422" s="52">
        <f t="shared" si="24"/>
        <v>0</v>
      </c>
      <c r="U422" s="16" t="str">
        <f t="shared" si="25"/>
        <v>L19504-GDS Unregulated East CAD RGU</v>
      </c>
      <c r="V422" s="15" t="s">
        <v>276</v>
      </c>
      <c r="W422" s="17">
        <f t="shared" si="26"/>
        <v>9316.6193899999998</v>
      </c>
      <c r="X422" s="17">
        <f t="shared" si="27"/>
        <v>9316.6193899999998</v>
      </c>
    </row>
    <row r="423" spans="1:24" x14ac:dyDescent="0.25">
      <c r="A423" s="2" t="s">
        <v>256</v>
      </c>
      <c r="B423" s="2" t="s">
        <v>62</v>
      </c>
      <c r="C423" s="11">
        <v>1558.74685</v>
      </c>
      <c r="D423" s="11">
        <v>0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1558.74685</v>
      </c>
      <c r="P423" s="11">
        <v>0</v>
      </c>
      <c r="Q423" s="11">
        <v>0</v>
      </c>
      <c r="R423" s="11">
        <v>0</v>
      </c>
      <c r="S423" s="11">
        <v>0</v>
      </c>
      <c r="T423" s="52">
        <f t="shared" si="24"/>
        <v>0</v>
      </c>
      <c r="U423" s="16" t="str">
        <f t="shared" si="25"/>
        <v>L19504-GDS Unregulated East CAD RGU</v>
      </c>
      <c r="V423" s="15" t="s">
        <v>276</v>
      </c>
      <c r="W423" s="17">
        <f t="shared" si="26"/>
        <v>1558.74685</v>
      </c>
      <c r="X423" s="17">
        <f t="shared" si="27"/>
        <v>1558.74685</v>
      </c>
    </row>
    <row r="424" spans="1:24" x14ac:dyDescent="0.25">
      <c r="A424" s="2" t="s">
        <v>256</v>
      </c>
      <c r="B424" s="2" t="s">
        <v>114</v>
      </c>
      <c r="C424" s="11">
        <v>513.83911999999998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513.83911999999998</v>
      </c>
      <c r="P424" s="11">
        <v>0</v>
      </c>
      <c r="Q424" s="11">
        <v>0</v>
      </c>
      <c r="R424" s="11">
        <v>0</v>
      </c>
      <c r="S424" s="11">
        <v>0</v>
      </c>
      <c r="T424" s="52">
        <f t="shared" si="24"/>
        <v>0</v>
      </c>
      <c r="U424" s="16" t="str">
        <f t="shared" si="25"/>
        <v>L19504-GDS Unregulated East CAD RGU</v>
      </c>
      <c r="V424" s="15" t="s">
        <v>276</v>
      </c>
      <c r="W424" s="17">
        <f t="shared" si="26"/>
        <v>513.83911999999998</v>
      </c>
      <c r="X424" s="17">
        <f t="shared" si="27"/>
        <v>513.83911999999998</v>
      </c>
    </row>
    <row r="425" spans="1:24" x14ac:dyDescent="0.25">
      <c r="A425" s="2" t="s">
        <v>256</v>
      </c>
      <c r="B425" s="2" t="s">
        <v>63</v>
      </c>
      <c r="C425" s="11">
        <v>11236.1013</v>
      </c>
      <c r="D425" s="11">
        <v>0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1">
        <v>0</v>
      </c>
      <c r="K425" s="11">
        <v>0</v>
      </c>
      <c r="L425" s="11">
        <v>0</v>
      </c>
      <c r="M425" s="11">
        <v>0</v>
      </c>
      <c r="N425" s="11">
        <v>0</v>
      </c>
      <c r="O425" s="11">
        <v>11236.1013</v>
      </c>
      <c r="P425" s="11">
        <v>0</v>
      </c>
      <c r="Q425" s="11">
        <v>0</v>
      </c>
      <c r="R425" s="11">
        <v>0</v>
      </c>
      <c r="S425" s="11">
        <v>0</v>
      </c>
      <c r="T425" s="52">
        <f t="shared" si="24"/>
        <v>0</v>
      </c>
      <c r="U425" s="16" t="str">
        <f t="shared" si="25"/>
        <v>L19504-GDS Unregulated East CAD RGU</v>
      </c>
      <c r="V425" s="15" t="s">
        <v>276</v>
      </c>
      <c r="W425" s="17">
        <f t="shared" si="26"/>
        <v>11236.1013</v>
      </c>
      <c r="X425" s="17">
        <f t="shared" si="27"/>
        <v>11236.1013</v>
      </c>
    </row>
    <row r="426" spans="1:24" x14ac:dyDescent="0.25">
      <c r="A426" s="2" t="s">
        <v>256</v>
      </c>
      <c r="B426" s="2" t="s">
        <v>64</v>
      </c>
      <c r="C426" s="11">
        <v>2130.5513999999998</v>
      </c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0</v>
      </c>
      <c r="N426" s="11">
        <v>0</v>
      </c>
      <c r="O426" s="11">
        <v>2130.5513999999998</v>
      </c>
      <c r="P426" s="11">
        <v>0</v>
      </c>
      <c r="Q426" s="11">
        <v>0</v>
      </c>
      <c r="R426" s="11">
        <v>0</v>
      </c>
      <c r="S426" s="11">
        <v>0</v>
      </c>
      <c r="T426" s="52">
        <f t="shared" si="24"/>
        <v>0</v>
      </c>
      <c r="U426" s="16" t="str">
        <f t="shared" si="25"/>
        <v>L19504-GDS Unregulated East CAD RGU</v>
      </c>
      <c r="V426" s="15" t="s">
        <v>276</v>
      </c>
      <c r="W426" s="17">
        <f t="shared" si="26"/>
        <v>2130.5513999999998</v>
      </c>
      <c r="X426" s="17">
        <f t="shared" si="27"/>
        <v>2130.5513999999998</v>
      </c>
    </row>
    <row r="427" spans="1:24" x14ac:dyDescent="0.25">
      <c r="A427" s="2" t="s">
        <v>256</v>
      </c>
      <c r="B427" s="2" t="s">
        <v>65</v>
      </c>
      <c r="C427" s="11">
        <v>5426.8073000000004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5426.8073000000004</v>
      </c>
      <c r="P427" s="11">
        <v>0</v>
      </c>
      <c r="Q427" s="11">
        <v>0</v>
      </c>
      <c r="R427" s="11">
        <v>0</v>
      </c>
      <c r="S427" s="11">
        <v>0</v>
      </c>
      <c r="T427" s="52">
        <f t="shared" si="24"/>
        <v>0</v>
      </c>
      <c r="U427" s="16" t="str">
        <f t="shared" si="25"/>
        <v>L19504-GDS Unregulated East CAD RGU</v>
      </c>
      <c r="V427" s="15" t="s">
        <v>276</v>
      </c>
      <c r="W427" s="17">
        <f t="shared" si="26"/>
        <v>5426.8073000000004</v>
      </c>
      <c r="X427" s="17">
        <f t="shared" si="27"/>
        <v>5426.8073000000004</v>
      </c>
    </row>
    <row r="428" spans="1:24" x14ac:dyDescent="0.25">
      <c r="A428" s="2" t="s">
        <v>256</v>
      </c>
      <c r="B428" s="2" t="s">
        <v>58</v>
      </c>
      <c r="C428" s="11">
        <v>320.46960999999999</v>
      </c>
      <c r="D428" s="11">
        <v>0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1">
        <v>0</v>
      </c>
      <c r="K428" s="11">
        <v>0</v>
      </c>
      <c r="L428" s="11">
        <v>0</v>
      </c>
      <c r="M428" s="11">
        <v>0</v>
      </c>
      <c r="N428" s="11">
        <v>0</v>
      </c>
      <c r="O428" s="11">
        <v>320.46960999999999</v>
      </c>
      <c r="P428" s="11">
        <v>0</v>
      </c>
      <c r="Q428" s="11">
        <v>0</v>
      </c>
      <c r="R428" s="11">
        <v>0</v>
      </c>
      <c r="S428" s="11">
        <v>0</v>
      </c>
      <c r="T428" s="52">
        <f t="shared" si="24"/>
        <v>0</v>
      </c>
      <c r="U428" s="16" t="str">
        <f t="shared" si="25"/>
        <v>L19504-GDS Unregulated East CAD RGU</v>
      </c>
      <c r="V428" s="15" t="s">
        <v>276</v>
      </c>
      <c r="W428" s="17">
        <f t="shared" si="26"/>
        <v>320.46960999999999</v>
      </c>
      <c r="X428" s="17">
        <f t="shared" si="27"/>
        <v>320.46960999999999</v>
      </c>
    </row>
    <row r="429" spans="1:24" x14ac:dyDescent="0.25">
      <c r="A429" s="2" t="s">
        <v>256</v>
      </c>
      <c r="B429" s="2" t="s">
        <v>53</v>
      </c>
      <c r="C429" s="11">
        <v>88.803979999999996</v>
      </c>
      <c r="D429" s="11">
        <v>0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  <c r="J429" s="11">
        <v>0</v>
      </c>
      <c r="K429" s="11">
        <v>0</v>
      </c>
      <c r="L429" s="11">
        <v>0</v>
      </c>
      <c r="M429" s="11">
        <v>0</v>
      </c>
      <c r="N429" s="11">
        <v>0</v>
      </c>
      <c r="O429" s="11">
        <v>88.803979999999996</v>
      </c>
      <c r="P429" s="11">
        <v>0</v>
      </c>
      <c r="Q429" s="11">
        <v>0</v>
      </c>
      <c r="R429" s="11">
        <v>0</v>
      </c>
      <c r="S429" s="11">
        <v>0</v>
      </c>
      <c r="T429" s="52">
        <f t="shared" si="24"/>
        <v>0</v>
      </c>
      <c r="U429" s="16" t="str">
        <f t="shared" si="25"/>
        <v>L19504-GDS Unregulated East CAD RGU</v>
      </c>
      <c r="V429" s="15" t="s">
        <v>276</v>
      </c>
      <c r="W429" s="17">
        <f t="shared" si="26"/>
        <v>88.803979999999996</v>
      </c>
      <c r="X429" s="17">
        <f t="shared" si="27"/>
        <v>88.803979999999996</v>
      </c>
    </row>
    <row r="430" spans="1:24" x14ac:dyDescent="0.25">
      <c r="A430" s="2" t="s">
        <v>256</v>
      </c>
      <c r="B430" s="2" t="s">
        <v>55</v>
      </c>
      <c r="C430" s="11">
        <v>133.30461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133.30461</v>
      </c>
      <c r="P430" s="11">
        <v>0</v>
      </c>
      <c r="Q430" s="11">
        <v>0</v>
      </c>
      <c r="R430" s="11">
        <v>0</v>
      </c>
      <c r="S430" s="11">
        <v>0</v>
      </c>
      <c r="T430" s="52">
        <f t="shared" si="24"/>
        <v>0</v>
      </c>
      <c r="U430" s="16" t="str">
        <f t="shared" si="25"/>
        <v>L19504-GDS Unregulated East CAD RGU</v>
      </c>
      <c r="V430" s="15" t="s">
        <v>276</v>
      </c>
      <c r="W430" s="17">
        <f t="shared" si="26"/>
        <v>133.30461</v>
      </c>
      <c r="X430" s="17">
        <f t="shared" si="27"/>
        <v>133.30461</v>
      </c>
    </row>
    <row r="431" spans="1:24" x14ac:dyDescent="0.25">
      <c r="A431" s="2" t="s">
        <v>256</v>
      </c>
      <c r="B431" s="2" t="s">
        <v>79</v>
      </c>
      <c r="C431" s="11">
        <v>818.82266000000004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0</v>
      </c>
      <c r="N431" s="11">
        <v>0</v>
      </c>
      <c r="O431" s="11">
        <v>818.82266000000004</v>
      </c>
      <c r="P431" s="11">
        <v>0</v>
      </c>
      <c r="Q431" s="11">
        <v>0</v>
      </c>
      <c r="R431" s="11">
        <v>0</v>
      </c>
      <c r="S431" s="11">
        <v>0</v>
      </c>
      <c r="T431" s="52">
        <f t="shared" si="24"/>
        <v>0</v>
      </c>
      <c r="U431" s="16" t="str">
        <f t="shared" si="25"/>
        <v>L19504-GDS Unregulated East CAD RGU</v>
      </c>
      <c r="V431" s="15" t="s">
        <v>276</v>
      </c>
      <c r="W431" s="17">
        <f t="shared" si="26"/>
        <v>818.82266000000004</v>
      </c>
      <c r="X431" s="17">
        <f t="shared" si="27"/>
        <v>818.82266000000004</v>
      </c>
    </row>
    <row r="432" spans="1:24" x14ac:dyDescent="0.25">
      <c r="A432" s="2" t="s">
        <v>256</v>
      </c>
      <c r="B432" s="2" t="s">
        <v>54</v>
      </c>
      <c r="C432" s="11">
        <v>365.91059000000001</v>
      </c>
      <c r="D432" s="11">
        <v>0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1">
        <v>0</v>
      </c>
      <c r="K432" s="11">
        <v>0</v>
      </c>
      <c r="L432" s="11">
        <v>0</v>
      </c>
      <c r="M432" s="11">
        <v>0</v>
      </c>
      <c r="N432" s="11">
        <v>0</v>
      </c>
      <c r="O432" s="11">
        <v>365.91059000000001</v>
      </c>
      <c r="P432" s="11">
        <v>0</v>
      </c>
      <c r="Q432" s="11">
        <v>0</v>
      </c>
      <c r="R432" s="11">
        <v>0</v>
      </c>
      <c r="S432" s="11">
        <v>0</v>
      </c>
      <c r="T432" s="52">
        <f t="shared" si="24"/>
        <v>0</v>
      </c>
      <c r="U432" s="16" t="str">
        <f t="shared" si="25"/>
        <v>L19504-GDS Unregulated East CAD RGU</v>
      </c>
      <c r="V432" s="15" t="s">
        <v>276</v>
      </c>
      <c r="W432" s="17">
        <f t="shared" si="26"/>
        <v>365.91059000000001</v>
      </c>
      <c r="X432" s="17">
        <f t="shared" si="27"/>
        <v>365.91059000000001</v>
      </c>
    </row>
    <row r="433" spans="1:24" x14ac:dyDescent="0.25">
      <c r="A433" s="2" t="s">
        <v>256</v>
      </c>
      <c r="B433" s="2" t="s">
        <v>46</v>
      </c>
      <c r="C433" s="11">
        <v>966.29169999999999</v>
      </c>
      <c r="D433" s="11">
        <v>0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1">
        <v>0</v>
      </c>
      <c r="K433" s="11">
        <v>0</v>
      </c>
      <c r="L433" s="11">
        <v>0</v>
      </c>
      <c r="M433" s="11">
        <v>0</v>
      </c>
      <c r="N433" s="11">
        <v>0</v>
      </c>
      <c r="O433" s="11">
        <v>966.29169999999999</v>
      </c>
      <c r="P433" s="11">
        <v>0</v>
      </c>
      <c r="Q433" s="11">
        <v>0</v>
      </c>
      <c r="R433" s="11">
        <v>0</v>
      </c>
      <c r="S433" s="11">
        <v>0</v>
      </c>
      <c r="T433" s="52">
        <f t="shared" si="24"/>
        <v>0</v>
      </c>
      <c r="U433" s="16" t="str">
        <f t="shared" si="25"/>
        <v>L19504-GDS Unregulated East CAD RGU</v>
      </c>
      <c r="V433" s="15" t="s">
        <v>276</v>
      </c>
      <c r="W433" s="17">
        <f t="shared" si="26"/>
        <v>966.29169999999999</v>
      </c>
      <c r="X433" s="17">
        <f t="shared" si="27"/>
        <v>966.29169999999999</v>
      </c>
    </row>
    <row r="434" spans="1:24" x14ac:dyDescent="0.25">
      <c r="A434" s="2" t="s">
        <v>256</v>
      </c>
      <c r="B434" s="2" t="s">
        <v>67</v>
      </c>
      <c r="C434" s="11">
        <v>1733.6354200000001</v>
      </c>
      <c r="D434" s="11">
        <v>0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1733.6354200000001</v>
      </c>
      <c r="P434" s="11">
        <v>0</v>
      </c>
      <c r="Q434" s="11">
        <v>0</v>
      </c>
      <c r="R434" s="11">
        <v>0</v>
      </c>
      <c r="S434" s="11">
        <v>0</v>
      </c>
      <c r="T434" s="52">
        <f t="shared" si="24"/>
        <v>0</v>
      </c>
      <c r="U434" s="16" t="str">
        <f t="shared" si="25"/>
        <v>L19504-GDS Unregulated East CAD RGU</v>
      </c>
      <c r="V434" s="15" t="s">
        <v>276</v>
      </c>
      <c r="W434" s="17">
        <f t="shared" si="26"/>
        <v>1733.6354200000001</v>
      </c>
      <c r="X434" s="17">
        <f t="shared" si="27"/>
        <v>1733.6354200000001</v>
      </c>
    </row>
    <row r="435" spans="1:24" x14ac:dyDescent="0.25">
      <c r="A435" s="2" t="s">
        <v>256</v>
      </c>
      <c r="B435" s="2" t="s">
        <v>71</v>
      </c>
      <c r="C435" s="11">
        <v>600.47775000000001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600.47775000000001</v>
      </c>
      <c r="P435" s="11">
        <v>0</v>
      </c>
      <c r="Q435" s="11">
        <v>0</v>
      </c>
      <c r="R435" s="11">
        <v>0</v>
      </c>
      <c r="S435" s="11">
        <v>0</v>
      </c>
      <c r="T435" s="52">
        <f t="shared" si="24"/>
        <v>0</v>
      </c>
      <c r="U435" s="16" t="str">
        <f t="shared" si="25"/>
        <v>L19504-GDS Unregulated East CAD RGU</v>
      </c>
      <c r="V435" s="15" t="s">
        <v>276</v>
      </c>
      <c r="W435" s="17">
        <f t="shared" si="26"/>
        <v>600.47775000000001</v>
      </c>
      <c r="X435" s="17">
        <f t="shared" si="27"/>
        <v>600.47775000000001</v>
      </c>
    </row>
    <row r="436" spans="1:24" x14ac:dyDescent="0.25">
      <c r="A436" s="2" t="s">
        <v>256</v>
      </c>
      <c r="B436" s="2" t="s">
        <v>66</v>
      </c>
      <c r="C436" s="11">
        <v>1558.25836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1">
        <v>0</v>
      </c>
      <c r="K436" s="11">
        <v>0</v>
      </c>
      <c r="L436" s="11">
        <v>0</v>
      </c>
      <c r="M436" s="11">
        <v>0</v>
      </c>
      <c r="N436" s="11">
        <v>0</v>
      </c>
      <c r="O436" s="11">
        <v>1558.25836</v>
      </c>
      <c r="P436" s="11">
        <v>0</v>
      </c>
      <c r="Q436" s="11">
        <v>0</v>
      </c>
      <c r="R436" s="11">
        <v>0</v>
      </c>
      <c r="S436" s="11">
        <v>0</v>
      </c>
      <c r="T436" s="52">
        <f t="shared" si="24"/>
        <v>0</v>
      </c>
      <c r="U436" s="16" t="str">
        <f t="shared" si="25"/>
        <v>L19504-GDS Unregulated East CAD RGU</v>
      </c>
      <c r="V436" s="15" t="s">
        <v>276</v>
      </c>
      <c r="W436" s="17">
        <f t="shared" si="26"/>
        <v>1558.25836</v>
      </c>
      <c r="X436" s="17">
        <f t="shared" si="27"/>
        <v>1558.25836</v>
      </c>
    </row>
    <row r="437" spans="1:24" x14ac:dyDescent="0.25">
      <c r="A437" s="2" t="s">
        <v>256</v>
      </c>
      <c r="B437" s="2" t="s">
        <v>56</v>
      </c>
      <c r="C437" s="11">
        <v>10820.75095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10820.75095</v>
      </c>
      <c r="P437" s="11">
        <v>0</v>
      </c>
      <c r="Q437" s="11">
        <v>0</v>
      </c>
      <c r="R437" s="11">
        <v>0</v>
      </c>
      <c r="S437" s="11">
        <v>0</v>
      </c>
      <c r="T437" s="52">
        <f t="shared" si="24"/>
        <v>0</v>
      </c>
      <c r="U437" s="16" t="str">
        <f t="shared" si="25"/>
        <v>L19504-GDS Unregulated East CAD RGU</v>
      </c>
      <c r="V437" s="15" t="s">
        <v>276</v>
      </c>
      <c r="W437" s="17">
        <f t="shared" si="26"/>
        <v>10820.75095</v>
      </c>
      <c r="X437" s="17">
        <f t="shared" si="27"/>
        <v>10820.75095</v>
      </c>
    </row>
    <row r="438" spans="1:24" x14ac:dyDescent="0.25">
      <c r="A438" s="2" t="s">
        <v>256</v>
      </c>
      <c r="B438" s="2" t="s">
        <v>57</v>
      </c>
      <c r="C438" s="11">
        <v>8657.4040999999997</v>
      </c>
      <c r="D438" s="11">
        <v>0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1">
        <v>8657.4040999999997</v>
      </c>
      <c r="P438" s="11">
        <v>0</v>
      </c>
      <c r="Q438" s="11">
        <v>0</v>
      </c>
      <c r="R438" s="11">
        <v>0</v>
      </c>
      <c r="S438" s="11">
        <v>0</v>
      </c>
      <c r="T438" s="52">
        <f t="shared" si="24"/>
        <v>0</v>
      </c>
      <c r="U438" s="16" t="str">
        <f t="shared" si="25"/>
        <v>L19504-GDS Unregulated East CAD RGU</v>
      </c>
      <c r="V438" s="15" t="s">
        <v>276</v>
      </c>
      <c r="W438" s="17">
        <f t="shared" si="26"/>
        <v>8657.4040999999997</v>
      </c>
      <c r="X438" s="17">
        <f t="shared" si="27"/>
        <v>8657.4040999999997</v>
      </c>
    </row>
    <row r="439" spans="1:24" x14ac:dyDescent="0.25">
      <c r="A439" s="2" t="s">
        <v>256</v>
      </c>
      <c r="B439" s="2" t="s">
        <v>49</v>
      </c>
      <c r="C439" s="11">
        <v>1926.3354999999999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  <c r="L439" s="11">
        <v>0</v>
      </c>
      <c r="M439" s="11">
        <v>0</v>
      </c>
      <c r="N439" s="11">
        <v>0</v>
      </c>
      <c r="O439" s="11">
        <v>1926.3354999999999</v>
      </c>
      <c r="P439" s="11">
        <v>0</v>
      </c>
      <c r="Q439" s="11">
        <v>0</v>
      </c>
      <c r="R439" s="11">
        <v>0</v>
      </c>
      <c r="S439" s="11">
        <v>0</v>
      </c>
      <c r="T439" s="52">
        <f t="shared" si="24"/>
        <v>0</v>
      </c>
      <c r="U439" s="16" t="str">
        <f t="shared" si="25"/>
        <v>L19504-GDS Unregulated East CAD RGU</v>
      </c>
      <c r="V439" s="15" t="s">
        <v>276</v>
      </c>
      <c r="W439" s="17">
        <f t="shared" si="26"/>
        <v>1926.3354999999999</v>
      </c>
      <c r="X439" s="17">
        <f t="shared" si="27"/>
        <v>1926.3354999999999</v>
      </c>
    </row>
    <row r="440" spans="1:24" x14ac:dyDescent="0.25">
      <c r="A440" s="2" t="s">
        <v>256</v>
      </c>
      <c r="B440" s="2" t="s">
        <v>50</v>
      </c>
      <c r="C440" s="11">
        <v>1451.2872499999999</v>
      </c>
      <c r="D440" s="11">
        <v>0</v>
      </c>
      <c r="E440" s="11">
        <v>0</v>
      </c>
      <c r="F440" s="11">
        <v>0</v>
      </c>
      <c r="G440" s="11">
        <v>0</v>
      </c>
      <c r="H440" s="11">
        <v>0</v>
      </c>
      <c r="I440" s="11">
        <v>0</v>
      </c>
      <c r="J440" s="11">
        <v>0</v>
      </c>
      <c r="K440" s="11">
        <v>0</v>
      </c>
      <c r="L440" s="11">
        <v>0</v>
      </c>
      <c r="M440" s="11">
        <v>0</v>
      </c>
      <c r="N440" s="11">
        <v>0</v>
      </c>
      <c r="O440" s="11">
        <v>1451.2872499999999</v>
      </c>
      <c r="P440" s="11">
        <v>0</v>
      </c>
      <c r="Q440" s="11">
        <v>0</v>
      </c>
      <c r="R440" s="11">
        <v>0</v>
      </c>
      <c r="S440" s="11">
        <v>0</v>
      </c>
      <c r="T440" s="52">
        <f t="shared" si="24"/>
        <v>0</v>
      </c>
      <c r="U440" s="16" t="str">
        <f t="shared" si="25"/>
        <v>L19504-GDS Unregulated East CAD RGU</v>
      </c>
      <c r="V440" s="15" t="s">
        <v>276</v>
      </c>
      <c r="W440" s="17">
        <f t="shared" si="26"/>
        <v>1451.2872499999999</v>
      </c>
      <c r="X440" s="17">
        <f t="shared" si="27"/>
        <v>1451.2872499999999</v>
      </c>
    </row>
    <row r="441" spans="1:24" x14ac:dyDescent="0.25">
      <c r="A441" s="2" t="s">
        <v>256</v>
      </c>
      <c r="B441" s="2" t="s">
        <v>47</v>
      </c>
      <c r="C441" s="11">
        <v>201.81258</v>
      </c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0</v>
      </c>
      <c r="L441" s="11">
        <v>0</v>
      </c>
      <c r="M441" s="11">
        <v>0</v>
      </c>
      <c r="N441" s="11">
        <v>0</v>
      </c>
      <c r="O441" s="11">
        <v>201.81258</v>
      </c>
      <c r="P441" s="11">
        <v>0</v>
      </c>
      <c r="Q441" s="11">
        <v>0</v>
      </c>
      <c r="R441" s="11">
        <v>0</v>
      </c>
      <c r="S441" s="11">
        <v>0</v>
      </c>
      <c r="T441" s="52">
        <f t="shared" si="24"/>
        <v>0</v>
      </c>
      <c r="U441" s="16" t="str">
        <f t="shared" si="25"/>
        <v>L19504-GDS Unregulated East CAD RGU</v>
      </c>
      <c r="V441" s="15" t="s">
        <v>276</v>
      </c>
      <c r="W441" s="17">
        <f t="shared" si="26"/>
        <v>201.81258</v>
      </c>
      <c r="X441" s="17">
        <f t="shared" si="27"/>
        <v>201.81258</v>
      </c>
    </row>
    <row r="442" spans="1:24" x14ac:dyDescent="0.25">
      <c r="A442" s="2" t="s">
        <v>256</v>
      </c>
      <c r="B442" s="2" t="s">
        <v>48</v>
      </c>
      <c r="C442" s="11">
        <v>543.62608</v>
      </c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543.62608</v>
      </c>
      <c r="P442" s="11">
        <v>0</v>
      </c>
      <c r="Q442" s="11">
        <v>0</v>
      </c>
      <c r="R442" s="11">
        <v>0</v>
      </c>
      <c r="S442" s="11">
        <v>0</v>
      </c>
      <c r="T442" s="52">
        <f t="shared" si="24"/>
        <v>0</v>
      </c>
      <c r="U442" s="16" t="str">
        <f t="shared" si="25"/>
        <v>L19504-GDS Unregulated East CAD RGU</v>
      </c>
      <c r="V442" s="15" t="s">
        <v>276</v>
      </c>
      <c r="W442" s="17">
        <f t="shared" si="26"/>
        <v>543.62608</v>
      </c>
      <c r="X442" s="17">
        <f t="shared" si="27"/>
        <v>543.62608</v>
      </c>
    </row>
    <row r="443" spans="1:24" x14ac:dyDescent="0.25">
      <c r="A443" s="2" t="s">
        <v>256</v>
      </c>
      <c r="B443" s="2" t="s">
        <v>51</v>
      </c>
      <c r="C443" s="11">
        <v>670.81856000000005</v>
      </c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670.81856000000005</v>
      </c>
      <c r="P443" s="11">
        <v>0</v>
      </c>
      <c r="Q443" s="11">
        <v>0</v>
      </c>
      <c r="R443" s="11">
        <v>0</v>
      </c>
      <c r="S443" s="11">
        <v>0</v>
      </c>
      <c r="T443" s="52">
        <f t="shared" si="24"/>
        <v>0</v>
      </c>
      <c r="U443" s="16" t="str">
        <f t="shared" si="25"/>
        <v>L19504-GDS Unregulated East CAD RGU</v>
      </c>
      <c r="V443" s="15" t="s">
        <v>276</v>
      </c>
      <c r="W443" s="17">
        <f t="shared" si="26"/>
        <v>670.81856000000005</v>
      </c>
      <c r="X443" s="17">
        <f t="shared" si="27"/>
        <v>670.81856000000005</v>
      </c>
    </row>
    <row r="444" spans="1:24" x14ac:dyDescent="0.25">
      <c r="A444" s="2" t="s">
        <v>256</v>
      </c>
      <c r="B444" s="2" t="s">
        <v>52</v>
      </c>
      <c r="C444" s="11">
        <v>162.95699000000002</v>
      </c>
      <c r="D444" s="11">
        <v>0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1">
        <v>0</v>
      </c>
      <c r="K444" s="11">
        <v>0</v>
      </c>
      <c r="L444" s="11">
        <v>0</v>
      </c>
      <c r="M444" s="11">
        <v>0</v>
      </c>
      <c r="N444" s="11">
        <v>0</v>
      </c>
      <c r="O444" s="11">
        <v>162.95699000000002</v>
      </c>
      <c r="P444" s="11">
        <v>0</v>
      </c>
      <c r="Q444" s="11">
        <v>0</v>
      </c>
      <c r="R444" s="11">
        <v>0</v>
      </c>
      <c r="S444" s="11">
        <v>0</v>
      </c>
      <c r="T444" s="52">
        <f t="shared" si="24"/>
        <v>0</v>
      </c>
      <c r="U444" s="16" t="str">
        <f t="shared" si="25"/>
        <v>L19504-GDS Unregulated East CAD RGU</v>
      </c>
      <c r="V444" s="15" t="s">
        <v>276</v>
      </c>
      <c r="W444" s="17">
        <f t="shared" si="26"/>
        <v>162.95699000000002</v>
      </c>
      <c r="X444" s="17">
        <f t="shared" si="27"/>
        <v>162.95699000000002</v>
      </c>
    </row>
    <row r="445" spans="1:24" x14ac:dyDescent="0.25">
      <c r="A445" s="2" t="s">
        <v>256</v>
      </c>
      <c r="B445" s="2" t="s">
        <v>115</v>
      </c>
      <c r="C445" s="11">
        <v>41.358089999999997</v>
      </c>
      <c r="D445" s="11">
        <v>0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41.358089999999997</v>
      </c>
      <c r="P445" s="11">
        <v>0</v>
      </c>
      <c r="Q445" s="11">
        <v>0</v>
      </c>
      <c r="R445" s="11">
        <v>0</v>
      </c>
      <c r="S445" s="11">
        <v>0</v>
      </c>
      <c r="T445" s="52">
        <f t="shared" si="24"/>
        <v>0</v>
      </c>
      <c r="U445" s="16" t="str">
        <f t="shared" si="25"/>
        <v>L19504-GDS Unregulated East CAD RGU</v>
      </c>
      <c r="V445" s="15" t="s">
        <v>276</v>
      </c>
      <c r="W445" s="17">
        <f t="shared" si="26"/>
        <v>41.358089999999997</v>
      </c>
      <c r="X445" s="17">
        <f t="shared" si="27"/>
        <v>41.358089999999997</v>
      </c>
    </row>
    <row r="446" spans="1:24" x14ac:dyDescent="0.25">
      <c r="A446" s="2" t="s">
        <v>256</v>
      </c>
      <c r="B446" s="2" t="s">
        <v>68</v>
      </c>
      <c r="C446" s="11">
        <v>460.29547000000002</v>
      </c>
      <c r="D446" s="11">
        <v>0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460.29547000000002</v>
      </c>
      <c r="P446" s="11">
        <v>0</v>
      </c>
      <c r="Q446" s="11">
        <v>0</v>
      </c>
      <c r="R446" s="11">
        <v>0</v>
      </c>
      <c r="S446" s="11">
        <v>0</v>
      </c>
      <c r="T446" s="52">
        <f t="shared" si="24"/>
        <v>0</v>
      </c>
      <c r="U446" s="16" t="str">
        <f t="shared" si="25"/>
        <v>L19504-GDS Unregulated East CAD RGU</v>
      </c>
      <c r="V446" s="15" t="s">
        <v>276</v>
      </c>
      <c r="W446" s="17">
        <f t="shared" si="26"/>
        <v>460.29547000000002</v>
      </c>
      <c r="X446" s="17">
        <f t="shared" si="27"/>
        <v>460.29547000000002</v>
      </c>
    </row>
    <row r="447" spans="1:24" x14ac:dyDescent="0.25">
      <c r="A447" s="2" t="s">
        <v>256</v>
      </c>
      <c r="B447" s="2" t="s">
        <v>69</v>
      </c>
      <c r="C447" s="11">
        <v>719.70878000000005</v>
      </c>
      <c r="D447" s="11">
        <v>0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719.70878000000005</v>
      </c>
      <c r="P447" s="11">
        <v>0</v>
      </c>
      <c r="Q447" s="11">
        <v>0</v>
      </c>
      <c r="R447" s="11">
        <v>0</v>
      </c>
      <c r="S447" s="11">
        <v>0</v>
      </c>
      <c r="T447" s="52">
        <f t="shared" si="24"/>
        <v>0</v>
      </c>
      <c r="U447" s="16" t="str">
        <f t="shared" si="25"/>
        <v>L19504-GDS Unregulated East CAD RGU</v>
      </c>
      <c r="V447" s="15" t="s">
        <v>276</v>
      </c>
      <c r="W447" s="17">
        <f t="shared" si="26"/>
        <v>719.70878000000005</v>
      </c>
      <c r="X447" s="17">
        <f t="shared" si="27"/>
        <v>719.70878000000005</v>
      </c>
    </row>
    <row r="448" spans="1:24" x14ac:dyDescent="0.25">
      <c r="A448" s="2" t="s">
        <v>256</v>
      </c>
      <c r="B448" s="2" t="s">
        <v>70</v>
      </c>
      <c r="C448" s="11">
        <v>461.50833999999998</v>
      </c>
      <c r="D448" s="11">
        <v>0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1">
        <v>0</v>
      </c>
      <c r="K448" s="11">
        <v>0</v>
      </c>
      <c r="L448" s="11">
        <v>0</v>
      </c>
      <c r="M448" s="11">
        <v>0</v>
      </c>
      <c r="N448" s="11">
        <v>0</v>
      </c>
      <c r="O448" s="11">
        <v>461.50833999999998</v>
      </c>
      <c r="P448" s="11">
        <v>0</v>
      </c>
      <c r="Q448" s="11">
        <v>0</v>
      </c>
      <c r="R448" s="11">
        <v>0</v>
      </c>
      <c r="S448" s="11">
        <v>0</v>
      </c>
      <c r="T448" s="52">
        <f t="shared" si="24"/>
        <v>0</v>
      </c>
      <c r="U448" s="16" t="str">
        <f t="shared" si="25"/>
        <v>L19504-GDS Unregulated East CAD RGU</v>
      </c>
      <c r="V448" s="15" t="s">
        <v>276</v>
      </c>
      <c r="W448" s="17">
        <f t="shared" si="26"/>
        <v>461.50833999999998</v>
      </c>
      <c r="X448" s="17">
        <f t="shared" si="27"/>
        <v>461.50833999999998</v>
      </c>
    </row>
    <row r="449" spans="1:24" x14ac:dyDescent="0.25">
      <c r="A449" s="2" t="s">
        <v>256</v>
      </c>
      <c r="B449" s="2" t="s">
        <v>72</v>
      </c>
      <c r="C449" s="11">
        <v>1090.1920700000001</v>
      </c>
      <c r="D449" s="11">
        <v>0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1">
        <v>0</v>
      </c>
      <c r="K449" s="11">
        <v>0</v>
      </c>
      <c r="L449" s="11">
        <v>0</v>
      </c>
      <c r="M449" s="11">
        <v>0</v>
      </c>
      <c r="N449" s="11">
        <v>0</v>
      </c>
      <c r="O449" s="11">
        <v>1090.1920700000001</v>
      </c>
      <c r="P449" s="11">
        <v>0</v>
      </c>
      <c r="Q449" s="11">
        <v>0</v>
      </c>
      <c r="R449" s="11">
        <v>0</v>
      </c>
      <c r="S449" s="11">
        <v>0</v>
      </c>
      <c r="T449" s="52">
        <f t="shared" si="24"/>
        <v>0</v>
      </c>
      <c r="U449" s="16" t="str">
        <f t="shared" si="25"/>
        <v>L19504-GDS Unregulated East CAD RGU</v>
      </c>
      <c r="V449" s="15" t="s">
        <v>276</v>
      </c>
      <c r="W449" s="17">
        <f t="shared" si="26"/>
        <v>1090.1920700000001</v>
      </c>
      <c r="X449" s="17">
        <f t="shared" si="27"/>
        <v>1090.1920700000001</v>
      </c>
    </row>
    <row r="450" spans="1:24" x14ac:dyDescent="0.25">
      <c r="A450" s="2" t="s">
        <v>256</v>
      </c>
      <c r="B450" s="2" t="s">
        <v>73</v>
      </c>
      <c r="C450" s="11">
        <v>2927.7193900000002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1">
        <v>0</v>
      </c>
      <c r="K450" s="11">
        <v>0</v>
      </c>
      <c r="L450" s="11">
        <v>0</v>
      </c>
      <c r="M450" s="11">
        <v>0</v>
      </c>
      <c r="N450" s="11">
        <v>0</v>
      </c>
      <c r="O450" s="11">
        <v>2927.7193900000002</v>
      </c>
      <c r="P450" s="11">
        <v>0</v>
      </c>
      <c r="Q450" s="11">
        <v>0</v>
      </c>
      <c r="R450" s="11">
        <v>0</v>
      </c>
      <c r="S450" s="11">
        <v>0</v>
      </c>
      <c r="T450" s="52">
        <f t="shared" si="24"/>
        <v>0</v>
      </c>
      <c r="U450" s="16" t="str">
        <f t="shared" si="25"/>
        <v>L19504-GDS Unregulated East CAD RGU</v>
      </c>
      <c r="V450" s="15" t="s">
        <v>276</v>
      </c>
      <c r="W450" s="17">
        <f t="shared" si="26"/>
        <v>2927.7193900000002</v>
      </c>
      <c r="X450" s="17">
        <f t="shared" si="27"/>
        <v>2927.7193900000002</v>
      </c>
    </row>
    <row r="451" spans="1:24" x14ac:dyDescent="0.25">
      <c r="A451" s="2" t="s">
        <v>256</v>
      </c>
      <c r="B451" s="2" t="s">
        <v>74</v>
      </c>
      <c r="C451" s="11">
        <v>560.54178000000002</v>
      </c>
      <c r="D451" s="11">
        <v>0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1">
        <v>0</v>
      </c>
      <c r="K451" s="11">
        <v>0</v>
      </c>
      <c r="L451" s="11">
        <v>0</v>
      </c>
      <c r="M451" s="11">
        <v>0</v>
      </c>
      <c r="N451" s="11">
        <v>0</v>
      </c>
      <c r="O451" s="11">
        <v>560.54178000000002</v>
      </c>
      <c r="P451" s="11">
        <v>0</v>
      </c>
      <c r="Q451" s="11">
        <v>0</v>
      </c>
      <c r="R451" s="11">
        <v>0</v>
      </c>
      <c r="S451" s="11">
        <v>0</v>
      </c>
      <c r="T451" s="52">
        <f t="shared" si="24"/>
        <v>0</v>
      </c>
      <c r="U451" s="16" t="str">
        <f t="shared" si="25"/>
        <v>L19504-GDS Unregulated East CAD RGU</v>
      </c>
      <c r="V451" s="15" t="s">
        <v>276</v>
      </c>
      <c r="W451" s="17">
        <f t="shared" si="26"/>
        <v>560.54178000000002</v>
      </c>
      <c r="X451" s="17">
        <f t="shared" si="27"/>
        <v>560.54178000000002</v>
      </c>
    </row>
    <row r="452" spans="1:24" x14ac:dyDescent="0.25">
      <c r="A452" s="2" t="s">
        <v>256</v>
      </c>
      <c r="B452" s="2" t="s">
        <v>91</v>
      </c>
      <c r="C452" s="11">
        <v>3.199999997980194E-4</v>
      </c>
      <c r="D452" s="11">
        <v>0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1">
        <v>0</v>
      </c>
      <c r="K452" s="11">
        <v>0</v>
      </c>
      <c r="L452" s="11">
        <v>0</v>
      </c>
      <c r="M452" s="11">
        <v>0</v>
      </c>
      <c r="N452" s="11">
        <v>0</v>
      </c>
      <c r="O452" s="11">
        <v>3.199999997980194E-4</v>
      </c>
      <c r="P452" s="11">
        <v>0</v>
      </c>
      <c r="Q452" s="11">
        <v>0</v>
      </c>
      <c r="R452" s="11">
        <v>0</v>
      </c>
      <c r="S452" s="11">
        <v>0</v>
      </c>
      <c r="T452" s="52">
        <f t="shared" si="24"/>
        <v>0</v>
      </c>
      <c r="U452" s="16" t="str">
        <f t="shared" si="25"/>
        <v>L19504-GDS Unregulated East CAD RGU</v>
      </c>
      <c r="V452" s="15" t="s">
        <v>277</v>
      </c>
      <c r="W452" s="17">
        <f t="shared" si="26"/>
        <v>3.199999997980194E-4</v>
      </c>
      <c r="X452" s="17">
        <f t="shared" si="27"/>
        <v>3.199999997980194E-4</v>
      </c>
    </row>
    <row r="453" spans="1:24" x14ac:dyDescent="0.25">
      <c r="A453" s="2" t="s">
        <v>256</v>
      </c>
      <c r="B453" s="2" t="s">
        <v>92</v>
      </c>
      <c r="C453" s="11">
        <v>0</v>
      </c>
      <c r="D453" s="11">
        <v>0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  <c r="K453" s="11">
        <v>0</v>
      </c>
      <c r="L453" s="11">
        <v>0</v>
      </c>
      <c r="M453" s="11">
        <v>0</v>
      </c>
      <c r="N453" s="11">
        <v>0</v>
      </c>
      <c r="O453" s="11">
        <v>0</v>
      </c>
      <c r="P453" s="11">
        <v>0</v>
      </c>
      <c r="Q453" s="11">
        <v>0</v>
      </c>
      <c r="R453" s="11">
        <v>0</v>
      </c>
      <c r="S453" s="11">
        <v>0</v>
      </c>
      <c r="T453" s="52">
        <f t="shared" si="24"/>
        <v>0</v>
      </c>
      <c r="U453" s="16" t="str">
        <f t="shared" si="25"/>
        <v>L19504-GDS Unregulated East CAD RGU</v>
      </c>
      <c r="V453" s="15" t="s">
        <v>277</v>
      </c>
      <c r="W453" s="17">
        <f t="shared" si="26"/>
        <v>0</v>
      </c>
      <c r="X453" s="17">
        <f t="shared" si="27"/>
        <v>0</v>
      </c>
    </row>
    <row r="454" spans="1:24" x14ac:dyDescent="0.25">
      <c r="A454" s="2" t="s">
        <v>256</v>
      </c>
      <c r="B454" s="2" t="s">
        <v>93</v>
      </c>
      <c r="C454" s="11">
        <v>2.3000000005064068E-4</v>
      </c>
      <c r="D454" s="11">
        <v>0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2.3000000005064068E-4</v>
      </c>
      <c r="P454" s="11">
        <v>0</v>
      </c>
      <c r="Q454" s="11">
        <v>0</v>
      </c>
      <c r="R454" s="11">
        <v>0</v>
      </c>
      <c r="S454" s="11">
        <v>0</v>
      </c>
      <c r="T454" s="52">
        <f t="shared" si="24"/>
        <v>0</v>
      </c>
      <c r="U454" s="16" t="str">
        <f t="shared" si="25"/>
        <v>L19504-GDS Unregulated East CAD RGU</v>
      </c>
      <c r="V454" s="15" t="s">
        <v>277</v>
      </c>
      <c r="W454" s="17">
        <f t="shared" si="26"/>
        <v>2.3000000005064068E-4</v>
      </c>
      <c r="X454" s="17">
        <f t="shared" si="27"/>
        <v>2.3000000005064068E-4</v>
      </c>
    </row>
    <row r="455" spans="1:24" x14ac:dyDescent="0.25">
      <c r="A455" s="2" t="s">
        <v>256</v>
      </c>
      <c r="B455" s="2" t="s">
        <v>89</v>
      </c>
      <c r="C455" s="11">
        <v>1.0999999992425729E-4</v>
      </c>
      <c r="D455" s="11">
        <v>0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1">
        <v>0</v>
      </c>
      <c r="K455" s="11">
        <v>0</v>
      </c>
      <c r="L455" s="11">
        <v>0</v>
      </c>
      <c r="M455" s="11">
        <v>0</v>
      </c>
      <c r="N455" s="11">
        <v>0</v>
      </c>
      <c r="O455" s="11">
        <v>1.0999999992425729E-4</v>
      </c>
      <c r="P455" s="11">
        <v>0</v>
      </c>
      <c r="Q455" s="11">
        <v>0</v>
      </c>
      <c r="R455" s="11">
        <v>0</v>
      </c>
      <c r="S455" s="11">
        <v>0</v>
      </c>
      <c r="T455" s="52">
        <f t="shared" si="24"/>
        <v>0</v>
      </c>
      <c r="U455" s="16" t="str">
        <f t="shared" si="25"/>
        <v>L19504-GDS Unregulated East CAD RGU</v>
      </c>
      <c r="V455" s="15" t="s">
        <v>277</v>
      </c>
      <c r="W455" s="17">
        <f t="shared" si="26"/>
        <v>1.0999999992425729E-4</v>
      </c>
      <c r="X455" s="17">
        <f t="shared" si="27"/>
        <v>1.0999999992425729E-4</v>
      </c>
    </row>
    <row r="456" spans="1:24" x14ac:dyDescent="0.25">
      <c r="A456" s="2" t="s">
        <v>256</v>
      </c>
      <c r="B456" s="2" t="s">
        <v>88</v>
      </c>
      <c r="C456" s="11">
        <v>0</v>
      </c>
      <c r="D456" s="11">
        <v>0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1">
        <v>0</v>
      </c>
      <c r="K456" s="11">
        <v>0</v>
      </c>
      <c r="L456" s="11">
        <v>0</v>
      </c>
      <c r="M456" s="11">
        <v>0</v>
      </c>
      <c r="N456" s="11">
        <v>0</v>
      </c>
      <c r="O456" s="11">
        <v>0</v>
      </c>
      <c r="P456" s="11">
        <v>0</v>
      </c>
      <c r="Q456" s="11">
        <v>0</v>
      </c>
      <c r="R456" s="11">
        <v>0</v>
      </c>
      <c r="S456" s="11">
        <v>0</v>
      </c>
      <c r="T456" s="52">
        <f t="shared" si="24"/>
        <v>0</v>
      </c>
      <c r="U456" s="16" t="str">
        <f t="shared" si="25"/>
        <v>L19504-GDS Unregulated East CAD RGU</v>
      </c>
      <c r="V456" s="15" t="s">
        <v>277</v>
      </c>
      <c r="W456" s="17">
        <f t="shared" si="26"/>
        <v>0</v>
      </c>
      <c r="X456" s="17">
        <f t="shared" si="27"/>
        <v>0</v>
      </c>
    </row>
    <row r="457" spans="1:24" x14ac:dyDescent="0.25">
      <c r="A457" s="2" t="s">
        <v>256</v>
      </c>
      <c r="B457" s="2" t="s">
        <v>87</v>
      </c>
      <c r="C457" s="11">
        <v>1.3999999984851456E-4</v>
      </c>
      <c r="D457" s="11">
        <v>0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1">
        <v>0</v>
      </c>
      <c r="K457" s="11">
        <v>0</v>
      </c>
      <c r="L457" s="11">
        <v>0</v>
      </c>
      <c r="M457" s="11">
        <v>0</v>
      </c>
      <c r="N457" s="11">
        <v>0</v>
      </c>
      <c r="O457" s="11">
        <v>1.3999999984851456E-4</v>
      </c>
      <c r="P457" s="11">
        <v>0</v>
      </c>
      <c r="Q457" s="11">
        <v>0</v>
      </c>
      <c r="R457" s="11">
        <v>0</v>
      </c>
      <c r="S457" s="11">
        <v>0</v>
      </c>
      <c r="T457" s="52">
        <f t="shared" si="24"/>
        <v>0</v>
      </c>
      <c r="U457" s="16" t="str">
        <f t="shared" si="25"/>
        <v>L19504-GDS Unregulated East CAD RGU</v>
      </c>
      <c r="V457" s="15" t="s">
        <v>277</v>
      </c>
      <c r="W457" s="17">
        <f t="shared" si="26"/>
        <v>1.3999999984851456E-4</v>
      </c>
      <c r="X457" s="17">
        <f t="shared" si="27"/>
        <v>1.3999999984851456E-4</v>
      </c>
    </row>
    <row r="458" spans="1:24" x14ac:dyDescent="0.25">
      <c r="A458" s="2" t="s">
        <v>256</v>
      </c>
      <c r="B458" s="2" t="s">
        <v>85</v>
      </c>
      <c r="C458" s="11">
        <v>1.5000000001269656E-4</v>
      </c>
      <c r="D458" s="11">
        <v>0</v>
      </c>
      <c r="E458" s="11">
        <v>0</v>
      </c>
      <c r="F458" s="11">
        <v>0</v>
      </c>
      <c r="G458" s="11">
        <v>0</v>
      </c>
      <c r="H458" s="11">
        <v>0</v>
      </c>
      <c r="I458" s="11">
        <v>0</v>
      </c>
      <c r="J458" s="11">
        <v>0</v>
      </c>
      <c r="K458" s="11">
        <v>0</v>
      </c>
      <c r="L458" s="11">
        <v>0</v>
      </c>
      <c r="M458" s="11">
        <v>0</v>
      </c>
      <c r="N458" s="11">
        <v>0</v>
      </c>
      <c r="O458" s="11">
        <v>1.5000000001269656E-4</v>
      </c>
      <c r="P458" s="11">
        <v>0</v>
      </c>
      <c r="Q458" s="11">
        <v>0</v>
      </c>
      <c r="R458" s="11">
        <v>0</v>
      </c>
      <c r="S458" s="11">
        <v>0</v>
      </c>
      <c r="T458" s="52">
        <f t="shared" ref="T458:T521" si="28">SUM(C458:N458)-SUM(O458:S458)</f>
        <v>0</v>
      </c>
      <c r="U458" s="16" t="str">
        <f t="shared" ref="U458:U521" si="29">A458</f>
        <v>L19504-GDS Unregulated East CAD RGU</v>
      </c>
      <c r="V458" s="15" t="s">
        <v>277</v>
      </c>
      <c r="W458" s="17">
        <f t="shared" ref="W458:W521" si="30">SUM(C458:N458)</f>
        <v>1.5000000001269656E-4</v>
      </c>
      <c r="X458" s="17">
        <f t="shared" ref="X458:X521" si="31">SUM(O458:S458)</f>
        <v>1.5000000001269656E-4</v>
      </c>
    </row>
    <row r="459" spans="1:24" x14ac:dyDescent="0.25">
      <c r="A459" s="2" t="s">
        <v>256</v>
      </c>
      <c r="B459" s="2" t="s">
        <v>94</v>
      </c>
      <c r="C459" s="11">
        <v>0</v>
      </c>
      <c r="D459" s="11">
        <v>0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1">
        <v>0</v>
      </c>
      <c r="K459" s="11">
        <v>0</v>
      </c>
      <c r="L459" s="11">
        <v>0</v>
      </c>
      <c r="M459" s="11">
        <v>0</v>
      </c>
      <c r="N459" s="11">
        <v>0</v>
      </c>
      <c r="O459" s="11">
        <v>0</v>
      </c>
      <c r="P459" s="11">
        <v>0</v>
      </c>
      <c r="Q459" s="11">
        <v>0</v>
      </c>
      <c r="R459" s="11">
        <v>0</v>
      </c>
      <c r="S459" s="11">
        <v>0</v>
      </c>
      <c r="T459" s="52">
        <f t="shared" si="28"/>
        <v>0</v>
      </c>
      <c r="U459" s="16" t="str">
        <f t="shared" si="29"/>
        <v>L19504-GDS Unregulated East CAD RGU</v>
      </c>
      <c r="V459" s="15" t="s">
        <v>277</v>
      </c>
      <c r="W459" s="17">
        <f t="shared" si="30"/>
        <v>0</v>
      </c>
      <c r="X459" s="17">
        <f t="shared" si="31"/>
        <v>0</v>
      </c>
    </row>
    <row r="460" spans="1:24" x14ac:dyDescent="0.25">
      <c r="A460" s="2" t="s">
        <v>256</v>
      </c>
      <c r="B460" s="2" t="s">
        <v>84</v>
      </c>
      <c r="C460" s="11">
        <v>1.1000000003794413E-4</v>
      </c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1">
        <v>0</v>
      </c>
      <c r="K460" s="11">
        <v>0</v>
      </c>
      <c r="L460" s="11">
        <v>0</v>
      </c>
      <c r="M460" s="11">
        <v>0</v>
      </c>
      <c r="N460" s="11">
        <v>0</v>
      </c>
      <c r="O460" s="11">
        <v>1.1000000003794413E-4</v>
      </c>
      <c r="P460" s="11">
        <v>0</v>
      </c>
      <c r="Q460" s="11">
        <v>0</v>
      </c>
      <c r="R460" s="11">
        <v>0</v>
      </c>
      <c r="S460" s="11">
        <v>0</v>
      </c>
      <c r="T460" s="52">
        <f t="shared" si="28"/>
        <v>0</v>
      </c>
      <c r="U460" s="16" t="str">
        <f t="shared" si="29"/>
        <v>L19504-GDS Unregulated East CAD RGU</v>
      </c>
      <c r="V460" s="15" t="s">
        <v>277</v>
      </c>
      <c r="W460" s="17">
        <f t="shared" si="30"/>
        <v>1.1000000003794413E-4</v>
      </c>
      <c r="X460" s="17">
        <f t="shared" si="31"/>
        <v>1.1000000003794413E-4</v>
      </c>
    </row>
    <row r="461" spans="1:24" x14ac:dyDescent="0.25">
      <c r="A461" s="2" t="s">
        <v>256</v>
      </c>
      <c r="B461" s="2" t="s">
        <v>80</v>
      </c>
      <c r="C461" s="11">
        <v>0</v>
      </c>
      <c r="D461" s="11">
        <v>0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  <c r="K461" s="11">
        <v>0</v>
      </c>
      <c r="L461" s="11">
        <v>0</v>
      </c>
      <c r="M461" s="11">
        <v>0</v>
      </c>
      <c r="N461" s="11">
        <v>0</v>
      </c>
      <c r="O461" s="11">
        <v>0</v>
      </c>
      <c r="P461" s="11">
        <v>0</v>
      </c>
      <c r="Q461" s="11">
        <v>0</v>
      </c>
      <c r="R461" s="11">
        <v>0</v>
      </c>
      <c r="S461" s="11">
        <v>0</v>
      </c>
      <c r="T461" s="52">
        <f t="shared" si="28"/>
        <v>0</v>
      </c>
      <c r="U461" s="16" t="str">
        <f t="shared" si="29"/>
        <v>L19504-GDS Unregulated East CAD RGU</v>
      </c>
      <c r="V461" s="15" t="s">
        <v>277</v>
      </c>
      <c r="W461" s="17">
        <f t="shared" si="30"/>
        <v>0</v>
      </c>
      <c r="X461" s="17">
        <f t="shared" si="31"/>
        <v>0</v>
      </c>
    </row>
    <row r="462" spans="1:24" x14ac:dyDescent="0.25">
      <c r="A462" s="2" t="s">
        <v>256</v>
      </c>
      <c r="B462" s="2" t="s">
        <v>81</v>
      </c>
      <c r="C462" s="11">
        <v>-9.0000000000000006E-5</v>
      </c>
      <c r="D462" s="11">
        <v>0</v>
      </c>
      <c r="E462" s="11">
        <v>0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-9.0000000000000006E-5</v>
      </c>
      <c r="P462" s="11">
        <v>0</v>
      </c>
      <c r="Q462" s="11">
        <v>0</v>
      </c>
      <c r="R462" s="11">
        <v>0</v>
      </c>
      <c r="S462" s="11">
        <v>0</v>
      </c>
      <c r="T462" s="52">
        <f t="shared" si="28"/>
        <v>0</v>
      </c>
      <c r="U462" s="16" t="str">
        <f t="shared" si="29"/>
        <v>L19504-GDS Unregulated East CAD RGU</v>
      </c>
      <c r="V462" s="15" t="s">
        <v>277</v>
      </c>
      <c r="W462" s="17">
        <f t="shared" si="30"/>
        <v>-9.0000000000000006E-5</v>
      </c>
      <c r="X462" s="17">
        <f t="shared" si="31"/>
        <v>-9.0000000000000006E-5</v>
      </c>
    </row>
    <row r="463" spans="1:24" x14ac:dyDescent="0.25">
      <c r="A463" s="2" t="s">
        <v>256</v>
      </c>
      <c r="B463" s="2" t="s">
        <v>83</v>
      </c>
      <c r="C463" s="11">
        <v>0</v>
      </c>
      <c r="D463" s="11">
        <v>0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52">
        <f t="shared" si="28"/>
        <v>0</v>
      </c>
      <c r="U463" s="16" t="str">
        <f t="shared" si="29"/>
        <v>L19504-GDS Unregulated East CAD RGU</v>
      </c>
      <c r="V463" s="15" t="s">
        <v>277</v>
      </c>
      <c r="W463" s="17">
        <f t="shared" si="30"/>
        <v>0</v>
      </c>
      <c r="X463" s="17">
        <f t="shared" si="31"/>
        <v>0</v>
      </c>
    </row>
    <row r="464" spans="1:24" x14ac:dyDescent="0.25">
      <c r="A464" s="2" t="s">
        <v>256</v>
      </c>
      <c r="B464" s="2" t="s">
        <v>82</v>
      </c>
      <c r="C464" s="11">
        <v>0</v>
      </c>
      <c r="D464" s="11">
        <v>0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1">
        <v>0</v>
      </c>
      <c r="K464" s="11">
        <v>0</v>
      </c>
      <c r="L464" s="11">
        <v>0</v>
      </c>
      <c r="M464" s="11">
        <v>0</v>
      </c>
      <c r="N464" s="11">
        <v>0</v>
      </c>
      <c r="O464" s="11">
        <v>0</v>
      </c>
      <c r="P464" s="11">
        <v>0</v>
      </c>
      <c r="Q464" s="11">
        <v>0</v>
      </c>
      <c r="R464" s="11">
        <v>0</v>
      </c>
      <c r="S464" s="11">
        <v>0</v>
      </c>
      <c r="T464" s="52">
        <f t="shared" si="28"/>
        <v>0</v>
      </c>
      <c r="U464" s="16" t="str">
        <f t="shared" si="29"/>
        <v>L19504-GDS Unregulated East CAD RGU</v>
      </c>
      <c r="V464" s="15" t="s">
        <v>277</v>
      </c>
      <c r="W464" s="17">
        <f t="shared" si="30"/>
        <v>0</v>
      </c>
      <c r="X464" s="17">
        <f t="shared" si="31"/>
        <v>0</v>
      </c>
    </row>
    <row r="465" spans="1:24" x14ac:dyDescent="0.25">
      <c r="A465" s="2" t="s">
        <v>256</v>
      </c>
      <c r="B465" s="2" t="s">
        <v>90</v>
      </c>
      <c r="C465" s="11">
        <v>1.4000000030326191E-4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0</v>
      </c>
      <c r="L465" s="11">
        <v>0</v>
      </c>
      <c r="M465" s="11">
        <v>0</v>
      </c>
      <c r="N465" s="11">
        <v>0</v>
      </c>
      <c r="O465" s="11">
        <v>1.4000000030326191E-4</v>
      </c>
      <c r="P465" s="11">
        <v>0</v>
      </c>
      <c r="Q465" s="11">
        <v>0</v>
      </c>
      <c r="R465" s="11">
        <v>0</v>
      </c>
      <c r="S465" s="11">
        <v>0</v>
      </c>
      <c r="T465" s="52">
        <f t="shared" si="28"/>
        <v>0</v>
      </c>
      <c r="U465" s="16" t="str">
        <f t="shared" si="29"/>
        <v>L19504-GDS Unregulated East CAD RGU</v>
      </c>
      <c r="V465" s="15" t="s">
        <v>277</v>
      </c>
      <c r="W465" s="17">
        <f t="shared" si="30"/>
        <v>1.4000000030326191E-4</v>
      </c>
      <c r="X465" s="17">
        <f t="shared" si="31"/>
        <v>1.4000000030326191E-4</v>
      </c>
    </row>
    <row r="466" spans="1:24" x14ac:dyDescent="0.25">
      <c r="A466" s="2" t="s">
        <v>256</v>
      </c>
      <c r="B466" s="2" t="s">
        <v>86</v>
      </c>
      <c r="C466" s="11">
        <v>0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  <c r="S466" s="11">
        <v>0</v>
      </c>
      <c r="T466" s="52">
        <f t="shared" si="28"/>
        <v>0</v>
      </c>
      <c r="U466" s="16" t="str">
        <f t="shared" si="29"/>
        <v>L19504-GDS Unregulated East CAD RGU</v>
      </c>
      <c r="V466" s="15" t="s">
        <v>277</v>
      </c>
      <c r="W466" s="17">
        <f t="shared" si="30"/>
        <v>0</v>
      </c>
      <c r="X466" s="17">
        <f t="shared" si="31"/>
        <v>0</v>
      </c>
    </row>
    <row r="467" spans="1:24" x14ac:dyDescent="0.25">
      <c r="A467" s="2" t="s">
        <v>256</v>
      </c>
      <c r="B467" s="2" t="s">
        <v>120</v>
      </c>
      <c r="C467" s="11">
        <v>617.17930000000001</v>
      </c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1">
        <v>0</v>
      </c>
      <c r="K467" s="11">
        <v>0</v>
      </c>
      <c r="L467" s="11">
        <v>0</v>
      </c>
      <c r="M467" s="11">
        <v>0</v>
      </c>
      <c r="N467" s="11">
        <v>0</v>
      </c>
      <c r="O467" s="11">
        <v>617.17930000000001</v>
      </c>
      <c r="P467" s="11">
        <v>0</v>
      </c>
      <c r="Q467" s="11">
        <v>0</v>
      </c>
      <c r="R467" s="11">
        <v>0</v>
      </c>
      <c r="S467" s="11">
        <v>0</v>
      </c>
      <c r="T467" s="52">
        <f t="shared" si="28"/>
        <v>0</v>
      </c>
      <c r="U467" s="16" t="str">
        <f t="shared" si="29"/>
        <v>L19504-GDS Unregulated East CAD RGU</v>
      </c>
      <c r="V467" s="15" t="s">
        <v>278</v>
      </c>
      <c r="W467" s="17">
        <f t="shared" si="30"/>
        <v>617.17930000000001</v>
      </c>
      <c r="X467" s="17">
        <f t="shared" si="31"/>
        <v>617.17930000000001</v>
      </c>
    </row>
    <row r="468" spans="1:24" x14ac:dyDescent="0.25">
      <c r="A468" s="2" t="s">
        <v>256</v>
      </c>
      <c r="B468" s="2" t="s">
        <v>121</v>
      </c>
      <c r="C468" s="11">
        <v>395.44623999999999</v>
      </c>
      <c r="D468" s="11">
        <v>0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1">
        <v>0</v>
      </c>
      <c r="K468" s="11">
        <v>0</v>
      </c>
      <c r="L468" s="11">
        <v>0</v>
      </c>
      <c r="M468" s="11">
        <v>0</v>
      </c>
      <c r="N468" s="11">
        <v>0</v>
      </c>
      <c r="O468" s="11">
        <v>395.44623999999999</v>
      </c>
      <c r="P468" s="11">
        <v>0</v>
      </c>
      <c r="Q468" s="11">
        <v>0</v>
      </c>
      <c r="R468" s="11">
        <v>0</v>
      </c>
      <c r="S468" s="11">
        <v>0</v>
      </c>
      <c r="T468" s="52">
        <f t="shared" si="28"/>
        <v>0</v>
      </c>
      <c r="U468" s="16" t="str">
        <f t="shared" si="29"/>
        <v>L19504-GDS Unregulated East CAD RGU</v>
      </c>
      <c r="V468" s="15" t="s">
        <v>278</v>
      </c>
      <c r="W468" s="17">
        <f t="shared" si="30"/>
        <v>395.44623999999999</v>
      </c>
      <c r="X468" s="17">
        <f t="shared" si="31"/>
        <v>395.44623999999999</v>
      </c>
    </row>
    <row r="469" spans="1:24" x14ac:dyDescent="0.25">
      <c r="A469" s="2" t="s">
        <v>256</v>
      </c>
      <c r="B469" s="2" t="s">
        <v>122</v>
      </c>
      <c r="C469" s="11">
        <v>792.08371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1">
        <v>0</v>
      </c>
      <c r="K469" s="11">
        <v>0</v>
      </c>
      <c r="L469" s="11">
        <v>0</v>
      </c>
      <c r="M469" s="11">
        <v>0</v>
      </c>
      <c r="N469" s="11">
        <v>0</v>
      </c>
      <c r="O469" s="11">
        <v>792.08371</v>
      </c>
      <c r="P469" s="11">
        <v>0</v>
      </c>
      <c r="Q469" s="11">
        <v>0</v>
      </c>
      <c r="R469" s="11">
        <v>0</v>
      </c>
      <c r="S469" s="11">
        <v>0</v>
      </c>
      <c r="T469" s="52">
        <f t="shared" si="28"/>
        <v>0</v>
      </c>
      <c r="U469" s="16" t="str">
        <f t="shared" si="29"/>
        <v>L19504-GDS Unregulated East CAD RGU</v>
      </c>
      <c r="V469" s="15" t="s">
        <v>278</v>
      </c>
      <c r="W469" s="17">
        <f t="shared" si="30"/>
        <v>792.08371</v>
      </c>
      <c r="X469" s="17">
        <f t="shared" si="31"/>
        <v>792.08371</v>
      </c>
    </row>
    <row r="470" spans="1:24" x14ac:dyDescent="0.25">
      <c r="A470" s="2" t="s">
        <v>256</v>
      </c>
      <c r="B470" s="2" t="s">
        <v>123</v>
      </c>
      <c r="C470" s="11">
        <v>279.77186</v>
      </c>
      <c r="D470" s="11">
        <v>0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1">
        <v>279.77186</v>
      </c>
      <c r="P470" s="11">
        <v>0</v>
      </c>
      <c r="Q470" s="11">
        <v>0</v>
      </c>
      <c r="R470" s="11">
        <v>0</v>
      </c>
      <c r="S470" s="11">
        <v>0</v>
      </c>
      <c r="T470" s="52">
        <f t="shared" si="28"/>
        <v>0</v>
      </c>
      <c r="U470" s="16" t="str">
        <f t="shared" si="29"/>
        <v>L19504-GDS Unregulated East CAD RGU</v>
      </c>
      <c r="V470" s="15" t="s">
        <v>278</v>
      </c>
      <c r="W470" s="17">
        <f t="shared" si="30"/>
        <v>279.77186</v>
      </c>
      <c r="X470" s="17">
        <f t="shared" si="31"/>
        <v>279.77186</v>
      </c>
    </row>
    <row r="471" spans="1:24" x14ac:dyDescent="0.25">
      <c r="A471" s="2" t="s">
        <v>256</v>
      </c>
      <c r="B471" s="2" t="s">
        <v>124</v>
      </c>
      <c r="C471" s="11">
        <v>2933.24719</v>
      </c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1">
        <v>0</v>
      </c>
      <c r="K471" s="11">
        <v>0</v>
      </c>
      <c r="L471" s="11">
        <v>0</v>
      </c>
      <c r="M471" s="11">
        <v>0</v>
      </c>
      <c r="N471" s="11">
        <v>0</v>
      </c>
      <c r="O471" s="11">
        <v>2933.24719</v>
      </c>
      <c r="P471" s="11">
        <v>0</v>
      </c>
      <c r="Q471" s="11">
        <v>0</v>
      </c>
      <c r="R471" s="11">
        <v>0</v>
      </c>
      <c r="S471" s="11">
        <v>0</v>
      </c>
      <c r="T471" s="52">
        <f t="shared" si="28"/>
        <v>0</v>
      </c>
      <c r="U471" s="16" t="str">
        <f t="shared" si="29"/>
        <v>L19504-GDS Unregulated East CAD RGU</v>
      </c>
      <c r="V471" s="15" t="s">
        <v>278</v>
      </c>
      <c r="W471" s="17">
        <f t="shared" si="30"/>
        <v>2933.24719</v>
      </c>
      <c r="X471" s="17">
        <f t="shared" si="31"/>
        <v>2933.24719</v>
      </c>
    </row>
    <row r="472" spans="1:24" x14ac:dyDescent="0.25">
      <c r="A472" s="2" t="s">
        <v>256</v>
      </c>
      <c r="B472" s="2" t="s">
        <v>125</v>
      </c>
      <c r="C472" s="11">
        <v>4059.9444199999998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1">
        <v>0</v>
      </c>
      <c r="K472" s="11">
        <v>0</v>
      </c>
      <c r="L472" s="11">
        <v>0</v>
      </c>
      <c r="M472" s="11">
        <v>0</v>
      </c>
      <c r="N472" s="11">
        <v>0</v>
      </c>
      <c r="O472" s="11">
        <v>1059.94442</v>
      </c>
      <c r="P472" s="11">
        <v>0</v>
      </c>
      <c r="Q472" s="11">
        <v>0</v>
      </c>
      <c r="R472" s="11">
        <v>0</v>
      </c>
      <c r="S472" s="11">
        <v>0</v>
      </c>
      <c r="T472" s="52">
        <f t="shared" si="28"/>
        <v>3000</v>
      </c>
      <c r="U472" s="16" t="str">
        <f t="shared" si="29"/>
        <v>L19504-GDS Unregulated East CAD RGU</v>
      </c>
      <c r="V472" s="15" t="s">
        <v>278</v>
      </c>
      <c r="W472" s="17">
        <f t="shared" si="30"/>
        <v>4059.9444199999998</v>
      </c>
      <c r="X472" s="17">
        <f t="shared" si="31"/>
        <v>1059.94442</v>
      </c>
    </row>
    <row r="473" spans="1:24" x14ac:dyDescent="0.25">
      <c r="A473" s="2" t="s">
        <v>256</v>
      </c>
      <c r="B473" s="2" t="s">
        <v>126</v>
      </c>
      <c r="C473" s="11">
        <v>500.15863000000002</v>
      </c>
      <c r="D473" s="11">
        <v>0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1">
        <v>0</v>
      </c>
      <c r="K473" s="11">
        <v>0</v>
      </c>
      <c r="L473" s="11">
        <v>0</v>
      </c>
      <c r="M473" s="11">
        <v>0</v>
      </c>
      <c r="N473" s="11">
        <v>0</v>
      </c>
      <c r="O473" s="11">
        <v>500.15863000000002</v>
      </c>
      <c r="P473" s="11">
        <v>0</v>
      </c>
      <c r="Q473" s="11">
        <v>0</v>
      </c>
      <c r="R473" s="11">
        <v>0</v>
      </c>
      <c r="S473" s="11">
        <v>0</v>
      </c>
      <c r="T473" s="52">
        <f t="shared" si="28"/>
        <v>0</v>
      </c>
      <c r="U473" s="16" t="str">
        <f t="shared" si="29"/>
        <v>L19504-GDS Unregulated East CAD RGU</v>
      </c>
      <c r="V473" s="15" t="s">
        <v>278</v>
      </c>
      <c r="W473" s="17">
        <f t="shared" si="30"/>
        <v>500.15863000000002</v>
      </c>
      <c r="X473" s="17">
        <f t="shared" si="31"/>
        <v>500.15863000000002</v>
      </c>
    </row>
    <row r="474" spans="1:24" x14ac:dyDescent="0.25">
      <c r="A474" s="2" t="s">
        <v>256</v>
      </c>
      <c r="B474" s="2" t="s">
        <v>127</v>
      </c>
      <c r="C474" s="11">
        <v>661.00666000000001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661.00666000000001</v>
      </c>
      <c r="P474" s="11">
        <v>0</v>
      </c>
      <c r="Q474" s="11">
        <v>0</v>
      </c>
      <c r="R474" s="11">
        <v>0</v>
      </c>
      <c r="S474" s="11">
        <v>0</v>
      </c>
      <c r="T474" s="52">
        <f t="shared" si="28"/>
        <v>0</v>
      </c>
      <c r="U474" s="16" t="str">
        <f t="shared" si="29"/>
        <v>L19504-GDS Unregulated East CAD RGU</v>
      </c>
      <c r="V474" s="15" t="s">
        <v>278</v>
      </c>
      <c r="W474" s="17">
        <f t="shared" si="30"/>
        <v>661.00666000000001</v>
      </c>
      <c r="X474" s="17">
        <f t="shared" si="31"/>
        <v>661.00666000000001</v>
      </c>
    </row>
    <row r="475" spans="1:24" x14ac:dyDescent="0.25">
      <c r="A475" s="2" t="s">
        <v>256</v>
      </c>
      <c r="B475" s="2" t="s">
        <v>128</v>
      </c>
      <c r="C475" s="11">
        <v>410.90330999999998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410.90330999999998</v>
      </c>
      <c r="P475" s="11">
        <v>0</v>
      </c>
      <c r="Q475" s="11">
        <v>0</v>
      </c>
      <c r="R475" s="11">
        <v>0</v>
      </c>
      <c r="S475" s="11">
        <v>0</v>
      </c>
      <c r="T475" s="52">
        <f t="shared" si="28"/>
        <v>0</v>
      </c>
      <c r="U475" s="16" t="str">
        <f t="shared" si="29"/>
        <v>L19504-GDS Unregulated East CAD RGU</v>
      </c>
      <c r="V475" s="15" t="s">
        <v>278</v>
      </c>
      <c r="W475" s="17">
        <f t="shared" si="30"/>
        <v>410.90330999999998</v>
      </c>
      <c r="X475" s="17">
        <f t="shared" si="31"/>
        <v>410.90330999999998</v>
      </c>
    </row>
    <row r="476" spans="1:24" x14ac:dyDescent="0.25">
      <c r="A476" s="2" t="s">
        <v>256</v>
      </c>
      <c r="B476" s="2" t="s">
        <v>129</v>
      </c>
      <c r="C476" s="11">
        <v>233.94755000000001</v>
      </c>
      <c r="D476" s="11">
        <v>0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1">
        <v>0</v>
      </c>
      <c r="K476" s="11">
        <v>0</v>
      </c>
      <c r="L476" s="11">
        <v>0</v>
      </c>
      <c r="M476" s="11">
        <v>0</v>
      </c>
      <c r="N476" s="11">
        <v>0</v>
      </c>
      <c r="O476" s="11">
        <v>233.94755000000001</v>
      </c>
      <c r="P476" s="11">
        <v>0</v>
      </c>
      <c r="Q476" s="11">
        <v>0</v>
      </c>
      <c r="R476" s="11">
        <v>0</v>
      </c>
      <c r="S476" s="11">
        <v>0</v>
      </c>
      <c r="T476" s="52">
        <f t="shared" si="28"/>
        <v>0</v>
      </c>
      <c r="U476" s="16" t="str">
        <f t="shared" si="29"/>
        <v>L19504-GDS Unregulated East CAD RGU</v>
      </c>
      <c r="V476" s="15" t="s">
        <v>278</v>
      </c>
      <c r="W476" s="17">
        <f t="shared" si="30"/>
        <v>233.94755000000001</v>
      </c>
      <c r="X476" s="17">
        <f t="shared" si="31"/>
        <v>233.94755000000001</v>
      </c>
    </row>
    <row r="477" spans="1:24" x14ac:dyDescent="0.25">
      <c r="A477" s="2" t="s">
        <v>256</v>
      </c>
      <c r="B477" s="2" t="s">
        <v>130</v>
      </c>
      <c r="C477" s="11">
        <v>432.92914999999999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432.92914999999999</v>
      </c>
      <c r="P477" s="11">
        <v>0</v>
      </c>
      <c r="Q477" s="11">
        <v>0</v>
      </c>
      <c r="R477" s="11">
        <v>0</v>
      </c>
      <c r="S477" s="11">
        <v>0</v>
      </c>
      <c r="T477" s="52">
        <f t="shared" si="28"/>
        <v>0</v>
      </c>
      <c r="U477" s="16" t="str">
        <f t="shared" si="29"/>
        <v>L19504-GDS Unregulated East CAD RGU</v>
      </c>
      <c r="V477" s="15" t="s">
        <v>278</v>
      </c>
      <c r="W477" s="17">
        <f t="shared" si="30"/>
        <v>432.92914999999999</v>
      </c>
      <c r="X477" s="17">
        <f t="shared" si="31"/>
        <v>432.92914999999999</v>
      </c>
    </row>
    <row r="478" spans="1:24" x14ac:dyDescent="0.25">
      <c r="A478" s="2" t="s">
        <v>256</v>
      </c>
      <c r="B478" s="2" t="s">
        <v>131</v>
      </c>
      <c r="C478" s="11">
        <v>12.95365</v>
      </c>
      <c r="D478" s="11">
        <v>0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1">
        <v>0</v>
      </c>
      <c r="K478" s="11">
        <v>0</v>
      </c>
      <c r="L478" s="11">
        <v>0</v>
      </c>
      <c r="M478" s="11">
        <v>0</v>
      </c>
      <c r="N478" s="11">
        <v>0</v>
      </c>
      <c r="O478" s="11">
        <v>12.95365</v>
      </c>
      <c r="P478" s="11">
        <v>0</v>
      </c>
      <c r="Q478" s="11">
        <v>0</v>
      </c>
      <c r="R478" s="11">
        <v>0</v>
      </c>
      <c r="S478" s="11">
        <v>0</v>
      </c>
      <c r="T478" s="52">
        <f t="shared" si="28"/>
        <v>0</v>
      </c>
      <c r="U478" s="16" t="str">
        <f t="shared" si="29"/>
        <v>L19504-GDS Unregulated East CAD RGU</v>
      </c>
      <c r="V478" s="15" t="s">
        <v>278</v>
      </c>
      <c r="W478" s="17">
        <f t="shared" si="30"/>
        <v>12.95365</v>
      </c>
      <c r="X478" s="17">
        <f t="shared" si="31"/>
        <v>12.95365</v>
      </c>
    </row>
    <row r="479" spans="1:24" x14ac:dyDescent="0.25">
      <c r="A479" s="2" t="s">
        <v>256</v>
      </c>
      <c r="B479" s="2" t="s">
        <v>132</v>
      </c>
      <c r="C479" s="11">
        <v>24.280429999999999</v>
      </c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1">
        <v>0</v>
      </c>
      <c r="K479" s="11">
        <v>0</v>
      </c>
      <c r="L479" s="11">
        <v>0</v>
      </c>
      <c r="M479" s="11">
        <v>0</v>
      </c>
      <c r="N479" s="11">
        <v>0</v>
      </c>
      <c r="O479" s="11">
        <v>24.280429999999999</v>
      </c>
      <c r="P479" s="11">
        <v>0</v>
      </c>
      <c r="Q479" s="11">
        <v>0</v>
      </c>
      <c r="R479" s="11">
        <v>0</v>
      </c>
      <c r="S479" s="11">
        <v>0</v>
      </c>
      <c r="T479" s="52">
        <f t="shared" si="28"/>
        <v>0</v>
      </c>
      <c r="U479" s="16" t="str">
        <f t="shared" si="29"/>
        <v>L19504-GDS Unregulated East CAD RGU</v>
      </c>
      <c r="V479" s="15" t="s">
        <v>278</v>
      </c>
      <c r="W479" s="17">
        <f t="shared" si="30"/>
        <v>24.280429999999999</v>
      </c>
      <c r="X479" s="17">
        <f t="shared" si="31"/>
        <v>24.280429999999999</v>
      </c>
    </row>
    <row r="480" spans="1:24" x14ac:dyDescent="0.25">
      <c r="A480" s="2" t="s">
        <v>256</v>
      </c>
      <c r="B480" s="2" t="s">
        <v>133</v>
      </c>
      <c r="C480" s="11">
        <v>46.209020000000002</v>
      </c>
      <c r="D480" s="11">
        <v>0</v>
      </c>
      <c r="E480" s="11">
        <v>0</v>
      </c>
      <c r="F480" s="11">
        <v>0</v>
      </c>
      <c r="G480" s="11">
        <v>0</v>
      </c>
      <c r="H480" s="11">
        <v>0</v>
      </c>
      <c r="I480" s="11">
        <v>0</v>
      </c>
      <c r="J480" s="11">
        <v>0</v>
      </c>
      <c r="K480" s="11">
        <v>0</v>
      </c>
      <c r="L480" s="11">
        <v>0</v>
      </c>
      <c r="M480" s="11">
        <v>0</v>
      </c>
      <c r="N480" s="11">
        <v>0</v>
      </c>
      <c r="O480" s="11">
        <v>46.209020000000002</v>
      </c>
      <c r="P480" s="11">
        <v>0</v>
      </c>
      <c r="Q480" s="11">
        <v>0</v>
      </c>
      <c r="R480" s="11">
        <v>0</v>
      </c>
      <c r="S480" s="11">
        <v>0</v>
      </c>
      <c r="T480" s="52">
        <f t="shared" si="28"/>
        <v>0</v>
      </c>
      <c r="U480" s="16" t="str">
        <f t="shared" si="29"/>
        <v>L19504-GDS Unregulated East CAD RGU</v>
      </c>
      <c r="V480" s="15" t="s">
        <v>278</v>
      </c>
      <c r="W480" s="17">
        <f t="shared" si="30"/>
        <v>46.209020000000002</v>
      </c>
      <c r="X480" s="17">
        <f t="shared" si="31"/>
        <v>46.209020000000002</v>
      </c>
    </row>
    <row r="481" spans="1:24" x14ac:dyDescent="0.25">
      <c r="A481" s="2" t="s">
        <v>256</v>
      </c>
      <c r="B481" s="2" t="s">
        <v>134</v>
      </c>
      <c r="C481" s="11">
        <v>31.450690000000002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0</v>
      </c>
      <c r="L481" s="11">
        <v>0</v>
      </c>
      <c r="M481" s="11">
        <v>0</v>
      </c>
      <c r="N481" s="11">
        <v>0</v>
      </c>
      <c r="O481" s="11">
        <v>31.450690000000002</v>
      </c>
      <c r="P481" s="11">
        <v>0</v>
      </c>
      <c r="Q481" s="11">
        <v>0</v>
      </c>
      <c r="R481" s="11">
        <v>0</v>
      </c>
      <c r="S481" s="11">
        <v>0</v>
      </c>
      <c r="T481" s="52">
        <f t="shared" si="28"/>
        <v>0</v>
      </c>
      <c r="U481" s="16" t="str">
        <f t="shared" si="29"/>
        <v>L19504-GDS Unregulated East CAD RGU</v>
      </c>
      <c r="V481" s="15" t="s">
        <v>278</v>
      </c>
      <c r="W481" s="17">
        <f t="shared" si="30"/>
        <v>31.450690000000002</v>
      </c>
      <c r="X481" s="17">
        <f t="shared" si="31"/>
        <v>31.450690000000002</v>
      </c>
    </row>
    <row r="482" spans="1:24" x14ac:dyDescent="0.25">
      <c r="A482" s="2" t="s">
        <v>256</v>
      </c>
      <c r="B482" s="2" t="s">
        <v>135</v>
      </c>
      <c r="C482" s="11">
        <v>49.79701</v>
      </c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1">
        <v>49.79701</v>
      </c>
      <c r="P482" s="11">
        <v>0</v>
      </c>
      <c r="Q482" s="11">
        <v>0</v>
      </c>
      <c r="R482" s="11">
        <v>0</v>
      </c>
      <c r="S482" s="11">
        <v>0</v>
      </c>
      <c r="T482" s="52">
        <f t="shared" si="28"/>
        <v>0</v>
      </c>
      <c r="U482" s="16" t="str">
        <f t="shared" si="29"/>
        <v>L19504-GDS Unregulated East CAD RGU</v>
      </c>
      <c r="V482" s="15" t="s">
        <v>278</v>
      </c>
      <c r="W482" s="17">
        <f t="shared" si="30"/>
        <v>49.79701</v>
      </c>
      <c r="X482" s="17">
        <f t="shared" si="31"/>
        <v>49.79701</v>
      </c>
    </row>
    <row r="483" spans="1:24" x14ac:dyDescent="0.25">
      <c r="A483" s="2" t="s">
        <v>256</v>
      </c>
      <c r="B483" s="2" t="s">
        <v>136</v>
      </c>
      <c r="C483" s="11">
        <v>713.46582000000001</v>
      </c>
      <c r="D483" s="11">
        <v>0</v>
      </c>
      <c r="E483" s="11">
        <v>0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713.46582000000001</v>
      </c>
      <c r="P483" s="11">
        <v>0</v>
      </c>
      <c r="Q483" s="11">
        <v>0</v>
      </c>
      <c r="R483" s="11">
        <v>0</v>
      </c>
      <c r="S483" s="11">
        <v>0</v>
      </c>
      <c r="T483" s="52">
        <f t="shared" si="28"/>
        <v>0</v>
      </c>
      <c r="U483" s="16" t="str">
        <f t="shared" si="29"/>
        <v>L19504-GDS Unregulated East CAD RGU</v>
      </c>
      <c r="V483" s="15" t="s">
        <v>278</v>
      </c>
      <c r="W483" s="17">
        <f t="shared" si="30"/>
        <v>713.46582000000001</v>
      </c>
      <c r="X483" s="17">
        <f t="shared" si="31"/>
        <v>713.46582000000001</v>
      </c>
    </row>
    <row r="484" spans="1:24" x14ac:dyDescent="0.25">
      <c r="A484" s="2" t="s">
        <v>256</v>
      </c>
      <c r="B484" s="2" t="s">
        <v>137</v>
      </c>
      <c r="C484" s="11">
        <v>3213.7813200000001</v>
      </c>
      <c r="D484" s="11">
        <v>0</v>
      </c>
      <c r="E484" s="11">
        <v>0</v>
      </c>
      <c r="F484" s="11">
        <v>0</v>
      </c>
      <c r="G484" s="11">
        <v>0</v>
      </c>
      <c r="H484" s="11">
        <v>0</v>
      </c>
      <c r="I484" s="11">
        <v>0</v>
      </c>
      <c r="J484" s="11">
        <v>0</v>
      </c>
      <c r="K484" s="11">
        <v>0</v>
      </c>
      <c r="L484" s="11">
        <v>0</v>
      </c>
      <c r="M484" s="11">
        <v>0</v>
      </c>
      <c r="N484" s="11">
        <v>0</v>
      </c>
      <c r="O484" s="11">
        <v>3213.7813200000001</v>
      </c>
      <c r="P484" s="11">
        <v>0</v>
      </c>
      <c r="Q484" s="11">
        <v>0</v>
      </c>
      <c r="R484" s="11">
        <v>0</v>
      </c>
      <c r="S484" s="11">
        <v>0</v>
      </c>
      <c r="T484" s="52">
        <f t="shared" si="28"/>
        <v>0</v>
      </c>
      <c r="U484" s="16" t="str">
        <f t="shared" si="29"/>
        <v>L19504-GDS Unregulated East CAD RGU</v>
      </c>
      <c r="V484" s="15" t="s">
        <v>278</v>
      </c>
      <c r="W484" s="17">
        <f t="shared" si="30"/>
        <v>3213.7813200000001</v>
      </c>
      <c r="X484" s="17">
        <f t="shared" si="31"/>
        <v>3213.7813200000001</v>
      </c>
    </row>
    <row r="485" spans="1:24" x14ac:dyDescent="0.25">
      <c r="A485" s="2" t="s">
        <v>256</v>
      </c>
      <c r="B485" s="2" t="s">
        <v>138</v>
      </c>
      <c r="C485" s="11">
        <v>579.33362999999997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1">
        <v>0</v>
      </c>
      <c r="K485" s="11">
        <v>0</v>
      </c>
      <c r="L485" s="11">
        <v>0</v>
      </c>
      <c r="M485" s="11">
        <v>0</v>
      </c>
      <c r="N485" s="11">
        <v>0</v>
      </c>
      <c r="O485" s="11">
        <v>579.33362999999997</v>
      </c>
      <c r="P485" s="11">
        <v>0</v>
      </c>
      <c r="Q485" s="11">
        <v>0</v>
      </c>
      <c r="R485" s="11">
        <v>0</v>
      </c>
      <c r="S485" s="11">
        <v>0</v>
      </c>
      <c r="T485" s="52">
        <f t="shared" si="28"/>
        <v>0</v>
      </c>
      <c r="U485" s="16" t="str">
        <f t="shared" si="29"/>
        <v>L19504-GDS Unregulated East CAD RGU</v>
      </c>
      <c r="V485" s="15" t="s">
        <v>278</v>
      </c>
      <c r="W485" s="17">
        <f t="shared" si="30"/>
        <v>579.33362999999997</v>
      </c>
      <c r="X485" s="17">
        <f t="shared" si="31"/>
        <v>579.33362999999997</v>
      </c>
    </row>
    <row r="486" spans="1:24" x14ac:dyDescent="0.25">
      <c r="A486" s="2" t="s">
        <v>256</v>
      </c>
      <c r="B486" s="2" t="s">
        <v>139</v>
      </c>
      <c r="C486" s="11">
        <v>484.86347999999998</v>
      </c>
      <c r="D486" s="11">
        <v>0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0</v>
      </c>
      <c r="L486" s="11">
        <v>0</v>
      </c>
      <c r="M486" s="11">
        <v>0</v>
      </c>
      <c r="N486" s="11">
        <v>0</v>
      </c>
      <c r="O486" s="11">
        <v>484.86347999999998</v>
      </c>
      <c r="P486" s="11">
        <v>0</v>
      </c>
      <c r="Q486" s="11">
        <v>0</v>
      </c>
      <c r="R486" s="11">
        <v>0</v>
      </c>
      <c r="S486" s="11">
        <v>0</v>
      </c>
      <c r="T486" s="52">
        <f t="shared" si="28"/>
        <v>0</v>
      </c>
      <c r="U486" s="16" t="str">
        <f t="shared" si="29"/>
        <v>L19504-GDS Unregulated East CAD RGU</v>
      </c>
      <c r="V486" s="15" t="s">
        <v>278</v>
      </c>
      <c r="W486" s="17">
        <f t="shared" si="30"/>
        <v>484.86347999999998</v>
      </c>
      <c r="X486" s="17">
        <f t="shared" si="31"/>
        <v>484.86347999999998</v>
      </c>
    </row>
    <row r="487" spans="1:24" x14ac:dyDescent="0.25">
      <c r="A487" s="2" t="s">
        <v>256</v>
      </c>
      <c r="B487" s="2" t="s">
        <v>140</v>
      </c>
      <c r="C487" s="11">
        <v>1658.7689499999999</v>
      </c>
      <c r="D487" s="11">
        <v>0</v>
      </c>
      <c r="E487" s="11">
        <v>0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1658.7689499999999</v>
      </c>
      <c r="P487" s="11">
        <v>0</v>
      </c>
      <c r="Q487" s="11">
        <v>0</v>
      </c>
      <c r="R487" s="11">
        <v>0</v>
      </c>
      <c r="S487" s="11">
        <v>0</v>
      </c>
      <c r="T487" s="52">
        <f t="shared" si="28"/>
        <v>0</v>
      </c>
      <c r="U487" s="16" t="str">
        <f t="shared" si="29"/>
        <v>L19504-GDS Unregulated East CAD RGU</v>
      </c>
      <c r="V487" s="15" t="s">
        <v>278</v>
      </c>
      <c r="W487" s="17">
        <f t="shared" si="30"/>
        <v>1658.7689499999999</v>
      </c>
      <c r="X487" s="17">
        <f t="shared" si="31"/>
        <v>1658.7689499999999</v>
      </c>
    </row>
    <row r="488" spans="1:24" x14ac:dyDescent="0.25">
      <c r="A488" s="2" t="s">
        <v>256</v>
      </c>
      <c r="B488" s="2" t="s">
        <v>141</v>
      </c>
      <c r="C488" s="11">
        <v>2224.2687000000001</v>
      </c>
      <c r="D488" s="11">
        <v>0</v>
      </c>
      <c r="E488" s="11">
        <v>0</v>
      </c>
      <c r="F488" s="11">
        <v>0</v>
      </c>
      <c r="G488" s="11">
        <v>0</v>
      </c>
      <c r="H488" s="11">
        <v>0</v>
      </c>
      <c r="I488" s="11">
        <v>0</v>
      </c>
      <c r="J488" s="11">
        <v>0</v>
      </c>
      <c r="K488" s="11">
        <v>0</v>
      </c>
      <c r="L488" s="11">
        <v>0</v>
      </c>
      <c r="M488" s="11">
        <v>0</v>
      </c>
      <c r="N488" s="11">
        <v>0</v>
      </c>
      <c r="O488" s="11">
        <v>2224.2687000000001</v>
      </c>
      <c r="P488" s="11">
        <v>0</v>
      </c>
      <c r="Q488" s="11">
        <v>0</v>
      </c>
      <c r="R488" s="11">
        <v>0</v>
      </c>
      <c r="S488" s="11">
        <v>0</v>
      </c>
      <c r="T488" s="52">
        <f t="shared" si="28"/>
        <v>0</v>
      </c>
      <c r="U488" s="16" t="str">
        <f t="shared" si="29"/>
        <v>L19504-GDS Unregulated East CAD RGU</v>
      </c>
      <c r="V488" s="15" t="s">
        <v>278</v>
      </c>
      <c r="W488" s="17">
        <f t="shared" si="30"/>
        <v>2224.2687000000001</v>
      </c>
      <c r="X488" s="17">
        <f t="shared" si="31"/>
        <v>2224.2687000000001</v>
      </c>
    </row>
    <row r="489" spans="1:24" x14ac:dyDescent="0.25">
      <c r="A489" s="2" t="s">
        <v>256</v>
      </c>
      <c r="B489" s="2" t="s">
        <v>142</v>
      </c>
      <c r="C489" s="11">
        <v>2868.8677699999998</v>
      </c>
      <c r="D489" s="11">
        <v>0</v>
      </c>
      <c r="E489" s="11">
        <v>0</v>
      </c>
      <c r="F489" s="11">
        <v>0</v>
      </c>
      <c r="G489" s="11">
        <v>0</v>
      </c>
      <c r="H489" s="11">
        <v>0</v>
      </c>
      <c r="I489" s="11">
        <v>0</v>
      </c>
      <c r="J489" s="11">
        <v>0</v>
      </c>
      <c r="K489" s="11">
        <v>0</v>
      </c>
      <c r="L489" s="11">
        <v>0</v>
      </c>
      <c r="M489" s="11">
        <v>0</v>
      </c>
      <c r="N489" s="11">
        <v>0</v>
      </c>
      <c r="O489" s="11">
        <v>2868.8677699999998</v>
      </c>
      <c r="P489" s="11">
        <v>0</v>
      </c>
      <c r="Q489" s="11">
        <v>0</v>
      </c>
      <c r="R489" s="11">
        <v>0</v>
      </c>
      <c r="S489" s="11">
        <v>0</v>
      </c>
      <c r="T489" s="52">
        <f t="shared" si="28"/>
        <v>0</v>
      </c>
      <c r="U489" s="16" t="str">
        <f t="shared" si="29"/>
        <v>L19504-GDS Unregulated East CAD RGU</v>
      </c>
      <c r="V489" s="15" t="s">
        <v>278</v>
      </c>
      <c r="W489" s="17">
        <f t="shared" si="30"/>
        <v>2868.8677699999998</v>
      </c>
      <c r="X489" s="17">
        <f t="shared" si="31"/>
        <v>2868.8677699999998</v>
      </c>
    </row>
    <row r="490" spans="1:24" x14ac:dyDescent="0.25">
      <c r="A490" s="2" t="s">
        <v>256</v>
      </c>
      <c r="B490" s="2" t="s">
        <v>143</v>
      </c>
      <c r="C490" s="11">
        <v>16.34498</v>
      </c>
      <c r="D490" s="11">
        <v>0</v>
      </c>
      <c r="E490" s="11">
        <v>0</v>
      </c>
      <c r="F490" s="11">
        <v>0</v>
      </c>
      <c r="G490" s="11">
        <v>0</v>
      </c>
      <c r="H490" s="11">
        <v>0</v>
      </c>
      <c r="I490" s="11">
        <v>0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16.34498</v>
      </c>
      <c r="P490" s="11">
        <v>0</v>
      </c>
      <c r="Q490" s="11">
        <v>0</v>
      </c>
      <c r="R490" s="11">
        <v>0</v>
      </c>
      <c r="S490" s="11">
        <v>0</v>
      </c>
      <c r="T490" s="52">
        <f t="shared" si="28"/>
        <v>0</v>
      </c>
      <c r="U490" s="16" t="str">
        <f t="shared" si="29"/>
        <v>L19504-GDS Unregulated East CAD RGU</v>
      </c>
      <c r="V490" s="15" t="s">
        <v>278</v>
      </c>
      <c r="W490" s="17">
        <f t="shared" si="30"/>
        <v>16.34498</v>
      </c>
      <c r="X490" s="17">
        <f t="shared" si="31"/>
        <v>16.34498</v>
      </c>
    </row>
    <row r="491" spans="1:24" x14ac:dyDescent="0.25">
      <c r="A491" s="2" t="s">
        <v>256</v>
      </c>
      <c r="B491" s="2" t="s">
        <v>144</v>
      </c>
      <c r="C491" s="11">
        <v>36.123000000000005</v>
      </c>
      <c r="D491" s="11">
        <v>0</v>
      </c>
      <c r="E491" s="11">
        <v>0</v>
      </c>
      <c r="F491" s="11">
        <v>0</v>
      </c>
      <c r="G491" s="11">
        <v>0</v>
      </c>
      <c r="H491" s="11">
        <v>0</v>
      </c>
      <c r="I491" s="11">
        <v>0</v>
      </c>
      <c r="J491" s="11">
        <v>0</v>
      </c>
      <c r="K491" s="11">
        <v>0</v>
      </c>
      <c r="L491" s="11">
        <v>0</v>
      </c>
      <c r="M491" s="11">
        <v>0</v>
      </c>
      <c r="N491" s="11">
        <v>0</v>
      </c>
      <c r="O491" s="11">
        <v>36.123000000000005</v>
      </c>
      <c r="P491" s="11">
        <v>0</v>
      </c>
      <c r="Q491" s="11">
        <v>0</v>
      </c>
      <c r="R491" s="11">
        <v>0</v>
      </c>
      <c r="S491" s="11">
        <v>0</v>
      </c>
      <c r="T491" s="52">
        <f t="shared" si="28"/>
        <v>0</v>
      </c>
      <c r="U491" s="16" t="str">
        <f t="shared" si="29"/>
        <v>L19504-GDS Unregulated East CAD RGU</v>
      </c>
      <c r="V491" s="15" t="s">
        <v>278</v>
      </c>
      <c r="W491" s="17">
        <f t="shared" si="30"/>
        <v>36.123000000000005</v>
      </c>
      <c r="X491" s="17">
        <f t="shared" si="31"/>
        <v>36.123000000000005</v>
      </c>
    </row>
    <row r="492" spans="1:24" x14ac:dyDescent="0.25">
      <c r="A492" s="2" t="s">
        <v>256</v>
      </c>
      <c r="B492" s="2" t="s">
        <v>145</v>
      </c>
      <c r="C492" s="11">
        <v>-6.5931099999999994</v>
      </c>
      <c r="D492" s="11">
        <v>0</v>
      </c>
      <c r="E492" s="11">
        <v>0</v>
      </c>
      <c r="F492" s="11">
        <v>0</v>
      </c>
      <c r="G492" s="11">
        <v>0</v>
      </c>
      <c r="H492" s="11">
        <v>0</v>
      </c>
      <c r="I492" s="11">
        <v>0</v>
      </c>
      <c r="J492" s="11">
        <v>0</v>
      </c>
      <c r="K492" s="11">
        <v>0</v>
      </c>
      <c r="L492" s="11">
        <v>0</v>
      </c>
      <c r="M492" s="11">
        <v>0</v>
      </c>
      <c r="N492" s="11">
        <v>0</v>
      </c>
      <c r="O492" s="11">
        <v>-6.5931099999999994</v>
      </c>
      <c r="P492" s="11">
        <v>0</v>
      </c>
      <c r="Q492" s="11">
        <v>0</v>
      </c>
      <c r="R492" s="11">
        <v>0</v>
      </c>
      <c r="S492" s="11">
        <v>0</v>
      </c>
      <c r="T492" s="52">
        <f t="shared" si="28"/>
        <v>0</v>
      </c>
      <c r="U492" s="16" t="str">
        <f t="shared" si="29"/>
        <v>L19504-GDS Unregulated East CAD RGU</v>
      </c>
      <c r="V492" s="15" t="s">
        <v>278</v>
      </c>
      <c r="W492" s="17">
        <f t="shared" si="30"/>
        <v>-6.5931099999999994</v>
      </c>
      <c r="X492" s="17">
        <f t="shared" si="31"/>
        <v>-6.5931099999999994</v>
      </c>
    </row>
    <row r="493" spans="1:24" x14ac:dyDescent="0.25">
      <c r="A493" s="2" t="s">
        <v>256</v>
      </c>
      <c r="B493" s="2" t="s">
        <v>146</v>
      </c>
      <c r="C493" s="11">
        <v>26.652049999999999</v>
      </c>
      <c r="D493" s="11">
        <v>0</v>
      </c>
      <c r="E493" s="11">
        <v>0</v>
      </c>
      <c r="F493" s="11">
        <v>0</v>
      </c>
      <c r="G493" s="11">
        <v>0</v>
      </c>
      <c r="H493" s="11">
        <v>0</v>
      </c>
      <c r="I493" s="11">
        <v>0</v>
      </c>
      <c r="J493" s="11">
        <v>0</v>
      </c>
      <c r="K493" s="11">
        <v>0</v>
      </c>
      <c r="L493" s="11">
        <v>0</v>
      </c>
      <c r="M493" s="11">
        <v>0</v>
      </c>
      <c r="N493" s="11">
        <v>0</v>
      </c>
      <c r="O493" s="11">
        <v>26.652049999999999</v>
      </c>
      <c r="P493" s="11">
        <v>0</v>
      </c>
      <c r="Q493" s="11">
        <v>0</v>
      </c>
      <c r="R493" s="11">
        <v>0</v>
      </c>
      <c r="S493" s="11">
        <v>0</v>
      </c>
      <c r="T493" s="52">
        <f t="shared" si="28"/>
        <v>0</v>
      </c>
      <c r="U493" s="16" t="str">
        <f t="shared" si="29"/>
        <v>L19504-GDS Unregulated East CAD RGU</v>
      </c>
      <c r="V493" s="15" t="s">
        <v>278</v>
      </c>
      <c r="W493" s="17">
        <f t="shared" si="30"/>
        <v>26.652049999999999</v>
      </c>
      <c r="X493" s="17">
        <f t="shared" si="31"/>
        <v>26.652049999999999</v>
      </c>
    </row>
    <row r="494" spans="1:24" x14ac:dyDescent="0.25">
      <c r="A494" s="2" t="s">
        <v>256</v>
      </c>
      <c r="B494" s="2" t="s">
        <v>147</v>
      </c>
      <c r="C494" s="11">
        <v>27.995159999999998</v>
      </c>
      <c r="D494" s="11">
        <v>0</v>
      </c>
      <c r="E494" s="11">
        <v>0</v>
      </c>
      <c r="F494" s="11">
        <v>0</v>
      </c>
      <c r="G494" s="11">
        <v>0</v>
      </c>
      <c r="H494" s="11">
        <v>0</v>
      </c>
      <c r="I494" s="11">
        <v>0</v>
      </c>
      <c r="J494" s="11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27.995159999999998</v>
      </c>
      <c r="P494" s="11">
        <v>0</v>
      </c>
      <c r="Q494" s="11">
        <v>0</v>
      </c>
      <c r="R494" s="11">
        <v>0</v>
      </c>
      <c r="S494" s="11">
        <v>0</v>
      </c>
      <c r="T494" s="52">
        <f t="shared" si="28"/>
        <v>0</v>
      </c>
      <c r="U494" s="16" t="str">
        <f t="shared" si="29"/>
        <v>L19504-GDS Unregulated East CAD RGU</v>
      </c>
      <c r="V494" s="15" t="s">
        <v>278</v>
      </c>
      <c r="W494" s="17">
        <f t="shared" si="30"/>
        <v>27.995159999999998</v>
      </c>
      <c r="X494" s="17">
        <f t="shared" si="31"/>
        <v>27.995159999999998</v>
      </c>
    </row>
    <row r="495" spans="1:24" x14ac:dyDescent="0.25">
      <c r="A495" s="2" t="s">
        <v>256</v>
      </c>
      <c r="B495" s="2" t="s">
        <v>148</v>
      </c>
      <c r="C495" s="11">
        <v>93.331069999999997</v>
      </c>
      <c r="D495" s="11">
        <v>0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93.331069999999997</v>
      </c>
      <c r="P495" s="11">
        <v>0</v>
      </c>
      <c r="Q495" s="11">
        <v>0</v>
      </c>
      <c r="R495" s="11">
        <v>0</v>
      </c>
      <c r="S495" s="11">
        <v>0</v>
      </c>
      <c r="T495" s="52">
        <f t="shared" si="28"/>
        <v>0</v>
      </c>
      <c r="U495" s="16" t="str">
        <f t="shared" si="29"/>
        <v>L19504-GDS Unregulated East CAD RGU</v>
      </c>
      <c r="V495" s="15" t="s">
        <v>278</v>
      </c>
      <c r="W495" s="17">
        <f t="shared" si="30"/>
        <v>93.331069999999997</v>
      </c>
      <c r="X495" s="17">
        <f t="shared" si="31"/>
        <v>93.331069999999997</v>
      </c>
    </row>
    <row r="496" spans="1:24" x14ac:dyDescent="0.25">
      <c r="A496" s="2" t="s">
        <v>256</v>
      </c>
      <c r="B496" s="2" t="s">
        <v>152</v>
      </c>
      <c r="C496" s="11">
        <v>8250.4701600000008</v>
      </c>
      <c r="D496" s="11">
        <v>0</v>
      </c>
      <c r="E496" s="11">
        <v>0</v>
      </c>
      <c r="F496" s="11">
        <v>0</v>
      </c>
      <c r="G496" s="11">
        <v>0</v>
      </c>
      <c r="H496" s="11">
        <v>0</v>
      </c>
      <c r="I496" s="11">
        <v>0</v>
      </c>
      <c r="J496" s="11">
        <v>0</v>
      </c>
      <c r="K496" s="11">
        <v>0</v>
      </c>
      <c r="L496" s="11">
        <v>0</v>
      </c>
      <c r="M496" s="11">
        <v>0</v>
      </c>
      <c r="N496" s="11">
        <v>0</v>
      </c>
      <c r="O496" s="11">
        <v>8250.4701600000008</v>
      </c>
      <c r="P496" s="11">
        <v>0</v>
      </c>
      <c r="Q496" s="11">
        <v>0</v>
      </c>
      <c r="R496" s="11">
        <v>0</v>
      </c>
      <c r="S496" s="11">
        <v>0</v>
      </c>
      <c r="T496" s="52">
        <f t="shared" si="28"/>
        <v>0</v>
      </c>
      <c r="U496" s="16" t="str">
        <f t="shared" si="29"/>
        <v>L19504-GDS Unregulated East CAD RGU</v>
      </c>
      <c r="V496" s="15" t="s">
        <v>279</v>
      </c>
      <c r="W496" s="17">
        <f t="shared" si="30"/>
        <v>8250.4701600000008</v>
      </c>
      <c r="X496" s="17">
        <f t="shared" si="31"/>
        <v>8250.4701600000008</v>
      </c>
    </row>
    <row r="497" spans="1:24" x14ac:dyDescent="0.25">
      <c r="A497" s="2" t="s">
        <v>256</v>
      </c>
      <c r="B497" s="2" t="s">
        <v>153</v>
      </c>
      <c r="C497" s="11">
        <v>4004.71396</v>
      </c>
      <c r="D497" s="11">
        <v>0</v>
      </c>
      <c r="E497" s="11">
        <v>0</v>
      </c>
      <c r="F497" s="11">
        <v>0</v>
      </c>
      <c r="G497" s="11">
        <v>0</v>
      </c>
      <c r="H497" s="11">
        <v>0</v>
      </c>
      <c r="I497" s="11">
        <v>0</v>
      </c>
      <c r="J497" s="11">
        <v>0</v>
      </c>
      <c r="K497" s="11">
        <v>0</v>
      </c>
      <c r="L497" s="11">
        <v>0</v>
      </c>
      <c r="M497" s="11">
        <v>0</v>
      </c>
      <c r="N497" s="11">
        <v>0</v>
      </c>
      <c r="O497" s="11">
        <v>4004.71396</v>
      </c>
      <c r="P497" s="11">
        <v>0</v>
      </c>
      <c r="Q497" s="11">
        <v>0</v>
      </c>
      <c r="R497" s="11">
        <v>0</v>
      </c>
      <c r="S497" s="11">
        <v>0</v>
      </c>
      <c r="T497" s="52">
        <f t="shared" si="28"/>
        <v>0</v>
      </c>
      <c r="U497" s="16" t="str">
        <f t="shared" si="29"/>
        <v>L19504-GDS Unregulated East CAD RGU</v>
      </c>
      <c r="V497" s="15" t="s">
        <v>279</v>
      </c>
      <c r="W497" s="17">
        <f t="shared" si="30"/>
        <v>4004.71396</v>
      </c>
      <c r="X497" s="17">
        <f t="shared" si="31"/>
        <v>4004.71396</v>
      </c>
    </row>
    <row r="498" spans="1:24" x14ac:dyDescent="0.25">
      <c r="A498" s="2" t="s">
        <v>256</v>
      </c>
      <c r="B498" s="2" t="s">
        <v>154</v>
      </c>
      <c r="C498" s="11">
        <v>92.406459999999996</v>
      </c>
      <c r="D498" s="11">
        <v>0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92.406459999999996</v>
      </c>
      <c r="P498" s="11">
        <v>0</v>
      </c>
      <c r="Q498" s="11">
        <v>0</v>
      </c>
      <c r="R498" s="11">
        <v>0</v>
      </c>
      <c r="S498" s="11">
        <v>0</v>
      </c>
      <c r="T498" s="52">
        <f t="shared" si="28"/>
        <v>0</v>
      </c>
      <c r="U498" s="16" t="str">
        <f t="shared" si="29"/>
        <v>L19504-GDS Unregulated East CAD RGU</v>
      </c>
      <c r="V498" s="15" t="s">
        <v>279</v>
      </c>
      <c r="W498" s="17">
        <f t="shared" si="30"/>
        <v>92.406459999999996</v>
      </c>
      <c r="X498" s="17">
        <f t="shared" si="31"/>
        <v>92.406459999999996</v>
      </c>
    </row>
    <row r="499" spans="1:24" x14ac:dyDescent="0.25">
      <c r="A499" s="2" t="s">
        <v>256</v>
      </c>
      <c r="B499" s="2" t="s">
        <v>155</v>
      </c>
      <c r="C499" s="11">
        <v>1049.6765599999999</v>
      </c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1">
        <v>0</v>
      </c>
      <c r="K499" s="11">
        <v>0</v>
      </c>
      <c r="L499" s="11">
        <v>0</v>
      </c>
      <c r="M499" s="11">
        <v>0</v>
      </c>
      <c r="N499" s="11">
        <v>0</v>
      </c>
      <c r="O499" s="11">
        <v>1049.6765599999999</v>
      </c>
      <c r="P499" s="11">
        <v>0</v>
      </c>
      <c r="Q499" s="11">
        <v>0</v>
      </c>
      <c r="R499" s="11">
        <v>0</v>
      </c>
      <c r="S499" s="11">
        <v>0</v>
      </c>
      <c r="T499" s="52">
        <f t="shared" si="28"/>
        <v>0</v>
      </c>
      <c r="U499" s="16" t="str">
        <f t="shared" si="29"/>
        <v>L19504-GDS Unregulated East CAD RGU</v>
      </c>
      <c r="V499" s="15" t="s">
        <v>279</v>
      </c>
      <c r="W499" s="17">
        <f t="shared" si="30"/>
        <v>1049.6765599999999</v>
      </c>
      <c r="X499" s="17">
        <f t="shared" si="31"/>
        <v>1049.6765599999999</v>
      </c>
    </row>
    <row r="500" spans="1:24" x14ac:dyDescent="0.25">
      <c r="A500" s="2" t="s">
        <v>256</v>
      </c>
      <c r="B500" s="2" t="s">
        <v>156</v>
      </c>
      <c r="C500" s="11">
        <v>1100.14562</v>
      </c>
      <c r="D500" s="11">
        <v>0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1">
        <v>0</v>
      </c>
      <c r="K500" s="11">
        <v>0</v>
      </c>
      <c r="L500" s="11">
        <v>0</v>
      </c>
      <c r="M500" s="11">
        <v>0</v>
      </c>
      <c r="N500" s="11">
        <v>0</v>
      </c>
      <c r="O500" s="11">
        <v>1100.14562</v>
      </c>
      <c r="P500" s="11">
        <v>0</v>
      </c>
      <c r="Q500" s="11">
        <v>0</v>
      </c>
      <c r="R500" s="11">
        <v>0</v>
      </c>
      <c r="S500" s="11">
        <v>0</v>
      </c>
      <c r="T500" s="52">
        <f t="shared" si="28"/>
        <v>0</v>
      </c>
      <c r="U500" s="16" t="str">
        <f t="shared" si="29"/>
        <v>L19504-GDS Unregulated East CAD RGU</v>
      </c>
      <c r="V500" s="15" t="s">
        <v>279</v>
      </c>
      <c r="W500" s="17">
        <f t="shared" si="30"/>
        <v>1100.14562</v>
      </c>
      <c r="X500" s="17">
        <f t="shared" si="31"/>
        <v>1100.14562</v>
      </c>
    </row>
    <row r="501" spans="1:24" x14ac:dyDescent="0.25">
      <c r="A501" s="2" t="s">
        <v>256</v>
      </c>
      <c r="B501" s="2" t="s">
        <v>157</v>
      </c>
      <c r="C501" s="11">
        <v>76.372719999999987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  <c r="L501" s="11">
        <v>0</v>
      </c>
      <c r="M501" s="11">
        <v>0</v>
      </c>
      <c r="N501" s="11">
        <v>0</v>
      </c>
      <c r="O501" s="11">
        <v>76.372719999999987</v>
      </c>
      <c r="P501" s="11">
        <v>0</v>
      </c>
      <c r="Q501" s="11">
        <v>0</v>
      </c>
      <c r="R501" s="11">
        <v>0</v>
      </c>
      <c r="S501" s="11">
        <v>0</v>
      </c>
      <c r="T501" s="52">
        <f t="shared" si="28"/>
        <v>0</v>
      </c>
      <c r="U501" s="16" t="str">
        <f t="shared" si="29"/>
        <v>L19504-GDS Unregulated East CAD RGU</v>
      </c>
      <c r="V501" s="15" t="s">
        <v>279</v>
      </c>
      <c r="W501" s="17">
        <f t="shared" si="30"/>
        <v>76.372719999999987</v>
      </c>
      <c r="X501" s="17">
        <f t="shared" si="31"/>
        <v>76.372719999999987</v>
      </c>
    </row>
    <row r="502" spans="1:24" x14ac:dyDescent="0.25">
      <c r="A502" s="2" t="s">
        <v>256</v>
      </c>
      <c r="B502" s="2" t="s">
        <v>158</v>
      </c>
      <c r="C502" s="11">
        <v>459.85169000000002</v>
      </c>
      <c r="D502" s="11">
        <v>0</v>
      </c>
      <c r="E502" s="11">
        <v>0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459.85169000000002</v>
      </c>
      <c r="P502" s="11">
        <v>0</v>
      </c>
      <c r="Q502" s="11">
        <v>0</v>
      </c>
      <c r="R502" s="11">
        <v>0</v>
      </c>
      <c r="S502" s="11">
        <v>0</v>
      </c>
      <c r="T502" s="52">
        <f t="shared" si="28"/>
        <v>0</v>
      </c>
      <c r="U502" s="16" t="str">
        <f t="shared" si="29"/>
        <v>L19504-GDS Unregulated East CAD RGU</v>
      </c>
      <c r="V502" s="15" t="s">
        <v>279</v>
      </c>
      <c r="W502" s="17">
        <f t="shared" si="30"/>
        <v>459.85169000000002</v>
      </c>
      <c r="X502" s="17">
        <f t="shared" si="31"/>
        <v>459.85169000000002</v>
      </c>
    </row>
    <row r="503" spans="1:24" x14ac:dyDescent="0.25">
      <c r="A503" s="2" t="s">
        <v>256</v>
      </c>
      <c r="B503" s="2" t="s">
        <v>159</v>
      </c>
      <c r="C503" s="11">
        <v>1232.20236</v>
      </c>
      <c r="D503" s="11">
        <v>0</v>
      </c>
      <c r="E503" s="11">
        <v>0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1232.20236</v>
      </c>
      <c r="P503" s="11">
        <v>0</v>
      </c>
      <c r="Q503" s="11">
        <v>0</v>
      </c>
      <c r="R503" s="11">
        <v>0</v>
      </c>
      <c r="S503" s="11">
        <v>0</v>
      </c>
      <c r="T503" s="52">
        <f t="shared" si="28"/>
        <v>0</v>
      </c>
      <c r="U503" s="16" t="str">
        <f t="shared" si="29"/>
        <v>L19504-GDS Unregulated East CAD RGU</v>
      </c>
      <c r="V503" s="15" t="s">
        <v>279</v>
      </c>
      <c r="W503" s="17">
        <f t="shared" si="30"/>
        <v>1232.20236</v>
      </c>
      <c r="X503" s="17">
        <f t="shared" si="31"/>
        <v>1232.20236</v>
      </c>
    </row>
    <row r="504" spans="1:24" x14ac:dyDescent="0.25">
      <c r="A504" s="2" t="s">
        <v>256</v>
      </c>
      <c r="B504" s="2" t="s">
        <v>160</v>
      </c>
      <c r="C504" s="11">
        <v>1165.37824</v>
      </c>
      <c r="D504" s="11">
        <v>0</v>
      </c>
      <c r="E504" s="11">
        <v>0</v>
      </c>
      <c r="F504" s="11">
        <v>0</v>
      </c>
      <c r="G504" s="11">
        <v>0</v>
      </c>
      <c r="H504" s="11">
        <v>0</v>
      </c>
      <c r="I504" s="11">
        <v>0</v>
      </c>
      <c r="J504" s="11">
        <v>0</v>
      </c>
      <c r="K504" s="11">
        <v>0</v>
      </c>
      <c r="L504" s="11">
        <v>0</v>
      </c>
      <c r="M504" s="11">
        <v>0</v>
      </c>
      <c r="N504" s="11">
        <v>0</v>
      </c>
      <c r="O504" s="11">
        <v>1165.37824</v>
      </c>
      <c r="P504" s="11">
        <v>0</v>
      </c>
      <c r="Q504" s="11">
        <v>0</v>
      </c>
      <c r="R504" s="11">
        <v>0</v>
      </c>
      <c r="S504" s="11">
        <v>0</v>
      </c>
      <c r="T504" s="52">
        <f t="shared" si="28"/>
        <v>0</v>
      </c>
      <c r="U504" s="16" t="str">
        <f t="shared" si="29"/>
        <v>L19504-GDS Unregulated East CAD RGU</v>
      </c>
      <c r="V504" s="15" t="s">
        <v>279</v>
      </c>
      <c r="W504" s="17">
        <f t="shared" si="30"/>
        <v>1165.37824</v>
      </c>
      <c r="X504" s="17">
        <f t="shared" si="31"/>
        <v>1165.37824</v>
      </c>
    </row>
    <row r="505" spans="1:24" x14ac:dyDescent="0.25">
      <c r="A505" s="2" t="s">
        <v>256</v>
      </c>
      <c r="B505" s="2" t="s">
        <v>161</v>
      </c>
      <c r="C505" s="11">
        <v>665.04605000000004</v>
      </c>
      <c r="D505" s="11">
        <v>0</v>
      </c>
      <c r="E505" s="11">
        <v>0</v>
      </c>
      <c r="F505" s="11">
        <v>0</v>
      </c>
      <c r="G505" s="11">
        <v>0</v>
      </c>
      <c r="H505" s="11">
        <v>0</v>
      </c>
      <c r="I505" s="11">
        <v>0</v>
      </c>
      <c r="J505" s="11">
        <v>0</v>
      </c>
      <c r="K505" s="11">
        <v>0</v>
      </c>
      <c r="L505" s="11">
        <v>0</v>
      </c>
      <c r="M505" s="11">
        <v>0</v>
      </c>
      <c r="N505" s="11">
        <v>0</v>
      </c>
      <c r="O505" s="11">
        <v>665.04605000000004</v>
      </c>
      <c r="P505" s="11">
        <v>0</v>
      </c>
      <c r="Q505" s="11">
        <v>0</v>
      </c>
      <c r="R505" s="11">
        <v>0</v>
      </c>
      <c r="S505" s="11">
        <v>0</v>
      </c>
      <c r="T505" s="52">
        <f t="shared" si="28"/>
        <v>0</v>
      </c>
      <c r="U505" s="16" t="str">
        <f t="shared" si="29"/>
        <v>L19504-GDS Unregulated East CAD RGU</v>
      </c>
      <c r="V505" s="15" t="s">
        <v>279</v>
      </c>
      <c r="W505" s="17">
        <f t="shared" si="30"/>
        <v>665.04605000000004</v>
      </c>
      <c r="X505" s="17">
        <f t="shared" si="31"/>
        <v>665.04605000000004</v>
      </c>
    </row>
    <row r="506" spans="1:24" x14ac:dyDescent="0.25">
      <c r="A506" s="2" t="s">
        <v>256</v>
      </c>
      <c r="B506" s="2" t="s">
        <v>162</v>
      </c>
      <c r="C506" s="11">
        <v>665.39430000000004</v>
      </c>
      <c r="D506" s="11">
        <v>0</v>
      </c>
      <c r="E506" s="11">
        <v>0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665.39430000000004</v>
      </c>
      <c r="P506" s="11">
        <v>0</v>
      </c>
      <c r="Q506" s="11">
        <v>0</v>
      </c>
      <c r="R506" s="11">
        <v>0</v>
      </c>
      <c r="S506" s="11">
        <v>0</v>
      </c>
      <c r="T506" s="52">
        <f t="shared" si="28"/>
        <v>0</v>
      </c>
      <c r="U506" s="16" t="str">
        <f t="shared" si="29"/>
        <v>L19504-GDS Unregulated East CAD RGU</v>
      </c>
      <c r="V506" s="15" t="s">
        <v>279</v>
      </c>
      <c r="W506" s="17">
        <f t="shared" si="30"/>
        <v>665.39430000000004</v>
      </c>
      <c r="X506" s="17">
        <f t="shared" si="31"/>
        <v>665.39430000000004</v>
      </c>
    </row>
    <row r="507" spans="1:24" x14ac:dyDescent="0.25">
      <c r="A507" s="2" t="s">
        <v>256</v>
      </c>
      <c r="B507" s="2" t="s">
        <v>163</v>
      </c>
      <c r="C507" s="11">
        <v>646.30115000000001</v>
      </c>
      <c r="D507" s="11">
        <v>0</v>
      </c>
      <c r="E507" s="11">
        <v>0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646.30115000000001</v>
      </c>
      <c r="P507" s="11">
        <v>0</v>
      </c>
      <c r="Q507" s="11">
        <v>0</v>
      </c>
      <c r="R507" s="11">
        <v>0</v>
      </c>
      <c r="S507" s="11">
        <v>0</v>
      </c>
      <c r="T507" s="52">
        <f t="shared" si="28"/>
        <v>0</v>
      </c>
      <c r="U507" s="16" t="str">
        <f t="shared" si="29"/>
        <v>L19504-GDS Unregulated East CAD RGU</v>
      </c>
      <c r="V507" s="15" t="s">
        <v>280</v>
      </c>
      <c r="W507" s="17">
        <f t="shared" si="30"/>
        <v>646.30115000000001</v>
      </c>
      <c r="X507" s="17">
        <f t="shared" si="31"/>
        <v>646.30115000000001</v>
      </c>
    </row>
    <row r="508" spans="1:24" x14ac:dyDescent="0.25">
      <c r="A508" s="2" t="s">
        <v>256</v>
      </c>
      <c r="B508" s="2" t="s">
        <v>164</v>
      </c>
      <c r="C508" s="11">
        <v>1788.84692</v>
      </c>
      <c r="D508" s="11">
        <v>0</v>
      </c>
      <c r="E508" s="11">
        <v>0</v>
      </c>
      <c r="F508" s="11">
        <v>0</v>
      </c>
      <c r="G508" s="11">
        <v>0</v>
      </c>
      <c r="H508" s="11">
        <v>0</v>
      </c>
      <c r="I508" s="11">
        <v>0</v>
      </c>
      <c r="J508" s="11">
        <v>0</v>
      </c>
      <c r="K508" s="11">
        <v>0</v>
      </c>
      <c r="L508" s="11">
        <v>0</v>
      </c>
      <c r="M508" s="11">
        <v>0</v>
      </c>
      <c r="N508" s="11">
        <v>0</v>
      </c>
      <c r="O508" s="11">
        <v>1788.84692</v>
      </c>
      <c r="P508" s="11">
        <v>0</v>
      </c>
      <c r="Q508" s="11">
        <v>0</v>
      </c>
      <c r="R508" s="11">
        <v>0</v>
      </c>
      <c r="S508" s="11">
        <v>0</v>
      </c>
      <c r="T508" s="52">
        <f t="shared" si="28"/>
        <v>0</v>
      </c>
      <c r="U508" s="16" t="str">
        <f t="shared" si="29"/>
        <v>L19504-GDS Unregulated East CAD RGU</v>
      </c>
      <c r="V508" s="15" t="s">
        <v>280</v>
      </c>
      <c r="W508" s="17">
        <f t="shared" si="30"/>
        <v>1788.84692</v>
      </c>
      <c r="X508" s="17">
        <f t="shared" si="31"/>
        <v>1788.84692</v>
      </c>
    </row>
    <row r="509" spans="1:24" x14ac:dyDescent="0.25">
      <c r="A509" s="2" t="s">
        <v>256</v>
      </c>
      <c r="B509" s="2" t="s">
        <v>165</v>
      </c>
      <c r="C509" s="11">
        <v>2228.52223</v>
      </c>
      <c r="D509" s="11">
        <v>0</v>
      </c>
      <c r="E509" s="11">
        <v>0</v>
      </c>
      <c r="F509" s="11">
        <v>0</v>
      </c>
      <c r="G509" s="11">
        <v>0</v>
      </c>
      <c r="H509" s="11">
        <v>0</v>
      </c>
      <c r="I509" s="11">
        <v>0</v>
      </c>
      <c r="J509" s="11">
        <v>0</v>
      </c>
      <c r="K509" s="11">
        <v>0</v>
      </c>
      <c r="L509" s="11">
        <v>0</v>
      </c>
      <c r="M509" s="11">
        <v>0</v>
      </c>
      <c r="N509" s="11">
        <v>0</v>
      </c>
      <c r="O509" s="11">
        <v>2228.52223</v>
      </c>
      <c r="P509" s="11">
        <v>0</v>
      </c>
      <c r="Q509" s="11">
        <v>0</v>
      </c>
      <c r="R509" s="11">
        <v>0</v>
      </c>
      <c r="S509" s="11">
        <v>0</v>
      </c>
      <c r="T509" s="52">
        <f t="shared" si="28"/>
        <v>0</v>
      </c>
      <c r="U509" s="16" t="str">
        <f t="shared" si="29"/>
        <v>L19504-GDS Unregulated East CAD RGU</v>
      </c>
      <c r="V509" s="15" t="s">
        <v>280</v>
      </c>
      <c r="W509" s="17">
        <f t="shared" si="30"/>
        <v>2228.52223</v>
      </c>
      <c r="X509" s="17">
        <f t="shared" si="31"/>
        <v>2228.52223</v>
      </c>
    </row>
    <row r="510" spans="1:24" x14ac:dyDescent="0.25">
      <c r="A510" s="2" t="s">
        <v>256</v>
      </c>
      <c r="B510" s="2" t="s">
        <v>166</v>
      </c>
      <c r="C510" s="11">
        <v>-156.69159000000201</v>
      </c>
      <c r="D510" s="11">
        <v>0</v>
      </c>
      <c r="E510" s="11">
        <v>0</v>
      </c>
      <c r="F510" s="11">
        <v>0</v>
      </c>
      <c r="G510" s="11">
        <v>0</v>
      </c>
      <c r="H510" s="11">
        <v>0</v>
      </c>
      <c r="I510" s="11">
        <v>0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-156.69159000000201</v>
      </c>
      <c r="P510" s="11">
        <v>0</v>
      </c>
      <c r="Q510" s="11">
        <v>0</v>
      </c>
      <c r="R510" s="11">
        <v>0</v>
      </c>
      <c r="S510" s="11">
        <v>0</v>
      </c>
      <c r="T510" s="52">
        <f t="shared" si="28"/>
        <v>0</v>
      </c>
      <c r="U510" s="16" t="str">
        <f t="shared" si="29"/>
        <v>L19504-GDS Unregulated East CAD RGU</v>
      </c>
      <c r="V510" s="15" t="s">
        <v>280</v>
      </c>
      <c r="W510" s="17">
        <f t="shared" si="30"/>
        <v>-156.69159000000201</v>
      </c>
      <c r="X510" s="17">
        <f t="shared" si="31"/>
        <v>-156.69159000000201</v>
      </c>
    </row>
    <row r="511" spans="1:24" x14ac:dyDescent="0.25">
      <c r="A511" s="2" t="s">
        <v>256</v>
      </c>
      <c r="B511" s="2" t="s">
        <v>167</v>
      </c>
      <c r="C511" s="11">
        <v>1587.20117</v>
      </c>
      <c r="D511" s="11">
        <v>0</v>
      </c>
      <c r="E511" s="11">
        <v>0</v>
      </c>
      <c r="F511" s="11">
        <v>0</v>
      </c>
      <c r="G511" s="11">
        <v>0</v>
      </c>
      <c r="H511" s="11">
        <v>0</v>
      </c>
      <c r="I511" s="11">
        <v>0</v>
      </c>
      <c r="J511" s="11">
        <v>0</v>
      </c>
      <c r="K511" s="11">
        <v>0</v>
      </c>
      <c r="L511" s="11">
        <v>0</v>
      </c>
      <c r="M511" s="11">
        <v>0</v>
      </c>
      <c r="N511" s="11">
        <v>0</v>
      </c>
      <c r="O511" s="11">
        <v>1587.20117</v>
      </c>
      <c r="P511" s="11">
        <v>0</v>
      </c>
      <c r="Q511" s="11">
        <v>0</v>
      </c>
      <c r="R511" s="11">
        <v>0</v>
      </c>
      <c r="S511" s="11">
        <v>0</v>
      </c>
      <c r="T511" s="52">
        <f t="shared" si="28"/>
        <v>0</v>
      </c>
      <c r="U511" s="16" t="str">
        <f t="shared" si="29"/>
        <v>L19504-GDS Unregulated East CAD RGU</v>
      </c>
      <c r="V511" s="15" t="s">
        <v>280</v>
      </c>
      <c r="W511" s="17">
        <f t="shared" si="30"/>
        <v>1587.20117</v>
      </c>
      <c r="X511" s="17">
        <f t="shared" si="31"/>
        <v>1587.20117</v>
      </c>
    </row>
    <row r="512" spans="1:24" x14ac:dyDescent="0.25">
      <c r="A512" s="2" t="s">
        <v>256</v>
      </c>
      <c r="B512" s="2" t="s">
        <v>168</v>
      </c>
      <c r="C512" s="11">
        <v>1813.04692</v>
      </c>
      <c r="D512" s="11">
        <v>0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0</v>
      </c>
      <c r="K512" s="11">
        <v>0</v>
      </c>
      <c r="L512" s="11">
        <v>0</v>
      </c>
      <c r="M512" s="11">
        <v>0</v>
      </c>
      <c r="N512" s="11">
        <v>0</v>
      </c>
      <c r="O512" s="11">
        <v>1813.04692</v>
      </c>
      <c r="P512" s="11">
        <v>0</v>
      </c>
      <c r="Q512" s="11">
        <v>0</v>
      </c>
      <c r="R512" s="11">
        <v>0</v>
      </c>
      <c r="S512" s="11">
        <v>0</v>
      </c>
      <c r="T512" s="52">
        <f t="shared" si="28"/>
        <v>0</v>
      </c>
      <c r="U512" s="16" t="str">
        <f t="shared" si="29"/>
        <v>L19504-GDS Unregulated East CAD RGU</v>
      </c>
      <c r="V512" s="15" t="s">
        <v>280</v>
      </c>
      <c r="W512" s="17">
        <f t="shared" si="30"/>
        <v>1813.04692</v>
      </c>
      <c r="X512" s="17">
        <f t="shared" si="31"/>
        <v>1813.04692</v>
      </c>
    </row>
    <row r="513" spans="1:24" x14ac:dyDescent="0.25">
      <c r="A513" s="2" t="s">
        <v>256</v>
      </c>
      <c r="B513" s="2" t="s">
        <v>169</v>
      </c>
      <c r="C513" s="11">
        <v>123.00139</v>
      </c>
      <c r="D513" s="11">
        <v>0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11">
        <v>0</v>
      </c>
      <c r="K513" s="11">
        <v>0</v>
      </c>
      <c r="L513" s="11">
        <v>0</v>
      </c>
      <c r="M513" s="11">
        <v>0</v>
      </c>
      <c r="N513" s="11">
        <v>0</v>
      </c>
      <c r="O513" s="11">
        <v>123.00139</v>
      </c>
      <c r="P513" s="11">
        <v>0</v>
      </c>
      <c r="Q513" s="11">
        <v>0</v>
      </c>
      <c r="R513" s="11">
        <v>0</v>
      </c>
      <c r="S513" s="11">
        <v>0</v>
      </c>
      <c r="T513" s="52">
        <f t="shared" si="28"/>
        <v>0</v>
      </c>
      <c r="U513" s="16" t="str">
        <f t="shared" si="29"/>
        <v>L19504-GDS Unregulated East CAD RGU</v>
      </c>
      <c r="V513" s="15" t="s">
        <v>280</v>
      </c>
      <c r="W513" s="17">
        <f t="shared" si="30"/>
        <v>123.00139</v>
      </c>
      <c r="X513" s="17">
        <f t="shared" si="31"/>
        <v>123.00139</v>
      </c>
    </row>
    <row r="514" spans="1:24" x14ac:dyDescent="0.25">
      <c r="A514" s="2" t="s">
        <v>256</v>
      </c>
      <c r="B514" s="2" t="s">
        <v>170</v>
      </c>
      <c r="C514" s="11">
        <v>1079.79855</v>
      </c>
      <c r="D514" s="11">
        <v>0</v>
      </c>
      <c r="E514" s="11">
        <v>0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1079.79855</v>
      </c>
      <c r="P514" s="11">
        <v>0</v>
      </c>
      <c r="Q514" s="11">
        <v>0</v>
      </c>
      <c r="R514" s="11">
        <v>0</v>
      </c>
      <c r="S514" s="11">
        <v>0</v>
      </c>
      <c r="T514" s="52">
        <f t="shared" si="28"/>
        <v>0</v>
      </c>
      <c r="U514" s="16" t="str">
        <f t="shared" si="29"/>
        <v>L19504-GDS Unregulated East CAD RGU</v>
      </c>
      <c r="V514" s="15" t="s">
        <v>280</v>
      </c>
      <c r="W514" s="17">
        <f t="shared" si="30"/>
        <v>1079.79855</v>
      </c>
      <c r="X514" s="17">
        <f t="shared" si="31"/>
        <v>1079.79855</v>
      </c>
    </row>
    <row r="515" spans="1:24" x14ac:dyDescent="0.25">
      <c r="A515" s="2" t="s">
        <v>256</v>
      </c>
      <c r="B515" s="2" t="s">
        <v>181</v>
      </c>
      <c r="C515" s="11">
        <v>0</v>
      </c>
      <c r="D515" s="11">
        <v>0</v>
      </c>
      <c r="E515" s="11">
        <v>0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52">
        <f t="shared" si="28"/>
        <v>0</v>
      </c>
      <c r="U515" s="16" t="str">
        <f t="shared" si="29"/>
        <v>L19504-GDS Unregulated East CAD RGU</v>
      </c>
      <c r="V515" s="15" t="s">
        <v>280</v>
      </c>
      <c r="W515" s="17">
        <f t="shared" si="30"/>
        <v>0</v>
      </c>
      <c r="X515" s="17">
        <f t="shared" si="31"/>
        <v>0</v>
      </c>
    </row>
    <row r="516" spans="1:24" x14ac:dyDescent="0.25">
      <c r="A516" s="2" t="s">
        <v>256</v>
      </c>
      <c r="B516" s="2" t="s">
        <v>182</v>
      </c>
      <c r="C516" s="11">
        <v>0</v>
      </c>
      <c r="D516" s="11">
        <v>0</v>
      </c>
      <c r="E516" s="11">
        <v>0</v>
      </c>
      <c r="F516" s="11">
        <v>0</v>
      </c>
      <c r="G516" s="11">
        <v>0</v>
      </c>
      <c r="H516" s="11">
        <v>0</v>
      </c>
      <c r="I516" s="11">
        <v>0</v>
      </c>
      <c r="J516" s="11">
        <v>0</v>
      </c>
      <c r="K516" s="11">
        <v>0</v>
      </c>
      <c r="L516" s="11">
        <v>0</v>
      </c>
      <c r="M516" s="11">
        <v>0</v>
      </c>
      <c r="N516" s="11">
        <v>0</v>
      </c>
      <c r="O516" s="11">
        <v>0</v>
      </c>
      <c r="P516" s="11">
        <v>0</v>
      </c>
      <c r="Q516" s="11">
        <v>0</v>
      </c>
      <c r="R516" s="11">
        <v>0</v>
      </c>
      <c r="S516" s="11">
        <v>0</v>
      </c>
      <c r="T516" s="52">
        <f t="shared" si="28"/>
        <v>0</v>
      </c>
      <c r="U516" s="16" t="str">
        <f t="shared" si="29"/>
        <v>L19504-GDS Unregulated East CAD RGU</v>
      </c>
      <c r="V516" s="15" t="s">
        <v>280</v>
      </c>
      <c r="W516" s="17">
        <f t="shared" si="30"/>
        <v>0</v>
      </c>
      <c r="X516" s="17">
        <f t="shared" si="31"/>
        <v>0</v>
      </c>
    </row>
    <row r="517" spans="1:24" x14ac:dyDescent="0.25">
      <c r="A517" s="2" t="s">
        <v>256</v>
      </c>
      <c r="B517" s="2" t="s">
        <v>183</v>
      </c>
      <c r="C517" s="11">
        <v>0</v>
      </c>
      <c r="D517" s="11">
        <v>0</v>
      </c>
      <c r="E517" s="11">
        <v>0</v>
      </c>
      <c r="F517" s="11">
        <v>0</v>
      </c>
      <c r="G517" s="11">
        <v>0</v>
      </c>
      <c r="H517" s="11">
        <v>0</v>
      </c>
      <c r="I517" s="11">
        <v>0</v>
      </c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1">
        <v>0</v>
      </c>
      <c r="R517" s="11">
        <v>0</v>
      </c>
      <c r="S517" s="11">
        <v>0</v>
      </c>
      <c r="T517" s="52">
        <f t="shared" si="28"/>
        <v>0</v>
      </c>
      <c r="U517" s="16" t="str">
        <f t="shared" si="29"/>
        <v>L19504-GDS Unregulated East CAD RGU</v>
      </c>
      <c r="V517" s="15" t="s">
        <v>280</v>
      </c>
      <c r="W517" s="17">
        <f t="shared" si="30"/>
        <v>0</v>
      </c>
      <c r="X517" s="17">
        <f t="shared" si="31"/>
        <v>0</v>
      </c>
    </row>
    <row r="518" spans="1:24" x14ac:dyDescent="0.25">
      <c r="A518" s="2" t="s">
        <v>256</v>
      </c>
      <c r="B518" s="2" t="s">
        <v>184</v>
      </c>
      <c r="C518" s="11">
        <v>9284.4287199999999</v>
      </c>
      <c r="D518" s="11">
        <v>0</v>
      </c>
      <c r="E518" s="11">
        <v>0</v>
      </c>
      <c r="F518" s="11">
        <v>0</v>
      </c>
      <c r="G518" s="11">
        <v>0</v>
      </c>
      <c r="H518" s="11">
        <v>0</v>
      </c>
      <c r="I518" s="11">
        <v>0</v>
      </c>
      <c r="J518" s="11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9284.4287199999999</v>
      </c>
      <c r="P518" s="11">
        <v>0</v>
      </c>
      <c r="Q518" s="11">
        <v>0</v>
      </c>
      <c r="R518" s="11">
        <v>0</v>
      </c>
      <c r="S518" s="11">
        <v>0</v>
      </c>
      <c r="T518" s="52">
        <f t="shared" si="28"/>
        <v>0</v>
      </c>
      <c r="U518" s="16" t="str">
        <f t="shared" si="29"/>
        <v>L19504-GDS Unregulated East CAD RGU</v>
      </c>
      <c r="V518" s="15" t="s">
        <v>281</v>
      </c>
      <c r="W518" s="17">
        <f t="shared" si="30"/>
        <v>9284.4287199999999</v>
      </c>
      <c r="X518" s="17">
        <f t="shared" si="31"/>
        <v>9284.4287199999999</v>
      </c>
    </row>
    <row r="519" spans="1:24" x14ac:dyDescent="0.25">
      <c r="A519" s="2" t="s">
        <v>256</v>
      </c>
      <c r="B519" s="2" t="s">
        <v>185</v>
      </c>
      <c r="C519" s="11">
        <v>2191.1786200000001</v>
      </c>
      <c r="D519" s="11">
        <v>0</v>
      </c>
      <c r="E519" s="11">
        <v>0</v>
      </c>
      <c r="F519" s="11">
        <v>0</v>
      </c>
      <c r="G519" s="11">
        <v>0</v>
      </c>
      <c r="H519" s="11">
        <v>0</v>
      </c>
      <c r="I519" s="11">
        <v>0</v>
      </c>
      <c r="J519" s="11">
        <v>0</v>
      </c>
      <c r="K519" s="11">
        <v>0</v>
      </c>
      <c r="L519" s="11">
        <v>0</v>
      </c>
      <c r="M519" s="11">
        <v>0</v>
      </c>
      <c r="N519" s="11">
        <v>0</v>
      </c>
      <c r="O519" s="11">
        <v>2191.1786200000001</v>
      </c>
      <c r="P519" s="11">
        <v>0</v>
      </c>
      <c r="Q519" s="11">
        <v>0</v>
      </c>
      <c r="R519" s="11">
        <v>0</v>
      </c>
      <c r="S519" s="11">
        <v>0</v>
      </c>
      <c r="T519" s="52">
        <f t="shared" si="28"/>
        <v>0</v>
      </c>
      <c r="U519" s="16" t="str">
        <f t="shared" si="29"/>
        <v>L19504-GDS Unregulated East CAD RGU</v>
      </c>
      <c r="V519" s="15" t="s">
        <v>281</v>
      </c>
      <c r="W519" s="17">
        <f t="shared" si="30"/>
        <v>2191.1786200000001</v>
      </c>
      <c r="X519" s="17">
        <f t="shared" si="31"/>
        <v>2191.1786200000001</v>
      </c>
    </row>
    <row r="520" spans="1:24" x14ac:dyDescent="0.25">
      <c r="A520" s="2" t="s">
        <v>256</v>
      </c>
      <c r="B520" s="2" t="s">
        <v>186</v>
      </c>
      <c r="C520" s="11">
        <v>9452.5468000000001</v>
      </c>
      <c r="D520" s="11">
        <v>0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1">
        <v>0</v>
      </c>
      <c r="K520" s="11">
        <v>0</v>
      </c>
      <c r="L520" s="11">
        <v>0</v>
      </c>
      <c r="M520" s="11">
        <v>0</v>
      </c>
      <c r="N520" s="11">
        <v>0</v>
      </c>
      <c r="O520" s="11">
        <v>9452.5468000000001</v>
      </c>
      <c r="P520" s="11">
        <v>0</v>
      </c>
      <c r="Q520" s="11">
        <v>0</v>
      </c>
      <c r="R520" s="11">
        <v>0</v>
      </c>
      <c r="S520" s="11">
        <v>0</v>
      </c>
      <c r="T520" s="52">
        <f t="shared" si="28"/>
        <v>0</v>
      </c>
      <c r="U520" s="16" t="str">
        <f t="shared" si="29"/>
        <v>L19504-GDS Unregulated East CAD RGU</v>
      </c>
      <c r="V520" s="15" t="s">
        <v>281</v>
      </c>
      <c r="W520" s="17">
        <f t="shared" si="30"/>
        <v>9452.5468000000001</v>
      </c>
      <c r="X520" s="17">
        <f t="shared" si="31"/>
        <v>9452.5468000000001</v>
      </c>
    </row>
    <row r="521" spans="1:24" x14ac:dyDescent="0.25">
      <c r="A521" s="2" t="s">
        <v>256</v>
      </c>
      <c r="B521" s="2" t="s">
        <v>187</v>
      </c>
      <c r="C521" s="11">
        <v>1402.3806199999999</v>
      </c>
      <c r="D521" s="11">
        <v>0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0</v>
      </c>
      <c r="L521" s="11">
        <v>0</v>
      </c>
      <c r="M521" s="11">
        <v>0</v>
      </c>
      <c r="N521" s="11">
        <v>0</v>
      </c>
      <c r="O521" s="11">
        <v>1402.3806199999999</v>
      </c>
      <c r="P521" s="11">
        <v>0</v>
      </c>
      <c r="Q521" s="11">
        <v>0</v>
      </c>
      <c r="R521" s="11">
        <v>0</v>
      </c>
      <c r="S521" s="11">
        <v>0</v>
      </c>
      <c r="T521" s="52">
        <f t="shared" si="28"/>
        <v>0</v>
      </c>
      <c r="U521" s="16" t="str">
        <f t="shared" si="29"/>
        <v>L19504-GDS Unregulated East CAD RGU</v>
      </c>
      <c r="V521" s="15" t="s">
        <v>281</v>
      </c>
      <c r="W521" s="17">
        <f t="shared" si="30"/>
        <v>1402.3806199999999</v>
      </c>
      <c r="X521" s="17">
        <f t="shared" si="31"/>
        <v>1402.3806199999999</v>
      </c>
    </row>
    <row r="522" spans="1:24" x14ac:dyDescent="0.25">
      <c r="A522" s="2" t="s">
        <v>256</v>
      </c>
      <c r="B522" s="2" t="s">
        <v>188</v>
      </c>
      <c r="C522" s="11">
        <v>932.00063</v>
      </c>
      <c r="D522" s="11">
        <v>0</v>
      </c>
      <c r="E522" s="11">
        <v>0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932.00063</v>
      </c>
      <c r="P522" s="11">
        <v>0</v>
      </c>
      <c r="Q522" s="11">
        <v>0</v>
      </c>
      <c r="R522" s="11">
        <v>0</v>
      </c>
      <c r="S522" s="11">
        <v>0</v>
      </c>
      <c r="T522" s="52">
        <f t="shared" ref="T522:T532" si="32">SUM(C522:N522)-SUM(O522:S522)</f>
        <v>0</v>
      </c>
      <c r="U522" s="16" t="str">
        <f t="shared" ref="U522:U585" si="33">A522</f>
        <v>L19504-GDS Unregulated East CAD RGU</v>
      </c>
      <c r="V522" s="15" t="s">
        <v>281</v>
      </c>
      <c r="W522" s="17">
        <f t="shared" ref="W522:W585" si="34">SUM(C522:N522)</f>
        <v>932.00063</v>
      </c>
      <c r="X522" s="17">
        <f t="shared" ref="X522:X585" si="35">SUM(O522:S522)</f>
        <v>932.00063</v>
      </c>
    </row>
    <row r="523" spans="1:24" x14ac:dyDescent="0.25">
      <c r="A523" s="2" t="s">
        <v>256</v>
      </c>
      <c r="B523" s="2" t="s">
        <v>189</v>
      </c>
      <c r="C523" s="11">
        <v>729.00063999999998</v>
      </c>
      <c r="D523" s="11">
        <v>0</v>
      </c>
      <c r="E523" s="11">
        <v>0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729.00063999999998</v>
      </c>
      <c r="P523" s="11">
        <v>0</v>
      </c>
      <c r="Q523" s="11">
        <v>0</v>
      </c>
      <c r="R523" s="11">
        <v>0</v>
      </c>
      <c r="S523" s="11">
        <v>0</v>
      </c>
      <c r="T523" s="52">
        <f t="shared" si="32"/>
        <v>0</v>
      </c>
      <c r="U523" s="16" t="str">
        <f t="shared" si="33"/>
        <v>L19504-GDS Unregulated East CAD RGU</v>
      </c>
      <c r="V523" s="15" t="s">
        <v>281</v>
      </c>
      <c r="W523" s="17">
        <f t="shared" si="34"/>
        <v>729.00063999999998</v>
      </c>
      <c r="X523" s="17">
        <f t="shared" si="35"/>
        <v>729.00063999999998</v>
      </c>
    </row>
    <row r="524" spans="1:24" x14ac:dyDescent="0.25">
      <c r="A524" s="2" t="s">
        <v>256</v>
      </c>
      <c r="B524" s="2" t="s">
        <v>190</v>
      </c>
      <c r="C524" s="11">
        <v>32.006030000000003</v>
      </c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1">
        <v>0</v>
      </c>
      <c r="J524" s="11">
        <v>0</v>
      </c>
      <c r="K524" s="11">
        <v>0</v>
      </c>
      <c r="L524" s="11">
        <v>0</v>
      </c>
      <c r="M524" s="11">
        <v>0</v>
      </c>
      <c r="N524" s="11">
        <v>0</v>
      </c>
      <c r="O524" s="11">
        <v>32.006030000000003</v>
      </c>
      <c r="P524" s="11">
        <v>0</v>
      </c>
      <c r="Q524" s="11">
        <v>0</v>
      </c>
      <c r="R524" s="11">
        <v>0</v>
      </c>
      <c r="S524" s="11">
        <v>0</v>
      </c>
      <c r="T524" s="52">
        <f t="shared" si="32"/>
        <v>0</v>
      </c>
      <c r="U524" s="16" t="str">
        <f t="shared" si="33"/>
        <v>L19504-GDS Unregulated East CAD RGU</v>
      </c>
      <c r="V524" s="15" t="s">
        <v>281</v>
      </c>
      <c r="W524" s="17">
        <f t="shared" si="34"/>
        <v>32.006030000000003</v>
      </c>
      <c r="X524" s="17">
        <f t="shared" si="35"/>
        <v>32.006030000000003</v>
      </c>
    </row>
    <row r="525" spans="1:24" x14ac:dyDescent="0.25">
      <c r="A525" s="2" t="s">
        <v>256</v>
      </c>
      <c r="B525" s="2" t="s">
        <v>191</v>
      </c>
      <c r="C525" s="11">
        <v>207.74098000000001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0</v>
      </c>
      <c r="K525" s="11">
        <v>0</v>
      </c>
      <c r="L525" s="11">
        <v>0</v>
      </c>
      <c r="M525" s="11">
        <v>0</v>
      </c>
      <c r="N525" s="11">
        <v>0</v>
      </c>
      <c r="O525" s="11">
        <v>207.74098000000001</v>
      </c>
      <c r="P525" s="11">
        <v>0</v>
      </c>
      <c r="Q525" s="11">
        <v>0</v>
      </c>
      <c r="R525" s="11">
        <v>0</v>
      </c>
      <c r="S525" s="11">
        <v>0</v>
      </c>
      <c r="T525" s="52">
        <f t="shared" si="32"/>
        <v>0</v>
      </c>
      <c r="U525" s="16" t="str">
        <f t="shared" si="33"/>
        <v>L19504-GDS Unregulated East CAD RGU</v>
      </c>
      <c r="V525" s="15" t="s">
        <v>281</v>
      </c>
      <c r="W525" s="17">
        <f t="shared" si="34"/>
        <v>207.74098000000001</v>
      </c>
      <c r="X525" s="17">
        <f t="shared" si="35"/>
        <v>207.74098000000001</v>
      </c>
    </row>
    <row r="526" spans="1:24" x14ac:dyDescent="0.25">
      <c r="A526" s="2" t="s">
        <v>256</v>
      </c>
      <c r="B526" s="2" t="s">
        <v>192</v>
      </c>
      <c r="C526" s="11">
        <v>1230.5416</v>
      </c>
      <c r="D526" s="11">
        <v>0</v>
      </c>
      <c r="E526" s="11">
        <v>0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1230.5416</v>
      </c>
      <c r="P526" s="11">
        <v>0</v>
      </c>
      <c r="Q526" s="11">
        <v>0</v>
      </c>
      <c r="R526" s="11">
        <v>0</v>
      </c>
      <c r="S526" s="11">
        <v>0</v>
      </c>
      <c r="T526" s="52">
        <f t="shared" si="32"/>
        <v>0</v>
      </c>
      <c r="U526" s="16" t="str">
        <f t="shared" si="33"/>
        <v>L19504-GDS Unregulated East CAD RGU</v>
      </c>
      <c r="V526" s="15" t="s">
        <v>281</v>
      </c>
      <c r="W526" s="17">
        <f t="shared" si="34"/>
        <v>1230.5416</v>
      </c>
      <c r="X526" s="17">
        <f t="shared" si="35"/>
        <v>1230.5416</v>
      </c>
    </row>
    <row r="527" spans="1:24" x14ac:dyDescent="0.25">
      <c r="A527" s="2" t="s">
        <v>256</v>
      </c>
      <c r="B527" s="2" t="s">
        <v>193</v>
      </c>
      <c r="C527" s="11">
        <v>5031.8413700000001</v>
      </c>
      <c r="D527" s="11">
        <v>0</v>
      </c>
      <c r="E527" s="11">
        <v>0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5031.8413700000001</v>
      </c>
      <c r="P527" s="11">
        <v>0</v>
      </c>
      <c r="Q527" s="11">
        <v>0</v>
      </c>
      <c r="R527" s="11">
        <v>0</v>
      </c>
      <c r="S527" s="11">
        <v>0</v>
      </c>
      <c r="T527" s="52">
        <f t="shared" si="32"/>
        <v>0</v>
      </c>
      <c r="U527" s="16" t="str">
        <f t="shared" si="33"/>
        <v>L19504-GDS Unregulated East CAD RGU</v>
      </c>
      <c r="V527" s="15" t="s">
        <v>282</v>
      </c>
      <c r="W527" s="17">
        <f t="shared" si="34"/>
        <v>5031.8413700000001</v>
      </c>
      <c r="X527" s="17">
        <f t="shared" si="35"/>
        <v>5031.8413700000001</v>
      </c>
    </row>
    <row r="528" spans="1:24" x14ac:dyDescent="0.25">
      <c r="A528" s="2" t="s">
        <v>256</v>
      </c>
      <c r="B528" s="2" t="s">
        <v>194</v>
      </c>
      <c r="C528" s="11">
        <v>24144.9323</v>
      </c>
      <c r="D528" s="11">
        <v>0</v>
      </c>
      <c r="E528" s="11">
        <v>0</v>
      </c>
      <c r="F528" s="11">
        <v>0</v>
      </c>
      <c r="G528" s="11">
        <v>0</v>
      </c>
      <c r="H528" s="11">
        <v>0</v>
      </c>
      <c r="I528" s="11">
        <v>0</v>
      </c>
      <c r="J528" s="11">
        <v>0</v>
      </c>
      <c r="K528" s="11">
        <v>0</v>
      </c>
      <c r="L528" s="11">
        <v>0</v>
      </c>
      <c r="M528" s="11">
        <v>0</v>
      </c>
      <c r="N528" s="11">
        <v>0</v>
      </c>
      <c r="O528" s="11">
        <v>24144.9323</v>
      </c>
      <c r="P528" s="11">
        <v>0</v>
      </c>
      <c r="Q528" s="11">
        <v>0</v>
      </c>
      <c r="R528" s="11">
        <v>0</v>
      </c>
      <c r="S528" s="11">
        <v>0</v>
      </c>
      <c r="T528" s="52">
        <f t="shared" si="32"/>
        <v>0</v>
      </c>
      <c r="U528" s="16" t="str">
        <f t="shared" si="33"/>
        <v>L19504-GDS Unregulated East CAD RGU</v>
      </c>
      <c r="V528" s="15" t="s">
        <v>282</v>
      </c>
      <c r="W528" s="17">
        <f t="shared" si="34"/>
        <v>24144.9323</v>
      </c>
      <c r="X528" s="17">
        <f t="shared" si="35"/>
        <v>24144.9323</v>
      </c>
    </row>
    <row r="529" spans="1:24" ht="15" customHeight="1" x14ac:dyDescent="0.25">
      <c r="A529" s="2" t="s">
        <v>256</v>
      </c>
      <c r="B529" s="2" t="s">
        <v>195</v>
      </c>
      <c r="C529" s="11">
        <v>218.99614999999991</v>
      </c>
      <c r="D529" s="11">
        <v>0</v>
      </c>
      <c r="E529" s="11">
        <v>0</v>
      </c>
      <c r="F529" s="11">
        <v>0</v>
      </c>
      <c r="G529" s="11">
        <v>0</v>
      </c>
      <c r="H529" s="11">
        <v>0</v>
      </c>
      <c r="I529" s="11">
        <v>0</v>
      </c>
      <c r="J529" s="11">
        <v>0</v>
      </c>
      <c r="K529" s="11">
        <v>0</v>
      </c>
      <c r="L529" s="11">
        <v>0</v>
      </c>
      <c r="M529" s="11">
        <v>0</v>
      </c>
      <c r="N529" s="11">
        <v>0</v>
      </c>
      <c r="O529" s="11">
        <v>218.99614999999991</v>
      </c>
      <c r="P529" s="11">
        <v>0</v>
      </c>
      <c r="Q529" s="11">
        <v>0</v>
      </c>
      <c r="R529" s="11">
        <v>0</v>
      </c>
      <c r="S529" s="11">
        <v>0</v>
      </c>
      <c r="T529" s="52">
        <f t="shared" si="32"/>
        <v>0</v>
      </c>
      <c r="U529" s="16" t="str">
        <f t="shared" si="33"/>
        <v>L19504-GDS Unregulated East CAD RGU</v>
      </c>
      <c r="V529" s="15" t="s">
        <v>282</v>
      </c>
      <c r="W529" s="17">
        <f t="shared" si="34"/>
        <v>218.99614999999991</v>
      </c>
      <c r="X529" s="17">
        <f t="shared" si="35"/>
        <v>218.99614999999991</v>
      </c>
    </row>
    <row r="530" spans="1:24" x14ac:dyDescent="0.25">
      <c r="A530" s="2" t="s">
        <v>256</v>
      </c>
      <c r="B530" s="2" t="s">
        <v>196</v>
      </c>
      <c r="C530" s="11">
        <v>1508.19173</v>
      </c>
      <c r="D530" s="11">
        <v>0</v>
      </c>
      <c r="E530" s="11">
        <v>0</v>
      </c>
      <c r="F530" s="11">
        <v>0</v>
      </c>
      <c r="G530" s="11">
        <v>0</v>
      </c>
      <c r="H530" s="11">
        <v>0</v>
      </c>
      <c r="I530" s="11">
        <v>0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1508.19173</v>
      </c>
      <c r="P530" s="11">
        <v>0</v>
      </c>
      <c r="Q530" s="11">
        <v>0</v>
      </c>
      <c r="R530" s="11">
        <v>0</v>
      </c>
      <c r="S530" s="11">
        <v>0</v>
      </c>
      <c r="T530" s="52">
        <f t="shared" si="32"/>
        <v>0</v>
      </c>
      <c r="U530" s="16" t="str">
        <f t="shared" si="33"/>
        <v>L19504-GDS Unregulated East CAD RGU</v>
      </c>
      <c r="V530" s="15" t="s">
        <v>282</v>
      </c>
      <c r="W530" s="17">
        <f t="shared" si="34"/>
        <v>1508.19173</v>
      </c>
      <c r="X530" s="17">
        <f t="shared" si="35"/>
        <v>1508.19173</v>
      </c>
    </row>
    <row r="531" spans="1:24" x14ac:dyDescent="0.25">
      <c r="A531" s="2" t="s">
        <v>256</v>
      </c>
      <c r="B531" s="2" t="s">
        <v>197</v>
      </c>
      <c r="C531" s="11">
        <v>65678.013070000001</v>
      </c>
      <c r="D531" s="11">
        <v>0</v>
      </c>
      <c r="E531" s="11">
        <v>0</v>
      </c>
      <c r="F531" s="11">
        <v>0</v>
      </c>
      <c r="G531" s="11">
        <v>0</v>
      </c>
      <c r="H531" s="11">
        <v>0</v>
      </c>
      <c r="I531" s="11">
        <v>0</v>
      </c>
      <c r="J531" s="11">
        <v>0</v>
      </c>
      <c r="K531" s="11">
        <v>0</v>
      </c>
      <c r="L531" s="11">
        <v>0</v>
      </c>
      <c r="M531" s="11">
        <v>0</v>
      </c>
      <c r="N531" s="11">
        <v>0</v>
      </c>
      <c r="O531" s="11">
        <v>65678.013070000001</v>
      </c>
      <c r="P531" s="11">
        <v>0</v>
      </c>
      <c r="Q531" s="11">
        <v>0</v>
      </c>
      <c r="R531" s="11">
        <v>0</v>
      </c>
      <c r="S531" s="11">
        <v>0</v>
      </c>
      <c r="T531" s="52">
        <f t="shared" si="32"/>
        <v>0</v>
      </c>
      <c r="U531" s="16" t="str">
        <f t="shared" si="33"/>
        <v>L19504-GDS Unregulated East CAD RGU</v>
      </c>
      <c r="V531" s="15" t="s">
        <v>282</v>
      </c>
      <c r="W531" s="17">
        <f t="shared" si="34"/>
        <v>65678.013070000001</v>
      </c>
      <c r="X531" s="17">
        <f t="shared" si="35"/>
        <v>65678.013070000001</v>
      </c>
    </row>
    <row r="532" spans="1:24" x14ac:dyDescent="0.25">
      <c r="A532" s="2" t="s">
        <v>256</v>
      </c>
      <c r="B532" s="2" t="s">
        <v>198</v>
      </c>
      <c r="C532" s="11">
        <v>9987.3601600000002</v>
      </c>
      <c r="D532" s="11">
        <v>0</v>
      </c>
      <c r="E532" s="11">
        <v>0</v>
      </c>
      <c r="F532" s="11">
        <v>0</v>
      </c>
      <c r="G532" s="11">
        <v>0</v>
      </c>
      <c r="H532" s="11">
        <v>0</v>
      </c>
      <c r="I532" s="11">
        <v>0</v>
      </c>
      <c r="J532" s="11">
        <v>0</v>
      </c>
      <c r="K532" s="11">
        <v>0</v>
      </c>
      <c r="L532" s="11">
        <v>0</v>
      </c>
      <c r="M532" s="11">
        <v>0</v>
      </c>
      <c r="N532" s="11">
        <v>0</v>
      </c>
      <c r="O532" s="11">
        <v>9987.3601600000002</v>
      </c>
      <c r="P532" s="11">
        <v>0</v>
      </c>
      <c r="Q532" s="11">
        <v>0</v>
      </c>
      <c r="R532" s="11">
        <v>0</v>
      </c>
      <c r="S532" s="11">
        <v>0</v>
      </c>
      <c r="T532" s="52">
        <f t="shared" si="32"/>
        <v>0</v>
      </c>
      <c r="U532" s="16" t="str">
        <f t="shared" si="33"/>
        <v>L19504-GDS Unregulated East CAD RGU</v>
      </c>
      <c r="V532" s="15" t="s">
        <v>282</v>
      </c>
      <c r="W532" s="17">
        <f t="shared" si="34"/>
        <v>9987.3601600000002</v>
      </c>
      <c r="X532" s="17">
        <f t="shared" si="35"/>
        <v>9987.3601600000002</v>
      </c>
    </row>
    <row r="533" spans="1:24" x14ac:dyDescent="0.25">
      <c r="A533" s="2" t="s">
        <v>256</v>
      </c>
      <c r="B533" s="2" t="s">
        <v>199</v>
      </c>
      <c r="C533" s="11">
        <v>2370.1965</v>
      </c>
      <c r="D533" s="11">
        <v>0</v>
      </c>
      <c r="E533" s="11">
        <v>0</v>
      </c>
      <c r="F533" s="11">
        <v>0</v>
      </c>
      <c r="G533" s="11">
        <v>0</v>
      </c>
      <c r="H533" s="11">
        <v>0</v>
      </c>
      <c r="I533" s="11">
        <v>0</v>
      </c>
      <c r="J533" s="11">
        <v>0</v>
      </c>
      <c r="K533" s="11">
        <v>0</v>
      </c>
      <c r="L533" s="11">
        <v>0</v>
      </c>
      <c r="M533" s="11">
        <v>0</v>
      </c>
      <c r="N533" s="11">
        <v>0</v>
      </c>
      <c r="O533" s="11">
        <v>2370.1965</v>
      </c>
      <c r="P533" s="11">
        <v>0</v>
      </c>
      <c r="Q533" s="11">
        <v>0</v>
      </c>
      <c r="R533" s="11">
        <v>0</v>
      </c>
      <c r="S533" s="11">
        <v>0</v>
      </c>
      <c r="T533" s="15"/>
      <c r="U533" s="16" t="str">
        <f t="shared" si="33"/>
        <v>L19504-GDS Unregulated East CAD RGU</v>
      </c>
      <c r="V533" s="15" t="s">
        <v>282</v>
      </c>
      <c r="W533" s="17">
        <f t="shared" si="34"/>
        <v>2370.1965</v>
      </c>
      <c r="X533" s="17">
        <f t="shared" si="35"/>
        <v>2370.1965</v>
      </c>
    </row>
    <row r="534" spans="1:24" x14ac:dyDescent="0.25">
      <c r="A534" s="2" t="s">
        <v>256</v>
      </c>
      <c r="B534" s="2" t="s">
        <v>200</v>
      </c>
      <c r="C534" s="11">
        <v>1793.54456</v>
      </c>
      <c r="D534" s="11">
        <v>0</v>
      </c>
      <c r="E534" s="11">
        <v>0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1793.54456</v>
      </c>
      <c r="P534" s="11">
        <v>0</v>
      </c>
      <c r="Q534" s="11">
        <v>0</v>
      </c>
      <c r="R534" s="11">
        <v>0</v>
      </c>
      <c r="S534" s="11">
        <v>0</v>
      </c>
      <c r="T534" s="15"/>
      <c r="U534" s="16" t="str">
        <f t="shared" si="33"/>
        <v>L19504-GDS Unregulated East CAD RGU</v>
      </c>
      <c r="V534" s="15" t="s">
        <v>282</v>
      </c>
      <c r="W534" s="17">
        <f t="shared" si="34"/>
        <v>1793.54456</v>
      </c>
      <c r="X534" s="17">
        <f t="shared" si="35"/>
        <v>1793.54456</v>
      </c>
    </row>
    <row r="535" spans="1:24" x14ac:dyDescent="0.25">
      <c r="A535" s="2" t="s">
        <v>256</v>
      </c>
      <c r="B535" s="2" t="s">
        <v>201</v>
      </c>
      <c r="C535" s="11">
        <v>10247.882240000001</v>
      </c>
      <c r="D535" s="11">
        <v>0</v>
      </c>
      <c r="E535" s="11">
        <v>0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10247.882240000001</v>
      </c>
      <c r="P535" s="11">
        <v>0</v>
      </c>
      <c r="Q535" s="11">
        <v>0</v>
      </c>
      <c r="R535" s="11">
        <v>0</v>
      </c>
      <c r="S535" s="11">
        <v>0</v>
      </c>
      <c r="T535" s="15"/>
      <c r="U535" s="16" t="str">
        <f t="shared" si="33"/>
        <v>L19504-GDS Unregulated East CAD RGU</v>
      </c>
      <c r="V535" s="15" t="s">
        <v>282</v>
      </c>
      <c r="W535" s="17">
        <f t="shared" si="34"/>
        <v>10247.882240000001</v>
      </c>
      <c r="X535" s="17">
        <f t="shared" si="35"/>
        <v>10247.882240000001</v>
      </c>
    </row>
    <row r="536" spans="1:24" x14ac:dyDescent="0.25">
      <c r="A536" s="2" t="s">
        <v>256</v>
      </c>
      <c r="B536" s="2" t="s">
        <v>202</v>
      </c>
      <c r="C536" s="11">
        <v>22089.522059999999</v>
      </c>
      <c r="D536" s="11">
        <v>0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1">
        <v>0</v>
      </c>
      <c r="K536" s="11">
        <v>0</v>
      </c>
      <c r="L536" s="11">
        <v>0</v>
      </c>
      <c r="M536" s="11">
        <v>0</v>
      </c>
      <c r="N536" s="11">
        <v>0</v>
      </c>
      <c r="O536" s="11">
        <v>22089.522059999999</v>
      </c>
      <c r="P536" s="11">
        <v>0</v>
      </c>
      <c r="Q536" s="11">
        <v>0</v>
      </c>
      <c r="R536" s="11">
        <v>0</v>
      </c>
      <c r="S536" s="11">
        <v>0</v>
      </c>
      <c r="T536" s="15"/>
      <c r="U536" s="16" t="str">
        <f t="shared" si="33"/>
        <v>L19504-GDS Unregulated East CAD RGU</v>
      </c>
      <c r="V536" s="15" t="s">
        <v>282</v>
      </c>
      <c r="W536" s="17">
        <f t="shared" si="34"/>
        <v>22089.522059999999</v>
      </c>
      <c r="X536" s="17">
        <f t="shared" si="35"/>
        <v>22089.522059999999</v>
      </c>
    </row>
    <row r="537" spans="1:24" x14ac:dyDescent="0.25">
      <c r="A537" s="2" t="s">
        <v>256</v>
      </c>
      <c r="B537" s="2" t="s">
        <v>203</v>
      </c>
      <c r="C537" s="11">
        <v>499.19851</v>
      </c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0</v>
      </c>
      <c r="L537" s="11">
        <v>0</v>
      </c>
      <c r="M537" s="11">
        <v>0</v>
      </c>
      <c r="N537" s="11">
        <v>0</v>
      </c>
      <c r="O537" s="11">
        <v>499.19851</v>
      </c>
      <c r="P537" s="11">
        <v>0</v>
      </c>
      <c r="Q537" s="11">
        <v>0</v>
      </c>
      <c r="R537" s="11">
        <v>0</v>
      </c>
      <c r="S537" s="11">
        <v>0</v>
      </c>
      <c r="T537" s="15"/>
      <c r="U537" s="16" t="str">
        <f t="shared" si="33"/>
        <v>L19504-GDS Unregulated East CAD RGU</v>
      </c>
      <c r="V537" s="15" t="s">
        <v>282</v>
      </c>
      <c r="W537" s="17">
        <f t="shared" si="34"/>
        <v>499.19851</v>
      </c>
      <c r="X537" s="17">
        <f t="shared" si="35"/>
        <v>499.19851</v>
      </c>
    </row>
    <row r="538" spans="1:24" x14ac:dyDescent="0.25">
      <c r="A538" s="2" t="s">
        <v>256</v>
      </c>
      <c r="B538" s="2" t="s">
        <v>204</v>
      </c>
      <c r="C538" s="11">
        <v>3993.43595</v>
      </c>
      <c r="D538" s="11">
        <v>0</v>
      </c>
      <c r="E538" s="11">
        <v>0</v>
      </c>
      <c r="F538" s="11">
        <v>0</v>
      </c>
      <c r="G538" s="11">
        <v>0</v>
      </c>
      <c r="H538" s="11">
        <v>0</v>
      </c>
      <c r="I538" s="11">
        <v>0</v>
      </c>
      <c r="J538" s="11">
        <v>0</v>
      </c>
      <c r="K538" s="11">
        <v>0</v>
      </c>
      <c r="L538" s="11">
        <v>0</v>
      </c>
      <c r="M538" s="11">
        <v>0</v>
      </c>
      <c r="N538" s="11">
        <v>0</v>
      </c>
      <c r="O538" s="11">
        <v>3993.43595</v>
      </c>
      <c r="P538" s="11">
        <v>0</v>
      </c>
      <c r="Q538" s="11">
        <v>0</v>
      </c>
      <c r="R538" s="11">
        <v>0</v>
      </c>
      <c r="S538" s="11">
        <v>0</v>
      </c>
      <c r="T538" s="15"/>
      <c r="U538" s="16" t="str">
        <f t="shared" si="33"/>
        <v>L19504-GDS Unregulated East CAD RGU</v>
      </c>
      <c r="V538" s="15" t="s">
        <v>282</v>
      </c>
      <c r="W538" s="17">
        <f t="shared" si="34"/>
        <v>3993.43595</v>
      </c>
      <c r="X538" s="17">
        <f t="shared" si="35"/>
        <v>3993.43595</v>
      </c>
    </row>
    <row r="539" spans="1:24" x14ac:dyDescent="0.25">
      <c r="A539" s="2" t="s">
        <v>256</v>
      </c>
      <c r="B539" s="2" t="s">
        <v>205</v>
      </c>
      <c r="C539" s="11">
        <v>1306.16957</v>
      </c>
      <c r="D539" s="11">
        <v>0</v>
      </c>
      <c r="E539" s="11">
        <v>0</v>
      </c>
      <c r="F539" s="11">
        <v>0</v>
      </c>
      <c r="G539" s="11">
        <v>0</v>
      </c>
      <c r="H539" s="11">
        <v>0</v>
      </c>
      <c r="I539" s="11">
        <v>0</v>
      </c>
      <c r="J539" s="11">
        <v>0</v>
      </c>
      <c r="K539" s="11">
        <v>0</v>
      </c>
      <c r="L539" s="11">
        <v>0</v>
      </c>
      <c r="M539" s="11">
        <v>0</v>
      </c>
      <c r="N539" s="11">
        <v>0</v>
      </c>
      <c r="O539" s="11">
        <v>1306.16957</v>
      </c>
      <c r="P539" s="11">
        <v>0</v>
      </c>
      <c r="Q539" s="11">
        <v>0</v>
      </c>
      <c r="R539" s="11">
        <v>0</v>
      </c>
      <c r="S539" s="11">
        <v>0</v>
      </c>
      <c r="T539" s="15"/>
      <c r="U539" s="16" t="str">
        <f t="shared" si="33"/>
        <v>L19504-GDS Unregulated East CAD RGU</v>
      </c>
      <c r="V539" s="15" t="s">
        <v>282</v>
      </c>
      <c r="W539" s="17">
        <f t="shared" si="34"/>
        <v>1306.16957</v>
      </c>
      <c r="X539" s="17">
        <f t="shared" si="35"/>
        <v>1306.16957</v>
      </c>
    </row>
    <row r="540" spans="1:24" x14ac:dyDescent="0.25">
      <c r="A540" s="2" t="s">
        <v>256</v>
      </c>
      <c r="B540" s="2" t="s">
        <v>206</v>
      </c>
      <c r="C540" s="11">
        <v>650.68823999999995</v>
      </c>
      <c r="D540" s="11">
        <v>0</v>
      </c>
      <c r="E540" s="11">
        <v>0</v>
      </c>
      <c r="F540" s="11">
        <v>0</v>
      </c>
      <c r="G540" s="11">
        <v>0</v>
      </c>
      <c r="H540" s="11">
        <v>0</v>
      </c>
      <c r="I540" s="11">
        <v>0</v>
      </c>
      <c r="J540" s="11">
        <v>0</v>
      </c>
      <c r="K540" s="11">
        <v>0</v>
      </c>
      <c r="L540" s="11">
        <v>0</v>
      </c>
      <c r="M540" s="11">
        <v>0</v>
      </c>
      <c r="N540" s="11">
        <v>0</v>
      </c>
      <c r="O540" s="11">
        <v>650.68823999999995</v>
      </c>
      <c r="P540" s="11">
        <v>0</v>
      </c>
      <c r="Q540" s="11">
        <v>0</v>
      </c>
      <c r="R540" s="11">
        <v>0</v>
      </c>
      <c r="S540" s="11">
        <v>0</v>
      </c>
      <c r="T540" s="15"/>
      <c r="U540" s="16" t="str">
        <f t="shared" si="33"/>
        <v>L19504-GDS Unregulated East CAD RGU</v>
      </c>
      <c r="V540" s="15" t="s">
        <v>282</v>
      </c>
      <c r="W540" s="17">
        <f t="shared" si="34"/>
        <v>650.68823999999995</v>
      </c>
      <c r="X540" s="17">
        <f t="shared" si="35"/>
        <v>650.68823999999995</v>
      </c>
    </row>
    <row r="541" spans="1:24" x14ac:dyDescent="0.25">
      <c r="A541" s="2" t="s">
        <v>256</v>
      </c>
      <c r="B541" s="2" t="s">
        <v>207</v>
      </c>
      <c r="C541" s="11">
        <v>199.26082</v>
      </c>
      <c r="D541" s="11">
        <v>0</v>
      </c>
      <c r="E541" s="11">
        <v>0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0</v>
      </c>
      <c r="L541" s="11">
        <v>0</v>
      </c>
      <c r="M541" s="11">
        <v>0</v>
      </c>
      <c r="N541" s="11">
        <v>0</v>
      </c>
      <c r="O541" s="11">
        <v>199.26082</v>
      </c>
      <c r="P541" s="11">
        <v>0</v>
      </c>
      <c r="Q541" s="11">
        <v>0</v>
      </c>
      <c r="R541" s="11">
        <v>0</v>
      </c>
      <c r="S541" s="11">
        <v>0</v>
      </c>
      <c r="T541" s="15"/>
      <c r="U541" s="16" t="str">
        <f t="shared" si="33"/>
        <v>L19504-GDS Unregulated East CAD RGU</v>
      </c>
      <c r="V541" s="15" t="s">
        <v>282</v>
      </c>
      <c r="W541" s="17">
        <f t="shared" si="34"/>
        <v>199.26082</v>
      </c>
      <c r="X541" s="17">
        <f t="shared" si="35"/>
        <v>199.26082</v>
      </c>
    </row>
    <row r="542" spans="1:24" x14ac:dyDescent="0.25">
      <c r="A542" s="2" t="s">
        <v>256</v>
      </c>
      <c r="B542" s="2" t="s">
        <v>208</v>
      </c>
      <c r="C542" s="11">
        <v>749.45484999999996</v>
      </c>
      <c r="D542" s="11">
        <v>0</v>
      </c>
      <c r="E542" s="11">
        <v>0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0</v>
      </c>
      <c r="L542" s="11">
        <v>0</v>
      </c>
      <c r="M542" s="11">
        <v>0</v>
      </c>
      <c r="N542" s="11">
        <v>0</v>
      </c>
      <c r="O542" s="11">
        <v>749.45484999999996</v>
      </c>
      <c r="P542" s="11">
        <v>0</v>
      </c>
      <c r="Q542" s="11">
        <v>0</v>
      </c>
      <c r="R542" s="11">
        <v>0</v>
      </c>
      <c r="S542" s="11">
        <v>0</v>
      </c>
      <c r="T542" s="15"/>
      <c r="U542" s="16" t="str">
        <f t="shared" si="33"/>
        <v>L19504-GDS Unregulated East CAD RGU</v>
      </c>
      <c r="V542" s="15" t="s">
        <v>282</v>
      </c>
      <c r="W542" s="17">
        <f t="shared" si="34"/>
        <v>749.45484999999996</v>
      </c>
      <c r="X542" s="17">
        <f t="shared" si="35"/>
        <v>749.45484999999996</v>
      </c>
    </row>
    <row r="543" spans="1:24" x14ac:dyDescent="0.25">
      <c r="A543" s="2" t="s">
        <v>256</v>
      </c>
      <c r="B543" s="2" t="s">
        <v>209</v>
      </c>
      <c r="C543" s="11">
        <v>172.54166000000001</v>
      </c>
      <c r="D543" s="11">
        <v>0</v>
      </c>
      <c r="E543" s="11">
        <v>0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172.54166000000001</v>
      </c>
      <c r="P543" s="11">
        <v>0</v>
      </c>
      <c r="Q543" s="11">
        <v>0</v>
      </c>
      <c r="R543" s="11">
        <v>0</v>
      </c>
      <c r="S543" s="11">
        <v>0</v>
      </c>
      <c r="T543" s="15"/>
      <c r="U543" s="16" t="str">
        <f t="shared" si="33"/>
        <v>L19504-GDS Unregulated East CAD RGU</v>
      </c>
      <c r="V543" s="15" t="s">
        <v>282</v>
      </c>
      <c r="W543" s="17">
        <f t="shared" si="34"/>
        <v>172.54166000000001</v>
      </c>
      <c r="X543" s="17">
        <f t="shared" si="35"/>
        <v>172.54166000000001</v>
      </c>
    </row>
    <row r="544" spans="1:24" x14ac:dyDescent="0.25">
      <c r="A544" s="2" t="s">
        <v>256</v>
      </c>
      <c r="B544" s="2" t="s">
        <v>210</v>
      </c>
      <c r="C544" s="11">
        <v>814.70654999999999</v>
      </c>
      <c r="D544" s="11">
        <v>0</v>
      </c>
      <c r="E544" s="11">
        <v>0</v>
      </c>
      <c r="F544" s="11">
        <v>0</v>
      </c>
      <c r="G544" s="11">
        <v>0</v>
      </c>
      <c r="H544" s="11">
        <v>0</v>
      </c>
      <c r="I544" s="11">
        <v>0</v>
      </c>
      <c r="J544" s="11">
        <v>0</v>
      </c>
      <c r="K544" s="11">
        <v>0</v>
      </c>
      <c r="L544" s="11">
        <v>0</v>
      </c>
      <c r="M544" s="11">
        <v>0</v>
      </c>
      <c r="N544" s="11">
        <v>0</v>
      </c>
      <c r="O544" s="11">
        <v>814.70654999999999</v>
      </c>
      <c r="P544" s="11">
        <v>0</v>
      </c>
      <c r="Q544" s="11">
        <v>0</v>
      </c>
      <c r="R544" s="11">
        <v>0</v>
      </c>
      <c r="S544" s="11">
        <v>0</v>
      </c>
      <c r="T544" s="15"/>
      <c r="U544" s="16" t="str">
        <f t="shared" si="33"/>
        <v>L19504-GDS Unregulated East CAD RGU</v>
      </c>
      <c r="V544" s="15" t="s">
        <v>282</v>
      </c>
      <c r="W544" s="17">
        <f t="shared" si="34"/>
        <v>814.70654999999999</v>
      </c>
      <c r="X544" s="17">
        <f t="shared" si="35"/>
        <v>814.70654999999999</v>
      </c>
    </row>
    <row r="545" spans="1:24" x14ac:dyDescent="0.25">
      <c r="A545" s="2" t="s">
        <v>256</v>
      </c>
      <c r="B545" s="2" t="s">
        <v>211</v>
      </c>
      <c r="C545" s="11">
        <v>286.73937000000001</v>
      </c>
      <c r="D545" s="11">
        <v>0</v>
      </c>
      <c r="E545" s="11">
        <v>0</v>
      </c>
      <c r="F545" s="11">
        <v>0</v>
      </c>
      <c r="G545" s="11">
        <v>0</v>
      </c>
      <c r="H545" s="11">
        <v>0</v>
      </c>
      <c r="I545" s="11">
        <v>0</v>
      </c>
      <c r="J545" s="11">
        <v>0</v>
      </c>
      <c r="K545" s="11">
        <v>0</v>
      </c>
      <c r="L545" s="11">
        <v>0</v>
      </c>
      <c r="M545" s="11">
        <v>0</v>
      </c>
      <c r="N545" s="11">
        <v>0</v>
      </c>
      <c r="O545" s="11">
        <v>286.73937000000001</v>
      </c>
      <c r="P545" s="11">
        <v>0</v>
      </c>
      <c r="Q545" s="11">
        <v>0</v>
      </c>
      <c r="R545" s="11">
        <v>0</v>
      </c>
      <c r="S545" s="11">
        <v>0</v>
      </c>
      <c r="T545" s="15"/>
      <c r="U545" s="16" t="str">
        <f t="shared" si="33"/>
        <v>L19504-GDS Unregulated East CAD RGU</v>
      </c>
      <c r="V545" s="15" t="s">
        <v>282</v>
      </c>
      <c r="W545" s="17">
        <f t="shared" si="34"/>
        <v>286.73937000000001</v>
      </c>
      <c r="X545" s="17">
        <f t="shared" si="35"/>
        <v>286.73937000000001</v>
      </c>
    </row>
    <row r="546" spans="1:24" x14ac:dyDescent="0.25">
      <c r="A546" s="2" t="s">
        <v>256</v>
      </c>
      <c r="B546" s="2" t="s">
        <v>212</v>
      </c>
      <c r="C546" s="11">
        <v>367.15661999999998</v>
      </c>
      <c r="D546" s="11">
        <v>0</v>
      </c>
      <c r="E546" s="11">
        <v>0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>
        <v>0</v>
      </c>
      <c r="M546" s="11">
        <v>0</v>
      </c>
      <c r="N546" s="11">
        <v>0</v>
      </c>
      <c r="O546" s="11">
        <v>367.15661999999998</v>
      </c>
      <c r="P546" s="11">
        <v>0</v>
      </c>
      <c r="Q546" s="11">
        <v>0</v>
      </c>
      <c r="R546" s="11">
        <v>0</v>
      </c>
      <c r="S546" s="11">
        <v>0</v>
      </c>
      <c r="T546" s="15"/>
      <c r="U546" s="16" t="str">
        <f t="shared" si="33"/>
        <v>L19504-GDS Unregulated East CAD RGU</v>
      </c>
      <c r="V546" s="15" t="s">
        <v>282</v>
      </c>
      <c r="W546" s="17">
        <f t="shared" si="34"/>
        <v>367.15661999999998</v>
      </c>
      <c r="X546" s="17">
        <f t="shared" si="35"/>
        <v>367.15661999999998</v>
      </c>
    </row>
    <row r="547" spans="1:24" x14ac:dyDescent="0.25">
      <c r="A547" s="2" t="s">
        <v>256</v>
      </c>
      <c r="B547" s="2" t="s">
        <v>213</v>
      </c>
      <c r="C547" s="11">
        <v>418.78138999999993</v>
      </c>
      <c r="D547" s="11">
        <v>0</v>
      </c>
      <c r="E547" s="11">
        <v>0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418.78138999999993</v>
      </c>
      <c r="P547" s="11">
        <v>0</v>
      </c>
      <c r="Q547" s="11">
        <v>0</v>
      </c>
      <c r="R547" s="11">
        <v>0</v>
      </c>
      <c r="S547" s="11">
        <v>0</v>
      </c>
      <c r="T547" s="15"/>
      <c r="U547" s="16" t="str">
        <f t="shared" si="33"/>
        <v>L19504-GDS Unregulated East CAD RGU</v>
      </c>
      <c r="V547" s="15" t="s">
        <v>282</v>
      </c>
      <c r="W547" s="17">
        <f t="shared" si="34"/>
        <v>418.78138999999993</v>
      </c>
      <c r="X547" s="17">
        <f t="shared" si="35"/>
        <v>418.78138999999993</v>
      </c>
    </row>
    <row r="548" spans="1:24" x14ac:dyDescent="0.25">
      <c r="A548" s="2" t="s">
        <v>256</v>
      </c>
      <c r="B548" s="2" t="s">
        <v>214</v>
      </c>
      <c r="C548" s="11">
        <v>293.39276999999998</v>
      </c>
      <c r="D548" s="11">
        <v>0</v>
      </c>
      <c r="E548" s="11">
        <v>0</v>
      </c>
      <c r="F548" s="11">
        <v>0</v>
      </c>
      <c r="G548" s="11">
        <v>0</v>
      </c>
      <c r="H548" s="11">
        <v>0</v>
      </c>
      <c r="I548" s="11">
        <v>0</v>
      </c>
      <c r="J548" s="11">
        <v>0</v>
      </c>
      <c r="K548" s="11">
        <v>0</v>
      </c>
      <c r="L548" s="11">
        <v>0</v>
      </c>
      <c r="M548" s="11">
        <v>0</v>
      </c>
      <c r="N548" s="11">
        <v>0</v>
      </c>
      <c r="O548" s="11">
        <v>293.39276999999998</v>
      </c>
      <c r="P548" s="11">
        <v>0</v>
      </c>
      <c r="Q548" s="11">
        <v>0</v>
      </c>
      <c r="R548" s="11">
        <v>0</v>
      </c>
      <c r="S548" s="11">
        <v>0</v>
      </c>
      <c r="T548" s="15"/>
      <c r="U548" s="16" t="str">
        <f t="shared" si="33"/>
        <v>L19504-GDS Unregulated East CAD RGU</v>
      </c>
      <c r="V548" s="15" t="s">
        <v>282</v>
      </c>
      <c r="W548" s="17">
        <f t="shared" si="34"/>
        <v>293.39276999999998</v>
      </c>
      <c r="X548" s="17">
        <f t="shared" si="35"/>
        <v>293.39276999999998</v>
      </c>
    </row>
    <row r="549" spans="1:24" x14ac:dyDescent="0.25">
      <c r="A549" s="2" t="s">
        <v>256</v>
      </c>
      <c r="B549" s="2" t="s">
        <v>215</v>
      </c>
      <c r="C549" s="11">
        <v>83.783760000000001</v>
      </c>
      <c r="D549" s="11">
        <v>0</v>
      </c>
      <c r="E549" s="11">
        <v>0</v>
      </c>
      <c r="F549" s="11">
        <v>0</v>
      </c>
      <c r="G549" s="11">
        <v>0</v>
      </c>
      <c r="H549" s="11">
        <v>0</v>
      </c>
      <c r="I549" s="11">
        <v>0</v>
      </c>
      <c r="J549" s="11">
        <v>0</v>
      </c>
      <c r="K549" s="11">
        <v>0</v>
      </c>
      <c r="L549" s="11">
        <v>0</v>
      </c>
      <c r="M549" s="11">
        <v>0</v>
      </c>
      <c r="N549" s="11">
        <v>0</v>
      </c>
      <c r="O549" s="11">
        <v>83.783760000000001</v>
      </c>
      <c r="P549" s="11">
        <v>0</v>
      </c>
      <c r="Q549" s="11">
        <v>0</v>
      </c>
      <c r="R549" s="11">
        <v>0</v>
      </c>
      <c r="S549" s="11">
        <v>0</v>
      </c>
      <c r="T549" s="15"/>
      <c r="U549" s="16" t="str">
        <f t="shared" si="33"/>
        <v>L19504-GDS Unregulated East CAD RGU</v>
      </c>
      <c r="V549" s="15" t="s">
        <v>282</v>
      </c>
      <c r="W549" s="17">
        <f t="shared" si="34"/>
        <v>83.783760000000001</v>
      </c>
      <c r="X549" s="17">
        <f t="shared" si="35"/>
        <v>83.783760000000001</v>
      </c>
    </row>
    <row r="550" spans="1:24" x14ac:dyDescent="0.25">
      <c r="A550" s="2" t="s">
        <v>256</v>
      </c>
      <c r="B550" s="2" t="s">
        <v>216</v>
      </c>
      <c r="C550" s="11">
        <v>2167.6700700000001</v>
      </c>
      <c r="D550" s="11">
        <v>0</v>
      </c>
      <c r="E550" s="11">
        <v>0</v>
      </c>
      <c r="F550" s="11">
        <v>0</v>
      </c>
      <c r="G550" s="11">
        <v>0</v>
      </c>
      <c r="H550" s="11">
        <v>0</v>
      </c>
      <c r="I550" s="11">
        <v>0</v>
      </c>
      <c r="J550" s="11">
        <v>0</v>
      </c>
      <c r="K550" s="11">
        <v>0</v>
      </c>
      <c r="L550" s="11">
        <v>0</v>
      </c>
      <c r="M550" s="11">
        <v>0</v>
      </c>
      <c r="N550" s="11">
        <v>0</v>
      </c>
      <c r="O550" s="11">
        <v>2167.6700700000001</v>
      </c>
      <c r="P550" s="11">
        <v>0</v>
      </c>
      <c r="Q550" s="11">
        <v>0</v>
      </c>
      <c r="R550" s="11">
        <v>0</v>
      </c>
      <c r="S550" s="11">
        <v>0</v>
      </c>
      <c r="T550" s="15"/>
      <c r="U550" s="16" t="str">
        <f t="shared" si="33"/>
        <v>L19504-GDS Unregulated East CAD RGU</v>
      </c>
      <c r="V550" s="15" t="s">
        <v>282</v>
      </c>
      <c r="W550" s="17">
        <f t="shared" si="34"/>
        <v>2167.6700700000001</v>
      </c>
      <c r="X550" s="17">
        <f t="shared" si="35"/>
        <v>2167.6700700000001</v>
      </c>
    </row>
    <row r="551" spans="1:24" x14ac:dyDescent="0.25">
      <c r="A551" s="2" t="s">
        <v>256</v>
      </c>
      <c r="B551" s="2" t="s">
        <v>217</v>
      </c>
      <c r="C551" s="11">
        <v>49.565930000000002</v>
      </c>
      <c r="D551" s="11">
        <v>0</v>
      </c>
      <c r="E551" s="11">
        <v>0</v>
      </c>
      <c r="F551" s="11">
        <v>0</v>
      </c>
      <c r="G551" s="11">
        <v>0</v>
      </c>
      <c r="H551" s="11">
        <v>0</v>
      </c>
      <c r="I551" s="11">
        <v>0</v>
      </c>
      <c r="J551" s="11">
        <v>0</v>
      </c>
      <c r="K551" s="11">
        <v>0</v>
      </c>
      <c r="L551" s="11">
        <v>0</v>
      </c>
      <c r="M551" s="11">
        <v>0</v>
      </c>
      <c r="N551" s="11">
        <v>0</v>
      </c>
      <c r="O551" s="11">
        <v>49.565930000000002</v>
      </c>
      <c r="P551" s="11">
        <v>0</v>
      </c>
      <c r="Q551" s="11">
        <v>0</v>
      </c>
      <c r="R551" s="11">
        <v>0</v>
      </c>
      <c r="S551" s="11">
        <v>0</v>
      </c>
      <c r="T551" s="15"/>
      <c r="U551" s="16" t="str">
        <f t="shared" si="33"/>
        <v>L19504-GDS Unregulated East CAD RGU</v>
      </c>
      <c r="V551" s="15" t="s">
        <v>282</v>
      </c>
      <c r="W551" s="17">
        <f t="shared" si="34"/>
        <v>49.565930000000002</v>
      </c>
      <c r="X551" s="17">
        <f t="shared" si="35"/>
        <v>49.565930000000002</v>
      </c>
    </row>
    <row r="552" spans="1:24" x14ac:dyDescent="0.25">
      <c r="A552" s="2" t="s">
        <v>256</v>
      </c>
      <c r="B552" s="2" t="s">
        <v>218</v>
      </c>
      <c r="C552" s="11">
        <v>477.21355999999997</v>
      </c>
      <c r="D552" s="11">
        <v>0</v>
      </c>
      <c r="E552" s="11">
        <v>0</v>
      </c>
      <c r="F552" s="11">
        <v>0</v>
      </c>
      <c r="G552" s="11">
        <v>0</v>
      </c>
      <c r="H552" s="11">
        <v>0</v>
      </c>
      <c r="I552" s="11">
        <v>0</v>
      </c>
      <c r="J552" s="11">
        <v>0</v>
      </c>
      <c r="K552" s="11">
        <v>0</v>
      </c>
      <c r="L552" s="11">
        <v>0</v>
      </c>
      <c r="M552" s="11">
        <v>0</v>
      </c>
      <c r="N552" s="11">
        <v>0</v>
      </c>
      <c r="O552" s="11">
        <v>477.21355999999997</v>
      </c>
      <c r="P552" s="11">
        <v>0</v>
      </c>
      <c r="Q552" s="11">
        <v>0</v>
      </c>
      <c r="R552" s="11">
        <v>0</v>
      </c>
      <c r="S552" s="11">
        <v>0</v>
      </c>
      <c r="T552" s="15"/>
      <c r="U552" s="16" t="str">
        <f t="shared" si="33"/>
        <v>L19504-GDS Unregulated East CAD RGU</v>
      </c>
      <c r="V552" s="15" t="s">
        <v>282</v>
      </c>
      <c r="W552" s="17">
        <f t="shared" si="34"/>
        <v>477.21355999999997</v>
      </c>
      <c r="X552" s="17">
        <f t="shared" si="35"/>
        <v>477.21355999999997</v>
      </c>
    </row>
    <row r="553" spans="1:24" x14ac:dyDescent="0.25">
      <c r="A553" s="2" t="s">
        <v>256</v>
      </c>
      <c r="B553" s="2" t="s">
        <v>219</v>
      </c>
      <c r="C553" s="11">
        <v>49.798340000000003</v>
      </c>
      <c r="D553" s="11">
        <v>0</v>
      </c>
      <c r="E553" s="11">
        <v>0</v>
      </c>
      <c r="F553" s="11">
        <v>0</v>
      </c>
      <c r="G553" s="11">
        <v>0</v>
      </c>
      <c r="H553" s="11">
        <v>0</v>
      </c>
      <c r="I553" s="11">
        <v>0</v>
      </c>
      <c r="J553" s="11">
        <v>0</v>
      </c>
      <c r="K553" s="11">
        <v>0</v>
      </c>
      <c r="L553" s="11">
        <v>0</v>
      </c>
      <c r="M553" s="11">
        <v>0</v>
      </c>
      <c r="N553" s="11">
        <v>0</v>
      </c>
      <c r="O553" s="11">
        <v>49.798340000000003</v>
      </c>
      <c r="P553" s="11">
        <v>0</v>
      </c>
      <c r="Q553" s="11">
        <v>0</v>
      </c>
      <c r="R553" s="11">
        <v>0</v>
      </c>
      <c r="S553" s="11">
        <v>0</v>
      </c>
      <c r="T553" s="15"/>
      <c r="U553" s="16" t="str">
        <f t="shared" si="33"/>
        <v>L19504-GDS Unregulated East CAD RGU</v>
      </c>
      <c r="V553" s="15" t="s">
        <v>282</v>
      </c>
      <c r="W553" s="17">
        <f t="shared" si="34"/>
        <v>49.798340000000003</v>
      </c>
      <c r="X553" s="17">
        <f t="shared" si="35"/>
        <v>49.798340000000003</v>
      </c>
    </row>
    <row r="554" spans="1:24" x14ac:dyDescent="0.25">
      <c r="A554" s="2" t="s">
        <v>256</v>
      </c>
      <c r="B554" s="2" t="s">
        <v>220</v>
      </c>
      <c r="C554" s="11">
        <v>0.12760999999999978</v>
      </c>
      <c r="D554" s="11">
        <v>0</v>
      </c>
      <c r="E554" s="11">
        <v>0</v>
      </c>
      <c r="F554" s="11">
        <v>0</v>
      </c>
      <c r="G554" s="11">
        <v>0</v>
      </c>
      <c r="H554" s="11">
        <v>0</v>
      </c>
      <c r="I554" s="11">
        <v>0</v>
      </c>
      <c r="J554" s="11">
        <v>0</v>
      </c>
      <c r="K554" s="11">
        <v>0</v>
      </c>
      <c r="L554" s="11">
        <v>0</v>
      </c>
      <c r="M554" s="11">
        <v>0</v>
      </c>
      <c r="N554" s="11">
        <v>0</v>
      </c>
      <c r="O554" s="11">
        <v>0.12760999999999978</v>
      </c>
      <c r="P554" s="11">
        <v>0</v>
      </c>
      <c r="Q554" s="11">
        <v>0</v>
      </c>
      <c r="R554" s="11">
        <v>0</v>
      </c>
      <c r="S554" s="11">
        <v>0</v>
      </c>
      <c r="T554" s="15"/>
      <c r="U554" s="16" t="str">
        <f t="shared" si="33"/>
        <v>L19504-GDS Unregulated East CAD RGU</v>
      </c>
      <c r="V554" s="15" t="s">
        <v>282</v>
      </c>
      <c r="W554" s="17">
        <f t="shared" si="34"/>
        <v>0.12760999999999978</v>
      </c>
      <c r="X554" s="17">
        <f t="shared" si="35"/>
        <v>0.12760999999999978</v>
      </c>
    </row>
    <row r="555" spans="1:24" x14ac:dyDescent="0.25">
      <c r="A555" s="2" t="s">
        <v>256</v>
      </c>
      <c r="B555" s="2" t="s">
        <v>221</v>
      </c>
      <c r="C555" s="11">
        <v>2627.9647500000001</v>
      </c>
      <c r="D555" s="11">
        <v>0</v>
      </c>
      <c r="E555" s="11">
        <v>0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2627.9647500000001</v>
      </c>
      <c r="P555" s="11">
        <v>0</v>
      </c>
      <c r="Q555" s="11">
        <v>0</v>
      </c>
      <c r="R555" s="11">
        <v>0</v>
      </c>
      <c r="S555" s="11">
        <v>0</v>
      </c>
      <c r="T555" s="15"/>
      <c r="U555" s="16" t="str">
        <f t="shared" si="33"/>
        <v>L19504-GDS Unregulated East CAD RGU</v>
      </c>
      <c r="V555" s="15" t="s">
        <v>282</v>
      </c>
      <c r="W555" s="17">
        <f t="shared" si="34"/>
        <v>2627.9647500000001</v>
      </c>
      <c r="X555" s="17">
        <f t="shared" si="35"/>
        <v>2627.9647500000001</v>
      </c>
    </row>
    <row r="556" spans="1:24" x14ac:dyDescent="0.25">
      <c r="A556" s="2" t="s">
        <v>256</v>
      </c>
      <c r="B556" s="2" t="s">
        <v>222</v>
      </c>
      <c r="C556" s="11">
        <v>282.17898000000002</v>
      </c>
      <c r="D556" s="11">
        <v>0</v>
      </c>
      <c r="E556" s="11">
        <v>0</v>
      </c>
      <c r="F556" s="11">
        <v>0</v>
      </c>
      <c r="G556" s="11">
        <v>0</v>
      </c>
      <c r="H556" s="11">
        <v>0</v>
      </c>
      <c r="I556" s="11">
        <v>0</v>
      </c>
      <c r="J556" s="11">
        <v>0</v>
      </c>
      <c r="K556" s="11">
        <v>0</v>
      </c>
      <c r="L556" s="11">
        <v>0</v>
      </c>
      <c r="M556" s="11">
        <v>0</v>
      </c>
      <c r="N556" s="11">
        <v>0</v>
      </c>
      <c r="O556" s="11">
        <v>282.17898000000002</v>
      </c>
      <c r="P556" s="11">
        <v>0</v>
      </c>
      <c r="Q556" s="11">
        <v>0</v>
      </c>
      <c r="R556" s="11">
        <v>0</v>
      </c>
      <c r="S556" s="11">
        <v>0</v>
      </c>
      <c r="T556" s="15"/>
      <c r="U556" s="16" t="str">
        <f t="shared" si="33"/>
        <v>L19504-GDS Unregulated East CAD RGU</v>
      </c>
      <c r="V556" s="15" t="s">
        <v>282</v>
      </c>
      <c r="W556" s="17">
        <f t="shared" si="34"/>
        <v>282.17898000000002</v>
      </c>
      <c r="X556" s="17">
        <f t="shared" si="35"/>
        <v>282.17898000000002</v>
      </c>
    </row>
    <row r="557" spans="1:24" x14ac:dyDescent="0.25">
      <c r="A557" s="2" t="s">
        <v>256</v>
      </c>
      <c r="B557" s="2" t="s">
        <v>223</v>
      </c>
      <c r="C557" s="11">
        <v>8045.0569799999994</v>
      </c>
      <c r="D557" s="11">
        <v>0</v>
      </c>
      <c r="E557" s="11">
        <v>0</v>
      </c>
      <c r="F557" s="11">
        <v>0</v>
      </c>
      <c r="G557" s="11">
        <v>0</v>
      </c>
      <c r="H557" s="11">
        <v>0</v>
      </c>
      <c r="I557" s="11">
        <v>0</v>
      </c>
      <c r="J557" s="11">
        <v>0</v>
      </c>
      <c r="K557" s="11">
        <v>0</v>
      </c>
      <c r="L557" s="11">
        <v>0</v>
      </c>
      <c r="M557" s="11">
        <v>0</v>
      </c>
      <c r="N557" s="11">
        <v>0</v>
      </c>
      <c r="O557" s="11">
        <v>8045.0569799999994</v>
      </c>
      <c r="P557" s="11">
        <v>0</v>
      </c>
      <c r="Q557" s="11">
        <v>0</v>
      </c>
      <c r="R557" s="11">
        <v>0</v>
      </c>
      <c r="S557" s="11">
        <v>0</v>
      </c>
      <c r="T557" s="15"/>
      <c r="U557" s="16" t="str">
        <f t="shared" si="33"/>
        <v>L19504-GDS Unregulated East CAD RGU</v>
      </c>
      <c r="V557" s="15" t="s">
        <v>282</v>
      </c>
      <c r="W557" s="17">
        <f t="shared" si="34"/>
        <v>8045.0569799999994</v>
      </c>
      <c r="X557" s="17">
        <f t="shared" si="35"/>
        <v>8045.0569799999994</v>
      </c>
    </row>
    <row r="558" spans="1:24" x14ac:dyDescent="0.25">
      <c r="A558" s="2" t="s">
        <v>256</v>
      </c>
      <c r="B558" s="2" t="s">
        <v>224</v>
      </c>
      <c r="C558" s="11">
        <v>8761.4381400000002</v>
      </c>
      <c r="D558" s="11">
        <v>0</v>
      </c>
      <c r="E558" s="11">
        <v>0</v>
      </c>
      <c r="F558" s="11">
        <v>0</v>
      </c>
      <c r="G558" s="11">
        <v>0</v>
      </c>
      <c r="H558" s="11">
        <v>0</v>
      </c>
      <c r="I558" s="11">
        <v>0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8761.4381400000002</v>
      </c>
      <c r="P558" s="11">
        <v>0</v>
      </c>
      <c r="Q558" s="11">
        <v>0</v>
      </c>
      <c r="R558" s="11">
        <v>0</v>
      </c>
      <c r="S558" s="11">
        <v>0</v>
      </c>
      <c r="T558" s="15"/>
      <c r="U558" s="16" t="str">
        <f t="shared" si="33"/>
        <v>L19504-GDS Unregulated East CAD RGU</v>
      </c>
      <c r="V558" s="15" t="s">
        <v>282</v>
      </c>
      <c r="W558" s="17">
        <f t="shared" si="34"/>
        <v>8761.4381400000002</v>
      </c>
      <c r="X558" s="17">
        <f t="shared" si="35"/>
        <v>8761.4381400000002</v>
      </c>
    </row>
    <row r="559" spans="1:24" x14ac:dyDescent="0.25">
      <c r="A559" s="2" t="s">
        <v>256</v>
      </c>
      <c r="B559" s="2" t="s">
        <v>225</v>
      </c>
      <c r="C559" s="11">
        <v>28.94333</v>
      </c>
      <c r="D559" s="11">
        <v>0</v>
      </c>
      <c r="E559" s="11">
        <v>0</v>
      </c>
      <c r="F559" s="11">
        <v>0</v>
      </c>
      <c r="G559" s="11">
        <v>0</v>
      </c>
      <c r="H559" s="11">
        <v>0</v>
      </c>
      <c r="I559" s="11">
        <v>0</v>
      </c>
      <c r="J559" s="11">
        <v>0</v>
      </c>
      <c r="K559" s="11">
        <v>0</v>
      </c>
      <c r="L559" s="11">
        <v>0</v>
      </c>
      <c r="M559" s="11">
        <v>0</v>
      </c>
      <c r="N559" s="11">
        <v>0</v>
      </c>
      <c r="O559" s="11">
        <v>28.94333</v>
      </c>
      <c r="P559" s="11">
        <v>0</v>
      </c>
      <c r="Q559" s="11">
        <v>0</v>
      </c>
      <c r="R559" s="11">
        <v>0</v>
      </c>
      <c r="S559" s="11">
        <v>0</v>
      </c>
      <c r="T559" s="15"/>
      <c r="U559" s="16" t="str">
        <f t="shared" si="33"/>
        <v>L19504-GDS Unregulated East CAD RGU</v>
      </c>
      <c r="V559" s="15" t="s">
        <v>282</v>
      </c>
      <c r="W559" s="17">
        <f t="shared" si="34"/>
        <v>28.94333</v>
      </c>
      <c r="X559" s="17">
        <f t="shared" si="35"/>
        <v>28.94333</v>
      </c>
    </row>
    <row r="560" spans="1:24" x14ac:dyDescent="0.25">
      <c r="A560" s="2" t="s">
        <v>256</v>
      </c>
      <c r="B560" s="2" t="s">
        <v>226</v>
      </c>
      <c r="C560" s="11">
        <v>234.76288</v>
      </c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0</v>
      </c>
      <c r="J560" s="11">
        <v>0</v>
      </c>
      <c r="K560" s="11">
        <v>0</v>
      </c>
      <c r="L560" s="11">
        <v>0</v>
      </c>
      <c r="M560" s="11">
        <v>0</v>
      </c>
      <c r="N560" s="11">
        <v>0</v>
      </c>
      <c r="O560" s="11">
        <v>234.76288</v>
      </c>
      <c r="P560" s="11">
        <v>0</v>
      </c>
      <c r="Q560" s="11">
        <v>0</v>
      </c>
      <c r="R560" s="11">
        <v>0</v>
      </c>
      <c r="S560" s="11">
        <v>0</v>
      </c>
      <c r="T560" s="15"/>
      <c r="U560" s="16" t="str">
        <f t="shared" si="33"/>
        <v>L19504-GDS Unregulated East CAD RGU</v>
      </c>
      <c r="V560" s="15" t="s">
        <v>282</v>
      </c>
      <c r="W560" s="17">
        <f t="shared" si="34"/>
        <v>234.76288</v>
      </c>
      <c r="X560" s="17">
        <f t="shared" si="35"/>
        <v>234.76288</v>
      </c>
    </row>
    <row r="561" spans="1:24" x14ac:dyDescent="0.25">
      <c r="A561" s="2" t="s">
        <v>256</v>
      </c>
      <c r="B561" s="2" t="s">
        <v>227</v>
      </c>
      <c r="C561" s="11">
        <v>11623.898949999999</v>
      </c>
      <c r="D561" s="11">
        <v>0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  <c r="K561" s="11">
        <v>0</v>
      </c>
      <c r="L561" s="11">
        <v>0</v>
      </c>
      <c r="M561" s="11">
        <v>0</v>
      </c>
      <c r="N561" s="11">
        <v>0</v>
      </c>
      <c r="O561" s="11">
        <v>11623.898949999999</v>
      </c>
      <c r="P561" s="11">
        <v>0</v>
      </c>
      <c r="Q561" s="11">
        <v>0</v>
      </c>
      <c r="R561" s="11">
        <v>0</v>
      </c>
      <c r="S561" s="11">
        <v>0</v>
      </c>
      <c r="T561" s="15"/>
      <c r="U561" s="16" t="str">
        <f t="shared" si="33"/>
        <v>L19504-GDS Unregulated East CAD RGU</v>
      </c>
      <c r="V561" s="15" t="s">
        <v>282</v>
      </c>
      <c r="W561" s="17">
        <f t="shared" si="34"/>
        <v>11623.898949999999</v>
      </c>
      <c r="X561" s="17">
        <f t="shared" si="35"/>
        <v>11623.898949999999</v>
      </c>
    </row>
    <row r="562" spans="1:24" x14ac:dyDescent="0.25">
      <c r="A562" s="2" t="s">
        <v>256</v>
      </c>
      <c r="B562" s="2" t="s">
        <v>228</v>
      </c>
      <c r="C562" s="11">
        <v>956.21264999999994</v>
      </c>
      <c r="D562" s="11">
        <v>0</v>
      </c>
      <c r="E562" s="11">
        <v>0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1">
        <v>956.21264999999994</v>
      </c>
      <c r="P562" s="11">
        <v>0</v>
      </c>
      <c r="Q562" s="11">
        <v>0</v>
      </c>
      <c r="R562" s="11">
        <v>0</v>
      </c>
      <c r="S562" s="11">
        <v>0</v>
      </c>
      <c r="T562" s="15"/>
      <c r="U562" s="16" t="str">
        <f t="shared" si="33"/>
        <v>L19504-GDS Unregulated East CAD RGU</v>
      </c>
      <c r="V562" s="15" t="s">
        <v>282</v>
      </c>
      <c r="W562" s="17">
        <f t="shared" si="34"/>
        <v>956.21264999999994</v>
      </c>
      <c r="X562" s="17">
        <f t="shared" si="35"/>
        <v>956.21264999999994</v>
      </c>
    </row>
    <row r="563" spans="1:24" x14ac:dyDescent="0.25">
      <c r="A563" s="2" t="s">
        <v>256</v>
      </c>
      <c r="B563" s="2" t="s">
        <v>229</v>
      </c>
      <c r="C563" s="11">
        <v>1112.3647900000001</v>
      </c>
      <c r="D563" s="11">
        <v>0</v>
      </c>
      <c r="E563" s="11">
        <v>0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1112.3647900000001</v>
      </c>
      <c r="P563" s="11">
        <v>0</v>
      </c>
      <c r="Q563" s="11">
        <v>0</v>
      </c>
      <c r="R563" s="11">
        <v>0</v>
      </c>
      <c r="S563" s="11">
        <v>0</v>
      </c>
      <c r="T563" s="15"/>
      <c r="U563" s="16" t="str">
        <f t="shared" si="33"/>
        <v>L19504-GDS Unregulated East CAD RGU</v>
      </c>
      <c r="V563" s="15" t="s">
        <v>282</v>
      </c>
      <c r="W563" s="17">
        <f t="shared" si="34"/>
        <v>1112.3647900000001</v>
      </c>
      <c r="X563" s="17">
        <f t="shared" si="35"/>
        <v>1112.3647900000001</v>
      </c>
    </row>
    <row r="564" spans="1:24" x14ac:dyDescent="0.25">
      <c r="A564" s="2" t="s">
        <v>256</v>
      </c>
      <c r="B564" s="2" t="s">
        <v>230</v>
      </c>
      <c r="C564" s="11">
        <v>3491.0362399999999</v>
      </c>
      <c r="D564" s="11">
        <v>0</v>
      </c>
      <c r="E564" s="11">
        <v>0</v>
      </c>
      <c r="F564" s="11">
        <v>0</v>
      </c>
      <c r="G564" s="11">
        <v>0</v>
      </c>
      <c r="H564" s="11">
        <v>0</v>
      </c>
      <c r="I564" s="11">
        <v>0</v>
      </c>
      <c r="J564" s="11">
        <v>0</v>
      </c>
      <c r="K564" s="11">
        <v>0</v>
      </c>
      <c r="L564" s="11">
        <v>0</v>
      </c>
      <c r="M564" s="11">
        <v>0</v>
      </c>
      <c r="N564" s="11">
        <v>0</v>
      </c>
      <c r="O564" s="11">
        <v>3491.0362399999999</v>
      </c>
      <c r="P564" s="11">
        <v>0</v>
      </c>
      <c r="Q564" s="11">
        <v>0</v>
      </c>
      <c r="R564" s="11">
        <v>0</v>
      </c>
      <c r="S564" s="11">
        <v>0</v>
      </c>
      <c r="T564" s="15"/>
      <c r="U564" s="16" t="str">
        <f t="shared" si="33"/>
        <v>L19504-GDS Unregulated East CAD RGU</v>
      </c>
      <c r="V564" s="15" t="s">
        <v>282</v>
      </c>
      <c r="W564" s="17">
        <f t="shared" si="34"/>
        <v>3491.0362399999999</v>
      </c>
      <c r="X564" s="17">
        <f t="shared" si="35"/>
        <v>3491.0362399999999</v>
      </c>
    </row>
    <row r="565" spans="1:24" x14ac:dyDescent="0.25">
      <c r="A565" s="2" t="s">
        <v>256</v>
      </c>
      <c r="B565" s="2" t="s">
        <v>231</v>
      </c>
      <c r="C565" s="11">
        <v>974.66300999999999</v>
      </c>
      <c r="D565" s="11">
        <v>0</v>
      </c>
      <c r="E565" s="11">
        <v>0</v>
      </c>
      <c r="F565" s="11">
        <v>0</v>
      </c>
      <c r="G565" s="11">
        <v>0</v>
      </c>
      <c r="H565" s="11">
        <v>0</v>
      </c>
      <c r="I565" s="11">
        <v>0</v>
      </c>
      <c r="J565" s="11">
        <v>0</v>
      </c>
      <c r="K565" s="11">
        <v>0</v>
      </c>
      <c r="L565" s="11">
        <v>0</v>
      </c>
      <c r="M565" s="11">
        <v>0</v>
      </c>
      <c r="N565" s="11">
        <v>0</v>
      </c>
      <c r="O565" s="11">
        <v>974.66300999999999</v>
      </c>
      <c r="P565" s="11">
        <v>0</v>
      </c>
      <c r="Q565" s="11">
        <v>0</v>
      </c>
      <c r="R565" s="11">
        <v>0</v>
      </c>
      <c r="S565" s="11">
        <v>0</v>
      </c>
      <c r="T565" s="15"/>
      <c r="U565" s="16" t="str">
        <f t="shared" si="33"/>
        <v>L19504-GDS Unregulated East CAD RGU</v>
      </c>
      <c r="V565" s="15" t="s">
        <v>282</v>
      </c>
      <c r="W565" s="17">
        <f t="shared" si="34"/>
        <v>974.66300999999999</v>
      </c>
      <c r="X565" s="17">
        <f t="shared" si="35"/>
        <v>974.66300999999999</v>
      </c>
    </row>
    <row r="566" spans="1:24" x14ac:dyDescent="0.25">
      <c r="A566" s="2" t="s">
        <v>256</v>
      </c>
      <c r="B566" s="2" t="s">
        <v>232</v>
      </c>
      <c r="C566" s="11">
        <v>-1.3146800000000001</v>
      </c>
      <c r="D566" s="11">
        <v>0</v>
      </c>
      <c r="E566" s="11">
        <v>0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-1.3146800000000001</v>
      </c>
      <c r="P566" s="11">
        <v>0</v>
      </c>
      <c r="Q566" s="11">
        <v>0</v>
      </c>
      <c r="R566" s="11">
        <v>0</v>
      </c>
      <c r="S566" s="11">
        <v>0</v>
      </c>
      <c r="T566" s="15"/>
      <c r="U566" s="16" t="str">
        <f t="shared" si="33"/>
        <v>L19504-GDS Unregulated East CAD RGU</v>
      </c>
      <c r="V566" s="15" t="s">
        <v>282</v>
      </c>
      <c r="W566" s="17">
        <f t="shared" si="34"/>
        <v>-1.3146800000000001</v>
      </c>
      <c r="X566" s="17">
        <f t="shared" si="35"/>
        <v>-1.3146800000000001</v>
      </c>
    </row>
    <row r="567" spans="1:24" x14ac:dyDescent="0.25">
      <c r="A567" s="2" t="s">
        <v>256</v>
      </c>
      <c r="B567" s="2" t="s">
        <v>233</v>
      </c>
      <c r="C567" s="11">
        <v>1031.4620400000001</v>
      </c>
      <c r="D567" s="11">
        <v>0</v>
      </c>
      <c r="E567" s="11">
        <v>0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1031.4620400000001</v>
      </c>
      <c r="P567" s="11">
        <v>0</v>
      </c>
      <c r="Q567" s="11">
        <v>0</v>
      </c>
      <c r="R567" s="11">
        <v>0</v>
      </c>
      <c r="S567" s="11">
        <v>0</v>
      </c>
      <c r="T567" s="15"/>
      <c r="U567" s="16" t="str">
        <f t="shared" si="33"/>
        <v>L19504-GDS Unregulated East CAD RGU</v>
      </c>
      <c r="V567" s="15" t="s">
        <v>282</v>
      </c>
      <c r="W567" s="17">
        <f t="shared" si="34"/>
        <v>1031.4620400000001</v>
      </c>
      <c r="X567" s="17">
        <f t="shared" si="35"/>
        <v>1031.4620400000001</v>
      </c>
    </row>
    <row r="568" spans="1:24" x14ac:dyDescent="0.25">
      <c r="A568" s="2" t="s">
        <v>256</v>
      </c>
      <c r="B568" s="2" t="s">
        <v>234</v>
      </c>
      <c r="C568" s="11">
        <v>414.59791999999999</v>
      </c>
      <c r="D568" s="11">
        <v>0</v>
      </c>
      <c r="E568" s="11">
        <v>0</v>
      </c>
      <c r="F568" s="11">
        <v>0</v>
      </c>
      <c r="G568" s="11">
        <v>0</v>
      </c>
      <c r="H568" s="11">
        <v>0</v>
      </c>
      <c r="I568" s="11">
        <v>0</v>
      </c>
      <c r="J568" s="11">
        <v>0</v>
      </c>
      <c r="K568" s="11">
        <v>0</v>
      </c>
      <c r="L568" s="11">
        <v>0</v>
      </c>
      <c r="M568" s="11">
        <v>0</v>
      </c>
      <c r="N568" s="11">
        <v>0</v>
      </c>
      <c r="O568" s="11">
        <v>414.59791999999999</v>
      </c>
      <c r="P568" s="11">
        <v>0</v>
      </c>
      <c r="Q568" s="11">
        <v>0</v>
      </c>
      <c r="R568" s="11">
        <v>0</v>
      </c>
      <c r="S568" s="11">
        <v>0</v>
      </c>
      <c r="T568" s="15"/>
      <c r="U568" s="16" t="str">
        <f t="shared" si="33"/>
        <v>L19504-GDS Unregulated East CAD RGU</v>
      </c>
      <c r="V568" s="15" t="s">
        <v>282</v>
      </c>
      <c r="W568" s="17">
        <f t="shared" si="34"/>
        <v>414.59791999999999</v>
      </c>
      <c r="X568" s="17">
        <f t="shared" si="35"/>
        <v>414.59791999999999</v>
      </c>
    </row>
    <row r="569" spans="1:24" x14ac:dyDescent="0.25">
      <c r="A569" s="2" t="s">
        <v>256</v>
      </c>
      <c r="B569" s="2" t="s">
        <v>235</v>
      </c>
      <c r="C569" s="11">
        <v>2826.12365</v>
      </c>
      <c r="D569" s="11">
        <v>0</v>
      </c>
      <c r="E569" s="11">
        <v>0</v>
      </c>
      <c r="F569" s="11">
        <v>0</v>
      </c>
      <c r="G569" s="11">
        <v>0</v>
      </c>
      <c r="H569" s="11">
        <v>0</v>
      </c>
      <c r="I569" s="11">
        <v>0</v>
      </c>
      <c r="J569" s="11">
        <v>0</v>
      </c>
      <c r="K569" s="11">
        <v>0</v>
      </c>
      <c r="L569" s="11">
        <v>0</v>
      </c>
      <c r="M569" s="11">
        <v>0</v>
      </c>
      <c r="N569" s="11">
        <v>0</v>
      </c>
      <c r="O569" s="11">
        <v>2826.12365</v>
      </c>
      <c r="P569" s="11">
        <v>0</v>
      </c>
      <c r="Q569" s="11">
        <v>0</v>
      </c>
      <c r="R569" s="11">
        <v>0</v>
      </c>
      <c r="S569" s="11">
        <v>0</v>
      </c>
      <c r="T569" s="15"/>
      <c r="U569" s="16" t="str">
        <f t="shared" si="33"/>
        <v>L19504-GDS Unregulated East CAD RGU</v>
      </c>
      <c r="V569" s="15" t="s">
        <v>282</v>
      </c>
      <c r="W569" s="17">
        <f t="shared" si="34"/>
        <v>2826.12365</v>
      </c>
      <c r="X569" s="17">
        <f t="shared" si="35"/>
        <v>2826.12365</v>
      </c>
    </row>
    <row r="570" spans="1:24" x14ac:dyDescent="0.25">
      <c r="A570" s="2" t="s">
        <v>256</v>
      </c>
      <c r="B570" s="2" t="s">
        <v>236</v>
      </c>
      <c r="C570" s="11">
        <v>361.75783999999999</v>
      </c>
      <c r="D570" s="11">
        <v>0</v>
      </c>
      <c r="E570" s="11">
        <v>0</v>
      </c>
      <c r="F570" s="11">
        <v>0</v>
      </c>
      <c r="G570" s="11">
        <v>0</v>
      </c>
      <c r="H570" s="11">
        <v>0</v>
      </c>
      <c r="I570" s="11">
        <v>0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361.75783999999999</v>
      </c>
      <c r="P570" s="11">
        <v>0</v>
      </c>
      <c r="Q570" s="11">
        <v>0</v>
      </c>
      <c r="R570" s="11">
        <v>0</v>
      </c>
      <c r="S570" s="11">
        <v>0</v>
      </c>
      <c r="T570" s="15"/>
      <c r="U570" s="16" t="str">
        <f t="shared" si="33"/>
        <v>L19504-GDS Unregulated East CAD RGU</v>
      </c>
      <c r="V570" s="15" t="s">
        <v>282</v>
      </c>
      <c r="W570" s="17">
        <f t="shared" si="34"/>
        <v>361.75783999999999</v>
      </c>
      <c r="X570" s="17">
        <f t="shared" si="35"/>
        <v>361.75783999999999</v>
      </c>
    </row>
    <row r="571" spans="1:24" x14ac:dyDescent="0.25">
      <c r="A571" s="2" t="s">
        <v>256</v>
      </c>
      <c r="B571" s="2" t="s">
        <v>237</v>
      </c>
      <c r="C571" s="11">
        <v>7888.0956999999999</v>
      </c>
      <c r="D571" s="11">
        <v>0</v>
      </c>
      <c r="E571" s="11">
        <v>0</v>
      </c>
      <c r="F571" s="11">
        <v>0</v>
      </c>
      <c r="G571" s="11">
        <v>0</v>
      </c>
      <c r="H571" s="11">
        <v>0</v>
      </c>
      <c r="I571" s="11">
        <v>0</v>
      </c>
      <c r="J571" s="11">
        <v>0</v>
      </c>
      <c r="K571" s="11">
        <v>0</v>
      </c>
      <c r="L571" s="11">
        <v>0</v>
      </c>
      <c r="M571" s="11">
        <v>0</v>
      </c>
      <c r="N571" s="11">
        <v>0</v>
      </c>
      <c r="O571" s="11">
        <v>7888.0956999999999</v>
      </c>
      <c r="P571" s="11">
        <v>0</v>
      </c>
      <c r="Q571" s="11">
        <v>0</v>
      </c>
      <c r="R571" s="11">
        <v>0</v>
      </c>
      <c r="S571" s="11">
        <v>0</v>
      </c>
      <c r="T571" s="15"/>
      <c r="U571" s="16" t="str">
        <f t="shared" si="33"/>
        <v>L19504-GDS Unregulated East CAD RGU</v>
      </c>
      <c r="V571" s="15" t="s">
        <v>282</v>
      </c>
      <c r="W571" s="17">
        <f t="shared" si="34"/>
        <v>7888.0956999999999</v>
      </c>
      <c r="X571" s="17">
        <f t="shared" si="35"/>
        <v>7888.0956999999999</v>
      </c>
    </row>
    <row r="572" spans="1:24" x14ac:dyDescent="0.25">
      <c r="A572" s="2" t="s">
        <v>256</v>
      </c>
      <c r="B572" s="2" t="s">
        <v>238</v>
      </c>
      <c r="C572" s="11">
        <v>2432.2292699999998</v>
      </c>
      <c r="D572" s="11">
        <v>0</v>
      </c>
      <c r="E572" s="11">
        <v>0</v>
      </c>
      <c r="F572" s="11">
        <v>0</v>
      </c>
      <c r="G572" s="11">
        <v>0</v>
      </c>
      <c r="H572" s="11">
        <v>0</v>
      </c>
      <c r="I572" s="11">
        <v>0</v>
      </c>
      <c r="J572" s="11">
        <v>0</v>
      </c>
      <c r="K572" s="11">
        <v>0</v>
      </c>
      <c r="L572" s="11">
        <v>0</v>
      </c>
      <c r="M572" s="11">
        <v>0</v>
      </c>
      <c r="N572" s="11">
        <v>0</v>
      </c>
      <c r="O572" s="11">
        <v>2432.2292699999998</v>
      </c>
      <c r="P572" s="11">
        <v>0</v>
      </c>
      <c r="Q572" s="11">
        <v>0</v>
      </c>
      <c r="R572" s="11">
        <v>0</v>
      </c>
      <c r="S572" s="11">
        <v>0</v>
      </c>
      <c r="T572" s="15"/>
      <c r="U572" s="16" t="str">
        <f t="shared" si="33"/>
        <v>L19504-GDS Unregulated East CAD RGU</v>
      </c>
      <c r="V572" s="15" t="s">
        <v>282</v>
      </c>
      <c r="W572" s="17">
        <f t="shared" si="34"/>
        <v>2432.2292699999998</v>
      </c>
      <c r="X572" s="17">
        <f t="shared" si="35"/>
        <v>2432.2292699999998</v>
      </c>
    </row>
    <row r="573" spans="1:24" x14ac:dyDescent="0.25">
      <c r="A573" s="2" t="s">
        <v>256</v>
      </c>
      <c r="B573" s="2" t="s">
        <v>239</v>
      </c>
      <c r="C573" s="11">
        <v>661.70296000000008</v>
      </c>
      <c r="D573" s="11">
        <v>0</v>
      </c>
      <c r="E573" s="11">
        <v>0</v>
      </c>
      <c r="F573" s="11">
        <v>0</v>
      </c>
      <c r="G573" s="11">
        <v>0</v>
      </c>
      <c r="H573" s="11">
        <v>0</v>
      </c>
      <c r="I573" s="11">
        <v>0</v>
      </c>
      <c r="J573" s="11">
        <v>0</v>
      </c>
      <c r="K573" s="11">
        <v>0</v>
      </c>
      <c r="L573" s="11">
        <v>0</v>
      </c>
      <c r="M573" s="11">
        <v>0</v>
      </c>
      <c r="N573" s="11">
        <v>0</v>
      </c>
      <c r="O573" s="11">
        <v>661.70296000000008</v>
      </c>
      <c r="P573" s="11">
        <v>0</v>
      </c>
      <c r="Q573" s="11">
        <v>0</v>
      </c>
      <c r="R573" s="11">
        <v>0</v>
      </c>
      <c r="S573" s="11">
        <v>0</v>
      </c>
      <c r="T573" s="15"/>
      <c r="U573" s="16" t="str">
        <f t="shared" si="33"/>
        <v>L19504-GDS Unregulated East CAD RGU</v>
      </c>
      <c r="V573" s="15" t="s">
        <v>282</v>
      </c>
      <c r="W573" s="17">
        <f t="shared" si="34"/>
        <v>661.70296000000008</v>
      </c>
      <c r="X573" s="17">
        <f t="shared" si="35"/>
        <v>661.70296000000008</v>
      </c>
    </row>
    <row r="574" spans="1:24" x14ac:dyDescent="0.25">
      <c r="A574" s="2" t="s">
        <v>256</v>
      </c>
      <c r="B574" s="2" t="s">
        <v>240</v>
      </c>
      <c r="C574" s="11">
        <v>402.79196000000002</v>
      </c>
      <c r="D574" s="11">
        <v>0</v>
      </c>
      <c r="E574" s="11">
        <v>0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402.79196000000002</v>
      </c>
      <c r="P574" s="11">
        <v>0</v>
      </c>
      <c r="Q574" s="11">
        <v>0</v>
      </c>
      <c r="R574" s="11">
        <v>0</v>
      </c>
      <c r="S574" s="11">
        <v>0</v>
      </c>
      <c r="T574" s="15"/>
      <c r="U574" s="16" t="str">
        <f t="shared" si="33"/>
        <v>L19504-GDS Unregulated East CAD RGU</v>
      </c>
      <c r="V574" s="15" t="s">
        <v>282</v>
      </c>
      <c r="W574" s="17">
        <f t="shared" si="34"/>
        <v>402.79196000000002</v>
      </c>
      <c r="X574" s="17">
        <f t="shared" si="35"/>
        <v>402.79196000000002</v>
      </c>
    </row>
    <row r="575" spans="1:24" x14ac:dyDescent="0.25">
      <c r="A575" s="2" t="s">
        <v>256</v>
      </c>
      <c r="B575" s="2" t="s">
        <v>243</v>
      </c>
      <c r="C575" s="11">
        <v>0.10535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0.10535</v>
      </c>
      <c r="P575" s="11">
        <v>0</v>
      </c>
      <c r="Q575" s="11">
        <v>0</v>
      </c>
      <c r="R575" s="11">
        <v>0</v>
      </c>
      <c r="S575" s="11">
        <v>0</v>
      </c>
      <c r="T575" s="15"/>
      <c r="U575" s="16" t="str">
        <f t="shared" si="33"/>
        <v>L19504-GDS Unregulated East CAD RGU</v>
      </c>
      <c r="V575" s="15" t="s">
        <v>283</v>
      </c>
      <c r="W575" s="17">
        <f t="shared" si="34"/>
        <v>0.10535</v>
      </c>
      <c r="X575" s="17">
        <f t="shared" si="35"/>
        <v>0.10535</v>
      </c>
    </row>
    <row r="576" spans="1:24" x14ac:dyDescent="0.25">
      <c r="A576" s="2" t="s">
        <v>256</v>
      </c>
      <c r="B576" s="2" t="s">
        <v>244</v>
      </c>
      <c r="C576" s="11">
        <v>6.8860000000000005E-2</v>
      </c>
      <c r="D576" s="11">
        <v>0</v>
      </c>
      <c r="E576" s="11">
        <v>0</v>
      </c>
      <c r="F576" s="11">
        <v>0</v>
      </c>
      <c r="G576" s="11">
        <v>0</v>
      </c>
      <c r="H576" s="11">
        <v>0</v>
      </c>
      <c r="I576" s="11">
        <v>0</v>
      </c>
      <c r="J576" s="11">
        <v>0</v>
      </c>
      <c r="K576" s="11">
        <v>0</v>
      </c>
      <c r="L576" s="11">
        <v>0</v>
      </c>
      <c r="M576" s="11">
        <v>0</v>
      </c>
      <c r="N576" s="11">
        <v>0</v>
      </c>
      <c r="O576" s="11">
        <v>6.8860000000000005E-2</v>
      </c>
      <c r="P576" s="11">
        <v>0</v>
      </c>
      <c r="Q576" s="11">
        <v>0</v>
      </c>
      <c r="R576" s="11">
        <v>0</v>
      </c>
      <c r="S576" s="11">
        <v>0</v>
      </c>
      <c r="T576" s="15"/>
      <c r="U576" s="16" t="str">
        <f t="shared" si="33"/>
        <v>L19504-GDS Unregulated East CAD RGU</v>
      </c>
      <c r="V576" s="15" t="s">
        <v>283</v>
      </c>
      <c r="W576" s="17">
        <f t="shared" si="34"/>
        <v>6.8860000000000005E-2</v>
      </c>
      <c r="X576" s="17">
        <f t="shared" si="35"/>
        <v>6.8860000000000005E-2</v>
      </c>
    </row>
    <row r="577" spans="1:24" x14ac:dyDescent="0.25">
      <c r="A577" s="2" t="s">
        <v>256</v>
      </c>
      <c r="B577" s="2" t="s">
        <v>245</v>
      </c>
      <c r="C577" s="11">
        <v>1.8335699999999999</v>
      </c>
      <c r="D577" s="11">
        <v>0</v>
      </c>
      <c r="E577" s="11">
        <v>0</v>
      </c>
      <c r="F577" s="11">
        <v>0</v>
      </c>
      <c r="G577" s="11">
        <v>0</v>
      </c>
      <c r="H577" s="11">
        <v>0</v>
      </c>
      <c r="I577" s="11">
        <v>0</v>
      </c>
      <c r="J577" s="11">
        <v>0</v>
      </c>
      <c r="K577" s="11">
        <v>0</v>
      </c>
      <c r="L577" s="11">
        <v>0</v>
      </c>
      <c r="M577" s="11">
        <v>0</v>
      </c>
      <c r="N577" s="11">
        <v>0</v>
      </c>
      <c r="O577" s="11">
        <v>1.8335699999999999</v>
      </c>
      <c r="P577" s="11">
        <v>0</v>
      </c>
      <c r="Q577" s="11">
        <v>0</v>
      </c>
      <c r="R577" s="11">
        <v>0</v>
      </c>
      <c r="S577" s="11">
        <v>0</v>
      </c>
      <c r="T577" s="15"/>
      <c r="U577" s="16" t="str">
        <f t="shared" si="33"/>
        <v>L19504-GDS Unregulated East CAD RGU</v>
      </c>
      <c r="V577" s="15" t="s">
        <v>283</v>
      </c>
      <c r="W577" s="17">
        <f t="shared" si="34"/>
        <v>1.8335699999999999</v>
      </c>
      <c r="X577" s="17">
        <f t="shared" si="35"/>
        <v>1.8335699999999999</v>
      </c>
    </row>
    <row r="578" spans="1:24" x14ac:dyDescent="0.25">
      <c r="A578" s="2" t="s">
        <v>256</v>
      </c>
      <c r="B578" s="2" t="s">
        <v>246</v>
      </c>
      <c r="C578" s="11">
        <v>7.0239999999999997E-2</v>
      </c>
      <c r="D578" s="11">
        <v>0</v>
      </c>
      <c r="E578" s="11">
        <v>0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1">
        <v>7.0239999999999997E-2</v>
      </c>
      <c r="P578" s="11">
        <v>0</v>
      </c>
      <c r="Q578" s="11">
        <v>0</v>
      </c>
      <c r="R578" s="11">
        <v>0</v>
      </c>
      <c r="S578" s="11">
        <v>0</v>
      </c>
      <c r="T578" s="15"/>
      <c r="U578" s="16" t="str">
        <f t="shared" si="33"/>
        <v>L19504-GDS Unregulated East CAD RGU</v>
      </c>
      <c r="V578" s="15" t="s">
        <v>283</v>
      </c>
      <c r="W578" s="17">
        <f t="shared" si="34"/>
        <v>7.0239999999999997E-2</v>
      </c>
      <c r="X578" s="17">
        <f t="shared" si="35"/>
        <v>7.0239999999999997E-2</v>
      </c>
    </row>
    <row r="579" spans="1:24" x14ac:dyDescent="0.25">
      <c r="A579" s="2" t="s">
        <v>256</v>
      </c>
      <c r="B579" s="2" t="s">
        <v>247</v>
      </c>
      <c r="C579" s="11">
        <v>2.596E-2</v>
      </c>
      <c r="D579" s="11">
        <v>0</v>
      </c>
      <c r="E579" s="11">
        <v>0</v>
      </c>
      <c r="F579" s="11">
        <v>0</v>
      </c>
      <c r="G579" s="11">
        <v>0</v>
      </c>
      <c r="H579" s="11">
        <v>0</v>
      </c>
      <c r="I579" s="11">
        <v>0</v>
      </c>
      <c r="J579" s="11">
        <v>0</v>
      </c>
      <c r="K579" s="11">
        <v>0</v>
      </c>
      <c r="L579" s="11">
        <v>0</v>
      </c>
      <c r="M579" s="11">
        <v>0</v>
      </c>
      <c r="N579" s="11">
        <v>0</v>
      </c>
      <c r="O579" s="11">
        <v>2.596E-2</v>
      </c>
      <c r="P579" s="11">
        <v>0</v>
      </c>
      <c r="Q579" s="11">
        <v>0</v>
      </c>
      <c r="R579" s="11">
        <v>0</v>
      </c>
      <c r="S579" s="11">
        <v>0</v>
      </c>
      <c r="T579" s="15"/>
      <c r="U579" s="16" t="str">
        <f t="shared" si="33"/>
        <v>L19504-GDS Unregulated East CAD RGU</v>
      </c>
      <c r="V579" s="15" t="s">
        <v>283</v>
      </c>
      <c r="W579" s="17">
        <f t="shared" si="34"/>
        <v>2.596E-2</v>
      </c>
      <c r="X579" s="17">
        <f t="shared" si="35"/>
        <v>2.596E-2</v>
      </c>
    </row>
    <row r="580" spans="1:24" x14ac:dyDescent="0.25">
      <c r="A580" s="2" t="s">
        <v>256</v>
      </c>
      <c r="B580" s="2" t="s">
        <v>248</v>
      </c>
      <c r="C580" s="11">
        <v>0.13399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  <c r="L580" s="11">
        <v>0</v>
      </c>
      <c r="M580" s="11">
        <v>0</v>
      </c>
      <c r="N580" s="11">
        <v>0</v>
      </c>
      <c r="O580" s="11">
        <v>0.13399</v>
      </c>
      <c r="P580" s="11">
        <v>0</v>
      </c>
      <c r="Q580" s="11">
        <v>0</v>
      </c>
      <c r="R580" s="11">
        <v>0</v>
      </c>
      <c r="S580" s="11">
        <v>0</v>
      </c>
      <c r="T580" s="15"/>
      <c r="U580" s="16" t="str">
        <f t="shared" si="33"/>
        <v>L19504-GDS Unregulated East CAD RGU</v>
      </c>
      <c r="V580" s="15" t="s">
        <v>283</v>
      </c>
      <c r="W580" s="17">
        <f t="shared" si="34"/>
        <v>0.13399</v>
      </c>
      <c r="X580" s="17">
        <f t="shared" si="35"/>
        <v>0.13399</v>
      </c>
    </row>
    <row r="581" spans="1:24" x14ac:dyDescent="0.25">
      <c r="A581" s="2" t="s">
        <v>256</v>
      </c>
      <c r="B581" s="2" t="s">
        <v>249</v>
      </c>
      <c r="C581" s="11">
        <v>0.13200999999999999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  <c r="L581" s="11">
        <v>0</v>
      </c>
      <c r="M581" s="11">
        <v>0</v>
      </c>
      <c r="N581" s="11">
        <v>0</v>
      </c>
      <c r="O581" s="11">
        <v>0.13200999999999999</v>
      </c>
      <c r="P581" s="11">
        <v>0</v>
      </c>
      <c r="Q581" s="11">
        <v>0</v>
      </c>
      <c r="R581" s="11">
        <v>0</v>
      </c>
      <c r="S581" s="11">
        <v>0</v>
      </c>
      <c r="T581" s="15"/>
      <c r="U581" s="16" t="str">
        <f t="shared" si="33"/>
        <v>L19504-GDS Unregulated East CAD RGU</v>
      </c>
      <c r="V581" s="15" t="s">
        <v>283</v>
      </c>
      <c r="W581" s="17">
        <f t="shared" si="34"/>
        <v>0.13200999999999999</v>
      </c>
      <c r="X581" s="17">
        <f t="shared" si="35"/>
        <v>0.13200999999999999</v>
      </c>
    </row>
    <row r="582" spans="1:24" x14ac:dyDescent="0.25">
      <c r="A582" s="2" t="s">
        <v>256</v>
      </c>
      <c r="B582" s="2" t="s">
        <v>250</v>
      </c>
      <c r="C582" s="11">
        <v>1174.16697</v>
      </c>
      <c r="D582" s="11">
        <v>0</v>
      </c>
      <c r="E582" s="11">
        <v>0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>
        <v>0</v>
      </c>
      <c r="M582" s="11">
        <v>0</v>
      </c>
      <c r="N582" s="11">
        <v>0</v>
      </c>
      <c r="O582" s="11">
        <v>1174.16697</v>
      </c>
      <c r="P582" s="11">
        <v>0</v>
      </c>
      <c r="Q582" s="11">
        <v>0</v>
      </c>
      <c r="R582" s="11">
        <v>0</v>
      </c>
      <c r="S582" s="11">
        <v>0</v>
      </c>
      <c r="T582" s="15"/>
      <c r="U582" s="16" t="str">
        <f t="shared" si="33"/>
        <v>L19504-GDS Unregulated East CAD RGU</v>
      </c>
      <c r="V582" s="15" t="s">
        <v>283</v>
      </c>
      <c r="W582" s="17">
        <f t="shared" si="34"/>
        <v>1174.16697</v>
      </c>
      <c r="X582" s="17">
        <f t="shared" si="35"/>
        <v>1174.16697</v>
      </c>
    </row>
    <row r="583" spans="1:24" x14ac:dyDescent="0.25">
      <c r="A583" s="2" t="s">
        <v>256</v>
      </c>
      <c r="B583" s="2" t="s">
        <v>251</v>
      </c>
      <c r="C583" s="11">
        <v>1559.19778</v>
      </c>
      <c r="D583" s="11">
        <v>0</v>
      </c>
      <c r="E583" s="11">
        <v>0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1559.19778</v>
      </c>
      <c r="P583" s="11">
        <v>0</v>
      </c>
      <c r="Q583" s="11">
        <v>0</v>
      </c>
      <c r="R583" s="11">
        <v>0</v>
      </c>
      <c r="S583" s="11">
        <v>0</v>
      </c>
      <c r="T583" s="15"/>
      <c r="U583" s="16" t="str">
        <f t="shared" si="33"/>
        <v>L19504-GDS Unregulated East CAD RGU</v>
      </c>
      <c r="V583" s="15" t="s">
        <v>283</v>
      </c>
      <c r="W583" s="17">
        <f t="shared" si="34"/>
        <v>1559.19778</v>
      </c>
      <c r="X583" s="17">
        <f t="shared" si="35"/>
        <v>1559.19778</v>
      </c>
    </row>
    <row r="584" spans="1:24" x14ac:dyDescent="0.25">
      <c r="A584" s="2" t="s">
        <v>256</v>
      </c>
      <c r="B584" s="2" t="s">
        <v>96</v>
      </c>
      <c r="C584" s="11">
        <v>-3215.002139999996</v>
      </c>
      <c r="D584" s="11">
        <v>0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1">
        <v>0</v>
      </c>
      <c r="K584" s="11">
        <v>0</v>
      </c>
      <c r="L584" s="11">
        <v>0</v>
      </c>
      <c r="M584" s="11">
        <v>0</v>
      </c>
      <c r="N584" s="11">
        <v>0</v>
      </c>
      <c r="O584" s="11">
        <v>-3215.002139999996</v>
      </c>
      <c r="P584" s="11">
        <v>0</v>
      </c>
      <c r="Q584" s="11">
        <v>0</v>
      </c>
      <c r="R584" s="11">
        <v>0</v>
      </c>
      <c r="S584" s="11">
        <v>0</v>
      </c>
      <c r="T584" s="15"/>
      <c r="U584" s="16" t="str">
        <f t="shared" si="33"/>
        <v>L19504-GDS Unregulated East CAD RGU</v>
      </c>
      <c r="V584" s="15" t="s">
        <v>96</v>
      </c>
      <c r="W584" s="17">
        <f t="shared" si="34"/>
        <v>-3215.002139999996</v>
      </c>
      <c r="X584" s="17">
        <f t="shared" si="35"/>
        <v>-3215.002139999996</v>
      </c>
    </row>
    <row r="585" spans="1:24" x14ac:dyDescent="0.25">
      <c r="A585" s="2" t="s">
        <v>256</v>
      </c>
      <c r="B585" s="2" t="s">
        <v>252</v>
      </c>
      <c r="C585" s="11">
        <v>41940.277439999998</v>
      </c>
      <c r="D585" s="11">
        <v>0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1">
        <v>0</v>
      </c>
      <c r="K585" s="11">
        <v>0</v>
      </c>
      <c r="L585" s="11">
        <v>0</v>
      </c>
      <c r="M585" s="11">
        <v>0</v>
      </c>
      <c r="N585" s="11">
        <v>0</v>
      </c>
      <c r="O585" s="11">
        <v>41940.277439999998</v>
      </c>
      <c r="P585" s="11">
        <v>0</v>
      </c>
      <c r="Q585" s="11">
        <v>0</v>
      </c>
      <c r="R585" s="11">
        <v>0</v>
      </c>
      <c r="S585" s="11">
        <v>0</v>
      </c>
      <c r="T585" s="15"/>
      <c r="U585" s="16" t="str">
        <f t="shared" si="33"/>
        <v>L19504-GDS Unregulated East CAD RGU</v>
      </c>
      <c r="V585" s="15" t="s">
        <v>252</v>
      </c>
      <c r="W585" s="17">
        <f t="shared" si="34"/>
        <v>41940.277439999998</v>
      </c>
      <c r="X585" s="17">
        <f t="shared" si="35"/>
        <v>41940.277439999998</v>
      </c>
    </row>
    <row r="586" spans="1:24" x14ac:dyDescent="0.25">
      <c r="A586" s="2" t="s">
        <v>4</v>
      </c>
      <c r="B586" s="2" t="s">
        <v>258</v>
      </c>
      <c r="C586" s="11">
        <v>927836.81527000002</v>
      </c>
      <c r="D586" s="11">
        <v>0</v>
      </c>
      <c r="E586" s="11">
        <v>0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927836.81527000002</v>
      </c>
      <c r="P586" s="11">
        <v>0</v>
      </c>
      <c r="Q586" s="11">
        <v>0</v>
      </c>
      <c r="R586" s="11">
        <v>0</v>
      </c>
      <c r="S586" s="11">
        <v>0</v>
      </c>
      <c r="T586" s="15"/>
      <c r="U586" s="16" t="str">
        <f t="shared" ref="U586:U649" si="36">A586</f>
        <v>L19506-GDS Union Gas CAD RGU</v>
      </c>
      <c r="V586" s="15" t="s">
        <v>273</v>
      </c>
      <c r="W586" s="17">
        <f t="shared" ref="W586:W649" si="37">SUM(C586:N586)</f>
        <v>927836.81527000002</v>
      </c>
      <c r="X586" s="17">
        <f t="shared" ref="X586:X649" si="38">SUM(O586:S586)</f>
        <v>927836.81527000002</v>
      </c>
    </row>
    <row r="587" spans="1:24" x14ac:dyDescent="0.25">
      <c r="A587" s="2" t="s">
        <v>4</v>
      </c>
      <c r="B587" s="2" t="s">
        <v>260</v>
      </c>
      <c r="C587" s="11">
        <v>148197.69377000001</v>
      </c>
      <c r="D587" s="11">
        <v>0</v>
      </c>
      <c r="E587" s="11">
        <v>0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148197.69377000001</v>
      </c>
      <c r="P587" s="11">
        <v>0</v>
      </c>
      <c r="Q587" s="11">
        <v>0</v>
      </c>
      <c r="R587" s="11">
        <v>0</v>
      </c>
      <c r="S587" s="11">
        <v>0</v>
      </c>
      <c r="T587" s="15"/>
      <c r="U587" s="16" t="str">
        <f t="shared" si="36"/>
        <v>L19506-GDS Union Gas CAD RGU</v>
      </c>
      <c r="V587" s="15" t="s">
        <v>274</v>
      </c>
      <c r="W587" s="17">
        <f t="shared" si="37"/>
        <v>148197.69377000001</v>
      </c>
      <c r="X587" s="17">
        <f t="shared" si="38"/>
        <v>148197.69377000001</v>
      </c>
    </row>
    <row r="588" spans="1:24" x14ac:dyDescent="0.25">
      <c r="A588" s="2" t="s">
        <v>4</v>
      </c>
      <c r="B588" s="2" t="s">
        <v>261</v>
      </c>
      <c r="C588" s="11">
        <v>82162.288969999994</v>
      </c>
      <c r="D588" s="11">
        <v>0</v>
      </c>
      <c r="E588" s="11">
        <v>0</v>
      </c>
      <c r="F588" s="11">
        <v>0</v>
      </c>
      <c r="G588" s="11">
        <v>0</v>
      </c>
      <c r="H588" s="11">
        <v>0</v>
      </c>
      <c r="I588" s="11">
        <v>0</v>
      </c>
      <c r="J588" s="11">
        <v>0</v>
      </c>
      <c r="K588" s="11">
        <v>0</v>
      </c>
      <c r="L588" s="11">
        <v>0</v>
      </c>
      <c r="M588" s="11">
        <v>0</v>
      </c>
      <c r="N588" s="11">
        <v>0</v>
      </c>
      <c r="O588" s="11">
        <v>82162.288969999994</v>
      </c>
      <c r="P588" s="11">
        <v>0</v>
      </c>
      <c r="Q588" s="11">
        <v>0</v>
      </c>
      <c r="R588" s="11">
        <v>0</v>
      </c>
      <c r="S588" s="11">
        <v>0</v>
      </c>
      <c r="T588" s="15"/>
      <c r="U588" s="16" t="str">
        <f t="shared" si="36"/>
        <v>L19506-GDS Union Gas CAD RGU</v>
      </c>
      <c r="V588" s="15" t="s">
        <v>274</v>
      </c>
      <c r="W588" s="17">
        <f t="shared" si="37"/>
        <v>82162.288969999994</v>
      </c>
      <c r="X588" s="17">
        <f t="shared" si="38"/>
        <v>82162.288969999994</v>
      </c>
    </row>
    <row r="589" spans="1:24" x14ac:dyDescent="0.25">
      <c r="A589" s="2" t="s">
        <v>4</v>
      </c>
      <c r="B589" s="2" t="s">
        <v>262</v>
      </c>
      <c r="C589" s="11">
        <v>12033.353200000001</v>
      </c>
      <c r="D589" s="11">
        <v>0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1">
        <v>0</v>
      </c>
      <c r="K589" s="11">
        <v>0</v>
      </c>
      <c r="L589" s="11">
        <v>0</v>
      </c>
      <c r="M589" s="11">
        <v>0</v>
      </c>
      <c r="N589" s="11">
        <v>0</v>
      </c>
      <c r="O589" s="11">
        <v>12033.353200000001</v>
      </c>
      <c r="P589" s="11">
        <v>0</v>
      </c>
      <c r="Q589" s="11">
        <v>0</v>
      </c>
      <c r="R589" s="11">
        <v>0</v>
      </c>
      <c r="S589" s="11">
        <v>0</v>
      </c>
      <c r="T589" s="15"/>
      <c r="U589" s="16" t="str">
        <f t="shared" si="36"/>
        <v>L19506-GDS Union Gas CAD RGU</v>
      </c>
      <c r="V589" s="15" t="s">
        <v>274</v>
      </c>
      <c r="W589" s="17">
        <f t="shared" si="37"/>
        <v>12033.353200000001</v>
      </c>
      <c r="X589" s="17">
        <f t="shared" si="38"/>
        <v>12033.353200000001</v>
      </c>
    </row>
    <row r="590" spans="1:24" x14ac:dyDescent="0.25">
      <c r="A590" s="2" t="s">
        <v>4</v>
      </c>
      <c r="B590" s="2" t="s">
        <v>263</v>
      </c>
      <c r="C590" s="11">
        <v>151639.39938000002</v>
      </c>
      <c r="D590" s="11">
        <v>0</v>
      </c>
      <c r="E590" s="11">
        <v>0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  <c r="K590" s="11">
        <v>0</v>
      </c>
      <c r="L590" s="11">
        <v>0</v>
      </c>
      <c r="M590" s="11">
        <v>0</v>
      </c>
      <c r="N590" s="11">
        <v>0</v>
      </c>
      <c r="O590" s="11">
        <v>151639.39938000002</v>
      </c>
      <c r="P590" s="11">
        <v>0</v>
      </c>
      <c r="Q590" s="11">
        <v>0</v>
      </c>
      <c r="R590" s="11">
        <v>0</v>
      </c>
      <c r="S590" s="11">
        <v>0</v>
      </c>
      <c r="T590" s="15"/>
      <c r="U590" s="16" t="str">
        <f t="shared" si="36"/>
        <v>L19506-GDS Union Gas CAD RGU</v>
      </c>
      <c r="V590" s="15" t="s">
        <v>274</v>
      </c>
      <c r="W590" s="17">
        <f t="shared" si="37"/>
        <v>151639.39938000002</v>
      </c>
      <c r="X590" s="17">
        <f t="shared" si="38"/>
        <v>151639.39938000002</v>
      </c>
    </row>
    <row r="591" spans="1:24" x14ac:dyDescent="0.25">
      <c r="A591" s="2" t="s">
        <v>4</v>
      </c>
      <c r="B591" s="2" t="s">
        <v>264</v>
      </c>
      <c r="C591" s="11">
        <v>166634.56868999999</v>
      </c>
      <c r="D591" s="11">
        <v>0</v>
      </c>
      <c r="E591" s="11">
        <v>0</v>
      </c>
      <c r="F591" s="11">
        <v>0</v>
      </c>
      <c r="G591" s="11">
        <v>0</v>
      </c>
      <c r="H591" s="11">
        <v>0</v>
      </c>
      <c r="I591" s="11">
        <v>0</v>
      </c>
      <c r="J591" s="11">
        <v>0</v>
      </c>
      <c r="K591" s="11">
        <v>0</v>
      </c>
      <c r="L591" s="11">
        <v>0</v>
      </c>
      <c r="M591" s="11">
        <v>0</v>
      </c>
      <c r="N591" s="11">
        <v>0</v>
      </c>
      <c r="O591" s="11">
        <v>166634.56868999999</v>
      </c>
      <c r="P591" s="11">
        <v>0</v>
      </c>
      <c r="Q591" s="11">
        <v>0</v>
      </c>
      <c r="R591" s="11">
        <v>0</v>
      </c>
      <c r="S591" s="11">
        <v>0</v>
      </c>
      <c r="T591" s="15"/>
      <c r="U591" s="16" t="str">
        <f t="shared" si="36"/>
        <v>L19506-GDS Union Gas CAD RGU</v>
      </c>
      <c r="V591" s="15" t="s">
        <v>274</v>
      </c>
      <c r="W591" s="17">
        <f t="shared" si="37"/>
        <v>166634.56868999999</v>
      </c>
      <c r="X591" s="17">
        <f t="shared" si="38"/>
        <v>166634.56868999999</v>
      </c>
    </row>
    <row r="592" spans="1:24" x14ac:dyDescent="0.25">
      <c r="A592" s="2" t="s">
        <v>4</v>
      </c>
      <c r="B592" s="2" t="s">
        <v>265</v>
      </c>
      <c r="C592" s="11">
        <v>64789.991689999995</v>
      </c>
      <c r="D592" s="11">
        <v>0</v>
      </c>
      <c r="E592" s="11">
        <v>0</v>
      </c>
      <c r="F592" s="11">
        <v>0</v>
      </c>
      <c r="G592" s="11">
        <v>0</v>
      </c>
      <c r="H592" s="11">
        <v>0</v>
      </c>
      <c r="I592" s="11">
        <v>0</v>
      </c>
      <c r="J592" s="11">
        <v>0</v>
      </c>
      <c r="K592" s="11">
        <v>0</v>
      </c>
      <c r="L592" s="11">
        <v>0</v>
      </c>
      <c r="M592" s="11">
        <v>0</v>
      </c>
      <c r="N592" s="11">
        <v>0</v>
      </c>
      <c r="O592" s="11">
        <v>64789.991689999995</v>
      </c>
      <c r="P592" s="11">
        <v>0</v>
      </c>
      <c r="Q592" s="11">
        <v>0</v>
      </c>
      <c r="R592" s="11">
        <v>0</v>
      </c>
      <c r="S592" s="11">
        <v>0</v>
      </c>
      <c r="T592" s="15"/>
      <c r="U592" s="16" t="str">
        <f t="shared" si="36"/>
        <v>L19506-GDS Union Gas CAD RGU</v>
      </c>
      <c r="V592" s="15" t="s">
        <v>274</v>
      </c>
      <c r="W592" s="17">
        <f t="shared" si="37"/>
        <v>64789.991689999995</v>
      </c>
      <c r="X592" s="17">
        <f t="shared" si="38"/>
        <v>64789.991689999995</v>
      </c>
    </row>
    <row r="593" spans="1:24" x14ac:dyDescent="0.25">
      <c r="A593" s="2" t="s">
        <v>4</v>
      </c>
      <c r="B593" s="2" t="s">
        <v>266</v>
      </c>
      <c r="C593" s="11">
        <v>69498.767619999999</v>
      </c>
      <c r="D593" s="11">
        <v>0</v>
      </c>
      <c r="E593" s="11">
        <v>0</v>
      </c>
      <c r="F593" s="11">
        <v>0</v>
      </c>
      <c r="G593" s="11">
        <v>0</v>
      </c>
      <c r="H593" s="11">
        <v>0</v>
      </c>
      <c r="I593" s="11">
        <v>0</v>
      </c>
      <c r="J593" s="11">
        <v>0</v>
      </c>
      <c r="K593" s="11">
        <v>0</v>
      </c>
      <c r="L593" s="11">
        <v>0</v>
      </c>
      <c r="M593" s="11">
        <v>0</v>
      </c>
      <c r="N593" s="11">
        <v>0</v>
      </c>
      <c r="O593" s="11">
        <v>69498.767619999999</v>
      </c>
      <c r="P593" s="11">
        <v>0</v>
      </c>
      <c r="Q593" s="11">
        <v>0</v>
      </c>
      <c r="R593" s="11">
        <v>0</v>
      </c>
      <c r="S593" s="11">
        <v>0</v>
      </c>
      <c r="T593" s="15"/>
      <c r="U593" s="16" t="str">
        <f t="shared" si="36"/>
        <v>L19506-GDS Union Gas CAD RGU</v>
      </c>
      <c r="V593" s="15" t="s">
        <v>274</v>
      </c>
      <c r="W593" s="17">
        <f t="shared" si="37"/>
        <v>69498.767619999999</v>
      </c>
      <c r="X593" s="17">
        <f t="shared" si="38"/>
        <v>69498.767619999999</v>
      </c>
    </row>
    <row r="594" spans="1:24" x14ac:dyDescent="0.25">
      <c r="A594" s="2" t="s">
        <v>4</v>
      </c>
      <c r="B594" s="2" t="s">
        <v>267</v>
      </c>
      <c r="C594" s="11">
        <v>47201.610379999998</v>
      </c>
      <c r="D594" s="11">
        <v>0</v>
      </c>
      <c r="E594" s="11">
        <v>0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47201.610379999998</v>
      </c>
      <c r="P594" s="11">
        <v>0</v>
      </c>
      <c r="Q594" s="11">
        <v>0</v>
      </c>
      <c r="R594" s="11">
        <v>0</v>
      </c>
      <c r="S594" s="11">
        <v>0</v>
      </c>
      <c r="T594" s="15"/>
      <c r="U594" s="16" t="str">
        <f t="shared" si="36"/>
        <v>L19506-GDS Union Gas CAD RGU</v>
      </c>
      <c r="V594" s="15" t="s">
        <v>274</v>
      </c>
      <c r="W594" s="17">
        <f t="shared" si="37"/>
        <v>47201.610379999998</v>
      </c>
      <c r="X594" s="17">
        <f t="shared" si="38"/>
        <v>47201.610379999998</v>
      </c>
    </row>
    <row r="595" spans="1:24" x14ac:dyDescent="0.25">
      <c r="A595" s="2" t="s">
        <v>4</v>
      </c>
      <c r="B595" s="2" t="s">
        <v>268</v>
      </c>
      <c r="C595" s="11">
        <v>210589.9271</v>
      </c>
      <c r="D595" s="11">
        <v>0</v>
      </c>
      <c r="E595" s="11">
        <v>0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210589.9271</v>
      </c>
      <c r="P595" s="11">
        <v>0</v>
      </c>
      <c r="Q595" s="11">
        <v>0</v>
      </c>
      <c r="R595" s="11">
        <v>0</v>
      </c>
      <c r="S595" s="11">
        <v>0</v>
      </c>
      <c r="T595" s="15"/>
      <c r="U595" s="16" t="str">
        <f t="shared" si="36"/>
        <v>L19506-GDS Union Gas CAD RGU</v>
      </c>
      <c r="V595" s="15" t="s">
        <v>274</v>
      </c>
      <c r="W595" s="17">
        <f t="shared" si="37"/>
        <v>210589.9271</v>
      </c>
      <c r="X595" s="17">
        <f t="shared" si="38"/>
        <v>210589.9271</v>
      </c>
    </row>
    <row r="596" spans="1:24" x14ac:dyDescent="0.25">
      <c r="A596" s="2" t="s">
        <v>4</v>
      </c>
      <c r="B596" s="2" t="s">
        <v>269</v>
      </c>
      <c r="C596" s="11">
        <v>16674.109109999998</v>
      </c>
      <c r="D596" s="11">
        <v>0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  <c r="K596" s="11">
        <v>0</v>
      </c>
      <c r="L596" s="11">
        <v>0</v>
      </c>
      <c r="M596" s="11">
        <v>0</v>
      </c>
      <c r="N596" s="11">
        <v>0</v>
      </c>
      <c r="O596" s="11">
        <v>16674.109109999998</v>
      </c>
      <c r="P596" s="11">
        <v>0</v>
      </c>
      <c r="Q596" s="11">
        <v>0</v>
      </c>
      <c r="R596" s="11">
        <v>0</v>
      </c>
      <c r="S596" s="11">
        <v>0</v>
      </c>
      <c r="T596" s="15"/>
      <c r="U596" s="16" t="str">
        <f t="shared" si="36"/>
        <v>L19506-GDS Union Gas CAD RGU</v>
      </c>
      <c r="V596" s="15" t="s">
        <v>274</v>
      </c>
      <c r="W596" s="17">
        <f t="shared" si="37"/>
        <v>16674.109109999998</v>
      </c>
      <c r="X596" s="17">
        <f t="shared" si="38"/>
        <v>16674.109109999998</v>
      </c>
    </row>
    <row r="597" spans="1:24" x14ac:dyDescent="0.25">
      <c r="A597" s="2" t="s">
        <v>4</v>
      </c>
      <c r="B597" s="2" t="s">
        <v>270</v>
      </c>
      <c r="C597" s="11">
        <v>217228.50472999999</v>
      </c>
      <c r="D597" s="11">
        <v>0</v>
      </c>
      <c r="E597" s="11">
        <v>0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  <c r="K597" s="11">
        <v>0</v>
      </c>
      <c r="L597" s="11">
        <v>0</v>
      </c>
      <c r="M597" s="11">
        <v>0</v>
      </c>
      <c r="N597" s="11">
        <v>0</v>
      </c>
      <c r="O597" s="11">
        <v>217228.50472999999</v>
      </c>
      <c r="P597" s="11">
        <v>0</v>
      </c>
      <c r="Q597" s="11">
        <v>0</v>
      </c>
      <c r="R597" s="11">
        <v>0</v>
      </c>
      <c r="S597" s="11">
        <v>0</v>
      </c>
      <c r="T597" s="15"/>
      <c r="U597" s="16" t="str">
        <f t="shared" si="36"/>
        <v>L19506-GDS Union Gas CAD RGU</v>
      </c>
      <c r="V597" s="15" t="s">
        <v>274</v>
      </c>
      <c r="W597" s="17">
        <f t="shared" si="37"/>
        <v>217228.50472999999</v>
      </c>
      <c r="X597" s="17">
        <f t="shared" si="38"/>
        <v>217228.50472999999</v>
      </c>
    </row>
    <row r="598" spans="1:24" x14ac:dyDescent="0.25">
      <c r="A598" s="2" t="s">
        <v>4</v>
      </c>
      <c r="B598" s="2" t="s">
        <v>271</v>
      </c>
      <c r="C598" s="11">
        <v>127984.94124</v>
      </c>
      <c r="D598" s="11">
        <v>0</v>
      </c>
      <c r="E598" s="11">
        <v>0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1">
        <v>127984.94124</v>
      </c>
      <c r="P598" s="11">
        <v>0</v>
      </c>
      <c r="Q598" s="11">
        <v>0</v>
      </c>
      <c r="R598" s="11">
        <v>0</v>
      </c>
      <c r="S598" s="11">
        <v>0</v>
      </c>
      <c r="T598" s="15"/>
      <c r="U598" s="16" t="str">
        <f t="shared" si="36"/>
        <v>L19506-GDS Union Gas CAD RGU</v>
      </c>
      <c r="V598" s="15" t="s">
        <v>274</v>
      </c>
      <c r="W598" s="17">
        <f t="shared" si="37"/>
        <v>127984.94124</v>
      </c>
      <c r="X598" s="17">
        <f t="shared" si="38"/>
        <v>127984.94124</v>
      </c>
    </row>
    <row r="599" spans="1:24" x14ac:dyDescent="0.25">
      <c r="A599" s="2" t="s">
        <v>4</v>
      </c>
      <c r="B599" s="2" t="s">
        <v>95</v>
      </c>
      <c r="C599" s="11">
        <v>183294.05843999999</v>
      </c>
      <c r="D599" s="11">
        <v>0</v>
      </c>
      <c r="E599" s="11">
        <v>0</v>
      </c>
      <c r="F599" s="11">
        <v>0</v>
      </c>
      <c r="G599" s="11">
        <v>0</v>
      </c>
      <c r="H599" s="11">
        <v>0</v>
      </c>
      <c r="I599" s="11">
        <v>0</v>
      </c>
      <c r="J599" s="11">
        <v>0</v>
      </c>
      <c r="K599" s="11">
        <v>0</v>
      </c>
      <c r="L599" s="11">
        <v>0</v>
      </c>
      <c r="M599" s="11">
        <v>0</v>
      </c>
      <c r="N599" s="11">
        <v>0</v>
      </c>
      <c r="O599" s="11">
        <v>183294.05843999999</v>
      </c>
      <c r="P599" s="11">
        <v>0</v>
      </c>
      <c r="Q599" s="11">
        <v>0</v>
      </c>
      <c r="R599" s="11">
        <v>0</v>
      </c>
      <c r="S599" s="11">
        <v>0</v>
      </c>
      <c r="T599" s="15"/>
      <c r="U599" s="16" t="str">
        <f t="shared" si="36"/>
        <v>L19506-GDS Union Gas CAD RGU</v>
      </c>
      <c r="V599" s="15" t="s">
        <v>275</v>
      </c>
      <c r="W599" s="17">
        <f t="shared" si="37"/>
        <v>183294.05843999999</v>
      </c>
      <c r="X599" s="17">
        <f t="shared" si="38"/>
        <v>183294.05843999999</v>
      </c>
    </row>
    <row r="600" spans="1:24" x14ac:dyDescent="0.25">
      <c r="A600" s="2" t="s">
        <v>4</v>
      </c>
      <c r="B600" s="2" t="s">
        <v>272</v>
      </c>
      <c r="C600" s="11">
        <v>232671.53263999999</v>
      </c>
      <c r="D600" s="11">
        <v>0</v>
      </c>
      <c r="E600" s="11">
        <v>0</v>
      </c>
      <c r="F600" s="11">
        <v>0</v>
      </c>
      <c r="G600" s="11">
        <v>0</v>
      </c>
      <c r="H600" s="11">
        <v>0</v>
      </c>
      <c r="I600" s="11">
        <v>0</v>
      </c>
      <c r="J600" s="11">
        <v>0</v>
      </c>
      <c r="K600" s="11">
        <v>0</v>
      </c>
      <c r="L600" s="11">
        <v>0</v>
      </c>
      <c r="M600" s="11">
        <v>0</v>
      </c>
      <c r="N600" s="11">
        <v>0</v>
      </c>
      <c r="O600" s="11">
        <v>232671.53263999999</v>
      </c>
      <c r="P600" s="11">
        <v>0</v>
      </c>
      <c r="Q600" s="11">
        <v>0</v>
      </c>
      <c r="R600" s="11">
        <v>0</v>
      </c>
      <c r="S600" s="11">
        <v>0</v>
      </c>
      <c r="T600" s="15"/>
      <c r="U600" s="16" t="str">
        <f t="shared" si="36"/>
        <v>L19506-GDS Union Gas CAD RGU</v>
      </c>
      <c r="V600" s="15" t="s">
        <v>275</v>
      </c>
      <c r="W600" s="17">
        <f t="shared" si="37"/>
        <v>232671.53263999999</v>
      </c>
      <c r="X600" s="17">
        <f t="shared" si="38"/>
        <v>232671.53263999999</v>
      </c>
    </row>
    <row r="601" spans="1:24" x14ac:dyDescent="0.25">
      <c r="A601" s="2" t="s">
        <v>4</v>
      </c>
      <c r="B601" s="2" t="s">
        <v>59</v>
      </c>
      <c r="C601" s="11">
        <v>88010.848289999994</v>
      </c>
      <c r="D601" s="11">
        <v>0</v>
      </c>
      <c r="E601" s="11">
        <v>0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  <c r="K601" s="11">
        <v>0</v>
      </c>
      <c r="L601" s="11">
        <v>0</v>
      </c>
      <c r="M601" s="11">
        <v>0</v>
      </c>
      <c r="N601" s="11">
        <v>0</v>
      </c>
      <c r="O601" s="11">
        <v>88010.848289999994</v>
      </c>
      <c r="P601" s="11">
        <v>0</v>
      </c>
      <c r="Q601" s="11">
        <v>0</v>
      </c>
      <c r="R601" s="11">
        <v>0</v>
      </c>
      <c r="S601" s="11">
        <v>0</v>
      </c>
      <c r="T601" s="15"/>
      <c r="U601" s="16" t="str">
        <f t="shared" si="36"/>
        <v>L19506-GDS Union Gas CAD RGU</v>
      </c>
      <c r="V601" s="15" t="s">
        <v>276</v>
      </c>
      <c r="W601" s="17">
        <f t="shared" si="37"/>
        <v>88010.848289999994</v>
      </c>
      <c r="X601" s="17">
        <f t="shared" si="38"/>
        <v>88010.848289999994</v>
      </c>
    </row>
    <row r="602" spans="1:24" x14ac:dyDescent="0.25">
      <c r="A602" s="2" t="s">
        <v>4</v>
      </c>
      <c r="B602" s="2" t="s">
        <v>60</v>
      </c>
      <c r="C602" s="11">
        <v>318103.79914999998</v>
      </c>
      <c r="D602" s="11">
        <v>0</v>
      </c>
      <c r="E602" s="11">
        <v>0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318103.79914999998</v>
      </c>
      <c r="P602" s="11">
        <v>0</v>
      </c>
      <c r="Q602" s="11">
        <v>0</v>
      </c>
      <c r="R602" s="11">
        <v>0</v>
      </c>
      <c r="S602" s="11">
        <v>0</v>
      </c>
      <c r="T602" s="15"/>
      <c r="U602" s="16" t="str">
        <f t="shared" si="36"/>
        <v>L19506-GDS Union Gas CAD RGU</v>
      </c>
      <c r="V602" s="15" t="s">
        <v>276</v>
      </c>
      <c r="W602" s="17">
        <f t="shared" si="37"/>
        <v>318103.79914999998</v>
      </c>
      <c r="X602" s="17">
        <f t="shared" si="38"/>
        <v>318103.79914999998</v>
      </c>
    </row>
    <row r="603" spans="1:24" x14ac:dyDescent="0.25">
      <c r="A603" s="2" t="s">
        <v>4</v>
      </c>
      <c r="B603" s="2" t="s">
        <v>75</v>
      </c>
      <c r="C603" s="11">
        <v>362093.08032000001</v>
      </c>
      <c r="D603" s="11">
        <v>0</v>
      </c>
      <c r="E603" s="11">
        <v>0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362093.08032000001</v>
      </c>
      <c r="P603" s="11">
        <v>0</v>
      </c>
      <c r="Q603" s="11">
        <v>0</v>
      </c>
      <c r="R603" s="11">
        <v>0</v>
      </c>
      <c r="S603" s="11">
        <v>0</v>
      </c>
      <c r="T603" s="15"/>
      <c r="U603" s="16" t="str">
        <f t="shared" si="36"/>
        <v>L19506-GDS Union Gas CAD RGU</v>
      </c>
      <c r="V603" s="15" t="s">
        <v>276</v>
      </c>
      <c r="W603" s="17">
        <f t="shared" si="37"/>
        <v>362093.08032000001</v>
      </c>
      <c r="X603" s="17">
        <f t="shared" si="38"/>
        <v>362093.08032000001</v>
      </c>
    </row>
    <row r="604" spans="1:24" x14ac:dyDescent="0.25">
      <c r="A604" s="2" t="s">
        <v>4</v>
      </c>
      <c r="B604" s="2" t="s">
        <v>77</v>
      </c>
      <c r="C604" s="11">
        <v>324304.06052</v>
      </c>
      <c r="D604" s="11">
        <v>0</v>
      </c>
      <c r="E604" s="11">
        <v>0</v>
      </c>
      <c r="F604" s="11">
        <v>0</v>
      </c>
      <c r="G604" s="11">
        <v>0</v>
      </c>
      <c r="H604" s="11">
        <v>0</v>
      </c>
      <c r="I604" s="11">
        <v>0</v>
      </c>
      <c r="J604" s="11">
        <v>0</v>
      </c>
      <c r="K604" s="11">
        <v>0</v>
      </c>
      <c r="L604" s="11">
        <v>0</v>
      </c>
      <c r="M604" s="11">
        <v>0</v>
      </c>
      <c r="N604" s="11">
        <v>0</v>
      </c>
      <c r="O604" s="11">
        <v>324304.06052</v>
      </c>
      <c r="P604" s="11">
        <v>0</v>
      </c>
      <c r="Q604" s="11">
        <v>0</v>
      </c>
      <c r="R604" s="11">
        <v>0</v>
      </c>
      <c r="S604" s="11">
        <v>0</v>
      </c>
      <c r="T604" s="15"/>
      <c r="U604" s="16" t="str">
        <f t="shared" si="36"/>
        <v>L19506-GDS Union Gas CAD RGU</v>
      </c>
      <c r="V604" s="15" t="s">
        <v>276</v>
      </c>
      <c r="W604" s="17">
        <f t="shared" si="37"/>
        <v>324304.06052</v>
      </c>
      <c r="X604" s="17">
        <f t="shared" si="38"/>
        <v>324304.06052</v>
      </c>
    </row>
    <row r="605" spans="1:24" x14ac:dyDescent="0.25">
      <c r="A605" s="2" t="s">
        <v>4</v>
      </c>
      <c r="B605" s="2" t="s">
        <v>76</v>
      </c>
      <c r="C605" s="11">
        <v>203946.20162000001</v>
      </c>
      <c r="D605" s="11">
        <v>0</v>
      </c>
      <c r="E605" s="11">
        <v>0</v>
      </c>
      <c r="F605" s="11">
        <v>0</v>
      </c>
      <c r="G605" s="11">
        <v>0</v>
      </c>
      <c r="H605" s="11">
        <v>0</v>
      </c>
      <c r="I605" s="11">
        <v>0</v>
      </c>
      <c r="J605" s="11">
        <v>0</v>
      </c>
      <c r="K605" s="11">
        <v>0</v>
      </c>
      <c r="L605" s="11">
        <v>0</v>
      </c>
      <c r="M605" s="11">
        <v>0</v>
      </c>
      <c r="N605" s="11">
        <v>0</v>
      </c>
      <c r="O605" s="11">
        <v>203946.20162000001</v>
      </c>
      <c r="P605" s="11">
        <v>0</v>
      </c>
      <c r="Q605" s="11">
        <v>0</v>
      </c>
      <c r="R605" s="11">
        <v>0</v>
      </c>
      <c r="S605" s="11">
        <v>0</v>
      </c>
      <c r="T605" s="15"/>
      <c r="U605" s="16" t="str">
        <f t="shared" si="36"/>
        <v>L19506-GDS Union Gas CAD RGU</v>
      </c>
      <c r="V605" s="15" t="s">
        <v>276</v>
      </c>
      <c r="W605" s="17">
        <f t="shared" si="37"/>
        <v>203946.20162000001</v>
      </c>
      <c r="X605" s="17">
        <f t="shared" si="38"/>
        <v>203946.20162000001</v>
      </c>
    </row>
    <row r="606" spans="1:24" x14ac:dyDescent="0.25">
      <c r="A606" s="2" t="s">
        <v>4</v>
      </c>
      <c r="B606" s="2" t="s">
        <v>78</v>
      </c>
      <c r="C606" s="11">
        <v>211616.64441000001</v>
      </c>
      <c r="D606" s="11">
        <v>0</v>
      </c>
      <c r="E606" s="11">
        <v>0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211616.64441000001</v>
      </c>
      <c r="P606" s="11">
        <v>0</v>
      </c>
      <c r="Q606" s="11">
        <v>0</v>
      </c>
      <c r="R606" s="11">
        <v>0</v>
      </c>
      <c r="S606" s="11">
        <v>0</v>
      </c>
      <c r="T606" s="15"/>
      <c r="U606" s="16" t="str">
        <f t="shared" si="36"/>
        <v>L19506-GDS Union Gas CAD RGU</v>
      </c>
      <c r="V606" s="15" t="s">
        <v>276</v>
      </c>
      <c r="W606" s="17">
        <f t="shared" si="37"/>
        <v>211616.64441000001</v>
      </c>
      <c r="X606" s="17">
        <f t="shared" si="38"/>
        <v>211616.64441000001</v>
      </c>
    </row>
    <row r="607" spans="1:24" x14ac:dyDescent="0.25">
      <c r="A607" s="2" t="s">
        <v>4</v>
      </c>
      <c r="B607" s="2" t="s">
        <v>61</v>
      </c>
      <c r="C607" s="11">
        <v>1746346.1270999999</v>
      </c>
      <c r="D607" s="11">
        <v>0</v>
      </c>
      <c r="E607" s="11">
        <v>0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1746346.1270999999</v>
      </c>
      <c r="P607" s="11">
        <v>0</v>
      </c>
      <c r="Q607" s="11">
        <v>0</v>
      </c>
      <c r="R607" s="11">
        <v>0</v>
      </c>
      <c r="S607" s="11">
        <v>0</v>
      </c>
      <c r="T607" s="15"/>
      <c r="U607" s="16" t="str">
        <f t="shared" si="36"/>
        <v>L19506-GDS Union Gas CAD RGU</v>
      </c>
      <c r="V607" s="15" t="s">
        <v>276</v>
      </c>
      <c r="W607" s="17">
        <f t="shared" si="37"/>
        <v>1746346.1270999999</v>
      </c>
      <c r="X607" s="17">
        <f t="shared" si="38"/>
        <v>1746346.1270999999</v>
      </c>
    </row>
    <row r="608" spans="1:24" x14ac:dyDescent="0.25">
      <c r="A608" s="2" t="s">
        <v>4</v>
      </c>
      <c r="B608" s="2" t="s">
        <v>62</v>
      </c>
      <c r="C608" s="11">
        <v>292215.81095000001</v>
      </c>
      <c r="D608" s="11">
        <v>0</v>
      </c>
      <c r="E608" s="11">
        <v>0</v>
      </c>
      <c r="F608" s="11">
        <v>0</v>
      </c>
      <c r="G608" s="11">
        <v>0</v>
      </c>
      <c r="H608" s="11">
        <v>0</v>
      </c>
      <c r="I608" s="11">
        <v>0</v>
      </c>
      <c r="J608" s="11">
        <v>0</v>
      </c>
      <c r="K608" s="11">
        <v>0</v>
      </c>
      <c r="L608" s="11">
        <v>0</v>
      </c>
      <c r="M608" s="11">
        <v>0</v>
      </c>
      <c r="N608" s="11">
        <v>0</v>
      </c>
      <c r="O608" s="11">
        <v>292215.81095000001</v>
      </c>
      <c r="P608" s="11">
        <v>0</v>
      </c>
      <c r="Q608" s="11">
        <v>0</v>
      </c>
      <c r="R608" s="11">
        <v>0</v>
      </c>
      <c r="S608" s="11">
        <v>0</v>
      </c>
      <c r="T608" s="15"/>
      <c r="U608" s="16" t="str">
        <f t="shared" si="36"/>
        <v>L19506-GDS Union Gas CAD RGU</v>
      </c>
      <c r="V608" s="15" t="s">
        <v>276</v>
      </c>
      <c r="W608" s="17">
        <f t="shared" si="37"/>
        <v>292215.81095000001</v>
      </c>
      <c r="X608" s="17">
        <f t="shared" si="38"/>
        <v>292215.81095000001</v>
      </c>
    </row>
    <row r="609" spans="1:24" x14ac:dyDescent="0.25">
      <c r="A609" s="2" t="s">
        <v>4</v>
      </c>
      <c r="B609" s="2" t="s">
        <v>114</v>
      </c>
      <c r="C609" s="11">
        <v>96303.094110000005</v>
      </c>
      <c r="D609" s="11">
        <v>0</v>
      </c>
      <c r="E609" s="11">
        <v>0</v>
      </c>
      <c r="F609" s="11">
        <v>0</v>
      </c>
      <c r="G609" s="11">
        <v>0</v>
      </c>
      <c r="H609" s="11">
        <v>0</v>
      </c>
      <c r="I609" s="11">
        <v>0</v>
      </c>
      <c r="J609" s="11">
        <v>0</v>
      </c>
      <c r="K609" s="11">
        <v>0</v>
      </c>
      <c r="L609" s="11">
        <v>0</v>
      </c>
      <c r="M609" s="11">
        <v>0</v>
      </c>
      <c r="N609" s="11">
        <v>0</v>
      </c>
      <c r="O609" s="11">
        <v>96303.094110000005</v>
      </c>
      <c r="P609" s="11">
        <v>0</v>
      </c>
      <c r="Q609" s="11">
        <v>0</v>
      </c>
      <c r="R609" s="11">
        <v>0</v>
      </c>
      <c r="S609" s="11">
        <v>0</v>
      </c>
      <c r="T609" s="15"/>
      <c r="U609" s="16" t="str">
        <f t="shared" si="36"/>
        <v>L19506-GDS Union Gas CAD RGU</v>
      </c>
      <c r="V609" s="15" t="s">
        <v>276</v>
      </c>
      <c r="W609" s="17">
        <f t="shared" si="37"/>
        <v>96303.094110000005</v>
      </c>
      <c r="X609" s="17">
        <f t="shared" si="38"/>
        <v>96303.094110000005</v>
      </c>
    </row>
    <row r="610" spans="1:24" x14ac:dyDescent="0.25">
      <c r="A610" s="2" t="s">
        <v>4</v>
      </c>
      <c r="B610" s="2" t="s">
        <v>63</v>
      </c>
      <c r="C610" s="11">
        <v>2106048.6110899998</v>
      </c>
      <c r="D610" s="11">
        <v>0</v>
      </c>
      <c r="E610" s="11">
        <v>0</v>
      </c>
      <c r="F610" s="11">
        <v>0</v>
      </c>
      <c r="G610" s="11">
        <v>0</v>
      </c>
      <c r="H610" s="11">
        <v>0</v>
      </c>
      <c r="I610" s="11">
        <v>0</v>
      </c>
      <c r="J610" s="11">
        <v>0</v>
      </c>
      <c r="K610" s="11">
        <v>0</v>
      </c>
      <c r="L610" s="11">
        <v>0</v>
      </c>
      <c r="M610" s="11">
        <v>0</v>
      </c>
      <c r="N610" s="11">
        <v>0</v>
      </c>
      <c r="O610" s="11">
        <v>2106048.6110899998</v>
      </c>
      <c r="P610" s="11">
        <v>0</v>
      </c>
      <c r="Q610" s="11">
        <v>0</v>
      </c>
      <c r="R610" s="11">
        <v>0</v>
      </c>
      <c r="S610" s="11">
        <v>0</v>
      </c>
      <c r="T610" s="15"/>
      <c r="U610" s="16" t="str">
        <f t="shared" si="36"/>
        <v>L19506-GDS Union Gas CAD RGU</v>
      </c>
      <c r="V610" s="15" t="s">
        <v>276</v>
      </c>
      <c r="W610" s="17">
        <f t="shared" si="37"/>
        <v>2106048.6110899998</v>
      </c>
      <c r="X610" s="17">
        <f t="shared" si="38"/>
        <v>2106048.6110899998</v>
      </c>
    </row>
    <row r="611" spans="1:24" x14ac:dyDescent="0.25">
      <c r="A611" s="2" t="s">
        <v>4</v>
      </c>
      <c r="B611" s="2" t="s">
        <v>64</v>
      </c>
      <c r="C611" s="11">
        <v>399343.94063999999</v>
      </c>
      <c r="D611" s="11">
        <v>0</v>
      </c>
      <c r="E611" s="11">
        <v>0</v>
      </c>
      <c r="F611" s="11">
        <v>0</v>
      </c>
      <c r="G611" s="11">
        <v>0</v>
      </c>
      <c r="H611" s="11">
        <v>0</v>
      </c>
      <c r="I611" s="11">
        <v>0</v>
      </c>
      <c r="J611" s="11">
        <v>0</v>
      </c>
      <c r="K611" s="11">
        <v>0</v>
      </c>
      <c r="L611" s="11">
        <v>0</v>
      </c>
      <c r="M611" s="11">
        <v>0</v>
      </c>
      <c r="N611" s="11">
        <v>0</v>
      </c>
      <c r="O611" s="11">
        <v>399343.94063999999</v>
      </c>
      <c r="P611" s="11">
        <v>0</v>
      </c>
      <c r="Q611" s="11">
        <v>0</v>
      </c>
      <c r="R611" s="11">
        <v>0</v>
      </c>
      <c r="S611" s="11">
        <v>0</v>
      </c>
      <c r="T611" s="15"/>
      <c r="U611" s="16" t="str">
        <f t="shared" si="36"/>
        <v>L19506-GDS Union Gas CAD RGU</v>
      </c>
      <c r="V611" s="15" t="s">
        <v>276</v>
      </c>
      <c r="W611" s="17">
        <f t="shared" si="37"/>
        <v>399343.94063999999</v>
      </c>
      <c r="X611" s="17">
        <f t="shared" si="38"/>
        <v>399343.94063999999</v>
      </c>
    </row>
    <row r="612" spans="1:24" x14ac:dyDescent="0.25">
      <c r="A612" s="2" t="s">
        <v>4</v>
      </c>
      <c r="B612" s="2" t="s">
        <v>65</v>
      </c>
      <c r="C612" s="11">
        <v>1017181.96617</v>
      </c>
      <c r="D612" s="11">
        <v>0</v>
      </c>
      <c r="E612" s="11">
        <v>0</v>
      </c>
      <c r="F612" s="11">
        <v>0</v>
      </c>
      <c r="G612" s="11">
        <v>0</v>
      </c>
      <c r="H612" s="11">
        <v>0</v>
      </c>
      <c r="I612" s="11">
        <v>0</v>
      </c>
      <c r="J612" s="11">
        <v>0</v>
      </c>
      <c r="K612" s="11">
        <v>0</v>
      </c>
      <c r="L612" s="11">
        <v>0</v>
      </c>
      <c r="M612" s="11">
        <v>0</v>
      </c>
      <c r="N612" s="11">
        <v>0</v>
      </c>
      <c r="O612" s="11">
        <v>1017181.96617</v>
      </c>
      <c r="P612" s="11">
        <v>0</v>
      </c>
      <c r="Q612" s="11">
        <v>0</v>
      </c>
      <c r="R612" s="11">
        <v>0</v>
      </c>
      <c r="S612" s="11">
        <v>0</v>
      </c>
      <c r="T612" s="15"/>
      <c r="U612" s="16" t="str">
        <f t="shared" si="36"/>
        <v>L19506-GDS Union Gas CAD RGU</v>
      </c>
      <c r="V612" s="15" t="s">
        <v>276</v>
      </c>
      <c r="W612" s="17">
        <f t="shared" si="37"/>
        <v>1017181.96617</v>
      </c>
      <c r="X612" s="17">
        <f t="shared" si="38"/>
        <v>1017181.96617</v>
      </c>
    </row>
    <row r="613" spans="1:24" x14ac:dyDescent="0.25">
      <c r="A613" s="2" t="s">
        <v>4</v>
      </c>
      <c r="B613" s="2" t="s">
        <v>58</v>
      </c>
      <c r="C613" s="11">
        <v>652651.94137999997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  <c r="L613" s="11">
        <v>0</v>
      </c>
      <c r="M613" s="11">
        <v>0</v>
      </c>
      <c r="N613" s="11">
        <v>0</v>
      </c>
      <c r="O613" s="11">
        <v>652651.94137999997</v>
      </c>
      <c r="P613" s="11">
        <v>0</v>
      </c>
      <c r="Q613" s="11">
        <v>0</v>
      </c>
      <c r="R613" s="11">
        <v>0</v>
      </c>
      <c r="S613" s="11">
        <v>0</v>
      </c>
      <c r="T613" s="15"/>
      <c r="U613" s="16" t="str">
        <f t="shared" si="36"/>
        <v>L19506-GDS Union Gas CAD RGU</v>
      </c>
      <c r="V613" s="15" t="s">
        <v>276</v>
      </c>
      <c r="W613" s="17">
        <f t="shared" si="37"/>
        <v>652651.94137999997</v>
      </c>
      <c r="X613" s="17">
        <f t="shared" si="38"/>
        <v>652651.94137999997</v>
      </c>
    </row>
    <row r="614" spans="1:24" x14ac:dyDescent="0.25">
      <c r="A614" s="2" t="s">
        <v>4</v>
      </c>
      <c r="B614" s="2" t="s">
        <v>53</v>
      </c>
      <c r="C614" s="11">
        <v>180557.98517999999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180557.98517999999</v>
      </c>
      <c r="P614" s="11">
        <v>0</v>
      </c>
      <c r="Q614" s="11">
        <v>0</v>
      </c>
      <c r="R614" s="11">
        <v>0</v>
      </c>
      <c r="S614" s="11">
        <v>0</v>
      </c>
      <c r="T614" s="15"/>
      <c r="U614" s="16" t="str">
        <f t="shared" si="36"/>
        <v>L19506-GDS Union Gas CAD RGU</v>
      </c>
      <c r="V614" s="15" t="s">
        <v>276</v>
      </c>
      <c r="W614" s="17">
        <f t="shared" si="37"/>
        <v>180557.98517999999</v>
      </c>
      <c r="X614" s="17">
        <f t="shared" si="38"/>
        <v>180557.98517999999</v>
      </c>
    </row>
    <row r="615" spans="1:24" x14ac:dyDescent="0.25">
      <c r="A615" s="2" t="s">
        <v>4</v>
      </c>
      <c r="B615" s="2" t="s">
        <v>55</v>
      </c>
      <c r="C615" s="11">
        <v>271136.16973000002</v>
      </c>
      <c r="D615" s="11">
        <v>0</v>
      </c>
      <c r="E615" s="11">
        <v>0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271136.16973000002</v>
      </c>
      <c r="P615" s="11">
        <v>0</v>
      </c>
      <c r="Q615" s="11">
        <v>0</v>
      </c>
      <c r="R615" s="11">
        <v>0</v>
      </c>
      <c r="S615" s="11">
        <v>0</v>
      </c>
      <c r="T615" s="15"/>
      <c r="U615" s="16" t="str">
        <f t="shared" si="36"/>
        <v>L19506-GDS Union Gas CAD RGU</v>
      </c>
      <c r="V615" s="15" t="s">
        <v>276</v>
      </c>
      <c r="W615" s="17">
        <f t="shared" si="37"/>
        <v>271136.16973000002</v>
      </c>
      <c r="X615" s="17">
        <f t="shared" si="38"/>
        <v>271136.16973000002</v>
      </c>
    </row>
    <row r="616" spans="1:24" x14ac:dyDescent="0.25">
      <c r="A616" s="2" t="s">
        <v>4</v>
      </c>
      <c r="B616" s="2" t="s">
        <v>79</v>
      </c>
      <c r="C616" s="11">
        <v>209892.03337000002</v>
      </c>
      <c r="D616" s="11">
        <v>0</v>
      </c>
      <c r="E616" s="11">
        <v>0</v>
      </c>
      <c r="F616" s="11">
        <v>0</v>
      </c>
      <c r="G616" s="11">
        <v>0</v>
      </c>
      <c r="H616" s="11">
        <v>0</v>
      </c>
      <c r="I616" s="11">
        <v>0</v>
      </c>
      <c r="J616" s="11">
        <v>0</v>
      </c>
      <c r="K616" s="11">
        <v>0</v>
      </c>
      <c r="L616" s="11">
        <v>0</v>
      </c>
      <c r="M616" s="11">
        <v>0</v>
      </c>
      <c r="N616" s="11">
        <v>0</v>
      </c>
      <c r="O616" s="11">
        <v>209892.03337000002</v>
      </c>
      <c r="P616" s="11">
        <v>0</v>
      </c>
      <c r="Q616" s="11">
        <v>0</v>
      </c>
      <c r="R616" s="11">
        <v>0</v>
      </c>
      <c r="S616" s="11">
        <v>0</v>
      </c>
      <c r="T616" s="15"/>
      <c r="U616" s="16" t="str">
        <f t="shared" si="36"/>
        <v>L19506-GDS Union Gas CAD RGU</v>
      </c>
      <c r="V616" s="15" t="s">
        <v>276</v>
      </c>
      <c r="W616" s="17">
        <f t="shared" si="37"/>
        <v>209892.03337000002</v>
      </c>
      <c r="X616" s="17">
        <f t="shared" si="38"/>
        <v>209892.03337000002</v>
      </c>
    </row>
    <row r="617" spans="1:24" x14ac:dyDescent="0.25">
      <c r="A617" s="2" t="s">
        <v>4</v>
      </c>
      <c r="B617" s="2" t="s">
        <v>54</v>
      </c>
      <c r="C617" s="11">
        <v>93875.369529999996</v>
      </c>
      <c r="D617" s="11">
        <v>0</v>
      </c>
      <c r="E617" s="11">
        <v>0</v>
      </c>
      <c r="F617" s="11">
        <v>0</v>
      </c>
      <c r="G617" s="11">
        <v>0</v>
      </c>
      <c r="H617" s="11">
        <v>0</v>
      </c>
      <c r="I617" s="11">
        <v>0</v>
      </c>
      <c r="J617" s="11">
        <v>0</v>
      </c>
      <c r="K617" s="11">
        <v>0</v>
      </c>
      <c r="L617" s="11">
        <v>0</v>
      </c>
      <c r="M617" s="11">
        <v>0</v>
      </c>
      <c r="N617" s="11">
        <v>0</v>
      </c>
      <c r="O617" s="11">
        <v>93875.369529999996</v>
      </c>
      <c r="P617" s="11">
        <v>0</v>
      </c>
      <c r="Q617" s="11">
        <v>0</v>
      </c>
      <c r="R617" s="11">
        <v>0</v>
      </c>
      <c r="S617" s="11">
        <v>0</v>
      </c>
      <c r="T617" s="15"/>
      <c r="U617" s="16" t="str">
        <f t="shared" si="36"/>
        <v>L19506-GDS Union Gas CAD RGU</v>
      </c>
      <c r="V617" s="15" t="s">
        <v>276</v>
      </c>
      <c r="W617" s="17">
        <f t="shared" si="37"/>
        <v>93875.369529999996</v>
      </c>
      <c r="X617" s="17">
        <f t="shared" si="38"/>
        <v>93875.369529999996</v>
      </c>
    </row>
    <row r="618" spans="1:24" x14ac:dyDescent="0.25">
      <c r="A618" s="2" t="s">
        <v>4</v>
      </c>
      <c r="B618" s="2" t="s">
        <v>46</v>
      </c>
      <c r="C618" s="11">
        <v>248043.78174999999</v>
      </c>
      <c r="D618" s="11">
        <v>0</v>
      </c>
      <c r="E618" s="11">
        <v>0</v>
      </c>
      <c r="F618" s="11">
        <v>0</v>
      </c>
      <c r="G618" s="11">
        <v>0</v>
      </c>
      <c r="H618" s="11">
        <v>0</v>
      </c>
      <c r="I618" s="11">
        <v>0</v>
      </c>
      <c r="J618" s="11">
        <v>0</v>
      </c>
      <c r="K618" s="11">
        <v>0</v>
      </c>
      <c r="L618" s="11">
        <v>0</v>
      </c>
      <c r="M618" s="11">
        <v>0</v>
      </c>
      <c r="N618" s="11">
        <v>0</v>
      </c>
      <c r="O618" s="11">
        <v>248043.78174999999</v>
      </c>
      <c r="P618" s="11">
        <v>0</v>
      </c>
      <c r="Q618" s="11">
        <v>0</v>
      </c>
      <c r="R618" s="11">
        <v>0</v>
      </c>
      <c r="S618" s="11">
        <v>0</v>
      </c>
      <c r="T618" s="15"/>
      <c r="U618" s="16" t="str">
        <f t="shared" si="36"/>
        <v>L19506-GDS Union Gas CAD RGU</v>
      </c>
      <c r="V618" s="15" t="s">
        <v>276</v>
      </c>
      <c r="W618" s="17">
        <f t="shared" si="37"/>
        <v>248043.78174999999</v>
      </c>
      <c r="X618" s="17">
        <f t="shared" si="38"/>
        <v>248043.78174999999</v>
      </c>
    </row>
    <row r="619" spans="1:24" x14ac:dyDescent="0.25">
      <c r="A619" s="2" t="s">
        <v>4</v>
      </c>
      <c r="B619" s="2" t="s">
        <v>67</v>
      </c>
      <c r="C619" s="11">
        <v>324941.41391</v>
      </c>
      <c r="D619" s="11">
        <v>0</v>
      </c>
      <c r="E619" s="11">
        <v>0</v>
      </c>
      <c r="F619" s="11">
        <v>0</v>
      </c>
      <c r="G619" s="11">
        <v>0</v>
      </c>
      <c r="H619" s="11">
        <v>0</v>
      </c>
      <c r="I619" s="11">
        <v>0</v>
      </c>
      <c r="J619" s="11">
        <v>0</v>
      </c>
      <c r="K619" s="11">
        <v>0</v>
      </c>
      <c r="L619" s="11">
        <v>0</v>
      </c>
      <c r="M619" s="11">
        <v>0</v>
      </c>
      <c r="N619" s="11">
        <v>0</v>
      </c>
      <c r="O619" s="11">
        <v>324941.41391</v>
      </c>
      <c r="P619" s="11">
        <v>0</v>
      </c>
      <c r="Q619" s="11">
        <v>0</v>
      </c>
      <c r="R619" s="11">
        <v>0</v>
      </c>
      <c r="S619" s="11">
        <v>0</v>
      </c>
      <c r="T619" s="15"/>
      <c r="U619" s="16" t="str">
        <f t="shared" si="36"/>
        <v>L19506-GDS Union Gas CAD RGU</v>
      </c>
      <c r="V619" s="15" t="s">
        <v>276</v>
      </c>
      <c r="W619" s="17">
        <f t="shared" si="37"/>
        <v>324941.41391</v>
      </c>
      <c r="X619" s="17">
        <f t="shared" si="38"/>
        <v>324941.41391</v>
      </c>
    </row>
    <row r="620" spans="1:24" x14ac:dyDescent="0.25">
      <c r="A620" s="2" t="s">
        <v>4</v>
      </c>
      <c r="B620" s="2" t="s">
        <v>71</v>
      </c>
      <c r="C620" s="11">
        <v>154003.87237</v>
      </c>
      <c r="D620" s="11">
        <v>0</v>
      </c>
      <c r="E620" s="11">
        <v>0</v>
      </c>
      <c r="F620" s="11">
        <v>0</v>
      </c>
      <c r="G620" s="11">
        <v>0</v>
      </c>
      <c r="H620" s="11">
        <v>0</v>
      </c>
      <c r="I620" s="11">
        <v>0</v>
      </c>
      <c r="J620" s="11">
        <v>0</v>
      </c>
      <c r="K620" s="11">
        <v>0</v>
      </c>
      <c r="L620" s="11">
        <v>0</v>
      </c>
      <c r="M620" s="11">
        <v>0</v>
      </c>
      <c r="N620" s="11">
        <v>0</v>
      </c>
      <c r="O620" s="11">
        <v>154003.87237</v>
      </c>
      <c r="P620" s="11">
        <v>0</v>
      </c>
      <c r="Q620" s="11">
        <v>0</v>
      </c>
      <c r="R620" s="11">
        <v>0</v>
      </c>
      <c r="S620" s="11">
        <v>0</v>
      </c>
      <c r="T620" s="15"/>
      <c r="U620" s="16" t="str">
        <f t="shared" si="36"/>
        <v>L19506-GDS Union Gas CAD RGU</v>
      </c>
      <c r="V620" s="15" t="s">
        <v>276</v>
      </c>
      <c r="W620" s="17">
        <f t="shared" si="37"/>
        <v>154003.87237</v>
      </c>
      <c r="X620" s="17">
        <f t="shared" si="38"/>
        <v>154003.87237</v>
      </c>
    </row>
    <row r="621" spans="1:24" x14ac:dyDescent="0.25">
      <c r="A621" s="2" t="s">
        <v>4</v>
      </c>
      <c r="B621" s="2" t="s">
        <v>66</v>
      </c>
      <c r="C621" s="11">
        <v>292074.60230999999</v>
      </c>
      <c r="D621" s="11">
        <v>0</v>
      </c>
      <c r="E621" s="11">
        <v>0</v>
      </c>
      <c r="F621" s="11">
        <v>0</v>
      </c>
      <c r="G621" s="11">
        <v>0</v>
      </c>
      <c r="H621" s="11">
        <v>0</v>
      </c>
      <c r="I621" s="11">
        <v>0</v>
      </c>
      <c r="J621" s="11">
        <v>0</v>
      </c>
      <c r="K621" s="11">
        <v>0</v>
      </c>
      <c r="L621" s="11">
        <v>0</v>
      </c>
      <c r="M621" s="11">
        <v>0</v>
      </c>
      <c r="N621" s="11">
        <v>0</v>
      </c>
      <c r="O621" s="11">
        <v>292074.60230999999</v>
      </c>
      <c r="P621" s="11">
        <v>0</v>
      </c>
      <c r="Q621" s="11">
        <v>0</v>
      </c>
      <c r="R621" s="11">
        <v>0</v>
      </c>
      <c r="S621" s="11">
        <v>0</v>
      </c>
      <c r="T621" s="15"/>
      <c r="U621" s="16" t="str">
        <f t="shared" si="36"/>
        <v>L19506-GDS Union Gas CAD RGU</v>
      </c>
      <c r="V621" s="15" t="s">
        <v>276</v>
      </c>
      <c r="W621" s="17">
        <f t="shared" si="37"/>
        <v>292074.60230999999</v>
      </c>
      <c r="X621" s="17">
        <f t="shared" si="38"/>
        <v>292074.60230999999</v>
      </c>
    </row>
    <row r="622" spans="1:24" x14ac:dyDescent="0.25">
      <c r="A622" s="2" t="s">
        <v>4</v>
      </c>
      <c r="B622" s="2" t="s">
        <v>56</v>
      </c>
      <c r="C622" s="11">
        <v>1984389.3275000001</v>
      </c>
      <c r="D622" s="11">
        <v>0</v>
      </c>
      <c r="E622" s="11">
        <v>0</v>
      </c>
      <c r="F622" s="11">
        <v>0</v>
      </c>
      <c r="G622" s="11">
        <v>0</v>
      </c>
      <c r="H622" s="11">
        <v>0</v>
      </c>
      <c r="I622" s="11">
        <v>0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1984389.3275000001</v>
      </c>
      <c r="P622" s="11">
        <v>0</v>
      </c>
      <c r="Q622" s="11">
        <v>0</v>
      </c>
      <c r="R622" s="11">
        <v>0</v>
      </c>
      <c r="S622" s="11">
        <v>0</v>
      </c>
      <c r="T622" s="15"/>
      <c r="U622" s="16" t="str">
        <f t="shared" si="36"/>
        <v>L19506-GDS Union Gas CAD RGU</v>
      </c>
      <c r="V622" s="15" t="s">
        <v>276</v>
      </c>
      <c r="W622" s="17">
        <f t="shared" si="37"/>
        <v>1984389.3275000001</v>
      </c>
      <c r="X622" s="17">
        <f t="shared" si="38"/>
        <v>1984389.3275000001</v>
      </c>
    </row>
    <row r="623" spans="1:24" x14ac:dyDescent="0.25">
      <c r="A623" s="2" t="s">
        <v>4</v>
      </c>
      <c r="B623" s="2" t="s">
        <v>57</v>
      </c>
      <c r="C623" s="11">
        <v>665809.26006999996</v>
      </c>
      <c r="D623" s="11">
        <v>0</v>
      </c>
      <c r="E623" s="11">
        <v>0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665809.26006999996</v>
      </c>
      <c r="P623" s="11">
        <v>0</v>
      </c>
      <c r="Q623" s="11">
        <v>0</v>
      </c>
      <c r="R623" s="11">
        <v>0</v>
      </c>
      <c r="S623" s="11">
        <v>0</v>
      </c>
      <c r="T623" s="15"/>
      <c r="U623" s="16" t="str">
        <f t="shared" si="36"/>
        <v>L19506-GDS Union Gas CAD RGU</v>
      </c>
      <c r="V623" s="15" t="s">
        <v>276</v>
      </c>
      <c r="W623" s="17">
        <f t="shared" si="37"/>
        <v>665809.26006999996</v>
      </c>
      <c r="X623" s="17">
        <f t="shared" si="38"/>
        <v>665809.26006999996</v>
      </c>
    </row>
    <row r="624" spans="1:24" x14ac:dyDescent="0.25">
      <c r="A624" s="2" t="s">
        <v>4</v>
      </c>
      <c r="B624" s="2" t="s">
        <v>49</v>
      </c>
      <c r="C624" s="11">
        <v>494405.23433000001</v>
      </c>
      <c r="D624" s="11">
        <v>0</v>
      </c>
      <c r="E624" s="11">
        <v>0</v>
      </c>
      <c r="F624" s="11">
        <v>0</v>
      </c>
      <c r="G624" s="11">
        <v>0</v>
      </c>
      <c r="H624" s="11">
        <v>0</v>
      </c>
      <c r="I624" s="11">
        <v>0</v>
      </c>
      <c r="J624" s="11">
        <v>0</v>
      </c>
      <c r="K624" s="11">
        <v>0</v>
      </c>
      <c r="L624" s="11">
        <v>0</v>
      </c>
      <c r="M624" s="11">
        <v>0</v>
      </c>
      <c r="N624" s="11">
        <v>0</v>
      </c>
      <c r="O624" s="11">
        <v>494405.23433000001</v>
      </c>
      <c r="P624" s="11">
        <v>0</v>
      </c>
      <c r="Q624" s="11">
        <v>0</v>
      </c>
      <c r="R624" s="11">
        <v>0</v>
      </c>
      <c r="S624" s="11">
        <v>0</v>
      </c>
      <c r="T624" s="15"/>
      <c r="U624" s="16" t="str">
        <f t="shared" si="36"/>
        <v>L19506-GDS Union Gas CAD RGU</v>
      </c>
      <c r="V624" s="15" t="s">
        <v>276</v>
      </c>
      <c r="W624" s="17">
        <f t="shared" si="37"/>
        <v>494405.23433000001</v>
      </c>
      <c r="X624" s="17">
        <f t="shared" si="38"/>
        <v>494405.23433000001</v>
      </c>
    </row>
    <row r="625" spans="1:24" x14ac:dyDescent="0.25">
      <c r="A625" s="2" t="s">
        <v>4</v>
      </c>
      <c r="B625" s="2" t="s">
        <v>50</v>
      </c>
      <c r="C625" s="11">
        <v>372360.12484</v>
      </c>
      <c r="D625" s="11">
        <v>0</v>
      </c>
      <c r="E625" s="11">
        <v>0</v>
      </c>
      <c r="F625" s="11">
        <v>0</v>
      </c>
      <c r="G625" s="11">
        <v>0</v>
      </c>
      <c r="H625" s="11">
        <v>0</v>
      </c>
      <c r="I625" s="11">
        <v>0</v>
      </c>
      <c r="J625" s="11">
        <v>0</v>
      </c>
      <c r="K625" s="11">
        <v>0</v>
      </c>
      <c r="L625" s="11">
        <v>0</v>
      </c>
      <c r="M625" s="11">
        <v>0</v>
      </c>
      <c r="N625" s="11">
        <v>0</v>
      </c>
      <c r="O625" s="11">
        <v>372360.12484</v>
      </c>
      <c r="P625" s="11">
        <v>0</v>
      </c>
      <c r="Q625" s="11">
        <v>0</v>
      </c>
      <c r="R625" s="11">
        <v>0</v>
      </c>
      <c r="S625" s="11">
        <v>0</v>
      </c>
      <c r="T625" s="15"/>
      <c r="U625" s="16" t="str">
        <f t="shared" si="36"/>
        <v>L19506-GDS Union Gas CAD RGU</v>
      </c>
      <c r="V625" s="15" t="s">
        <v>276</v>
      </c>
      <c r="W625" s="17">
        <f t="shared" si="37"/>
        <v>372360.12484</v>
      </c>
      <c r="X625" s="17">
        <f t="shared" si="38"/>
        <v>372360.12484</v>
      </c>
    </row>
    <row r="626" spans="1:24" x14ac:dyDescent="0.25">
      <c r="A626" s="2" t="s">
        <v>4</v>
      </c>
      <c r="B626" s="2" t="s">
        <v>47</v>
      </c>
      <c r="C626" s="11">
        <v>51769.267820000001</v>
      </c>
      <c r="D626" s="11">
        <v>0</v>
      </c>
      <c r="E626" s="11">
        <v>0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0</v>
      </c>
      <c r="L626" s="11">
        <v>0</v>
      </c>
      <c r="M626" s="11">
        <v>0</v>
      </c>
      <c r="N626" s="11">
        <v>0</v>
      </c>
      <c r="O626" s="11">
        <v>51769.267820000001</v>
      </c>
      <c r="P626" s="11">
        <v>0</v>
      </c>
      <c r="Q626" s="11">
        <v>0</v>
      </c>
      <c r="R626" s="11">
        <v>0</v>
      </c>
      <c r="S626" s="11">
        <v>0</v>
      </c>
      <c r="T626" s="15"/>
      <c r="U626" s="16" t="str">
        <f t="shared" si="36"/>
        <v>L19506-GDS Union Gas CAD RGU</v>
      </c>
      <c r="V626" s="15" t="s">
        <v>276</v>
      </c>
      <c r="W626" s="17">
        <f t="shared" si="37"/>
        <v>51769.267820000001</v>
      </c>
      <c r="X626" s="17">
        <f t="shared" si="38"/>
        <v>51769.267820000001</v>
      </c>
    </row>
    <row r="627" spans="1:24" x14ac:dyDescent="0.25">
      <c r="A627" s="2" t="s">
        <v>4</v>
      </c>
      <c r="B627" s="2" t="s">
        <v>48</v>
      </c>
      <c r="C627" s="11">
        <v>139472.66347</v>
      </c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139472.66347</v>
      </c>
      <c r="P627" s="11">
        <v>0</v>
      </c>
      <c r="Q627" s="11">
        <v>0</v>
      </c>
      <c r="R627" s="11">
        <v>0</v>
      </c>
      <c r="S627" s="11">
        <v>0</v>
      </c>
      <c r="T627" s="15"/>
      <c r="U627" s="16" t="str">
        <f t="shared" si="36"/>
        <v>L19506-GDS Union Gas CAD RGU</v>
      </c>
      <c r="V627" s="15" t="s">
        <v>276</v>
      </c>
      <c r="W627" s="17">
        <f t="shared" si="37"/>
        <v>139472.66347</v>
      </c>
      <c r="X627" s="17">
        <f t="shared" si="38"/>
        <v>139472.66347</v>
      </c>
    </row>
    <row r="628" spans="1:24" x14ac:dyDescent="0.25">
      <c r="A628" s="2" t="s">
        <v>4</v>
      </c>
      <c r="B628" s="2" t="s">
        <v>51</v>
      </c>
      <c r="C628" s="11">
        <v>172112.99064999999</v>
      </c>
      <c r="D628" s="11">
        <v>0</v>
      </c>
      <c r="E628" s="11">
        <v>0</v>
      </c>
      <c r="F628" s="11">
        <v>0</v>
      </c>
      <c r="G628" s="11">
        <v>0</v>
      </c>
      <c r="H628" s="11">
        <v>0</v>
      </c>
      <c r="I628" s="11">
        <v>0</v>
      </c>
      <c r="J628" s="11">
        <v>0</v>
      </c>
      <c r="K628" s="11">
        <v>0</v>
      </c>
      <c r="L628" s="11">
        <v>0</v>
      </c>
      <c r="M628" s="11">
        <v>0</v>
      </c>
      <c r="N628" s="11">
        <v>0</v>
      </c>
      <c r="O628" s="11">
        <v>172112.99064999999</v>
      </c>
      <c r="P628" s="11">
        <v>0</v>
      </c>
      <c r="Q628" s="11">
        <v>0</v>
      </c>
      <c r="R628" s="11">
        <v>0</v>
      </c>
      <c r="S628" s="11">
        <v>0</v>
      </c>
      <c r="T628" s="15"/>
      <c r="U628" s="16" t="str">
        <f t="shared" si="36"/>
        <v>L19506-GDS Union Gas CAD RGU</v>
      </c>
      <c r="V628" s="15" t="s">
        <v>276</v>
      </c>
      <c r="W628" s="17">
        <f t="shared" si="37"/>
        <v>172112.99064999999</v>
      </c>
      <c r="X628" s="17">
        <f t="shared" si="38"/>
        <v>172112.99064999999</v>
      </c>
    </row>
    <row r="629" spans="1:24" x14ac:dyDescent="0.25">
      <c r="A629" s="2" t="s">
        <v>4</v>
      </c>
      <c r="B629" s="2" t="s">
        <v>52</v>
      </c>
      <c r="C629" s="11">
        <v>31683.250740000003</v>
      </c>
      <c r="D629" s="11">
        <v>0</v>
      </c>
      <c r="E629" s="11">
        <v>0</v>
      </c>
      <c r="F629" s="11">
        <v>0</v>
      </c>
      <c r="G629" s="11">
        <v>0</v>
      </c>
      <c r="H629" s="11">
        <v>0</v>
      </c>
      <c r="I629" s="11">
        <v>0</v>
      </c>
      <c r="J629" s="11">
        <v>0</v>
      </c>
      <c r="K629" s="11">
        <v>0</v>
      </c>
      <c r="L629" s="11">
        <v>0</v>
      </c>
      <c r="M629" s="11">
        <v>0</v>
      </c>
      <c r="N629" s="11">
        <v>0</v>
      </c>
      <c r="O629" s="11">
        <v>31683.250740000003</v>
      </c>
      <c r="P629" s="11">
        <v>0</v>
      </c>
      <c r="Q629" s="11">
        <v>0</v>
      </c>
      <c r="R629" s="11">
        <v>0</v>
      </c>
      <c r="S629" s="11">
        <v>0</v>
      </c>
      <c r="T629" s="15"/>
      <c r="U629" s="16" t="str">
        <f t="shared" si="36"/>
        <v>L19506-GDS Union Gas CAD RGU</v>
      </c>
      <c r="V629" s="15" t="s">
        <v>276</v>
      </c>
      <c r="W629" s="17">
        <f t="shared" si="37"/>
        <v>31683.250740000003</v>
      </c>
      <c r="X629" s="17">
        <f t="shared" si="38"/>
        <v>31683.250740000003</v>
      </c>
    </row>
    <row r="630" spans="1:24" x14ac:dyDescent="0.25">
      <c r="A630" s="2" t="s">
        <v>4</v>
      </c>
      <c r="B630" s="2" t="s">
        <v>115</v>
      </c>
      <c r="C630" s="11">
        <v>7756.2885299999998</v>
      </c>
      <c r="D630" s="11">
        <v>0</v>
      </c>
      <c r="E630" s="11">
        <v>0</v>
      </c>
      <c r="F630" s="11">
        <v>0</v>
      </c>
      <c r="G630" s="11">
        <v>0</v>
      </c>
      <c r="H630" s="11">
        <v>0</v>
      </c>
      <c r="I630" s="11">
        <v>0</v>
      </c>
      <c r="J630" s="11">
        <v>0</v>
      </c>
      <c r="K630" s="11">
        <v>0</v>
      </c>
      <c r="L630" s="11">
        <v>0</v>
      </c>
      <c r="M630" s="11">
        <v>0</v>
      </c>
      <c r="N630" s="11">
        <v>0</v>
      </c>
      <c r="O630" s="11">
        <v>7756.2885299999998</v>
      </c>
      <c r="P630" s="11">
        <v>0</v>
      </c>
      <c r="Q630" s="11">
        <v>0</v>
      </c>
      <c r="R630" s="11">
        <v>0</v>
      </c>
      <c r="S630" s="11">
        <v>0</v>
      </c>
      <c r="T630" s="15"/>
      <c r="U630" s="16" t="str">
        <f t="shared" si="36"/>
        <v>L19506-GDS Union Gas CAD RGU</v>
      </c>
      <c r="V630" s="15" t="s">
        <v>276</v>
      </c>
      <c r="W630" s="17">
        <f t="shared" si="37"/>
        <v>7756.2885299999998</v>
      </c>
      <c r="X630" s="17">
        <f t="shared" si="38"/>
        <v>7756.2885299999998</v>
      </c>
    </row>
    <row r="631" spans="1:24" x14ac:dyDescent="0.25">
      <c r="A631" s="2" t="s">
        <v>4</v>
      </c>
      <c r="B631" s="2" t="s">
        <v>68</v>
      </c>
      <c r="C631" s="11">
        <v>86275.628710000005</v>
      </c>
      <c r="D631" s="11">
        <v>0</v>
      </c>
      <c r="E631" s="11">
        <v>0</v>
      </c>
      <c r="F631" s="11">
        <v>0</v>
      </c>
      <c r="G631" s="11">
        <v>0</v>
      </c>
      <c r="H631" s="11">
        <v>0</v>
      </c>
      <c r="I631" s="11">
        <v>0</v>
      </c>
      <c r="J631" s="11">
        <v>0</v>
      </c>
      <c r="K631" s="11">
        <v>0</v>
      </c>
      <c r="L631" s="11">
        <v>0</v>
      </c>
      <c r="M631" s="11">
        <v>0</v>
      </c>
      <c r="N631" s="11">
        <v>0</v>
      </c>
      <c r="O631" s="11">
        <v>86275.628710000005</v>
      </c>
      <c r="P631" s="11">
        <v>0</v>
      </c>
      <c r="Q631" s="11">
        <v>0</v>
      </c>
      <c r="R631" s="11">
        <v>0</v>
      </c>
      <c r="S631" s="11">
        <v>0</v>
      </c>
      <c r="T631" s="15"/>
      <c r="U631" s="16" t="str">
        <f t="shared" si="36"/>
        <v>L19506-GDS Union Gas CAD RGU</v>
      </c>
      <c r="V631" s="15" t="s">
        <v>276</v>
      </c>
      <c r="W631" s="17">
        <f t="shared" si="37"/>
        <v>86275.628710000005</v>
      </c>
      <c r="X631" s="17">
        <f t="shared" si="38"/>
        <v>86275.628710000005</v>
      </c>
    </row>
    <row r="632" spans="1:24" x14ac:dyDescent="0.25">
      <c r="A632" s="2" t="s">
        <v>4</v>
      </c>
      <c r="B632" s="2" t="s">
        <v>69</v>
      </c>
      <c r="C632" s="11">
        <v>134854.77532000002</v>
      </c>
      <c r="D632" s="11">
        <v>0</v>
      </c>
      <c r="E632" s="11">
        <v>0</v>
      </c>
      <c r="F632" s="11">
        <v>0</v>
      </c>
      <c r="G632" s="11">
        <v>0</v>
      </c>
      <c r="H632" s="11">
        <v>0</v>
      </c>
      <c r="I632" s="11">
        <v>0</v>
      </c>
      <c r="J632" s="11">
        <v>0</v>
      </c>
      <c r="K632" s="11">
        <v>0</v>
      </c>
      <c r="L632" s="11">
        <v>0</v>
      </c>
      <c r="M632" s="11">
        <v>0</v>
      </c>
      <c r="N632" s="11">
        <v>0</v>
      </c>
      <c r="O632" s="11">
        <v>134854.77532000002</v>
      </c>
      <c r="P632" s="11">
        <v>0</v>
      </c>
      <c r="Q632" s="11">
        <v>0</v>
      </c>
      <c r="R632" s="11">
        <v>0</v>
      </c>
      <c r="S632" s="11">
        <v>0</v>
      </c>
      <c r="T632" s="15"/>
      <c r="U632" s="16" t="str">
        <f t="shared" si="36"/>
        <v>L19506-GDS Union Gas CAD RGU</v>
      </c>
      <c r="V632" s="15" t="s">
        <v>276</v>
      </c>
      <c r="W632" s="17">
        <f t="shared" si="37"/>
        <v>134854.77532000002</v>
      </c>
      <c r="X632" s="17">
        <f t="shared" si="38"/>
        <v>134854.77532000002</v>
      </c>
    </row>
    <row r="633" spans="1:24" x14ac:dyDescent="0.25">
      <c r="A633" s="2" t="s">
        <v>4</v>
      </c>
      <c r="B633" s="2" t="s">
        <v>70</v>
      </c>
      <c r="C633" s="11">
        <v>86504.443190000005</v>
      </c>
      <c r="D633" s="11">
        <v>0</v>
      </c>
      <c r="E633" s="11">
        <v>0</v>
      </c>
      <c r="F633" s="11">
        <v>0</v>
      </c>
      <c r="G633" s="11">
        <v>0</v>
      </c>
      <c r="H633" s="11">
        <v>0</v>
      </c>
      <c r="I633" s="11">
        <v>0</v>
      </c>
      <c r="J633" s="11">
        <v>0</v>
      </c>
      <c r="K633" s="11">
        <v>0</v>
      </c>
      <c r="L633" s="11">
        <v>0</v>
      </c>
      <c r="M633" s="11">
        <v>0</v>
      </c>
      <c r="N633" s="11">
        <v>0</v>
      </c>
      <c r="O633" s="11">
        <v>86504.443190000005</v>
      </c>
      <c r="P633" s="11">
        <v>0</v>
      </c>
      <c r="Q633" s="11">
        <v>0</v>
      </c>
      <c r="R633" s="11">
        <v>0</v>
      </c>
      <c r="S633" s="11">
        <v>0</v>
      </c>
      <c r="T633" s="15"/>
      <c r="U633" s="16" t="str">
        <f t="shared" si="36"/>
        <v>L19506-GDS Union Gas CAD RGU</v>
      </c>
      <c r="V633" s="15" t="s">
        <v>276</v>
      </c>
      <c r="W633" s="17">
        <f t="shared" si="37"/>
        <v>86504.443190000005</v>
      </c>
      <c r="X633" s="17">
        <f t="shared" si="38"/>
        <v>86504.443190000005</v>
      </c>
    </row>
    <row r="634" spans="1:24" x14ac:dyDescent="0.25">
      <c r="A634" s="2" t="s">
        <v>4</v>
      </c>
      <c r="B634" s="2" t="s">
        <v>72</v>
      </c>
      <c r="C634" s="11">
        <v>204344.29871999999</v>
      </c>
      <c r="D634" s="11">
        <v>0</v>
      </c>
      <c r="E634" s="11">
        <v>0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>
        <v>0</v>
      </c>
      <c r="M634" s="11">
        <v>0</v>
      </c>
      <c r="N634" s="11">
        <v>0</v>
      </c>
      <c r="O634" s="11">
        <v>204344.29871999999</v>
      </c>
      <c r="P634" s="11">
        <v>0</v>
      </c>
      <c r="Q634" s="11">
        <v>0</v>
      </c>
      <c r="R634" s="11">
        <v>0</v>
      </c>
      <c r="S634" s="11">
        <v>0</v>
      </c>
      <c r="T634" s="15"/>
      <c r="U634" s="16" t="str">
        <f t="shared" si="36"/>
        <v>L19506-GDS Union Gas CAD RGU</v>
      </c>
      <c r="V634" s="15" t="s">
        <v>276</v>
      </c>
      <c r="W634" s="17">
        <f t="shared" si="37"/>
        <v>204344.29871999999</v>
      </c>
      <c r="X634" s="17">
        <f t="shared" si="38"/>
        <v>204344.29871999999</v>
      </c>
    </row>
    <row r="635" spans="1:24" x14ac:dyDescent="0.25">
      <c r="A635" s="2" t="s">
        <v>4</v>
      </c>
      <c r="B635" s="2" t="s">
        <v>73</v>
      </c>
      <c r="C635" s="11">
        <v>548710.16747999995</v>
      </c>
      <c r="D635" s="11">
        <v>0</v>
      </c>
      <c r="E635" s="11">
        <v>0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548710.16747999995</v>
      </c>
      <c r="P635" s="11">
        <v>0</v>
      </c>
      <c r="Q635" s="11">
        <v>0</v>
      </c>
      <c r="R635" s="11">
        <v>0</v>
      </c>
      <c r="S635" s="11">
        <v>0</v>
      </c>
      <c r="T635" s="15"/>
      <c r="U635" s="16" t="str">
        <f t="shared" si="36"/>
        <v>L19506-GDS Union Gas CAD RGU</v>
      </c>
      <c r="V635" s="15" t="s">
        <v>276</v>
      </c>
      <c r="W635" s="17">
        <f t="shared" si="37"/>
        <v>548710.16747999995</v>
      </c>
      <c r="X635" s="17">
        <f t="shared" si="38"/>
        <v>548710.16747999995</v>
      </c>
    </row>
    <row r="636" spans="1:24" x14ac:dyDescent="0.25">
      <c r="A636" s="2" t="s">
        <v>4</v>
      </c>
      <c r="B636" s="2" t="s">
        <v>74</v>
      </c>
      <c r="C636" s="11">
        <v>105071.99513</v>
      </c>
      <c r="D636" s="11">
        <v>0</v>
      </c>
      <c r="E636" s="11">
        <v>0</v>
      </c>
      <c r="F636" s="11">
        <v>0</v>
      </c>
      <c r="G636" s="11">
        <v>0</v>
      </c>
      <c r="H636" s="11">
        <v>0</v>
      </c>
      <c r="I636" s="11">
        <v>0</v>
      </c>
      <c r="J636" s="11">
        <v>0</v>
      </c>
      <c r="K636" s="11">
        <v>0</v>
      </c>
      <c r="L636" s="11">
        <v>0</v>
      </c>
      <c r="M636" s="11">
        <v>0</v>
      </c>
      <c r="N636" s="11">
        <v>0</v>
      </c>
      <c r="O636" s="11">
        <v>105071.99513</v>
      </c>
      <c r="P636" s="11">
        <v>0</v>
      </c>
      <c r="Q636" s="11">
        <v>0</v>
      </c>
      <c r="R636" s="11">
        <v>0</v>
      </c>
      <c r="S636" s="11">
        <v>0</v>
      </c>
      <c r="T636" s="15"/>
      <c r="U636" s="16" t="str">
        <f t="shared" si="36"/>
        <v>L19506-GDS Union Gas CAD RGU</v>
      </c>
      <c r="V636" s="15" t="s">
        <v>276</v>
      </c>
      <c r="W636" s="17">
        <f t="shared" si="37"/>
        <v>105071.99513</v>
      </c>
      <c r="X636" s="17">
        <f t="shared" si="38"/>
        <v>105071.99513</v>
      </c>
    </row>
    <row r="637" spans="1:24" x14ac:dyDescent="0.25">
      <c r="A637" s="2" t="s">
        <v>4</v>
      </c>
      <c r="B637" s="2" t="s">
        <v>91</v>
      </c>
      <c r="C637" s="11">
        <v>4418512.7749499995</v>
      </c>
      <c r="D637" s="11">
        <v>0</v>
      </c>
      <c r="E637" s="11">
        <v>0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  <c r="K637" s="11">
        <v>0</v>
      </c>
      <c r="L637" s="11">
        <v>0</v>
      </c>
      <c r="M637" s="11">
        <v>0</v>
      </c>
      <c r="N637" s="11">
        <v>0</v>
      </c>
      <c r="O637" s="11">
        <v>4418512.7749499995</v>
      </c>
      <c r="P637" s="11">
        <v>0</v>
      </c>
      <c r="Q637" s="11">
        <v>0</v>
      </c>
      <c r="R637" s="11">
        <v>0</v>
      </c>
      <c r="S637" s="11">
        <v>0</v>
      </c>
      <c r="T637" s="15"/>
      <c r="U637" s="16" t="str">
        <f t="shared" si="36"/>
        <v>L19506-GDS Union Gas CAD RGU</v>
      </c>
      <c r="V637" s="15" t="s">
        <v>277</v>
      </c>
      <c r="W637" s="17">
        <f t="shared" si="37"/>
        <v>4418512.7749499995</v>
      </c>
      <c r="X637" s="17">
        <f t="shared" si="38"/>
        <v>4418512.7749499995</v>
      </c>
    </row>
    <row r="638" spans="1:24" x14ac:dyDescent="0.25">
      <c r="A638" s="2" t="s">
        <v>4</v>
      </c>
      <c r="B638" s="2" t="s">
        <v>92</v>
      </c>
      <c r="C638" s="11">
        <v>47818.376579999996</v>
      </c>
      <c r="D638" s="11">
        <v>0</v>
      </c>
      <c r="E638" s="11">
        <v>0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  <c r="K638" s="11">
        <v>0</v>
      </c>
      <c r="L638" s="11">
        <v>0</v>
      </c>
      <c r="M638" s="11">
        <v>0</v>
      </c>
      <c r="N638" s="11">
        <v>0</v>
      </c>
      <c r="O638" s="11">
        <v>47818.376579999996</v>
      </c>
      <c r="P638" s="11">
        <v>0</v>
      </c>
      <c r="Q638" s="11">
        <v>0</v>
      </c>
      <c r="R638" s="11">
        <v>0</v>
      </c>
      <c r="S638" s="11">
        <v>0</v>
      </c>
      <c r="T638" s="15"/>
      <c r="U638" s="16" t="str">
        <f t="shared" si="36"/>
        <v>L19506-GDS Union Gas CAD RGU</v>
      </c>
      <c r="V638" s="15" t="s">
        <v>277</v>
      </c>
      <c r="W638" s="17">
        <f t="shared" si="37"/>
        <v>47818.376579999996</v>
      </c>
      <c r="X638" s="17">
        <f t="shared" si="38"/>
        <v>47818.376579999996</v>
      </c>
    </row>
    <row r="639" spans="1:24" x14ac:dyDescent="0.25">
      <c r="A639" s="2" t="s">
        <v>4</v>
      </c>
      <c r="B639" s="2" t="s">
        <v>93</v>
      </c>
      <c r="C639" s="11">
        <v>3218542.5334299998</v>
      </c>
      <c r="D639" s="11">
        <v>0</v>
      </c>
      <c r="E639" s="11">
        <v>0</v>
      </c>
      <c r="F639" s="11">
        <v>0</v>
      </c>
      <c r="G639" s="11">
        <v>0</v>
      </c>
      <c r="H639" s="11">
        <v>0</v>
      </c>
      <c r="I639" s="11">
        <v>0</v>
      </c>
      <c r="J639" s="11">
        <v>0</v>
      </c>
      <c r="K639" s="11">
        <v>0</v>
      </c>
      <c r="L639" s="11">
        <v>0</v>
      </c>
      <c r="M639" s="11">
        <v>0</v>
      </c>
      <c r="N639" s="11">
        <v>0</v>
      </c>
      <c r="O639" s="11">
        <v>3218542.5334299998</v>
      </c>
      <c r="P639" s="11">
        <v>0</v>
      </c>
      <c r="Q639" s="11">
        <v>0</v>
      </c>
      <c r="R639" s="11">
        <v>0</v>
      </c>
      <c r="S639" s="11">
        <v>0</v>
      </c>
      <c r="T639" s="15"/>
      <c r="U639" s="16" t="str">
        <f t="shared" si="36"/>
        <v>L19506-GDS Union Gas CAD RGU</v>
      </c>
      <c r="V639" s="15" t="s">
        <v>277</v>
      </c>
      <c r="W639" s="17">
        <f t="shared" si="37"/>
        <v>3218542.5334299998</v>
      </c>
      <c r="X639" s="17">
        <f t="shared" si="38"/>
        <v>3218542.5334299998</v>
      </c>
    </row>
    <row r="640" spans="1:24" x14ac:dyDescent="0.25">
      <c r="A640" s="2" t="s">
        <v>4</v>
      </c>
      <c r="B640" s="2" t="s">
        <v>89</v>
      </c>
      <c r="C640" s="11">
        <v>1223581.83607</v>
      </c>
      <c r="D640" s="11">
        <v>0</v>
      </c>
      <c r="E640" s="11">
        <v>0</v>
      </c>
      <c r="F640" s="11">
        <v>0</v>
      </c>
      <c r="G640" s="11">
        <v>0</v>
      </c>
      <c r="H640" s="11">
        <v>0</v>
      </c>
      <c r="I640" s="11">
        <v>0</v>
      </c>
      <c r="J640" s="11">
        <v>0</v>
      </c>
      <c r="K640" s="11">
        <v>0</v>
      </c>
      <c r="L640" s="11">
        <v>0</v>
      </c>
      <c r="M640" s="11">
        <v>0</v>
      </c>
      <c r="N640" s="11">
        <v>0</v>
      </c>
      <c r="O640" s="11">
        <v>1223581.83607</v>
      </c>
      <c r="P640" s="11">
        <v>0</v>
      </c>
      <c r="Q640" s="11">
        <v>0</v>
      </c>
      <c r="R640" s="11">
        <v>0</v>
      </c>
      <c r="S640" s="11">
        <v>0</v>
      </c>
      <c r="T640" s="15"/>
      <c r="U640" s="16" t="str">
        <f t="shared" si="36"/>
        <v>L19506-GDS Union Gas CAD RGU</v>
      </c>
      <c r="V640" s="15" t="s">
        <v>277</v>
      </c>
      <c r="W640" s="17">
        <f t="shared" si="37"/>
        <v>1223581.83607</v>
      </c>
      <c r="X640" s="17">
        <f t="shared" si="38"/>
        <v>1223581.83607</v>
      </c>
    </row>
    <row r="641" spans="1:24" x14ac:dyDescent="0.25">
      <c r="A641" s="2" t="s">
        <v>4</v>
      </c>
      <c r="B641" s="2" t="s">
        <v>88</v>
      </c>
      <c r="C641" s="11">
        <v>806948.27740000002</v>
      </c>
      <c r="D641" s="11">
        <v>0</v>
      </c>
      <c r="E641" s="11">
        <v>0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>
        <v>0</v>
      </c>
      <c r="M641" s="11">
        <v>0</v>
      </c>
      <c r="N641" s="11">
        <v>0</v>
      </c>
      <c r="O641" s="11">
        <v>806948.27740000002</v>
      </c>
      <c r="P641" s="11">
        <v>0</v>
      </c>
      <c r="Q641" s="11">
        <v>0</v>
      </c>
      <c r="R641" s="11">
        <v>0</v>
      </c>
      <c r="S641" s="11">
        <v>0</v>
      </c>
      <c r="T641" s="15"/>
      <c r="U641" s="16" t="str">
        <f t="shared" si="36"/>
        <v>L19506-GDS Union Gas CAD RGU</v>
      </c>
      <c r="V641" s="15" t="s">
        <v>277</v>
      </c>
      <c r="W641" s="17">
        <f t="shared" si="37"/>
        <v>806948.27740000002</v>
      </c>
      <c r="X641" s="17">
        <f t="shared" si="38"/>
        <v>806948.27740000002</v>
      </c>
    </row>
    <row r="642" spans="1:24" x14ac:dyDescent="0.25">
      <c r="A642" s="2" t="s">
        <v>4</v>
      </c>
      <c r="B642" s="2" t="s">
        <v>87</v>
      </c>
      <c r="C642" s="11">
        <v>1660480.2844399998</v>
      </c>
      <c r="D642" s="11">
        <v>0</v>
      </c>
      <c r="E642" s="11">
        <v>0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0</v>
      </c>
      <c r="L642" s="11">
        <v>0</v>
      </c>
      <c r="M642" s="11">
        <v>0</v>
      </c>
      <c r="N642" s="11">
        <v>0</v>
      </c>
      <c r="O642" s="11">
        <v>1660480.2844399998</v>
      </c>
      <c r="P642" s="11">
        <v>0</v>
      </c>
      <c r="Q642" s="11">
        <v>0</v>
      </c>
      <c r="R642" s="11">
        <v>0</v>
      </c>
      <c r="S642" s="11">
        <v>0</v>
      </c>
      <c r="T642" s="15"/>
      <c r="U642" s="16" t="str">
        <f t="shared" si="36"/>
        <v>L19506-GDS Union Gas CAD RGU</v>
      </c>
      <c r="V642" s="15" t="s">
        <v>277</v>
      </c>
      <c r="W642" s="17">
        <f t="shared" si="37"/>
        <v>1660480.2844399998</v>
      </c>
      <c r="X642" s="17">
        <f t="shared" si="38"/>
        <v>1660480.2844399998</v>
      </c>
    </row>
    <row r="643" spans="1:24" x14ac:dyDescent="0.25">
      <c r="A643" s="2" t="s">
        <v>4</v>
      </c>
      <c r="B643" s="2" t="s">
        <v>85</v>
      </c>
      <c r="C643" s="11">
        <v>2169847.6118799997</v>
      </c>
      <c r="D643" s="11">
        <v>0</v>
      </c>
      <c r="E643" s="11">
        <v>0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2169847.6118799997</v>
      </c>
      <c r="P643" s="11">
        <v>0</v>
      </c>
      <c r="Q643" s="11">
        <v>0</v>
      </c>
      <c r="R643" s="11">
        <v>0</v>
      </c>
      <c r="S643" s="11">
        <v>0</v>
      </c>
      <c r="T643" s="15"/>
      <c r="U643" s="16" t="str">
        <f t="shared" si="36"/>
        <v>L19506-GDS Union Gas CAD RGU</v>
      </c>
      <c r="V643" s="15" t="s">
        <v>277</v>
      </c>
      <c r="W643" s="17">
        <f t="shared" si="37"/>
        <v>2169847.6118799997</v>
      </c>
      <c r="X643" s="17">
        <f t="shared" si="38"/>
        <v>2169847.6118799997</v>
      </c>
    </row>
    <row r="644" spans="1:24" x14ac:dyDescent="0.25">
      <c r="A644" s="2" t="s">
        <v>4</v>
      </c>
      <c r="B644" s="2" t="s">
        <v>94</v>
      </c>
      <c r="C644" s="11">
        <v>166020.28651000001</v>
      </c>
      <c r="D644" s="11">
        <v>0</v>
      </c>
      <c r="E644" s="11">
        <v>0</v>
      </c>
      <c r="F644" s="11">
        <v>0</v>
      </c>
      <c r="G644" s="11">
        <v>0</v>
      </c>
      <c r="H644" s="11">
        <v>0</v>
      </c>
      <c r="I644" s="11">
        <v>0</v>
      </c>
      <c r="J644" s="11">
        <v>0</v>
      </c>
      <c r="K644" s="11">
        <v>0</v>
      </c>
      <c r="L644" s="11">
        <v>0</v>
      </c>
      <c r="M644" s="11">
        <v>0</v>
      </c>
      <c r="N644" s="11">
        <v>0</v>
      </c>
      <c r="O644" s="11">
        <v>166020.28651000001</v>
      </c>
      <c r="P644" s="11">
        <v>0</v>
      </c>
      <c r="Q644" s="11">
        <v>0</v>
      </c>
      <c r="R644" s="11">
        <v>0</v>
      </c>
      <c r="S644" s="11">
        <v>0</v>
      </c>
      <c r="T644" s="15"/>
      <c r="U644" s="16" t="str">
        <f t="shared" si="36"/>
        <v>L19506-GDS Union Gas CAD RGU</v>
      </c>
      <c r="V644" s="15" t="s">
        <v>277</v>
      </c>
      <c r="W644" s="17">
        <f t="shared" si="37"/>
        <v>166020.28651000001</v>
      </c>
      <c r="X644" s="17">
        <f t="shared" si="38"/>
        <v>166020.28651000001</v>
      </c>
    </row>
    <row r="645" spans="1:24" x14ac:dyDescent="0.25">
      <c r="A645" s="2" t="s">
        <v>4</v>
      </c>
      <c r="B645" s="2" t="s">
        <v>84</v>
      </c>
      <c r="C645" s="11">
        <v>1070089.28843</v>
      </c>
      <c r="D645" s="11">
        <v>0</v>
      </c>
      <c r="E645" s="11">
        <v>0</v>
      </c>
      <c r="F645" s="11">
        <v>0</v>
      </c>
      <c r="G645" s="11">
        <v>0</v>
      </c>
      <c r="H645" s="11">
        <v>0</v>
      </c>
      <c r="I645" s="11">
        <v>0</v>
      </c>
      <c r="J645" s="11">
        <v>0</v>
      </c>
      <c r="K645" s="11">
        <v>0</v>
      </c>
      <c r="L645" s="11">
        <v>0</v>
      </c>
      <c r="M645" s="11">
        <v>0</v>
      </c>
      <c r="N645" s="11">
        <v>0</v>
      </c>
      <c r="O645" s="11">
        <v>1070089.28843</v>
      </c>
      <c r="P645" s="11">
        <v>0</v>
      </c>
      <c r="Q645" s="11">
        <v>0</v>
      </c>
      <c r="R645" s="11">
        <v>0</v>
      </c>
      <c r="S645" s="11">
        <v>0</v>
      </c>
      <c r="T645" s="15"/>
      <c r="U645" s="16" t="str">
        <f t="shared" si="36"/>
        <v>L19506-GDS Union Gas CAD RGU</v>
      </c>
      <c r="V645" s="15" t="s">
        <v>277</v>
      </c>
      <c r="W645" s="17">
        <f t="shared" si="37"/>
        <v>1070089.28843</v>
      </c>
      <c r="X645" s="17">
        <f t="shared" si="38"/>
        <v>1070089.28843</v>
      </c>
    </row>
    <row r="646" spans="1:24" x14ac:dyDescent="0.25">
      <c r="A646" s="2" t="s">
        <v>4</v>
      </c>
      <c r="B646" s="2" t="s">
        <v>80</v>
      </c>
      <c r="C646" s="11">
        <v>102236.59776999999</v>
      </c>
      <c r="D646" s="11">
        <v>0</v>
      </c>
      <c r="E646" s="11">
        <v>0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102236.59776999999</v>
      </c>
      <c r="P646" s="11">
        <v>0</v>
      </c>
      <c r="Q646" s="11">
        <v>0</v>
      </c>
      <c r="R646" s="11">
        <v>0</v>
      </c>
      <c r="S646" s="11">
        <v>0</v>
      </c>
      <c r="T646" s="15"/>
      <c r="U646" s="16" t="str">
        <f t="shared" si="36"/>
        <v>L19506-GDS Union Gas CAD RGU</v>
      </c>
      <c r="V646" s="15" t="s">
        <v>277</v>
      </c>
      <c r="W646" s="17">
        <f t="shared" si="37"/>
        <v>102236.59776999999</v>
      </c>
      <c r="X646" s="17">
        <f t="shared" si="38"/>
        <v>102236.59776999999</v>
      </c>
    </row>
    <row r="647" spans="1:24" x14ac:dyDescent="0.25">
      <c r="A647" s="2" t="s">
        <v>4</v>
      </c>
      <c r="B647" s="2" t="s">
        <v>81</v>
      </c>
      <c r="C647" s="11">
        <v>142386.58497000005</v>
      </c>
      <c r="D647" s="11">
        <v>0</v>
      </c>
      <c r="E647" s="11">
        <v>0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142386.58497000005</v>
      </c>
      <c r="P647" s="11">
        <v>0</v>
      </c>
      <c r="Q647" s="11">
        <v>0</v>
      </c>
      <c r="R647" s="11">
        <v>0</v>
      </c>
      <c r="S647" s="11">
        <v>0</v>
      </c>
      <c r="T647" s="15"/>
      <c r="U647" s="16" t="str">
        <f t="shared" si="36"/>
        <v>L19506-GDS Union Gas CAD RGU</v>
      </c>
      <c r="V647" s="15" t="s">
        <v>277</v>
      </c>
      <c r="W647" s="17">
        <f t="shared" si="37"/>
        <v>142386.58497000005</v>
      </c>
      <c r="X647" s="17">
        <f t="shared" si="38"/>
        <v>142386.58497000005</v>
      </c>
    </row>
    <row r="648" spans="1:24" x14ac:dyDescent="0.25">
      <c r="A648" s="2" t="s">
        <v>4</v>
      </c>
      <c r="B648" s="2" t="s">
        <v>83</v>
      </c>
      <c r="C648" s="11">
        <v>116006.95236</v>
      </c>
      <c r="D648" s="11">
        <v>0</v>
      </c>
      <c r="E648" s="11">
        <v>0</v>
      </c>
      <c r="F648" s="11">
        <v>0</v>
      </c>
      <c r="G648" s="11">
        <v>0</v>
      </c>
      <c r="H648" s="11">
        <v>0</v>
      </c>
      <c r="I648" s="11">
        <v>0</v>
      </c>
      <c r="J648" s="11">
        <v>0</v>
      </c>
      <c r="K648" s="11">
        <v>0</v>
      </c>
      <c r="L648" s="11">
        <v>0</v>
      </c>
      <c r="M648" s="11">
        <v>0</v>
      </c>
      <c r="N648" s="11">
        <v>0</v>
      </c>
      <c r="O648" s="11">
        <v>116006.95236</v>
      </c>
      <c r="P648" s="11">
        <v>0</v>
      </c>
      <c r="Q648" s="11">
        <v>0</v>
      </c>
      <c r="R648" s="11">
        <v>0</v>
      </c>
      <c r="S648" s="11">
        <v>0</v>
      </c>
      <c r="T648" s="15"/>
      <c r="U648" s="16" t="str">
        <f t="shared" si="36"/>
        <v>L19506-GDS Union Gas CAD RGU</v>
      </c>
      <c r="V648" s="15" t="s">
        <v>277</v>
      </c>
      <c r="W648" s="17">
        <f t="shared" si="37"/>
        <v>116006.95236</v>
      </c>
      <c r="X648" s="17">
        <f t="shared" si="38"/>
        <v>116006.95236</v>
      </c>
    </row>
    <row r="649" spans="1:24" x14ac:dyDescent="0.25">
      <c r="A649" s="2" t="s">
        <v>4</v>
      </c>
      <c r="B649" s="2" t="s">
        <v>82</v>
      </c>
      <c r="C649" s="11">
        <v>292672.84172999999</v>
      </c>
      <c r="D649" s="11">
        <v>0</v>
      </c>
      <c r="E649" s="11">
        <v>0</v>
      </c>
      <c r="F649" s="11">
        <v>0</v>
      </c>
      <c r="G649" s="11">
        <v>0</v>
      </c>
      <c r="H649" s="11">
        <v>0</v>
      </c>
      <c r="I649" s="11">
        <v>0</v>
      </c>
      <c r="J649" s="11">
        <v>0</v>
      </c>
      <c r="K649" s="11">
        <v>0</v>
      </c>
      <c r="L649" s="11">
        <v>0</v>
      </c>
      <c r="M649" s="11">
        <v>0</v>
      </c>
      <c r="N649" s="11">
        <v>0</v>
      </c>
      <c r="O649" s="11">
        <v>292672.84172999999</v>
      </c>
      <c r="P649" s="11">
        <v>0</v>
      </c>
      <c r="Q649" s="11">
        <v>0</v>
      </c>
      <c r="R649" s="11">
        <v>0</v>
      </c>
      <c r="S649" s="11">
        <v>0</v>
      </c>
      <c r="T649" s="15"/>
      <c r="U649" s="16" t="str">
        <f t="shared" si="36"/>
        <v>L19506-GDS Union Gas CAD RGU</v>
      </c>
      <c r="V649" s="15" t="s">
        <v>277</v>
      </c>
      <c r="W649" s="17">
        <f t="shared" si="37"/>
        <v>292672.84172999999</v>
      </c>
      <c r="X649" s="17">
        <f t="shared" si="38"/>
        <v>292672.84172999999</v>
      </c>
    </row>
    <row r="650" spans="1:24" x14ac:dyDescent="0.25">
      <c r="A650" s="2" t="s">
        <v>4</v>
      </c>
      <c r="B650" s="2" t="s">
        <v>90</v>
      </c>
      <c r="C650" s="11">
        <v>2241308.8760500001</v>
      </c>
      <c r="D650" s="11">
        <v>0</v>
      </c>
      <c r="E650" s="11">
        <v>0</v>
      </c>
      <c r="F650" s="11">
        <v>0</v>
      </c>
      <c r="G650" s="11">
        <v>0</v>
      </c>
      <c r="H650" s="11">
        <v>0</v>
      </c>
      <c r="I650" s="11">
        <v>0</v>
      </c>
      <c r="J650" s="11">
        <v>0</v>
      </c>
      <c r="K650" s="11">
        <v>0</v>
      </c>
      <c r="L650" s="11">
        <v>0</v>
      </c>
      <c r="M650" s="11">
        <v>0</v>
      </c>
      <c r="N650" s="11">
        <v>0</v>
      </c>
      <c r="O650" s="11">
        <v>2241308.8760500001</v>
      </c>
      <c r="P650" s="11">
        <v>0</v>
      </c>
      <c r="Q650" s="11">
        <v>0</v>
      </c>
      <c r="R650" s="11">
        <v>0</v>
      </c>
      <c r="S650" s="11">
        <v>0</v>
      </c>
      <c r="T650" s="15"/>
      <c r="U650" s="16" t="str">
        <f t="shared" ref="U650:U713" si="39">A650</f>
        <v>L19506-GDS Union Gas CAD RGU</v>
      </c>
      <c r="V650" s="15" t="s">
        <v>277</v>
      </c>
      <c r="W650" s="17">
        <f t="shared" ref="W650:W713" si="40">SUM(C650:N650)</f>
        <v>2241308.8760500001</v>
      </c>
      <c r="X650" s="17">
        <f t="shared" ref="X650:X713" si="41">SUM(O650:S650)</f>
        <v>2241308.8760500001</v>
      </c>
    </row>
    <row r="651" spans="1:24" x14ac:dyDescent="0.25">
      <c r="A651" s="2" t="s">
        <v>4</v>
      </c>
      <c r="B651" s="2" t="s">
        <v>86</v>
      </c>
      <c r="C651" s="11">
        <v>122501.34376</v>
      </c>
      <c r="D651" s="11">
        <v>0</v>
      </c>
      <c r="E651" s="11">
        <v>0</v>
      </c>
      <c r="F651" s="11">
        <v>0</v>
      </c>
      <c r="G651" s="11">
        <v>0</v>
      </c>
      <c r="H651" s="11">
        <v>0</v>
      </c>
      <c r="I651" s="11">
        <v>0</v>
      </c>
      <c r="J651" s="11">
        <v>0</v>
      </c>
      <c r="K651" s="11">
        <v>0</v>
      </c>
      <c r="L651" s="11">
        <v>0</v>
      </c>
      <c r="M651" s="11">
        <v>0</v>
      </c>
      <c r="N651" s="11">
        <v>0</v>
      </c>
      <c r="O651" s="11">
        <v>122501.34376</v>
      </c>
      <c r="P651" s="11">
        <v>0</v>
      </c>
      <c r="Q651" s="11">
        <v>0</v>
      </c>
      <c r="R651" s="11">
        <v>0</v>
      </c>
      <c r="S651" s="11">
        <v>0</v>
      </c>
      <c r="T651" s="15"/>
      <c r="U651" s="16" t="str">
        <f t="shared" si="39"/>
        <v>L19506-GDS Union Gas CAD RGU</v>
      </c>
      <c r="V651" s="15" t="s">
        <v>277</v>
      </c>
      <c r="W651" s="17">
        <f t="shared" si="40"/>
        <v>122501.34376</v>
      </c>
      <c r="X651" s="17">
        <f t="shared" si="41"/>
        <v>122501.34376</v>
      </c>
    </row>
    <row r="652" spans="1:24" x14ac:dyDescent="0.25">
      <c r="A652" s="2" t="s">
        <v>4</v>
      </c>
      <c r="B652" s="2" t="s">
        <v>120</v>
      </c>
      <c r="C652" s="11">
        <v>158376.70253000001</v>
      </c>
      <c r="D652" s="11">
        <v>0</v>
      </c>
      <c r="E652" s="11">
        <v>0</v>
      </c>
      <c r="F652" s="11">
        <v>0</v>
      </c>
      <c r="G652" s="11">
        <v>0</v>
      </c>
      <c r="H652" s="11">
        <v>0</v>
      </c>
      <c r="I652" s="11">
        <v>0</v>
      </c>
      <c r="J652" s="11">
        <v>0</v>
      </c>
      <c r="K652" s="11">
        <v>0</v>
      </c>
      <c r="L652" s="11">
        <v>0</v>
      </c>
      <c r="M652" s="11">
        <v>0</v>
      </c>
      <c r="N652" s="11">
        <v>0</v>
      </c>
      <c r="O652" s="11">
        <v>158376.70253000001</v>
      </c>
      <c r="P652" s="11">
        <v>0</v>
      </c>
      <c r="Q652" s="11">
        <v>0</v>
      </c>
      <c r="R652" s="11">
        <v>0</v>
      </c>
      <c r="S652" s="11">
        <v>0</v>
      </c>
      <c r="T652" s="15"/>
      <c r="U652" s="16" t="str">
        <f t="shared" si="39"/>
        <v>L19506-GDS Union Gas CAD RGU</v>
      </c>
      <c r="V652" s="15" t="s">
        <v>278</v>
      </c>
      <c r="W652" s="17">
        <f t="shared" si="40"/>
        <v>158376.70253000001</v>
      </c>
      <c r="X652" s="17">
        <f t="shared" si="41"/>
        <v>158376.70253000001</v>
      </c>
    </row>
    <row r="653" spans="1:24" x14ac:dyDescent="0.25">
      <c r="A653" s="2" t="s">
        <v>4</v>
      </c>
      <c r="B653" s="2" t="s">
        <v>121</v>
      </c>
      <c r="C653" s="11">
        <v>101425.10962</v>
      </c>
      <c r="D653" s="11">
        <v>0</v>
      </c>
      <c r="E653" s="11">
        <v>0</v>
      </c>
      <c r="F653" s="11">
        <v>0</v>
      </c>
      <c r="G653" s="11">
        <v>0</v>
      </c>
      <c r="H653" s="11">
        <v>0</v>
      </c>
      <c r="I653" s="11">
        <v>0</v>
      </c>
      <c r="J653" s="11">
        <v>0</v>
      </c>
      <c r="K653" s="11">
        <v>0</v>
      </c>
      <c r="L653" s="11">
        <v>0</v>
      </c>
      <c r="M653" s="11">
        <v>0</v>
      </c>
      <c r="N653" s="11">
        <v>0</v>
      </c>
      <c r="O653" s="11">
        <v>101425.10962</v>
      </c>
      <c r="P653" s="11">
        <v>0</v>
      </c>
      <c r="Q653" s="11">
        <v>0</v>
      </c>
      <c r="R653" s="11">
        <v>0</v>
      </c>
      <c r="S653" s="11">
        <v>0</v>
      </c>
      <c r="T653" s="15"/>
      <c r="U653" s="16" t="str">
        <f t="shared" si="39"/>
        <v>L19506-GDS Union Gas CAD RGU</v>
      </c>
      <c r="V653" s="15" t="s">
        <v>278</v>
      </c>
      <c r="W653" s="17">
        <f t="shared" si="40"/>
        <v>101425.10962</v>
      </c>
      <c r="X653" s="17">
        <f t="shared" si="41"/>
        <v>101425.10962</v>
      </c>
    </row>
    <row r="654" spans="1:24" x14ac:dyDescent="0.25">
      <c r="A654" s="2" t="s">
        <v>4</v>
      </c>
      <c r="B654" s="2" t="s">
        <v>122</v>
      </c>
      <c r="C654" s="11">
        <v>203160.70493000001</v>
      </c>
      <c r="D654" s="11">
        <v>0</v>
      </c>
      <c r="E654" s="11">
        <v>0</v>
      </c>
      <c r="F654" s="11">
        <v>0</v>
      </c>
      <c r="G654" s="11">
        <v>0</v>
      </c>
      <c r="H654" s="11">
        <v>0</v>
      </c>
      <c r="I654" s="11">
        <v>0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1">
        <v>203160.70493000001</v>
      </c>
      <c r="P654" s="11">
        <v>0</v>
      </c>
      <c r="Q654" s="11">
        <v>0</v>
      </c>
      <c r="R654" s="11">
        <v>0</v>
      </c>
      <c r="S654" s="11">
        <v>0</v>
      </c>
      <c r="T654" s="15"/>
      <c r="U654" s="16" t="str">
        <f t="shared" si="39"/>
        <v>L19506-GDS Union Gas CAD RGU</v>
      </c>
      <c r="V654" s="15" t="s">
        <v>278</v>
      </c>
      <c r="W654" s="17">
        <f t="shared" si="40"/>
        <v>203160.70493000001</v>
      </c>
      <c r="X654" s="17">
        <f t="shared" si="41"/>
        <v>203160.70493000001</v>
      </c>
    </row>
    <row r="655" spans="1:24" x14ac:dyDescent="0.25">
      <c r="A655" s="2" t="s">
        <v>4</v>
      </c>
      <c r="B655" s="2" t="s">
        <v>123</v>
      </c>
      <c r="C655" s="11">
        <v>71756.530289999995</v>
      </c>
      <c r="D655" s="11">
        <v>0</v>
      </c>
      <c r="E655" s="11">
        <v>0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71756.530289999995</v>
      </c>
      <c r="P655" s="11">
        <v>0</v>
      </c>
      <c r="Q655" s="11">
        <v>0</v>
      </c>
      <c r="R655" s="11">
        <v>0</v>
      </c>
      <c r="S655" s="11">
        <v>0</v>
      </c>
      <c r="T655" s="15"/>
      <c r="U655" s="16" t="str">
        <f t="shared" si="39"/>
        <v>L19506-GDS Union Gas CAD RGU</v>
      </c>
      <c r="V655" s="15" t="s">
        <v>278</v>
      </c>
      <c r="W655" s="17">
        <f t="shared" si="40"/>
        <v>71756.530289999995</v>
      </c>
      <c r="X655" s="17">
        <f t="shared" si="41"/>
        <v>71756.530289999995</v>
      </c>
    </row>
    <row r="656" spans="1:24" x14ac:dyDescent="0.25">
      <c r="A656" s="2" t="s">
        <v>4</v>
      </c>
      <c r="B656" s="2" t="s">
        <v>124</v>
      </c>
      <c r="C656" s="11">
        <v>752711.21620999998</v>
      </c>
      <c r="D656" s="11">
        <v>0</v>
      </c>
      <c r="E656" s="11">
        <v>0</v>
      </c>
      <c r="F656" s="11">
        <v>0</v>
      </c>
      <c r="G656" s="11">
        <v>0</v>
      </c>
      <c r="H656" s="11">
        <v>0</v>
      </c>
      <c r="I656" s="11">
        <v>0</v>
      </c>
      <c r="J656" s="11">
        <v>0</v>
      </c>
      <c r="K656" s="11">
        <v>0</v>
      </c>
      <c r="L656" s="11">
        <v>0</v>
      </c>
      <c r="M656" s="11">
        <v>0</v>
      </c>
      <c r="N656" s="11">
        <v>0</v>
      </c>
      <c r="O656" s="11">
        <v>752711.21620999998</v>
      </c>
      <c r="P656" s="11">
        <v>0</v>
      </c>
      <c r="Q656" s="11">
        <v>0</v>
      </c>
      <c r="R656" s="11">
        <v>0</v>
      </c>
      <c r="S656" s="11">
        <v>0</v>
      </c>
      <c r="T656" s="15"/>
      <c r="U656" s="16" t="str">
        <f t="shared" si="39"/>
        <v>L19506-GDS Union Gas CAD RGU</v>
      </c>
      <c r="V656" s="15" t="s">
        <v>278</v>
      </c>
      <c r="W656" s="17">
        <f t="shared" si="40"/>
        <v>752711.21620999998</v>
      </c>
      <c r="X656" s="17">
        <f t="shared" si="41"/>
        <v>752711.21620999998</v>
      </c>
    </row>
    <row r="657" spans="1:24" x14ac:dyDescent="0.25">
      <c r="A657" s="2" t="s">
        <v>4</v>
      </c>
      <c r="B657" s="2" t="s">
        <v>125</v>
      </c>
      <c r="C657" s="11">
        <v>447985.97154</v>
      </c>
      <c r="D657" s="11">
        <v>0</v>
      </c>
      <c r="E657" s="11">
        <v>0</v>
      </c>
      <c r="F657" s="11">
        <v>0</v>
      </c>
      <c r="G657" s="11">
        <v>0</v>
      </c>
      <c r="H657" s="11">
        <v>0</v>
      </c>
      <c r="I657" s="11">
        <v>0</v>
      </c>
      <c r="J657" s="11">
        <v>0</v>
      </c>
      <c r="K657" s="11">
        <v>0</v>
      </c>
      <c r="L657" s="11">
        <v>0</v>
      </c>
      <c r="M657" s="11">
        <v>0</v>
      </c>
      <c r="N657" s="11">
        <v>0</v>
      </c>
      <c r="O657" s="11">
        <v>271985.97154</v>
      </c>
      <c r="P657" s="11">
        <v>0</v>
      </c>
      <c r="Q657" s="11">
        <v>0</v>
      </c>
      <c r="R657" s="11">
        <v>0</v>
      </c>
      <c r="S657" s="11">
        <v>0</v>
      </c>
      <c r="T657" s="15"/>
      <c r="U657" s="16" t="str">
        <f t="shared" si="39"/>
        <v>L19506-GDS Union Gas CAD RGU</v>
      </c>
      <c r="V657" s="15" t="s">
        <v>278</v>
      </c>
      <c r="W657" s="17">
        <f t="shared" si="40"/>
        <v>447985.97154</v>
      </c>
      <c r="X657" s="17">
        <f t="shared" si="41"/>
        <v>271985.97154</v>
      </c>
    </row>
    <row r="658" spans="1:24" x14ac:dyDescent="0.25">
      <c r="A658" s="2" t="s">
        <v>4</v>
      </c>
      <c r="B658" s="2" t="s">
        <v>126</v>
      </c>
      <c r="C658" s="11">
        <v>128275.76511000001</v>
      </c>
      <c r="D658" s="11">
        <v>0</v>
      </c>
      <c r="E658" s="11">
        <v>0</v>
      </c>
      <c r="F658" s="11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128275.76511000001</v>
      </c>
      <c r="P658" s="11">
        <v>0</v>
      </c>
      <c r="Q658" s="11">
        <v>0</v>
      </c>
      <c r="R658" s="11">
        <v>0</v>
      </c>
      <c r="S658" s="11">
        <v>0</v>
      </c>
      <c r="T658" s="15"/>
      <c r="U658" s="16" t="str">
        <f t="shared" si="39"/>
        <v>L19506-GDS Union Gas CAD RGU</v>
      </c>
      <c r="V658" s="15" t="s">
        <v>278</v>
      </c>
      <c r="W658" s="17">
        <f t="shared" si="40"/>
        <v>128275.76511000001</v>
      </c>
      <c r="X658" s="17">
        <f t="shared" si="41"/>
        <v>128275.76511000001</v>
      </c>
    </row>
    <row r="659" spans="1:24" x14ac:dyDescent="0.25">
      <c r="A659" s="2" t="s">
        <v>4</v>
      </c>
      <c r="B659" s="2" t="s">
        <v>127</v>
      </c>
      <c r="C659" s="11">
        <v>169544.64947</v>
      </c>
      <c r="D659" s="11">
        <v>0</v>
      </c>
      <c r="E659" s="11">
        <v>0</v>
      </c>
      <c r="F659" s="11">
        <v>0</v>
      </c>
      <c r="G659" s="11">
        <v>0</v>
      </c>
      <c r="H659" s="11">
        <v>0</v>
      </c>
      <c r="I659" s="11">
        <v>0</v>
      </c>
      <c r="J659" s="11">
        <v>0</v>
      </c>
      <c r="K659" s="11">
        <v>0</v>
      </c>
      <c r="L659" s="11">
        <v>0</v>
      </c>
      <c r="M659" s="11">
        <v>0</v>
      </c>
      <c r="N659" s="11">
        <v>0</v>
      </c>
      <c r="O659" s="11">
        <v>169544.64947</v>
      </c>
      <c r="P659" s="11">
        <v>0</v>
      </c>
      <c r="Q659" s="11">
        <v>0</v>
      </c>
      <c r="R659" s="11">
        <v>0</v>
      </c>
      <c r="S659" s="11">
        <v>0</v>
      </c>
      <c r="T659" s="15"/>
      <c r="U659" s="16" t="str">
        <f t="shared" si="39"/>
        <v>L19506-GDS Union Gas CAD RGU</v>
      </c>
      <c r="V659" s="15" t="s">
        <v>278</v>
      </c>
      <c r="W659" s="17">
        <f t="shared" si="40"/>
        <v>169544.64947</v>
      </c>
      <c r="X659" s="17">
        <f t="shared" si="41"/>
        <v>169544.64947</v>
      </c>
    </row>
    <row r="660" spans="1:24" x14ac:dyDescent="0.25">
      <c r="A660" s="2" t="s">
        <v>4</v>
      </c>
      <c r="B660" s="2" t="s">
        <v>128</v>
      </c>
      <c r="C660" s="11">
        <v>105394.96861</v>
      </c>
      <c r="D660" s="11">
        <v>0</v>
      </c>
      <c r="E660" s="11">
        <v>0</v>
      </c>
      <c r="F660" s="11">
        <v>0</v>
      </c>
      <c r="G660" s="11">
        <v>0</v>
      </c>
      <c r="H660" s="11">
        <v>0</v>
      </c>
      <c r="I660" s="11">
        <v>0</v>
      </c>
      <c r="J660" s="11">
        <v>0</v>
      </c>
      <c r="K660" s="11">
        <v>0</v>
      </c>
      <c r="L660" s="11">
        <v>0</v>
      </c>
      <c r="M660" s="11">
        <v>0</v>
      </c>
      <c r="N660" s="11">
        <v>0</v>
      </c>
      <c r="O660" s="11">
        <v>105394.96861</v>
      </c>
      <c r="P660" s="11">
        <v>0</v>
      </c>
      <c r="Q660" s="11">
        <v>0</v>
      </c>
      <c r="R660" s="11">
        <v>0</v>
      </c>
      <c r="S660" s="11">
        <v>0</v>
      </c>
      <c r="T660" s="15"/>
      <c r="U660" s="16" t="str">
        <f t="shared" si="39"/>
        <v>L19506-GDS Union Gas CAD RGU</v>
      </c>
      <c r="V660" s="15" t="s">
        <v>278</v>
      </c>
      <c r="W660" s="17">
        <f t="shared" si="40"/>
        <v>105394.96861</v>
      </c>
      <c r="X660" s="17">
        <f t="shared" si="41"/>
        <v>105394.96861</v>
      </c>
    </row>
    <row r="661" spans="1:24" x14ac:dyDescent="0.25">
      <c r="A661" s="2" t="s">
        <v>4</v>
      </c>
      <c r="B661" s="2" t="s">
        <v>129</v>
      </c>
      <c r="C661" s="11">
        <v>60011.577590000001</v>
      </c>
      <c r="D661" s="11">
        <v>0</v>
      </c>
      <c r="E661" s="11">
        <v>0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>
        <v>0</v>
      </c>
      <c r="M661" s="11">
        <v>0</v>
      </c>
      <c r="N661" s="11">
        <v>0</v>
      </c>
      <c r="O661" s="11">
        <v>60011.577590000001</v>
      </c>
      <c r="P661" s="11">
        <v>0</v>
      </c>
      <c r="Q661" s="11">
        <v>0</v>
      </c>
      <c r="R661" s="11">
        <v>0</v>
      </c>
      <c r="S661" s="11">
        <v>0</v>
      </c>
      <c r="T661" s="15"/>
      <c r="U661" s="16" t="str">
        <f t="shared" si="39"/>
        <v>L19506-GDS Union Gas CAD RGU</v>
      </c>
      <c r="V661" s="15" t="s">
        <v>278</v>
      </c>
      <c r="W661" s="17">
        <f t="shared" si="40"/>
        <v>60011.577590000001</v>
      </c>
      <c r="X661" s="17">
        <f t="shared" si="41"/>
        <v>60011.577590000001</v>
      </c>
    </row>
    <row r="662" spans="1:24" x14ac:dyDescent="0.25">
      <c r="A662" s="2" t="s">
        <v>4</v>
      </c>
      <c r="B662" s="2" t="s">
        <v>130</v>
      </c>
      <c r="C662" s="11">
        <v>111032.19364</v>
      </c>
      <c r="D662" s="11">
        <v>0</v>
      </c>
      <c r="E662" s="11">
        <v>0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>
        <v>0</v>
      </c>
      <c r="M662" s="11">
        <v>0</v>
      </c>
      <c r="N662" s="11">
        <v>0</v>
      </c>
      <c r="O662" s="11">
        <v>111032.19364</v>
      </c>
      <c r="P662" s="11">
        <v>0</v>
      </c>
      <c r="Q662" s="11">
        <v>0</v>
      </c>
      <c r="R662" s="11">
        <v>0</v>
      </c>
      <c r="S662" s="11">
        <v>0</v>
      </c>
      <c r="T662" s="15"/>
      <c r="U662" s="16" t="str">
        <f t="shared" si="39"/>
        <v>L19506-GDS Union Gas CAD RGU</v>
      </c>
      <c r="V662" s="15" t="s">
        <v>278</v>
      </c>
      <c r="W662" s="17">
        <f t="shared" si="40"/>
        <v>111032.19364</v>
      </c>
      <c r="X662" s="17">
        <f t="shared" si="41"/>
        <v>111032.19364</v>
      </c>
    </row>
    <row r="663" spans="1:24" x14ac:dyDescent="0.25">
      <c r="A663" s="2" t="s">
        <v>4</v>
      </c>
      <c r="B663" s="2" t="s">
        <v>131</v>
      </c>
      <c r="C663" s="11">
        <v>2428.0172199999997</v>
      </c>
      <c r="D663" s="11">
        <v>0</v>
      </c>
      <c r="E663" s="11">
        <v>0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2428.0172199999997</v>
      </c>
      <c r="P663" s="11">
        <v>0</v>
      </c>
      <c r="Q663" s="11">
        <v>0</v>
      </c>
      <c r="R663" s="11">
        <v>0</v>
      </c>
      <c r="S663" s="11">
        <v>0</v>
      </c>
      <c r="T663" s="15"/>
      <c r="U663" s="16" t="str">
        <f t="shared" si="39"/>
        <v>L19506-GDS Union Gas CAD RGU</v>
      </c>
      <c r="V663" s="15" t="s">
        <v>278</v>
      </c>
      <c r="W663" s="17">
        <f t="shared" si="40"/>
        <v>2428.0172199999997</v>
      </c>
      <c r="X663" s="17">
        <f t="shared" si="41"/>
        <v>2428.0172199999997</v>
      </c>
    </row>
    <row r="664" spans="1:24" x14ac:dyDescent="0.25">
      <c r="A664" s="2" t="s">
        <v>4</v>
      </c>
      <c r="B664" s="2" t="s">
        <v>132</v>
      </c>
      <c r="C664" s="11">
        <v>4551.02142</v>
      </c>
      <c r="D664" s="11">
        <v>0</v>
      </c>
      <c r="E664" s="11">
        <v>0</v>
      </c>
      <c r="F664" s="11">
        <v>0</v>
      </c>
      <c r="G664" s="11">
        <v>0</v>
      </c>
      <c r="H664" s="11">
        <v>0</v>
      </c>
      <c r="I664" s="11">
        <v>0</v>
      </c>
      <c r="J664" s="11">
        <v>0</v>
      </c>
      <c r="K664" s="11">
        <v>0</v>
      </c>
      <c r="L664" s="11">
        <v>0</v>
      </c>
      <c r="M664" s="11">
        <v>0</v>
      </c>
      <c r="N664" s="11">
        <v>0</v>
      </c>
      <c r="O664" s="11">
        <v>4551.02142</v>
      </c>
      <c r="P664" s="11">
        <v>0</v>
      </c>
      <c r="Q664" s="11">
        <v>0</v>
      </c>
      <c r="R664" s="11">
        <v>0</v>
      </c>
      <c r="S664" s="11">
        <v>0</v>
      </c>
      <c r="T664" s="15"/>
      <c r="U664" s="16" t="str">
        <f t="shared" si="39"/>
        <v>L19506-GDS Union Gas CAD RGU</v>
      </c>
      <c r="V664" s="15" t="s">
        <v>278</v>
      </c>
      <c r="W664" s="17">
        <f t="shared" si="40"/>
        <v>4551.02142</v>
      </c>
      <c r="X664" s="17">
        <f t="shared" si="41"/>
        <v>4551.02142</v>
      </c>
    </row>
    <row r="665" spans="1:24" x14ac:dyDescent="0.25">
      <c r="A665" s="2" t="s">
        <v>4</v>
      </c>
      <c r="B665" s="2" t="s">
        <v>133</v>
      </c>
      <c r="C665" s="11">
        <v>8661.3212000000003</v>
      </c>
      <c r="D665" s="11">
        <v>0</v>
      </c>
      <c r="E665" s="11">
        <v>0</v>
      </c>
      <c r="F665" s="11">
        <v>0</v>
      </c>
      <c r="G665" s="11">
        <v>0</v>
      </c>
      <c r="H665" s="11">
        <v>0</v>
      </c>
      <c r="I665" s="11">
        <v>0</v>
      </c>
      <c r="J665" s="11">
        <v>0</v>
      </c>
      <c r="K665" s="11">
        <v>0</v>
      </c>
      <c r="L665" s="11">
        <v>0</v>
      </c>
      <c r="M665" s="11">
        <v>0</v>
      </c>
      <c r="N665" s="11">
        <v>0</v>
      </c>
      <c r="O665" s="11">
        <v>8661.3212000000003</v>
      </c>
      <c r="P665" s="11">
        <v>0</v>
      </c>
      <c r="Q665" s="11">
        <v>0</v>
      </c>
      <c r="R665" s="11">
        <v>0</v>
      </c>
      <c r="S665" s="11">
        <v>0</v>
      </c>
      <c r="T665" s="15"/>
      <c r="U665" s="16" t="str">
        <f t="shared" si="39"/>
        <v>L19506-GDS Union Gas CAD RGU</v>
      </c>
      <c r="V665" s="15" t="s">
        <v>278</v>
      </c>
      <c r="W665" s="17">
        <f t="shared" si="40"/>
        <v>8661.3212000000003</v>
      </c>
      <c r="X665" s="17">
        <f t="shared" si="41"/>
        <v>8661.3212000000003</v>
      </c>
    </row>
    <row r="666" spans="1:24" x14ac:dyDescent="0.25">
      <c r="A666" s="2" t="s">
        <v>4</v>
      </c>
      <c r="B666" s="2" t="s">
        <v>134</v>
      </c>
      <c r="C666" s="11">
        <v>5895.0012299999999</v>
      </c>
      <c r="D666" s="11">
        <v>0</v>
      </c>
      <c r="E666" s="11">
        <v>0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0</v>
      </c>
      <c r="M666" s="11">
        <v>0</v>
      </c>
      <c r="N666" s="11">
        <v>0</v>
      </c>
      <c r="O666" s="11">
        <v>5895.0012299999999</v>
      </c>
      <c r="P666" s="11">
        <v>0</v>
      </c>
      <c r="Q666" s="11">
        <v>0</v>
      </c>
      <c r="R666" s="11">
        <v>0</v>
      </c>
      <c r="S666" s="11">
        <v>0</v>
      </c>
      <c r="T666" s="15"/>
      <c r="U666" s="16" t="str">
        <f t="shared" si="39"/>
        <v>L19506-GDS Union Gas CAD RGU</v>
      </c>
      <c r="V666" s="15" t="s">
        <v>278</v>
      </c>
      <c r="W666" s="17">
        <f t="shared" si="40"/>
        <v>5895.0012299999999</v>
      </c>
      <c r="X666" s="17">
        <f t="shared" si="41"/>
        <v>5895.0012299999999</v>
      </c>
    </row>
    <row r="667" spans="1:24" x14ac:dyDescent="0.25">
      <c r="A667" s="2" t="s">
        <v>4</v>
      </c>
      <c r="B667" s="2" t="s">
        <v>135</v>
      </c>
      <c r="C667" s="11">
        <v>9333.958419999999</v>
      </c>
      <c r="D667" s="11">
        <v>0</v>
      </c>
      <c r="E667" s="11">
        <v>0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9333.958419999999</v>
      </c>
      <c r="P667" s="11">
        <v>0</v>
      </c>
      <c r="Q667" s="11">
        <v>0</v>
      </c>
      <c r="R667" s="11">
        <v>0</v>
      </c>
      <c r="S667" s="11">
        <v>0</v>
      </c>
      <c r="T667" s="15"/>
      <c r="U667" s="16" t="str">
        <f t="shared" si="39"/>
        <v>L19506-GDS Union Gas CAD RGU</v>
      </c>
      <c r="V667" s="15" t="s">
        <v>278</v>
      </c>
      <c r="W667" s="17">
        <f t="shared" si="40"/>
        <v>9333.958419999999</v>
      </c>
      <c r="X667" s="17">
        <f t="shared" si="41"/>
        <v>9333.958419999999</v>
      </c>
    </row>
    <row r="668" spans="1:24" x14ac:dyDescent="0.25">
      <c r="A668" s="2" t="s">
        <v>4</v>
      </c>
      <c r="B668" s="2" t="s">
        <v>136</v>
      </c>
      <c r="C668" s="11">
        <v>183005.47433</v>
      </c>
      <c r="D668" s="11">
        <v>0</v>
      </c>
      <c r="E668" s="11">
        <v>0</v>
      </c>
      <c r="F668" s="11">
        <v>0</v>
      </c>
      <c r="G668" s="11">
        <v>0</v>
      </c>
      <c r="H668" s="11">
        <v>0</v>
      </c>
      <c r="I668" s="11">
        <v>0</v>
      </c>
      <c r="J668" s="11">
        <v>0</v>
      </c>
      <c r="K668" s="11">
        <v>0</v>
      </c>
      <c r="L668" s="11">
        <v>0</v>
      </c>
      <c r="M668" s="11">
        <v>0</v>
      </c>
      <c r="N668" s="11">
        <v>0</v>
      </c>
      <c r="O668" s="11">
        <v>183005.47433</v>
      </c>
      <c r="P668" s="11">
        <v>0</v>
      </c>
      <c r="Q668" s="11">
        <v>0</v>
      </c>
      <c r="R668" s="11">
        <v>0</v>
      </c>
      <c r="S668" s="11">
        <v>0</v>
      </c>
      <c r="T668" s="15"/>
      <c r="U668" s="16" t="str">
        <f t="shared" si="39"/>
        <v>L19506-GDS Union Gas CAD RGU</v>
      </c>
      <c r="V668" s="15" t="s">
        <v>278</v>
      </c>
      <c r="W668" s="17">
        <f t="shared" si="40"/>
        <v>183005.47433</v>
      </c>
      <c r="X668" s="17">
        <f t="shared" si="41"/>
        <v>183005.47433</v>
      </c>
    </row>
    <row r="669" spans="1:24" x14ac:dyDescent="0.25">
      <c r="A669" s="2" t="s">
        <v>4</v>
      </c>
      <c r="B669" s="2" t="s">
        <v>137</v>
      </c>
      <c r="C669" s="11">
        <v>824800.40509000001</v>
      </c>
      <c r="D669" s="11">
        <v>0</v>
      </c>
      <c r="E669" s="11">
        <v>0</v>
      </c>
      <c r="F669" s="11">
        <v>0</v>
      </c>
      <c r="G669" s="11">
        <v>0</v>
      </c>
      <c r="H669" s="11">
        <v>0</v>
      </c>
      <c r="I669" s="11">
        <v>0</v>
      </c>
      <c r="J669" s="11">
        <v>0</v>
      </c>
      <c r="K669" s="11">
        <v>0</v>
      </c>
      <c r="L669" s="11">
        <v>0</v>
      </c>
      <c r="M669" s="11">
        <v>0</v>
      </c>
      <c r="N669" s="11">
        <v>0</v>
      </c>
      <c r="O669" s="11">
        <v>824800.40509000001</v>
      </c>
      <c r="P669" s="11">
        <v>0</v>
      </c>
      <c r="Q669" s="11">
        <v>0</v>
      </c>
      <c r="R669" s="11">
        <v>0</v>
      </c>
      <c r="S669" s="11">
        <v>0</v>
      </c>
      <c r="T669" s="15"/>
      <c r="U669" s="16" t="str">
        <f t="shared" si="39"/>
        <v>L19506-GDS Union Gas CAD RGU</v>
      </c>
      <c r="V669" s="15" t="s">
        <v>278</v>
      </c>
      <c r="W669" s="17">
        <f t="shared" si="40"/>
        <v>824800.40509000001</v>
      </c>
      <c r="X669" s="17">
        <f t="shared" si="41"/>
        <v>824800.40509000001</v>
      </c>
    </row>
    <row r="670" spans="1:24" x14ac:dyDescent="0.25">
      <c r="A670" s="2" t="s">
        <v>4</v>
      </c>
      <c r="B670" s="2" t="s">
        <v>138</v>
      </c>
      <c r="C670" s="11">
        <v>148587.25208000001</v>
      </c>
      <c r="D670" s="11">
        <v>0</v>
      </c>
      <c r="E670" s="11">
        <v>0</v>
      </c>
      <c r="F670" s="11">
        <v>0</v>
      </c>
      <c r="G670" s="11">
        <v>0</v>
      </c>
      <c r="H670" s="11">
        <v>0</v>
      </c>
      <c r="I670" s="11">
        <v>0</v>
      </c>
      <c r="J670" s="11">
        <v>0</v>
      </c>
      <c r="K670" s="11">
        <v>0</v>
      </c>
      <c r="L670" s="11">
        <v>0</v>
      </c>
      <c r="M670" s="11">
        <v>0</v>
      </c>
      <c r="N670" s="11">
        <v>0</v>
      </c>
      <c r="O670" s="11">
        <v>148587.25208000001</v>
      </c>
      <c r="P670" s="11">
        <v>0</v>
      </c>
      <c r="Q670" s="11">
        <v>0</v>
      </c>
      <c r="R670" s="11">
        <v>0</v>
      </c>
      <c r="S670" s="11">
        <v>0</v>
      </c>
      <c r="T670" s="15"/>
      <c r="U670" s="16" t="str">
        <f t="shared" si="39"/>
        <v>L19506-GDS Union Gas CAD RGU</v>
      </c>
      <c r="V670" s="15" t="s">
        <v>278</v>
      </c>
      <c r="W670" s="17">
        <f t="shared" si="40"/>
        <v>148587.25208000001</v>
      </c>
      <c r="X670" s="17">
        <f t="shared" si="41"/>
        <v>148587.25208000001</v>
      </c>
    </row>
    <row r="671" spans="1:24" x14ac:dyDescent="0.25">
      <c r="A671" s="2" t="s">
        <v>4</v>
      </c>
      <c r="B671" s="2" t="s">
        <v>139</v>
      </c>
      <c r="C671" s="11">
        <v>124412.49104000001</v>
      </c>
      <c r="D671" s="11">
        <v>0</v>
      </c>
      <c r="E671" s="11">
        <v>0</v>
      </c>
      <c r="F671" s="11">
        <v>0</v>
      </c>
      <c r="G671" s="11">
        <v>0</v>
      </c>
      <c r="H671" s="11">
        <v>0</v>
      </c>
      <c r="I671" s="11">
        <v>0</v>
      </c>
      <c r="J671" s="11">
        <v>0</v>
      </c>
      <c r="K671" s="11">
        <v>0</v>
      </c>
      <c r="L671" s="11">
        <v>0</v>
      </c>
      <c r="M671" s="11">
        <v>0</v>
      </c>
      <c r="N671" s="11">
        <v>0</v>
      </c>
      <c r="O671" s="11">
        <v>124412.49104000001</v>
      </c>
      <c r="P671" s="11">
        <v>0</v>
      </c>
      <c r="Q671" s="11">
        <v>0</v>
      </c>
      <c r="R671" s="11">
        <v>0</v>
      </c>
      <c r="S671" s="11">
        <v>0</v>
      </c>
      <c r="T671" s="15"/>
      <c r="U671" s="16" t="str">
        <f t="shared" si="39"/>
        <v>L19506-GDS Union Gas CAD RGU</v>
      </c>
      <c r="V671" s="15" t="s">
        <v>278</v>
      </c>
      <c r="W671" s="17">
        <f t="shared" si="40"/>
        <v>124412.49104000001</v>
      </c>
      <c r="X671" s="17">
        <f t="shared" si="41"/>
        <v>124412.49104000001</v>
      </c>
    </row>
    <row r="672" spans="1:24" x14ac:dyDescent="0.25">
      <c r="A672" s="2" t="s">
        <v>4</v>
      </c>
      <c r="B672" s="2" t="s">
        <v>140</v>
      </c>
      <c r="C672" s="11">
        <v>310893.08883000002</v>
      </c>
      <c r="D672" s="11">
        <v>0</v>
      </c>
      <c r="E672" s="11">
        <v>0</v>
      </c>
      <c r="F672" s="11">
        <v>0</v>
      </c>
      <c r="G672" s="11">
        <v>0</v>
      </c>
      <c r="H672" s="11">
        <v>0</v>
      </c>
      <c r="I672" s="11">
        <v>0</v>
      </c>
      <c r="J672" s="11">
        <v>0</v>
      </c>
      <c r="K672" s="11">
        <v>0</v>
      </c>
      <c r="L672" s="11">
        <v>0</v>
      </c>
      <c r="M672" s="11">
        <v>0</v>
      </c>
      <c r="N672" s="11">
        <v>0</v>
      </c>
      <c r="O672" s="11">
        <v>310893.08883000002</v>
      </c>
      <c r="P672" s="11">
        <v>0</v>
      </c>
      <c r="Q672" s="11">
        <v>0</v>
      </c>
      <c r="R672" s="11">
        <v>0</v>
      </c>
      <c r="S672" s="11">
        <v>0</v>
      </c>
      <c r="T672" s="15"/>
      <c r="U672" s="16" t="str">
        <f t="shared" si="39"/>
        <v>L19506-GDS Union Gas CAD RGU</v>
      </c>
      <c r="V672" s="15" t="s">
        <v>278</v>
      </c>
      <c r="W672" s="17">
        <f t="shared" si="40"/>
        <v>310893.08883000002</v>
      </c>
      <c r="X672" s="17">
        <f t="shared" si="41"/>
        <v>310893.08883000002</v>
      </c>
    </row>
    <row r="673" spans="1:24" x14ac:dyDescent="0.25">
      <c r="A673" s="2" t="s">
        <v>4</v>
      </c>
      <c r="B673" s="2" t="s">
        <v>141</v>
      </c>
      <c r="C673" s="11">
        <v>416881.75680999999</v>
      </c>
      <c r="D673" s="11">
        <v>0</v>
      </c>
      <c r="E673" s="11">
        <v>0</v>
      </c>
      <c r="F673" s="11">
        <v>0</v>
      </c>
      <c r="G673" s="11">
        <v>0</v>
      </c>
      <c r="H673" s="11">
        <v>0</v>
      </c>
      <c r="I673" s="11">
        <v>0</v>
      </c>
      <c r="J673" s="11">
        <v>0</v>
      </c>
      <c r="K673" s="11">
        <v>0</v>
      </c>
      <c r="L673" s="11">
        <v>0</v>
      </c>
      <c r="M673" s="11">
        <v>0</v>
      </c>
      <c r="N673" s="11">
        <v>0</v>
      </c>
      <c r="O673" s="11">
        <v>416881.75680999999</v>
      </c>
      <c r="P673" s="11">
        <v>0</v>
      </c>
      <c r="Q673" s="11">
        <v>0</v>
      </c>
      <c r="R673" s="11">
        <v>0</v>
      </c>
      <c r="S673" s="11">
        <v>0</v>
      </c>
      <c r="T673" s="15"/>
      <c r="U673" s="16" t="str">
        <f t="shared" si="39"/>
        <v>L19506-GDS Union Gas CAD RGU</v>
      </c>
      <c r="V673" s="15" t="s">
        <v>278</v>
      </c>
      <c r="W673" s="17">
        <f t="shared" si="40"/>
        <v>416881.75680999999</v>
      </c>
      <c r="X673" s="17">
        <f t="shared" si="41"/>
        <v>416881.75680999999</v>
      </c>
    </row>
    <row r="674" spans="1:24" x14ac:dyDescent="0.25">
      <c r="A674" s="2" t="s">
        <v>4</v>
      </c>
      <c r="B674" s="2" t="s">
        <v>142</v>
      </c>
      <c r="C674" s="11">
        <v>537730.87508000003</v>
      </c>
      <c r="D674" s="11">
        <v>0</v>
      </c>
      <c r="E674" s="11">
        <v>0</v>
      </c>
      <c r="F674" s="11">
        <v>0</v>
      </c>
      <c r="G674" s="11">
        <v>0</v>
      </c>
      <c r="H674" s="11">
        <v>0</v>
      </c>
      <c r="I674" s="11">
        <v>0</v>
      </c>
      <c r="J674" s="11">
        <v>0</v>
      </c>
      <c r="K674" s="11">
        <v>0</v>
      </c>
      <c r="L674" s="11">
        <v>0</v>
      </c>
      <c r="M674" s="11">
        <v>0</v>
      </c>
      <c r="N674" s="11">
        <v>0</v>
      </c>
      <c r="O674" s="11">
        <v>537730.87508000003</v>
      </c>
      <c r="P674" s="11">
        <v>0</v>
      </c>
      <c r="Q674" s="11">
        <v>0</v>
      </c>
      <c r="R674" s="11">
        <v>0</v>
      </c>
      <c r="S674" s="11">
        <v>0</v>
      </c>
      <c r="T674" s="15"/>
      <c r="U674" s="16" t="str">
        <f t="shared" si="39"/>
        <v>L19506-GDS Union Gas CAD RGU</v>
      </c>
      <c r="V674" s="15" t="s">
        <v>278</v>
      </c>
      <c r="W674" s="17">
        <f t="shared" si="40"/>
        <v>537730.87508000003</v>
      </c>
      <c r="X674" s="17">
        <f t="shared" si="41"/>
        <v>537730.87508000003</v>
      </c>
    </row>
    <row r="675" spans="1:24" x14ac:dyDescent="0.25">
      <c r="A675" s="2" t="s">
        <v>4</v>
      </c>
      <c r="B675" s="2" t="s">
        <v>143</v>
      </c>
      <c r="C675" s="11">
        <v>3063.6717600000002</v>
      </c>
      <c r="D675" s="11">
        <v>0</v>
      </c>
      <c r="E675" s="11">
        <v>0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3063.6717600000002</v>
      </c>
      <c r="P675" s="11">
        <v>0</v>
      </c>
      <c r="Q675" s="11">
        <v>0</v>
      </c>
      <c r="R675" s="11">
        <v>0</v>
      </c>
      <c r="S675" s="11">
        <v>0</v>
      </c>
      <c r="T675" s="15"/>
      <c r="U675" s="16" t="str">
        <f t="shared" si="39"/>
        <v>L19506-GDS Union Gas CAD RGU</v>
      </c>
      <c r="V675" s="15" t="s">
        <v>278</v>
      </c>
      <c r="W675" s="17">
        <f t="shared" si="40"/>
        <v>3063.6717600000002</v>
      </c>
      <c r="X675" s="17">
        <f t="shared" si="41"/>
        <v>3063.6717600000002</v>
      </c>
    </row>
    <row r="676" spans="1:24" x14ac:dyDescent="0.25">
      <c r="A676" s="2" t="s">
        <v>4</v>
      </c>
      <c r="B676" s="2" t="s">
        <v>144</v>
      </c>
      <c r="C676" s="11">
        <v>6770.8010100000001</v>
      </c>
      <c r="D676" s="11">
        <v>0</v>
      </c>
      <c r="E676" s="11">
        <v>0</v>
      </c>
      <c r="F676" s="11">
        <v>0</v>
      </c>
      <c r="G676" s="11">
        <v>0</v>
      </c>
      <c r="H676" s="11">
        <v>0</v>
      </c>
      <c r="I676" s="11">
        <v>0</v>
      </c>
      <c r="J676" s="11">
        <v>0</v>
      </c>
      <c r="K676" s="11">
        <v>0</v>
      </c>
      <c r="L676" s="11">
        <v>0</v>
      </c>
      <c r="M676" s="11">
        <v>0</v>
      </c>
      <c r="N676" s="11">
        <v>0</v>
      </c>
      <c r="O676" s="11">
        <v>6770.8010100000001</v>
      </c>
      <c r="P676" s="11">
        <v>0</v>
      </c>
      <c r="Q676" s="11">
        <v>0</v>
      </c>
      <c r="R676" s="11">
        <v>0</v>
      </c>
      <c r="S676" s="11">
        <v>0</v>
      </c>
      <c r="T676" s="15"/>
      <c r="U676" s="16" t="str">
        <f t="shared" si="39"/>
        <v>L19506-GDS Union Gas CAD RGU</v>
      </c>
      <c r="V676" s="15" t="s">
        <v>278</v>
      </c>
      <c r="W676" s="17">
        <f t="shared" si="40"/>
        <v>6770.8010100000001</v>
      </c>
      <c r="X676" s="17">
        <f t="shared" si="41"/>
        <v>6770.8010100000001</v>
      </c>
    </row>
    <row r="677" spans="1:24" x14ac:dyDescent="0.25">
      <c r="A677" s="2" t="s">
        <v>4</v>
      </c>
      <c r="B677" s="2" t="s">
        <v>145</v>
      </c>
      <c r="C677" s="11">
        <v>-1234.9249600000001</v>
      </c>
      <c r="D677" s="11">
        <v>0</v>
      </c>
      <c r="E677" s="11">
        <v>0</v>
      </c>
      <c r="F677" s="11">
        <v>0</v>
      </c>
      <c r="G677" s="11">
        <v>0</v>
      </c>
      <c r="H677" s="11">
        <v>0</v>
      </c>
      <c r="I677" s="11">
        <v>0</v>
      </c>
      <c r="J677" s="11">
        <v>0</v>
      </c>
      <c r="K677" s="11">
        <v>0</v>
      </c>
      <c r="L677" s="11">
        <v>0</v>
      </c>
      <c r="M677" s="11">
        <v>0</v>
      </c>
      <c r="N677" s="11">
        <v>0</v>
      </c>
      <c r="O677" s="11">
        <v>-1234.9249600000001</v>
      </c>
      <c r="P677" s="11">
        <v>0</v>
      </c>
      <c r="Q677" s="11">
        <v>0</v>
      </c>
      <c r="R677" s="11">
        <v>0</v>
      </c>
      <c r="S677" s="11">
        <v>0</v>
      </c>
      <c r="T677" s="15"/>
      <c r="U677" s="16" t="str">
        <f t="shared" si="39"/>
        <v>L19506-GDS Union Gas CAD RGU</v>
      </c>
      <c r="V677" s="15" t="s">
        <v>278</v>
      </c>
      <c r="W677" s="17">
        <f t="shared" si="40"/>
        <v>-1234.9249600000001</v>
      </c>
      <c r="X677" s="17">
        <f t="shared" si="41"/>
        <v>-1234.9249600000001</v>
      </c>
    </row>
    <row r="678" spans="1:24" x14ac:dyDescent="0.25">
      <c r="A678" s="2" t="s">
        <v>4</v>
      </c>
      <c r="B678" s="2" t="s">
        <v>146</v>
      </c>
      <c r="C678" s="11">
        <v>4995.6461300000001</v>
      </c>
      <c r="D678" s="11">
        <v>0</v>
      </c>
      <c r="E678" s="11">
        <v>0</v>
      </c>
      <c r="F678" s="11">
        <v>0</v>
      </c>
      <c r="G678" s="11">
        <v>0</v>
      </c>
      <c r="H678" s="11">
        <v>0</v>
      </c>
      <c r="I678" s="11">
        <v>0</v>
      </c>
      <c r="J678" s="11">
        <v>0</v>
      </c>
      <c r="K678" s="11">
        <v>0</v>
      </c>
      <c r="L678" s="11">
        <v>0</v>
      </c>
      <c r="M678" s="11">
        <v>0</v>
      </c>
      <c r="N678" s="11">
        <v>0</v>
      </c>
      <c r="O678" s="11">
        <v>4995.6461300000001</v>
      </c>
      <c r="P678" s="11">
        <v>0</v>
      </c>
      <c r="Q678" s="11">
        <v>0</v>
      </c>
      <c r="R678" s="11">
        <v>0</v>
      </c>
      <c r="S678" s="11">
        <v>0</v>
      </c>
      <c r="T678" s="15"/>
      <c r="U678" s="16" t="str">
        <f t="shared" si="39"/>
        <v>L19506-GDS Union Gas CAD RGU</v>
      </c>
      <c r="V678" s="15" t="s">
        <v>278</v>
      </c>
      <c r="W678" s="17">
        <f t="shared" si="40"/>
        <v>4995.6461300000001</v>
      </c>
      <c r="X678" s="17">
        <f t="shared" si="41"/>
        <v>4995.6461300000001</v>
      </c>
    </row>
    <row r="679" spans="1:24" x14ac:dyDescent="0.25">
      <c r="A679" s="2" t="s">
        <v>4</v>
      </c>
      <c r="B679" s="2" t="s">
        <v>147</v>
      </c>
      <c r="C679" s="11">
        <v>5247.31945</v>
      </c>
      <c r="D679" s="11">
        <v>0</v>
      </c>
      <c r="E679" s="11">
        <v>0</v>
      </c>
      <c r="F679" s="11">
        <v>0</v>
      </c>
      <c r="G679" s="11">
        <v>0</v>
      </c>
      <c r="H679" s="11">
        <v>0</v>
      </c>
      <c r="I679" s="11">
        <v>0</v>
      </c>
      <c r="J679" s="11">
        <v>0</v>
      </c>
      <c r="K679" s="11">
        <v>0</v>
      </c>
      <c r="L679" s="11">
        <v>0</v>
      </c>
      <c r="M679" s="11">
        <v>0</v>
      </c>
      <c r="N679" s="11">
        <v>0</v>
      </c>
      <c r="O679" s="11">
        <v>5247.31945</v>
      </c>
      <c r="P679" s="11">
        <v>0</v>
      </c>
      <c r="Q679" s="11">
        <v>0</v>
      </c>
      <c r="R679" s="11">
        <v>0</v>
      </c>
      <c r="S679" s="11">
        <v>0</v>
      </c>
      <c r="T679" s="15"/>
      <c r="U679" s="16" t="str">
        <f t="shared" si="39"/>
        <v>L19506-GDS Union Gas CAD RGU</v>
      </c>
      <c r="V679" s="15" t="s">
        <v>278</v>
      </c>
      <c r="W679" s="17">
        <f t="shared" si="40"/>
        <v>5247.31945</v>
      </c>
      <c r="X679" s="17">
        <f t="shared" si="41"/>
        <v>5247.31945</v>
      </c>
    </row>
    <row r="680" spans="1:24" x14ac:dyDescent="0.25">
      <c r="A680" s="2" t="s">
        <v>4</v>
      </c>
      <c r="B680" s="2" t="s">
        <v>148</v>
      </c>
      <c r="C680" s="11">
        <v>17494.29278</v>
      </c>
      <c r="D680" s="11">
        <v>0</v>
      </c>
      <c r="E680" s="11">
        <v>0</v>
      </c>
      <c r="F680" s="11">
        <v>0</v>
      </c>
      <c r="G680" s="11">
        <v>0</v>
      </c>
      <c r="H680" s="11">
        <v>0</v>
      </c>
      <c r="I680" s="11">
        <v>0</v>
      </c>
      <c r="J680" s="11">
        <v>0</v>
      </c>
      <c r="K680" s="11">
        <v>0</v>
      </c>
      <c r="L680" s="11">
        <v>0</v>
      </c>
      <c r="M680" s="11">
        <v>0</v>
      </c>
      <c r="N680" s="11">
        <v>0</v>
      </c>
      <c r="O680" s="11">
        <v>17494.29278</v>
      </c>
      <c r="P680" s="11">
        <v>0</v>
      </c>
      <c r="Q680" s="11">
        <v>0</v>
      </c>
      <c r="R680" s="11">
        <v>0</v>
      </c>
      <c r="S680" s="11">
        <v>0</v>
      </c>
      <c r="T680" s="15"/>
      <c r="U680" s="16" t="str">
        <f t="shared" si="39"/>
        <v>L19506-GDS Union Gas CAD RGU</v>
      </c>
      <c r="V680" s="15" t="s">
        <v>278</v>
      </c>
      <c r="W680" s="17">
        <f t="shared" si="40"/>
        <v>17494.29278</v>
      </c>
      <c r="X680" s="17">
        <f t="shared" si="41"/>
        <v>17494.29278</v>
      </c>
    </row>
    <row r="681" spans="1:24" x14ac:dyDescent="0.25">
      <c r="A681" s="2" t="s">
        <v>4</v>
      </c>
      <c r="B681" s="2" t="s">
        <v>152</v>
      </c>
      <c r="C681" s="11">
        <v>1546288.30907</v>
      </c>
      <c r="D681" s="11">
        <v>0</v>
      </c>
      <c r="E681" s="11">
        <v>0</v>
      </c>
      <c r="F681" s="11">
        <v>0</v>
      </c>
      <c r="G681" s="11">
        <v>0</v>
      </c>
      <c r="H681" s="11">
        <v>0</v>
      </c>
      <c r="I681" s="11">
        <v>0</v>
      </c>
      <c r="J681" s="11">
        <v>0</v>
      </c>
      <c r="K681" s="11">
        <v>0</v>
      </c>
      <c r="L681" s="11">
        <v>0</v>
      </c>
      <c r="M681" s="11">
        <v>0</v>
      </c>
      <c r="N681" s="11">
        <v>0</v>
      </c>
      <c r="O681" s="11">
        <v>1546288.30907</v>
      </c>
      <c r="P681" s="11">
        <v>0</v>
      </c>
      <c r="Q681" s="11">
        <v>0</v>
      </c>
      <c r="R681" s="11">
        <v>0</v>
      </c>
      <c r="S681" s="11">
        <v>0</v>
      </c>
      <c r="T681" s="15"/>
      <c r="U681" s="16" t="str">
        <f t="shared" si="39"/>
        <v>L19506-GDS Union Gas CAD RGU</v>
      </c>
      <c r="V681" s="15" t="s">
        <v>279</v>
      </c>
      <c r="W681" s="17">
        <f t="shared" si="40"/>
        <v>1546288.30907</v>
      </c>
      <c r="X681" s="17">
        <f t="shared" si="41"/>
        <v>1546288.30907</v>
      </c>
    </row>
    <row r="682" spans="1:24" x14ac:dyDescent="0.25">
      <c r="A682" s="2" t="s">
        <v>4</v>
      </c>
      <c r="B682" s="2" t="s">
        <v>153</v>
      </c>
      <c r="C682" s="11">
        <v>750590.14446999994</v>
      </c>
      <c r="D682" s="11">
        <v>0</v>
      </c>
      <c r="E682" s="11">
        <v>0</v>
      </c>
      <c r="F682" s="11">
        <v>0</v>
      </c>
      <c r="G682" s="11">
        <v>0</v>
      </c>
      <c r="H682" s="11">
        <v>0</v>
      </c>
      <c r="I682" s="11">
        <v>0</v>
      </c>
      <c r="J682" s="11">
        <v>0</v>
      </c>
      <c r="K682" s="11">
        <v>0</v>
      </c>
      <c r="L682" s="11">
        <v>0</v>
      </c>
      <c r="M682" s="11">
        <v>0</v>
      </c>
      <c r="N682" s="11">
        <v>0</v>
      </c>
      <c r="O682" s="11">
        <v>750590.14446999994</v>
      </c>
      <c r="P682" s="11">
        <v>0</v>
      </c>
      <c r="Q682" s="11">
        <v>0</v>
      </c>
      <c r="R682" s="11">
        <v>0</v>
      </c>
      <c r="S682" s="11">
        <v>0</v>
      </c>
      <c r="T682" s="15"/>
      <c r="U682" s="16" t="str">
        <f t="shared" si="39"/>
        <v>L19506-GDS Union Gas CAD RGU</v>
      </c>
      <c r="V682" s="15" t="s">
        <v>279</v>
      </c>
      <c r="W682" s="17">
        <f t="shared" si="40"/>
        <v>750590.14446999994</v>
      </c>
      <c r="X682" s="17">
        <f t="shared" si="41"/>
        <v>750590.14446999994</v>
      </c>
    </row>
    <row r="683" spans="1:24" x14ac:dyDescent="0.25">
      <c r="A683" s="2" t="s">
        <v>4</v>
      </c>
      <c r="B683" s="2" t="s">
        <v>154</v>
      </c>
      <c r="C683" s="11">
        <v>17321.796839999999</v>
      </c>
      <c r="D683" s="11">
        <v>0</v>
      </c>
      <c r="E683" s="11">
        <v>0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17321.796839999999</v>
      </c>
      <c r="P683" s="11">
        <v>0</v>
      </c>
      <c r="Q683" s="11">
        <v>0</v>
      </c>
      <c r="R683" s="11">
        <v>0</v>
      </c>
      <c r="S683" s="11">
        <v>0</v>
      </c>
      <c r="T683" s="15"/>
      <c r="U683" s="16" t="str">
        <f t="shared" si="39"/>
        <v>L19506-GDS Union Gas CAD RGU</v>
      </c>
      <c r="V683" s="15" t="s">
        <v>279</v>
      </c>
      <c r="W683" s="17">
        <f t="shared" si="40"/>
        <v>17321.796839999999</v>
      </c>
      <c r="X683" s="17">
        <f t="shared" si="41"/>
        <v>17321.796839999999</v>
      </c>
    </row>
    <row r="684" spans="1:24" x14ac:dyDescent="0.25">
      <c r="A684" s="2" t="s">
        <v>4</v>
      </c>
      <c r="B684" s="2" t="s">
        <v>155</v>
      </c>
      <c r="C684" s="11">
        <v>196745.89121999999</v>
      </c>
      <c r="D684" s="11">
        <v>0</v>
      </c>
      <c r="E684" s="11">
        <v>0</v>
      </c>
      <c r="F684" s="11">
        <v>0</v>
      </c>
      <c r="G684" s="11">
        <v>0</v>
      </c>
      <c r="H684" s="11">
        <v>0</v>
      </c>
      <c r="I684" s="11">
        <v>0</v>
      </c>
      <c r="J684" s="11">
        <v>0</v>
      </c>
      <c r="K684" s="11">
        <v>0</v>
      </c>
      <c r="L684" s="11">
        <v>0</v>
      </c>
      <c r="M684" s="11">
        <v>0</v>
      </c>
      <c r="N684" s="11">
        <v>0</v>
      </c>
      <c r="O684" s="11">
        <v>196745.89121999999</v>
      </c>
      <c r="P684" s="11">
        <v>0</v>
      </c>
      <c r="Q684" s="11">
        <v>0</v>
      </c>
      <c r="R684" s="11">
        <v>0</v>
      </c>
      <c r="S684" s="11">
        <v>0</v>
      </c>
      <c r="T684" s="15"/>
      <c r="U684" s="16" t="str">
        <f t="shared" si="39"/>
        <v>L19506-GDS Union Gas CAD RGU</v>
      </c>
      <c r="V684" s="15" t="s">
        <v>279</v>
      </c>
      <c r="W684" s="17">
        <f t="shared" si="40"/>
        <v>196745.89121999999</v>
      </c>
      <c r="X684" s="17">
        <f t="shared" si="41"/>
        <v>196745.89121999999</v>
      </c>
    </row>
    <row r="685" spans="1:24" x14ac:dyDescent="0.25">
      <c r="A685" s="2" t="s">
        <v>4</v>
      </c>
      <c r="B685" s="2" t="s">
        <v>156</v>
      </c>
      <c r="C685" s="11">
        <v>206204.48173999999</v>
      </c>
      <c r="D685" s="11">
        <v>0</v>
      </c>
      <c r="E685" s="11">
        <v>0</v>
      </c>
      <c r="F685" s="11">
        <v>0</v>
      </c>
      <c r="G685" s="11">
        <v>0</v>
      </c>
      <c r="H685" s="11">
        <v>0</v>
      </c>
      <c r="I685" s="11">
        <v>0</v>
      </c>
      <c r="J685" s="11">
        <v>0</v>
      </c>
      <c r="K685" s="11">
        <v>0</v>
      </c>
      <c r="L685" s="11">
        <v>0</v>
      </c>
      <c r="M685" s="11">
        <v>0</v>
      </c>
      <c r="N685" s="11">
        <v>0</v>
      </c>
      <c r="O685" s="11">
        <v>206204.48173999999</v>
      </c>
      <c r="P685" s="11">
        <v>0</v>
      </c>
      <c r="Q685" s="11">
        <v>0</v>
      </c>
      <c r="R685" s="11">
        <v>0</v>
      </c>
      <c r="S685" s="11">
        <v>0</v>
      </c>
      <c r="T685" s="15"/>
      <c r="U685" s="16" t="str">
        <f t="shared" si="39"/>
        <v>L19506-GDS Union Gas CAD RGU</v>
      </c>
      <c r="V685" s="15" t="s">
        <v>279</v>
      </c>
      <c r="W685" s="17">
        <f t="shared" si="40"/>
        <v>206204.48173999999</v>
      </c>
      <c r="X685" s="17">
        <f t="shared" si="41"/>
        <v>206204.48173999999</v>
      </c>
    </row>
    <row r="686" spans="1:24" x14ac:dyDescent="0.25">
      <c r="A686" s="2" t="s">
        <v>4</v>
      </c>
      <c r="B686" s="2" t="s">
        <v>157</v>
      </c>
      <c r="C686" s="11">
        <v>14315.01028</v>
      </c>
      <c r="D686" s="11">
        <v>0</v>
      </c>
      <c r="E686" s="11">
        <v>0</v>
      </c>
      <c r="F686" s="11">
        <v>0</v>
      </c>
      <c r="G686" s="11">
        <v>0</v>
      </c>
      <c r="H686" s="11">
        <v>0</v>
      </c>
      <c r="I686" s="11">
        <v>0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14315.01028</v>
      </c>
      <c r="P686" s="11">
        <v>0</v>
      </c>
      <c r="Q686" s="11">
        <v>0</v>
      </c>
      <c r="R686" s="11">
        <v>0</v>
      </c>
      <c r="S686" s="11">
        <v>0</v>
      </c>
      <c r="T686" s="15"/>
      <c r="U686" s="16" t="str">
        <f t="shared" si="39"/>
        <v>L19506-GDS Union Gas CAD RGU</v>
      </c>
      <c r="V686" s="15" t="s">
        <v>279</v>
      </c>
      <c r="W686" s="17">
        <f t="shared" si="40"/>
        <v>14315.01028</v>
      </c>
      <c r="X686" s="17">
        <f t="shared" si="41"/>
        <v>14315.01028</v>
      </c>
    </row>
    <row r="687" spans="1:24" x14ac:dyDescent="0.25">
      <c r="A687" s="2" t="s">
        <v>4</v>
      </c>
      <c r="B687" s="2" t="s">
        <v>158</v>
      </c>
      <c r="C687" s="11">
        <v>86188.743759999998</v>
      </c>
      <c r="D687" s="11">
        <v>0</v>
      </c>
      <c r="E687" s="11">
        <v>0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86188.743759999998</v>
      </c>
      <c r="P687" s="11">
        <v>0</v>
      </c>
      <c r="Q687" s="11">
        <v>0</v>
      </c>
      <c r="R687" s="11">
        <v>0</v>
      </c>
      <c r="S687" s="11">
        <v>0</v>
      </c>
      <c r="T687" s="15"/>
      <c r="U687" s="16" t="str">
        <f t="shared" si="39"/>
        <v>L19506-GDS Union Gas CAD RGU</v>
      </c>
      <c r="V687" s="15" t="s">
        <v>279</v>
      </c>
      <c r="W687" s="17">
        <f t="shared" si="40"/>
        <v>86188.743759999998</v>
      </c>
      <c r="X687" s="17">
        <f t="shared" si="41"/>
        <v>86188.743759999998</v>
      </c>
    </row>
    <row r="688" spans="1:24" x14ac:dyDescent="0.25">
      <c r="A688" s="2" t="s">
        <v>4</v>
      </c>
      <c r="B688" s="2" t="s">
        <v>159</v>
      </c>
      <c r="C688" s="11">
        <v>230960.13805000001</v>
      </c>
      <c r="D688" s="11">
        <v>0</v>
      </c>
      <c r="E688" s="11">
        <v>0</v>
      </c>
      <c r="F688" s="11">
        <v>0</v>
      </c>
      <c r="G688" s="11">
        <v>0</v>
      </c>
      <c r="H688" s="11">
        <v>0</v>
      </c>
      <c r="I688" s="11">
        <v>0</v>
      </c>
      <c r="J688" s="11">
        <v>0</v>
      </c>
      <c r="K688" s="11">
        <v>0</v>
      </c>
      <c r="L688" s="11">
        <v>0</v>
      </c>
      <c r="M688" s="11">
        <v>0</v>
      </c>
      <c r="N688" s="11">
        <v>0</v>
      </c>
      <c r="O688" s="11">
        <v>230960.13805000001</v>
      </c>
      <c r="P688" s="11">
        <v>0</v>
      </c>
      <c r="Q688" s="11">
        <v>0</v>
      </c>
      <c r="R688" s="11">
        <v>0</v>
      </c>
      <c r="S688" s="11">
        <v>0</v>
      </c>
      <c r="T688" s="15"/>
      <c r="U688" s="16" t="str">
        <f t="shared" si="39"/>
        <v>L19506-GDS Union Gas CAD RGU</v>
      </c>
      <c r="V688" s="15" t="s">
        <v>279</v>
      </c>
      <c r="W688" s="17">
        <f t="shared" si="40"/>
        <v>230960.13805000001</v>
      </c>
      <c r="X688" s="17">
        <f t="shared" si="41"/>
        <v>230960.13805000001</v>
      </c>
    </row>
    <row r="689" spans="1:24" x14ac:dyDescent="0.25">
      <c r="A689" s="2" t="s">
        <v>4</v>
      </c>
      <c r="B689" s="2" t="s">
        <v>160</v>
      </c>
      <c r="C689" s="11">
        <v>218442.08006000001</v>
      </c>
      <c r="D689" s="11">
        <v>0</v>
      </c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1">
        <v>0</v>
      </c>
      <c r="M689" s="11">
        <v>0</v>
      </c>
      <c r="N689" s="11">
        <v>0</v>
      </c>
      <c r="O689" s="11">
        <v>218442.08006000001</v>
      </c>
      <c r="P689" s="11">
        <v>0</v>
      </c>
      <c r="Q689" s="11">
        <v>0</v>
      </c>
      <c r="R689" s="11">
        <v>0</v>
      </c>
      <c r="S689" s="11">
        <v>0</v>
      </c>
      <c r="T689" s="15"/>
      <c r="U689" s="16" t="str">
        <f t="shared" si="39"/>
        <v>L19506-GDS Union Gas CAD RGU</v>
      </c>
      <c r="V689" s="15" t="s">
        <v>279</v>
      </c>
      <c r="W689" s="17">
        <f t="shared" si="40"/>
        <v>218442.08006000001</v>
      </c>
      <c r="X689" s="17">
        <f t="shared" si="41"/>
        <v>218442.08006000001</v>
      </c>
    </row>
    <row r="690" spans="1:24" x14ac:dyDescent="0.25">
      <c r="A690" s="2" t="s">
        <v>4</v>
      </c>
      <c r="B690" s="2" t="s">
        <v>161</v>
      </c>
      <c r="C690" s="11">
        <v>124655.42381000001</v>
      </c>
      <c r="D690" s="11">
        <v>0</v>
      </c>
      <c r="E690" s="11">
        <v>0</v>
      </c>
      <c r="F690" s="11">
        <v>0</v>
      </c>
      <c r="G690" s="11">
        <v>0</v>
      </c>
      <c r="H690" s="11">
        <v>0</v>
      </c>
      <c r="I690" s="11">
        <v>0</v>
      </c>
      <c r="J690" s="11">
        <v>0</v>
      </c>
      <c r="K690" s="11">
        <v>0</v>
      </c>
      <c r="L690" s="11">
        <v>0</v>
      </c>
      <c r="M690" s="11">
        <v>0</v>
      </c>
      <c r="N690" s="11">
        <v>0</v>
      </c>
      <c r="O690" s="11">
        <v>124655.42381000001</v>
      </c>
      <c r="P690" s="11">
        <v>0</v>
      </c>
      <c r="Q690" s="11">
        <v>0</v>
      </c>
      <c r="R690" s="11">
        <v>0</v>
      </c>
      <c r="S690" s="11">
        <v>0</v>
      </c>
      <c r="T690" s="15"/>
      <c r="U690" s="16" t="str">
        <f t="shared" si="39"/>
        <v>L19506-GDS Union Gas CAD RGU</v>
      </c>
      <c r="V690" s="15" t="s">
        <v>279</v>
      </c>
      <c r="W690" s="17">
        <f t="shared" si="40"/>
        <v>124655.42381000001</v>
      </c>
      <c r="X690" s="17">
        <f t="shared" si="41"/>
        <v>124655.42381000001</v>
      </c>
    </row>
    <row r="691" spans="1:24" x14ac:dyDescent="0.25">
      <c r="A691" s="2" t="s">
        <v>4</v>
      </c>
      <c r="B691" s="2" t="s">
        <v>162</v>
      </c>
      <c r="C691" s="11">
        <v>124722.45158000001</v>
      </c>
      <c r="D691" s="11">
        <v>0</v>
      </c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1">
        <v>0</v>
      </c>
      <c r="M691" s="11">
        <v>0</v>
      </c>
      <c r="N691" s="11">
        <v>0</v>
      </c>
      <c r="O691" s="11">
        <v>124722.45158000001</v>
      </c>
      <c r="P691" s="11">
        <v>0</v>
      </c>
      <c r="Q691" s="11">
        <v>0</v>
      </c>
      <c r="R691" s="11">
        <v>0</v>
      </c>
      <c r="S691" s="11">
        <v>0</v>
      </c>
      <c r="T691" s="15"/>
      <c r="U691" s="16" t="str">
        <f t="shared" si="39"/>
        <v>L19506-GDS Union Gas CAD RGU</v>
      </c>
      <c r="V691" s="15" t="s">
        <v>279</v>
      </c>
      <c r="W691" s="17">
        <f t="shared" si="40"/>
        <v>124722.45158000001</v>
      </c>
      <c r="X691" s="17">
        <f t="shared" si="41"/>
        <v>124722.45158000001</v>
      </c>
    </row>
    <row r="692" spans="1:24" x14ac:dyDescent="0.25">
      <c r="A692" s="2" t="s">
        <v>4</v>
      </c>
      <c r="B692" s="2" t="s">
        <v>163</v>
      </c>
      <c r="C692" s="11">
        <v>121309.74247</v>
      </c>
      <c r="D692" s="11">
        <v>0</v>
      </c>
      <c r="E692" s="11">
        <v>0</v>
      </c>
      <c r="F692" s="11">
        <v>0</v>
      </c>
      <c r="G692" s="11">
        <v>0</v>
      </c>
      <c r="H692" s="11">
        <v>0</v>
      </c>
      <c r="I692" s="11">
        <v>0</v>
      </c>
      <c r="J692" s="11">
        <v>0</v>
      </c>
      <c r="K692" s="11">
        <v>0</v>
      </c>
      <c r="L692" s="11">
        <v>0</v>
      </c>
      <c r="M692" s="11">
        <v>0</v>
      </c>
      <c r="N692" s="11">
        <v>0</v>
      </c>
      <c r="O692" s="11">
        <v>121309.74247</v>
      </c>
      <c r="P692" s="11">
        <v>0</v>
      </c>
      <c r="Q692" s="11">
        <v>0</v>
      </c>
      <c r="R692" s="11">
        <v>0</v>
      </c>
      <c r="S692" s="11">
        <v>0</v>
      </c>
      <c r="T692" s="15"/>
      <c r="U692" s="16" t="str">
        <f t="shared" si="39"/>
        <v>L19506-GDS Union Gas CAD RGU</v>
      </c>
      <c r="V692" s="15" t="s">
        <v>280</v>
      </c>
      <c r="W692" s="17">
        <f t="shared" si="40"/>
        <v>121309.74247</v>
      </c>
      <c r="X692" s="17">
        <f t="shared" si="41"/>
        <v>121309.74247</v>
      </c>
    </row>
    <row r="693" spans="1:24" x14ac:dyDescent="0.25">
      <c r="A693" s="2" t="s">
        <v>4</v>
      </c>
      <c r="B693" s="2" t="s">
        <v>164</v>
      </c>
      <c r="C693" s="11">
        <v>335764.97989999998</v>
      </c>
      <c r="D693" s="11">
        <v>0</v>
      </c>
      <c r="E693" s="11">
        <v>0</v>
      </c>
      <c r="F693" s="11">
        <v>0</v>
      </c>
      <c r="G693" s="11">
        <v>0</v>
      </c>
      <c r="H693" s="11">
        <v>0</v>
      </c>
      <c r="I693" s="11">
        <v>0</v>
      </c>
      <c r="J693" s="11">
        <v>0</v>
      </c>
      <c r="K693" s="11">
        <v>0</v>
      </c>
      <c r="L693" s="11">
        <v>0</v>
      </c>
      <c r="M693" s="11">
        <v>0</v>
      </c>
      <c r="N693" s="11">
        <v>0</v>
      </c>
      <c r="O693" s="11">
        <v>335764.97989999998</v>
      </c>
      <c r="P693" s="11">
        <v>0</v>
      </c>
      <c r="Q693" s="11">
        <v>0</v>
      </c>
      <c r="R693" s="11">
        <v>0</v>
      </c>
      <c r="S693" s="11">
        <v>0</v>
      </c>
      <c r="T693" s="15"/>
      <c r="U693" s="16" t="str">
        <f t="shared" si="39"/>
        <v>L19506-GDS Union Gas CAD RGU</v>
      </c>
      <c r="V693" s="15" t="s">
        <v>280</v>
      </c>
      <c r="W693" s="17">
        <f t="shared" si="40"/>
        <v>335764.97989999998</v>
      </c>
      <c r="X693" s="17">
        <f t="shared" si="41"/>
        <v>335764.97989999998</v>
      </c>
    </row>
    <row r="694" spans="1:24" x14ac:dyDescent="0.25">
      <c r="A694" s="2" t="s">
        <v>4</v>
      </c>
      <c r="B694" s="2" t="s">
        <v>165</v>
      </c>
      <c r="C694" s="11">
        <v>418274.77393000002</v>
      </c>
      <c r="D694" s="11">
        <v>0</v>
      </c>
      <c r="E694" s="11">
        <v>0</v>
      </c>
      <c r="F694" s="11">
        <v>0</v>
      </c>
      <c r="G694" s="11">
        <v>0</v>
      </c>
      <c r="H694" s="11">
        <v>0</v>
      </c>
      <c r="I694" s="11">
        <v>0</v>
      </c>
      <c r="J694" s="11">
        <v>0</v>
      </c>
      <c r="K694" s="11">
        <v>0</v>
      </c>
      <c r="L694" s="11">
        <v>0</v>
      </c>
      <c r="M694" s="11">
        <v>0</v>
      </c>
      <c r="N694" s="11">
        <v>0</v>
      </c>
      <c r="O694" s="11">
        <v>418274.77393000002</v>
      </c>
      <c r="P694" s="11">
        <v>0</v>
      </c>
      <c r="Q694" s="11">
        <v>0</v>
      </c>
      <c r="R694" s="11">
        <v>0</v>
      </c>
      <c r="S694" s="11">
        <v>0</v>
      </c>
      <c r="T694" s="15"/>
      <c r="U694" s="16" t="str">
        <f t="shared" si="39"/>
        <v>L19506-GDS Union Gas CAD RGU</v>
      </c>
      <c r="V694" s="15" t="s">
        <v>280</v>
      </c>
      <c r="W694" s="17">
        <f t="shared" si="40"/>
        <v>418274.77393000002</v>
      </c>
      <c r="X694" s="17">
        <f t="shared" si="41"/>
        <v>418274.77393000002</v>
      </c>
    </row>
    <row r="695" spans="1:24" x14ac:dyDescent="0.25">
      <c r="A695" s="2" t="s">
        <v>4</v>
      </c>
      <c r="B695" s="2" t="s">
        <v>166</v>
      </c>
      <c r="C695" s="11">
        <v>-29417.411530000001</v>
      </c>
      <c r="D695" s="11">
        <v>0</v>
      </c>
      <c r="E695" s="11">
        <v>0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-29417.411530000001</v>
      </c>
      <c r="P695" s="11">
        <v>0</v>
      </c>
      <c r="Q695" s="11">
        <v>0</v>
      </c>
      <c r="R695" s="11">
        <v>0</v>
      </c>
      <c r="S695" s="11">
        <v>0</v>
      </c>
      <c r="T695" s="15"/>
      <c r="U695" s="16" t="str">
        <f t="shared" si="39"/>
        <v>L19506-GDS Union Gas CAD RGU</v>
      </c>
      <c r="V695" s="15" t="s">
        <v>280</v>
      </c>
      <c r="W695" s="17">
        <f t="shared" si="40"/>
        <v>-29417.411530000001</v>
      </c>
      <c r="X695" s="17">
        <f t="shared" si="41"/>
        <v>-29417.411530000001</v>
      </c>
    </row>
    <row r="696" spans="1:24" x14ac:dyDescent="0.25">
      <c r="A696" s="2" t="s">
        <v>4</v>
      </c>
      <c r="B696" s="2" t="s">
        <v>167</v>
      </c>
      <c r="C696" s="11">
        <v>297890.66892999999</v>
      </c>
      <c r="D696" s="11">
        <v>0</v>
      </c>
      <c r="E696" s="11">
        <v>0</v>
      </c>
      <c r="F696" s="11">
        <v>0</v>
      </c>
      <c r="G696" s="11">
        <v>0</v>
      </c>
      <c r="H696" s="11">
        <v>0</v>
      </c>
      <c r="I696" s="11">
        <v>0</v>
      </c>
      <c r="J696" s="11">
        <v>0</v>
      </c>
      <c r="K696" s="11">
        <v>0</v>
      </c>
      <c r="L696" s="11">
        <v>0</v>
      </c>
      <c r="M696" s="11">
        <v>0</v>
      </c>
      <c r="N696" s="11">
        <v>0</v>
      </c>
      <c r="O696" s="11">
        <v>297890.66892999999</v>
      </c>
      <c r="P696" s="11">
        <v>0</v>
      </c>
      <c r="Q696" s="11">
        <v>0</v>
      </c>
      <c r="R696" s="11">
        <v>0</v>
      </c>
      <c r="S696" s="11">
        <v>0</v>
      </c>
      <c r="T696" s="15"/>
      <c r="U696" s="16" t="str">
        <f t="shared" si="39"/>
        <v>L19506-GDS Union Gas CAD RGU</v>
      </c>
      <c r="V696" s="15" t="s">
        <v>280</v>
      </c>
      <c r="W696" s="17">
        <f t="shared" si="40"/>
        <v>297890.66892999999</v>
      </c>
      <c r="X696" s="17">
        <f t="shared" si="41"/>
        <v>297890.66892999999</v>
      </c>
    </row>
    <row r="697" spans="1:24" x14ac:dyDescent="0.25">
      <c r="A697" s="2" t="s">
        <v>4</v>
      </c>
      <c r="B697" s="2" t="s">
        <v>168</v>
      </c>
      <c r="C697" s="11">
        <v>340283.77492</v>
      </c>
      <c r="D697" s="11">
        <v>0</v>
      </c>
      <c r="E697" s="11">
        <v>0</v>
      </c>
      <c r="F697" s="11">
        <v>0</v>
      </c>
      <c r="G697" s="11">
        <v>0</v>
      </c>
      <c r="H697" s="11">
        <v>0</v>
      </c>
      <c r="I697" s="11">
        <v>0</v>
      </c>
      <c r="J697" s="11">
        <v>0</v>
      </c>
      <c r="K697" s="11">
        <v>0</v>
      </c>
      <c r="L697" s="11">
        <v>0</v>
      </c>
      <c r="M697" s="11">
        <v>0</v>
      </c>
      <c r="N697" s="11">
        <v>0</v>
      </c>
      <c r="O697" s="11">
        <v>340283.77492</v>
      </c>
      <c r="P697" s="11">
        <v>0</v>
      </c>
      <c r="Q697" s="11">
        <v>0</v>
      </c>
      <c r="R697" s="11">
        <v>0</v>
      </c>
      <c r="S697" s="11">
        <v>0</v>
      </c>
      <c r="T697" s="15"/>
      <c r="U697" s="16" t="str">
        <f t="shared" si="39"/>
        <v>L19506-GDS Union Gas CAD RGU</v>
      </c>
      <c r="V697" s="15" t="s">
        <v>280</v>
      </c>
      <c r="W697" s="17">
        <f t="shared" si="40"/>
        <v>340283.77492</v>
      </c>
      <c r="X697" s="17">
        <f t="shared" si="41"/>
        <v>340283.77492</v>
      </c>
    </row>
    <row r="698" spans="1:24" x14ac:dyDescent="0.25">
      <c r="A698" s="2" t="s">
        <v>4</v>
      </c>
      <c r="B698" s="2" t="s">
        <v>169</v>
      </c>
      <c r="C698" s="11">
        <v>23054.802360000001</v>
      </c>
      <c r="D698" s="11">
        <v>0</v>
      </c>
      <c r="E698" s="11">
        <v>0</v>
      </c>
      <c r="F698" s="11">
        <v>0</v>
      </c>
      <c r="G698" s="11">
        <v>0</v>
      </c>
      <c r="H698" s="11">
        <v>0</v>
      </c>
      <c r="I698" s="11">
        <v>0</v>
      </c>
      <c r="J698" s="11">
        <v>0</v>
      </c>
      <c r="K698" s="11">
        <v>0</v>
      </c>
      <c r="L698" s="11">
        <v>0</v>
      </c>
      <c r="M698" s="11">
        <v>0</v>
      </c>
      <c r="N698" s="11">
        <v>0</v>
      </c>
      <c r="O698" s="11">
        <v>23054.802360000001</v>
      </c>
      <c r="P698" s="11">
        <v>0</v>
      </c>
      <c r="Q698" s="11">
        <v>0</v>
      </c>
      <c r="R698" s="11">
        <v>0</v>
      </c>
      <c r="S698" s="11">
        <v>0</v>
      </c>
      <c r="T698" s="15"/>
      <c r="U698" s="16" t="str">
        <f t="shared" si="39"/>
        <v>L19506-GDS Union Gas CAD RGU</v>
      </c>
      <c r="V698" s="15" t="s">
        <v>280</v>
      </c>
      <c r="W698" s="17">
        <f t="shared" si="40"/>
        <v>23054.802360000001</v>
      </c>
      <c r="X698" s="17">
        <f t="shared" si="41"/>
        <v>23054.802360000001</v>
      </c>
    </row>
    <row r="699" spans="1:24" x14ac:dyDescent="0.25">
      <c r="A699" s="2" t="s">
        <v>4</v>
      </c>
      <c r="B699" s="2" t="s">
        <v>170</v>
      </c>
      <c r="C699" s="11">
        <v>202695.23423999999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0</v>
      </c>
      <c r="K699" s="11">
        <v>0</v>
      </c>
      <c r="L699" s="11">
        <v>0</v>
      </c>
      <c r="M699" s="11">
        <v>0</v>
      </c>
      <c r="N699" s="11">
        <v>0</v>
      </c>
      <c r="O699" s="11">
        <v>202695.23423999999</v>
      </c>
      <c r="P699" s="11">
        <v>0</v>
      </c>
      <c r="Q699" s="11">
        <v>0</v>
      </c>
      <c r="R699" s="11">
        <v>0</v>
      </c>
      <c r="S699" s="11">
        <v>0</v>
      </c>
      <c r="T699" s="15"/>
      <c r="U699" s="16" t="str">
        <f t="shared" si="39"/>
        <v>L19506-GDS Union Gas CAD RGU</v>
      </c>
      <c r="V699" s="15" t="s">
        <v>280</v>
      </c>
      <c r="W699" s="17">
        <f t="shared" si="40"/>
        <v>202695.23423999999</v>
      </c>
      <c r="X699" s="17">
        <f t="shared" si="41"/>
        <v>202695.23423999999</v>
      </c>
    </row>
    <row r="700" spans="1:24" x14ac:dyDescent="0.25">
      <c r="A700" s="2" t="s">
        <v>4</v>
      </c>
      <c r="B700" s="2" t="s">
        <v>181</v>
      </c>
      <c r="C700" s="11">
        <v>153666.78159</v>
      </c>
      <c r="D700" s="11">
        <v>0</v>
      </c>
      <c r="E700" s="11">
        <v>0</v>
      </c>
      <c r="F700" s="11">
        <v>0</v>
      </c>
      <c r="G700" s="11">
        <v>0</v>
      </c>
      <c r="H700" s="11">
        <v>0</v>
      </c>
      <c r="I700" s="11">
        <v>0</v>
      </c>
      <c r="J700" s="11">
        <v>0</v>
      </c>
      <c r="K700" s="11">
        <v>0</v>
      </c>
      <c r="L700" s="11">
        <v>0</v>
      </c>
      <c r="M700" s="11">
        <v>0</v>
      </c>
      <c r="N700" s="11">
        <v>0</v>
      </c>
      <c r="O700" s="11">
        <v>153666.78159</v>
      </c>
      <c r="P700" s="11">
        <v>0</v>
      </c>
      <c r="Q700" s="11">
        <v>0</v>
      </c>
      <c r="R700" s="11">
        <v>0</v>
      </c>
      <c r="S700" s="11">
        <v>0</v>
      </c>
      <c r="T700" s="15"/>
      <c r="U700" s="16" t="str">
        <f t="shared" si="39"/>
        <v>L19506-GDS Union Gas CAD RGU</v>
      </c>
      <c r="V700" s="15" t="s">
        <v>280</v>
      </c>
      <c r="W700" s="17">
        <f t="shared" si="40"/>
        <v>153666.78159</v>
      </c>
      <c r="X700" s="17">
        <f t="shared" si="41"/>
        <v>153666.78159</v>
      </c>
    </row>
    <row r="701" spans="1:24" x14ac:dyDescent="0.25">
      <c r="A701" s="2" t="s">
        <v>4</v>
      </c>
      <c r="B701" s="2" t="s">
        <v>182</v>
      </c>
      <c r="C701" s="11">
        <v>179459.59193</v>
      </c>
      <c r="D701" s="11">
        <v>0</v>
      </c>
      <c r="E701" s="11">
        <v>0</v>
      </c>
      <c r="F701" s="11">
        <v>0</v>
      </c>
      <c r="G701" s="11">
        <v>0</v>
      </c>
      <c r="H701" s="11">
        <v>0</v>
      </c>
      <c r="I701" s="11">
        <v>0</v>
      </c>
      <c r="J701" s="11">
        <v>0</v>
      </c>
      <c r="K701" s="11">
        <v>0</v>
      </c>
      <c r="L701" s="11">
        <v>0</v>
      </c>
      <c r="M701" s="11">
        <v>0</v>
      </c>
      <c r="N701" s="11">
        <v>0</v>
      </c>
      <c r="O701" s="11">
        <v>179459.59193</v>
      </c>
      <c r="P701" s="11">
        <v>0</v>
      </c>
      <c r="Q701" s="11">
        <v>0</v>
      </c>
      <c r="R701" s="11">
        <v>0</v>
      </c>
      <c r="S701" s="11">
        <v>0</v>
      </c>
      <c r="T701" s="15"/>
      <c r="U701" s="16" t="str">
        <f t="shared" si="39"/>
        <v>L19506-GDS Union Gas CAD RGU</v>
      </c>
      <c r="V701" s="15" t="s">
        <v>280</v>
      </c>
      <c r="W701" s="17">
        <f t="shared" si="40"/>
        <v>179459.59193</v>
      </c>
      <c r="X701" s="17">
        <f t="shared" si="41"/>
        <v>179459.59193</v>
      </c>
    </row>
    <row r="702" spans="1:24" x14ac:dyDescent="0.25">
      <c r="A702" s="2" t="s">
        <v>4</v>
      </c>
      <c r="B702" s="2" t="s">
        <v>183</v>
      </c>
      <c r="C702" s="11">
        <v>553558.76488999999</v>
      </c>
      <c r="D702" s="11">
        <v>0</v>
      </c>
      <c r="E702" s="11">
        <v>0</v>
      </c>
      <c r="F702" s="11">
        <v>0</v>
      </c>
      <c r="G702" s="11">
        <v>0</v>
      </c>
      <c r="H702" s="11">
        <v>0</v>
      </c>
      <c r="I702" s="11">
        <v>0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553558.76488999999</v>
      </c>
      <c r="P702" s="11">
        <v>0</v>
      </c>
      <c r="Q702" s="11">
        <v>0</v>
      </c>
      <c r="R702" s="11">
        <v>0</v>
      </c>
      <c r="S702" s="11">
        <v>0</v>
      </c>
      <c r="T702" s="15"/>
      <c r="U702" s="16" t="str">
        <f t="shared" si="39"/>
        <v>L19506-GDS Union Gas CAD RGU</v>
      </c>
      <c r="V702" s="15" t="s">
        <v>280</v>
      </c>
      <c r="W702" s="17">
        <f t="shared" si="40"/>
        <v>553558.76488999999</v>
      </c>
      <c r="X702" s="17">
        <f t="shared" si="41"/>
        <v>553558.76488999999</v>
      </c>
    </row>
    <row r="703" spans="1:24" x14ac:dyDescent="0.25">
      <c r="A703" s="2" t="s">
        <v>4</v>
      </c>
      <c r="B703" s="2" t="s">
        <v>184</v>
      </c>
      <c r="C703" s="11">
        <v>1740325.0492499999</v>
      </c>
      <c r="D703" s="11">
        <v>0</v>
      </c>
      <c r="E703" s="11">
        <v>0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1740325.0492499999</v>
      </c>
      <c r="P703" s="11">
        <v>0</v>
      </c>
      <c r="Q703" s="11">
        <v>0</v>
      </c>
      <c r="R703" s="11">
        <v>0</v>
      </c>
      <c r="S703" s="11">
        <v>0</v>
      </c>
      <c r="T703" s="15"/>
      <c r="U703" s="16" t="str">
        <f t="shared" si="39"/>
        <v>L19506-GDS Union Gas CAD RGU</v>
      </c>
      <c r="V703" s="15" t="s">
        <v>281</v>
      </c>
      <c r="W703" s="17">
        <f t="shared" si="40"/>
        <v>1740325.0492499999</v>
      </c>
      <c r="X703" s="17">
        <f t="shared" si="41"/>
        <v>1740325.0492499999</v>
      </c>
    </row>
    <row r="704" spans="1:24" x14ac:dyDescent="0.25">
      <c r="A704" s="2" t="s">
        <v>4</v>
      </c>
      <c r="B704" s="2" t="s">
        <v>185</v>
      </c>
      <c r="C704" s="11">
        <v>410709.23369000002</v>
      </c>
      <c r="D704" s="11">
        <v>0</v>
      </c>
      <c r="E704" s="11">
        <v>0</v>
      </c>
      <c r="F704" s="11">
        <v>0</v>
      </c>
      <c r="G704" s="11">
        <v>0</v>
      </c>
      <c r="H704" s="11">
        <v>0</v>
      </c>
      <c r="I704" s="11">
        <v>0</v>
      </c>
      <c r="J704" s="11">
        <v>0</v>
      </c>
      <c r="K704" s="11">
        <v>0</v>
      </c>
      <c r="L704" s="11">
        <v>0</v>
      </c>
      <c r="M704" s="11">
        <v>0</v>
      </c>
      <c r="N704" s="11">
        <v>0</v>
      </c>
      <c r="O704" s="11">
        <v>410709.23369000002</v>
      </c>
      <c r="P704" s="11">
        <v>0</v>
      </c>
      <c r="Q704" s="11">
        <v>0</v>
      </c>
      <c r="R704" s="11">
        <v>0</v>
      </c>
      <c r="S704" s="11">
        <v>0</v>
      </c>
      <c r="T704" s="15"/>
      <c r="U704" s="16" t="str">
        <f t="shared" si="39"/>
        <v>L19506-GDS Union Gas CAD RGU</v>
      </c>
      <c r="V704" s="15" t="s">
        <v>281</v>
      </c>
      <c r="W704" s="17">
        <f t="shared" si="40"/>
        <v>410709.23369000002</v>
      </c>
      <c r="X704" s="17">
        <f t="shared" si="41"/>
        <v>410709.23369000002</v>
      </c>
    </row>
    <row r="705" spans="1:24" x14ac:dyDescent="0.25">
      <c r="A705" s="2" t="s">
        <v>4</v>
      </c>
      <c r="B705" s="2" t="s">
        <v>186</v>
      </c>
      <c r="C705" s="11">
        <v>1771584.6726200001</v>
      </c>
      <c r="D705" s="11">
        <v>0</v>
      </c>
      <c r="E705" s="11">
        <v>0</v>
      </c>
      <c r="F705" s="11">
        <v>0</v>
      </c>
      <c r="G705" s="11">
        <v>0</v>
      </c>
      <c r="H705" s="11">
        <v>0</v>
      </c>
      <c r="I705" s="11">
        <v>0</v>
      </c>
      <c r="J705" s="11">
        <v>0</v>
      </c>
      <c r="K705" s="11">
        <v>0</v>
      </c>
      <c r="L705" s="11">
        <v>0</v>
      </c>
      <c r="M705" s="11">
        <v>0</v>
      </c>
      <c r="N705" s="11">
        <v>0</v>
      </c>
      <c r="O705" s="11">
        <v>1771584.6726200001</v>
      </c>
      <c r="P705" s="11">
        <v>0</v>
      </c>
      <c r="Q705" s="11">
        <v>0</v>
      </c>
      <c r="R705" s="11">
        <v>0</v>
      </c>
      <c r="S705" s="11">
        <v>0</v>
      </c>
      <c r="T705" s="15"/>
      <c r="U705" s="16" t="str">
        <f t="shared" si="39"/>
        <v>L19506-GDS Union Gas CAD RGU</v>
      </c>
      <c r="V705" s="15" t="s">
        <v>281</v>
      </c>
      <c r="W705" s="17">
        <f t="shared" si="40"/>
        <v>1771584.6726200001</v>
      </c>
      <c r="X705" s="17">
        <f t="shared" si="41"/>
        <v>1771584.6726200001</v>
      </c>
    </row>
    <row r="706" spans="1:24" x14ac:dyDescent="0.25">
      <c r="A706" s="2" t="s">
        <v>4</v>
      </c>
      <c r="B706" s="2" t="s">
        <v>187</v>
      </c>
      <c r="C706" s="11">
        <v>262858.73959999997</v>
      </c>
      <c r="D706" s="11">
        <v>0</v>
      </c>
      <c r="E706" s="11">
        <v>0</v>
      </c>
      <c r="F706" s="11">
        <v>0</v>
      </c>
      <c r="G706" s="11">
        <v>0</v>
      </c>
      <c r="H706" s="11">
        <v>0</v>
      </c>
      <c r="I706" s="11">
        <v>0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262858.73959999997</v>
      </c>
      <c r="P706" s="11">
        <v>0</v>
      </c>
      <c r="Q706" s="11">
        <v>0</v>
      </c>
      <c r="R706" s="11">
        <v>0</v>
      </c>
      <c r="S706" s="11">
        <v>0</v>
      </c>
      <c r="T706" s="15"/>
      <c r="U706" s="16" t="str">
        <f t="shared" si="39"/>
        <v>L19506-GDS Union Gas CAD RGU</v>
      </c>
      <c r="V706" s="15" t="s">
        <v>281</v>
      </c>
      <c r="W706" s="17">
        <f t="shared" si="40"/>
        <v>262858.73959999997</v>
      </c>
      <c r="X706" s="17">
        <f t="shared" si="41"/>
        <v>262858.73959999997</v>
      </c>
    </row>
    <row r="707" spans="1:24" x14ac:dyDescent="0.25">
      <c r="A707" s="2" t="s">
        <v>4</v>
      </c>
      <c r="B707" s="2" t="s">
        <v>188</v>
      </c>
      <c r="C707" s="11">
        <v>174753.14940999998</v>
      </c>
      <c r="D707" s="11">
        <v>0</v>
      </c>
      <c r="E707" s="11">
        <v>0</v>
      </c>
      <c r="F707" s="11">
        <v>0</v>
      </c>
      <c r="G707" s="11">
        <v>0</v>
      </c>
      <c r="H707" s="11">
        <v>0</v>
      </c>
      <c r="I707" s="11">
        <v>0</v>
      </c>
      <c r="J707" s="11">
        <v>0</v>
      </c>
      <c r="K707" s="11">
        <v>0</v>
      </c>
      <c r="L707" s="11">
        <v>0</v>
      </c>
      <c r="M707" s="11">
        <v>0</v>
      </c>
      <c r="N707" s="11">
        <v>0</v>
      </c>
      <c r="O707" s="11">
        <v>174753.14940999998</v>
      </c>
      <c r="P707" s="11">
        <v>0</v>
      </c>
      <c r="Q707" s="11">
        <v>0</v>
      </c>
      <c r="R707" s="11">
        <v>0</v>
      </c>
      <c r="S707" s="11">
        <v>0</v>
      </c>
      <c r="T707" s="15"/>
      <c r="U707" s="16" t="str">
        <f t="shared" si="39"/>
        <v>L19506-GDS Union Gas CAD RGU</v>
      </c>
      <c r="V707" s="15" t="s">
        <v>281</v>
      </c>
      <c r="W707" s="17">
        <f t="shared" si="40"/>
        <v>174753.14940999998</v>
      </c>
      <c r="X707" s="17">
        <f t="shared" si="41"/>
        <v>174753.14940999998</v>
      </c>
    </row>
    <row r="708" spans="1:24" x14ac:dyDescent="0.25">
      <c r="A708" s="2" t="s">
        <v>4</v>
      </c>
      <c r="B708" s="2" t="s">
        <v>189</v>
      </c>
      <c r="C708" s="11">
        <v>136634.64582000001</v>
      </c>
      <c r="D708" s="11">
        <v>0</v>
      </c>
      <c r="E708" s="11">
        <v>0</v>
      </c>
      <c r="F708" s="11">
        <v>0</v>
      </c>
      <c r="G708" s="11">
        <v>0</v>
      </c>
      <c r="H708" s="11">
        <v>0</v>
      </c>
      <c r="I708" s="11">
        <v>0</v>
      </c>
      <c r="J708" s="11">
        <v>0</v>
      </c>
      <c r="K708" s="11">
        <v>0</v>
      </c>
      <c r="L708" s="11">
        <v>0</v>
      </c>
      <c r="M708" s="11">
        <v>0</v>
      </c>
      <c r="N708" s="11">
        <v>0</v>
      </c>
      <c r="O708" s="11">
        <v>136634.64582000001</v>
      </c>
      <c r="P708" s="11">
        <v>0</v>
      </c>
      <c r="Q708" s="11">
        <v>0</v>
      </c>
      <c r="R708" s="11">
        <v>0</v>
      </c>
      <c r="S708" s="11">
        <v>0</v>
      </c>
      <c r="T708" s="15"/>
      <c r="U708" s="16" t="str">
        <f t="shared" si="39"/>
        <v>L19506-GDS Union Gas CAD RGU</v>
      </c>
      <c r="V708" s="15" t="s">
        <v>281</v>
      </c>
      <c r="W708" s="17">
        <f t="shared" si="40"/>
        <v>136634.64582000001</v>
      </c>
      <c r="X708" s="17">
        <f t="shared" si="41"/>
        <v>136634.64582000001</v>
      </c>
    </row>
    <row r="709" spans="1:24" x14ac:dyDescent="0.25">
      <c r="A709" s="2" t="s">
        <v>4</v>
      </c>
      <c r="B709" s="2" t="s">
        <v>190</v>
      </c>
      <c r="C709" s="11">
        <v>6000.0983899999992</v>
      </c>
      <c r="D709" s="11">
        <v>0</v>
      </c>
      <c r="E709" s="11">
        <v>0</v>
      </c>
      <c r="F709" s="11">
        <v>0</v>
      </c>
      <c r="G709" s="11">
        <v>0</v>
      </c>
      <c r="H709" s="11">
        <v>0</v>
      </c>
      <c r="I709" s="11">
        <v>0</v>
      </c>
      <c r="J709" s="11">
        <v>0</v>
      </c>
      <c r="K709" s="11">
        <v>0</v>
      </c>
      <c r="L709" s="11">
        <v>0</v>
      </c>
      <c r="M709" s="11">
        <v>0</v>
      </c>
      <c r="N709" s="11">
        <v>0</v>
      </c>
      <c r="O709" s="11">
        <v>6000.0983899999992</v>
      </c>
      <c r="P709" s="11">
        <v>0</v>
      </c>
      <c r="Q709" s="11">
        <v>0</v>
      </c>
      <c r="R709" s="11">
        <v>0</v>
      </c>
      <c r="S709" s="11">
        <v>0</v>
      </c>
      <c r="T709" s="15"/>
      <c r="U709" s="16" t="str">
        <f t="shared" si="39"/>
        <v>L19506-GDS Union Gas CAD RGU</v>
      </c>
      <c r="V709" s="15" t="s">
        <v>281</v>
      </c>
      <c r="W709" s="17">
        <f t="shared" si="40"/>
        <v>6000.0983899999992</v>
      </c>
      <c r="X709" s="17">
        <f t="shared" si="41"/>
        <v>6000.0983899999992</v>
      </c>
    </row>
    <row r="710" spans="1:24" x14ac:dyDescent="0.25">
      <c r="A710" s="2" t="s">
        <v>4</v>
      </c>
      <c r="B710" s="2" t="s">
        <v>191</v>
      </c>
      <c r="C710" s="11">
        <v>38936.591180000003</v>
      </c>
      <c r="D710" s="11">
        <v>0</v>
      </c>
      <c r="E710" s="11">
        <v>0</v>
      </c>
      <c r="F710" s="11">
        <v>0</v>
      </c>
      <c r="G710" s="11">
        <v>0</v>
      </c>
      <c r="H710" s="11">
        <v>0</v>
      </c>
      <c r="I710" s="11">
        <v>0</v>
      </c>
      <c r="J710" s="11">
        <v>0</v>
      </c>
      <c r="K710" s="11">
        <v>0</v>
      </c>
      <c r="L710" s="11">
        <v>0</v>
      </c>
      <c r="M710" s="11">
        <v>0</v>
      </c>
      <c r="N710" s="11">
        <v>0</v>
      </c>
      <c r="O710" s="11">
        <v>38936.591180000003</v>
      </c>
      <c r="P710" s="11">
        <v>0</v>
      </c>
      <c r="Q710" s="11">
        <v>0</v>
      </c>
      <c r="R710" s="11">
        <v>0</v>
      </c>
      <c r="S710" s="11">
        <v>0</v>
      </c>
      <c r="T710" s="15"/>
      <c r="U710" s="16" t="str">
        <f t="shared" si="39"/>
        <v>L19506-GDS Union Gas CAD RGU</v>
      </c>
      <c r="V710" s="15" t="s">
        <v>281</v>
      </c>
      <c r="W710" s="17">
        <f t="shared" si="40"/>
        <v>38936.591180000003</v>
      </c>
      <c r="X710" s="17">
        <f t="shared" si="41"/>
        <v>38936.591180000003</v>
      </c>
    </row>
    <row r="711" spans="1:24" x14ac:dyDescent="0.25">
      <c r="A711" s="2" t="s">
        <v>4</v>
      </c>
      <c r="B711" s="2" t="s">
        <v>192</v>
      </c>
      <c r="C711" s="11">
        <v>230649.99963000001</v>
      </c>
      <c r="D711" s="11">
        <v>0</v>
      </c>
      <c r="E711" s="11">
        <v>0</v>
      </c>
      <c r="F711" s="11">
        <v>0</v>
      </c>
      <c r="G711" s="11">
        <v>0</v>
      </c>
      <c r="H711" s="11">
        <v>0</v>
      </c>
      <c r="I711" s="11">
        <v>0</v>
      </c>
      <c r="J711" s="11">
        <v>0</v>
      </c>
      <c r="K711" s="11">
        <v>0</v>
      </c>
      <c r="L711" s="11">
        <v>0</v>
      </c>
      <c r="M711" s="11">
        <v>0</v>
      </c>
      <c r="N711" s="11">
        <v>0</v>
      </c>
      <c r="O711" s="11">
        <v>230649.99963000001</v>
      </c>
      <c r="P711" s="11">
        <v>0</v>
      </c>
      <c r="Q711" s="11">
        <v>0</v>
      </c>
      <c r="R711" s="11">
        <v>0</v>
      </c>
      <c r="S711" s="11">
        <v>0</v>
      </c>
      <c r="T711" s="15"/>
      <c r="U711" s="16" t="str">
        <f t="shared" si="39"/>
        <v>L19506-GDS Union Gas CAD RGU</v>
      </c>
      <c r="V711" s="15" t="s">
        <v>281</v>
      </c>
      <c r="W711" s="17">
        <f t="shared" si="40"/>
        <v>230649.99963000001</v>
      </c>
      <c r="X711" s="17">
        <f t="shared" si="41"/>
        <v>230649.99963000001</v>
      </c>
    </row>
    <row r="712" spans="1:24" x14ac:dyDescent="0.25">
      <c r="A712" s="2" t="s">
        <v>4</v>
      </c>
      <c r="B712" s="2" t="s">
        <v>193</v>
      </c>
      <c r="C712" s="11">
        <v>943172.76792000001</v>
      </c>
      <c r="D712" s="11">
        <v>0</v>
      </c>
      <c r="E712" s="11">
        <v>0</v>
      </c>
      <c r="F712" s="11">
        <v>0</v>
      </c>
      <c r="G712" s="11">
        <v>0</v>
      </c>
      <c r="H712" s="11">
        <v>0</v>
      </c>
      <c r="I712" s="11">
        <v>0</v>
      </c>
      <c r="J712" s="11">
        <v>0</v>
      </c>
      <c r="K712" s="11">
        <v>0</v>
      </c>
      <c r="L712" s="11">
        <v>0</v>
      </c>
      <c r="M712" s="11">
        <v>0</v>
      </c>
      <c r="N712" s="11">
        <v>0</v>
      </c>
      <c r="O712" s="11">
        <v>943172.76792000001</v>
      </c>
      <c r="P712" s="11">
        <v>0</v>
      </c>
      <c r="Q712" s="11">
        <v>0</v>
      </c>
      <c r="R712" s="11">
        <v>0</v>
      </c>
      <c r="S712" s="11">
        <v>0</v>
      </c>
      <c r="T712" s="15"/>
      <c r="U712" s="16" t="str">
        <f t="shared" si="39"/>
        <v>L19506-GDS Union Gas CAD RGU</v>
      </c>
      <c r="V712" s="15" t="s">
        <v>282</v>
      </c>
      <c r="W712" s="17">
        <f t="shared" si="40"/>
        <v>943172.76792000001</v>
      </c>
      <c r="X712" s="17">
        <f t="shared" si="41"/>
        <v>943172.76792000001</v>
      </c>
    </row>
    <row r="713" spans="1:24" x14ac:dyDescent="0.25">
      <c r="A713" s="2" t="s">
        <v>4</v>
      </c>
      <c r="B713" s="2" t="s">
        <v>194</v>
      </c>
      <c r="C713" s="11">
        <v>4525715.1059099995</v>
      </c>
      <c r="D713" s="11">
        <v>0</v>
      </c>
      <c r="E713" s="11">
        <v>0</v>
      </c>
      <c r="F713" s="11">
        <v>0</v>
      </c>
      <c r="G713" s="11">
        <v>0</v>
      </c>
      <c r="H713" s="11">
        <v>0</v>
      </c>
      <c r="I713" s="11">
        <v>0</v>
      </c>
      <c r="J713" s="11">
        <v>0</v>
      </c>
      <c r="K713" s="11">
        <v>0</v>
      </c>
      <c r="L713" s="11">
        <v>0</v>
      </c>
      <c r="M713" s="11">
        <v>0</v>
      </c>
      <c r="N713" s="11">
        <v>0</v>
      </c>
      <c r="O713" s="11">
        <v>4525715.1059099995</v>
      </c>
      <c r="P713" s="11">
        <v>0</v>
      </c>
      <c r="Q713" s="11">
        <v>0</v>
      </c>
      <c r="R713" s="11">
        <v>0</v>
      </c>
      <c r="S713" s="11">
        <v>0</v>
      </c>
      <c r="T713" s="15"/>
      <c r="U713" s="16" t="str">
        <f t="shared" si="39"/>
        <v>L19506-GDS Union Gas CAD RGU</v>
      </c>
      <c r="V713" s="15" t="s">
        <v>282</v>
      </c>
      <c r="W713" s="17">
        <f t="shared" si="40"/>
        <v>4525715.1059099995</v>
      </c>
      <c r="X713" s="17">
        <f t="shared" si="41"/>
        <v>4525715.1059099995</v>
      </c>
    </row>
    <row r="714" spans="1:24" x14ac:dyDescent="0.25">
      <c r="A714" s="2" t="s">
        <v>4</v>
      </c>
      <c r="B714" s="2" t="s">
        <v>195</v>
      </c>
      <c r="C714" s="11">
        <v>41077.256719999998</v>
      </c>
      <c r="D714" s="11">
        <v>0</v>
      </c>
      <c r="E714" s="11">
        <v>0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41077.256719999998</v>
      </c>
      <c r="P714" s="11">
        <v>0</v>
      </c>
      <c r="Q714" s="11">
        <v>0</v>
      </c>
      <c r="R714" s="11">
        <v>0</v>
      </c>
      <c r="S714" s="11">
        <v>0</v>
      </c>
      <c r="T714" s="15"/>
      <c r="U714" s="16" t="str">
        <f t="shared" ref="U714:U777" si="42">A714</f>
        <v>L19506-GDS Union Gas CAD RGU</v>
      </c>
      <c r="V714" s="15" t="s">
        <v>282</v>
      </c>
      <c r="W714" s="17">
        <f t="shared" ref="W714:W777" si="43">SUM(C714:N714)</f>
        <v>41077.256719999998</v>
      </c>
      <c r="X714" s="17">
        <f t="shared" ref="X714:X777" si="44">SUM(O714:S714)</f>
        <v>41077.256719999998</v>
      </c>
    </row>
    <row r="715" spans="1:24" x14ac:dyDescent="0.25">
      <c r="A715" s="2" t="s">
        <v>4</v>
      </c>
      <c r="B715" s="2" t="s">
        <v>196</v>
      </c>
      <c r="C715" s="11">
        <v>282683.91019999998</v>
      </c>
      <c r="D715" s="11">
        <v>0</v>
      </c>
      <c r="E715" s="11">
        <v>0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282683.91019999998</v>
      </c>
      <c r="P715" s="11">
        <v>0</v>
      </c>
      <c r="Q715" s="11">
        <v>0</v>
      </c>
      <c r="R715" s="11">
        <v>0</v>
      </c>
      <c r="S715" s="11">
        <v>0</v>
      </c>
      <c r="T715" s="15"/>
      <c r="U715" s="16" t="str">
        <f t="shared" si="42"/>
        <v>L19506-GDS Union Gas CAD RGU</v>
      </c>
      <c r="V715" s="15" t="s">
        <v>282</v>
      </c>
      <c r="W715" s="17">
        <f t="shared" si="43"/>
        <v>282683.91019999998</v>
      </c>
      <c r="X715" s="17">
        <f t="shared" si="44"/>
        <v>282683.91019999998</v>
      </c>
    </row>
    <row r="716" spans="1:24" x14ac:dyDescent="0.25">
      <c r="A716" s="2" t="s">
        <v>4</v>
      </c>
      <c r="B716" s="2" t="s">
        <v>197</v>
      </c>
      <c r="C716" s="11">
        <v>12310487.35641</v>
      </c>
      <c r="D716" s="11">
        <v>0</v>
      </c>
      <c r="E716" s="11">
        <v>0</v>
      </c>
      <c r="F716" s="11">
        <v>0</v>
      </c>
      <c r="G716" s="11">
        <v>0</v>
      </c>
      <c r="H716" s="11">
        <v>0</v>
      </c>
      <c r="I716" s="11">
        <v>0</v>
      </c>
      <c r="J716" s="11">
        <v>0</v>
      </c>
      <c r="K716" s="11">
        <v>0</v>
      </c>
      <c r="L716" s="11">
        <v>0</v>
      </c>
      <c r="M716" s="11">
        <v>0</v>
      </c>
      <c r="N716" s="11">
        <v>0</v>
      </c>
      <c r="O716" s="11">
        <v>12310487.35641</v>
      </c>
      <c r="P716" s="11">
        <v>0</v>
      </c>
      <c r="Q716" s="11">
        <v>0</v>
      </c>
      <c r="R716" s="11">
        <v>0</v>
      </c>
      <c r="S716" s="11">
        <v>0</v>
      </c>
      <c r="T716" s="15"/>
      <c r="U716" s="16" t="str">
        <f t="shared" si="42"/>
        <v>L19506-GDS Union Gas CAD RGU</v>
      </c>
      <c r="V716" s="15" t="s">
        <v>282</v>
      </c>
      <c r="W716" s="17">
        <f t="shared" si="43"/>
        <v>12310487.35641</v>
      </c>
      <c r="X716" s="17">
        <f t="shared" si="44"/>
        <v>12310487.35641</v>
      </c>
    </row>
    <row r="717" spans="1:24" x14ac:dyDescent="0.25">
      <c r="A717" s="2" t="s">
        <v>4</v>
      </c>
      <c r="B717" s="2" t="s">
        <v>198</v>
      </c>
      <c r="C717" s="11">
        <v>1872480.6334900002</v>
      </c>
      <c r="D717" s="11">
        <v>0</v>
      </c>
      <c r="E717" s="11">
        <v>0</v>
      </c>
      <c r="F717" s="11">
        <v>0</v>
      </c>
      <c r="G717" s="11">
        <v>0</v>
      </c>
      <c r="H717" s="11">
        <v>0</v>
      </c>
      <c r="I717" s="11">
        <v>0</v>
      </c>
      <c r="J717" s="11">
        <v>0</v>
      </c>
      <c r="K717" s="11">
        <v>0</v>
      </c>
      <c r="L717" s="11">
        <v>0</v>
      </c>
      <c r="M717" s="11">
        <v>0</v>
      </c>
      <c r="N717" s="11">
        <v>0</v>
      </c>
      <c r="O717" s="11">
        <v>1872480.6334900002</v>
      </c>
      <c r="P717" s="11">
        <v>0</v>
      </c>
      <c r="Q717" s="11">
        <v>0</v>
      </c>
      <c r="R717" s="11">
        <v>0</v>
      </c>
      <c r="S717" s="11">
        <v>0</v>
      </c>
      <c r="T717" s="15"/>
      <c r="U717" s="16" t="str">
        <f t="shared" si="42"/>
        <v>L19506-GDS Union Gas CAD RGU</v>
      </c>
      <c r="V717" s="15" t="s">
        <v>282</v>
      </c>
      <c r="W717" s="17">
        <f t="shared" si="43"/>
        <v>1872480.6334900002</v>
      </c>
      <c r="X717" s="17">
        <f t="shared" si="44"/>
        <v>1872480.6334900002</v>
      </c>
    </row>
    <row r="718" spans="1:24" x14ac:dyDescent="0.25">
      <c r="A718" s="2" t="s">
        <v>4</v>
      </c>
      <c r="B718" s="2" t="s">
        <v>199</v>
      </c>
      <c r="C718" s="11">
        <v>444568.06683000003</v>
      </c>
      <c r="D718" s="11">
        <v>0</v>
      </c>
      <c r="E718" s="11">
        <v>0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  <c r="K718" s="11">
        <v>0</v>
      </c>
      <c r="L718" s="11">
        <v>0</v>
      </c>
      <c r="M718" s="11">
        <v>0</v>
      </c>
      <c r="N718" s="11">
        <v>0</v>
      </c>
      <c r="O718" s="11">
        <v>444568.06683000003</v>
      </c>
      <c r="P718" s="11">
        <v>0</v>
      </c>
      <c r="Q718" s="11">
        <v>0</v>
      </c>
      <c r="R718" s="11">
        <v>0</v>
      </c>
      <c r="S718" s="11">
        <v>0</v>
      </c>
      <c r="T718" s="15"/>
      <c r="U718" s="16" t="str">
        <f t="shared" si="42"/>
        <v>L19506-GDS Union Gas CAD RGU</v>
      </c>
      <c r="V718" s="15" t="s">
        <v>282</v>
      </c>
      <c r="W718" s="17">
        <f t="shared" si="43"/>
        <v>444568.06683000003</v>
      </c>
      <c r="X718" s="17">
        <f t="shared" si="44"/>
        <v>444568.06683000003</v>
      </c>
    </row>
    <row r="719" spans="1:24" x14ac:dyDescent="0.25">
      <c r="A719" s="2" t="s">
        <v>4</v>
      </c>
      <c r="B719" s="2" t="s">
        <v>200</v>
      </c>
      <c r="C719" s="11">
        <v>336178.92709000001</v>
      </c>
      <c r="D719" s="11">
        <v>0</v>
      </c>
      <c r="E719" s="11">
        <v>0</v>
      </c>
      <c r="F719" s="11">
        <v>0</v>
      </c>
      <c r="G719" s="11">
        <v>0</v>
      </c>
      <c r="H719" s="11">
        <v>0</v>
      </c>
      <c r="I719" s="11">
        <v>0</v>
      </c>
      <c r="J719" s="11">
        <v>0</v>
      </c>
      <c r="K719" s="11">
        <v>0</v>
      </c>
      <c r="L719" s="11">
        <v>0</v>
      </c>
      <c r="M719" s="11">
        <v>0</v>
      </c>
      <c r="N719" s="11">
        <v>0</v>
      </c>
      <c r="O719" s="11">
        <v>336178.92709000001</v>
      </c>
      <c r="P719" s="11">
        <v>0</v>
      </c>
      <c r="Q719" s="11">
        <v>0</v>
      </c>
      <c r="R719" s="11">
        <v>0</v>
      </c>
      <c r="S719" s="11">
        <v>0</v>
      </c>
      <c r="T719" s="15"/>
      <c r="U719" s="16" t="str">
        <f t="shared" si="42"/>
        <v>L19506-GDS Union Gas CAD RGU</v>
      </c>
      <c r="V719" s="15" t="s">
        <v>282</v>
      </c>
      <c r="W719" s="17">
        <f t="shared" si="43"/>
        <v>336178.92709000001</v>
      </c>
      <c r="X719" s="17">
        <f t="shared" si="44"/>
        <v>336178.92709000001</v>
      </c>
    </row>
    <row r="720" spans="1:24" x14ac:dyDescent="0.25">
      <c r="A720" s="2" t="s">
        <v>4</v>
      </c>
      <c r="B720" s="2" t="s">
        <v>201</v>
      </c>
      <c r="C720" s="11">
        <v>2629812.784</v>
      </c>
      <c r="D720" s="11">
        <v>0</v>
      </c>
      <c r="E720" s="11">
        <v>0</v>
      </c>
      <c r="F720" s="11">
        <v>0</v>
      </c>
      <c r="G720" s="11">
        <v>0</v>
      </c>
      <c r="H720" s="11">
        <v>0</v>
      </c>
      <c r="I720" s="11">
        <v>0</v>
      </c>
      <c r="J720" s="11">
        <v>0</v>
      </c>
      <c r="K720" s="11">
        <v>0</v>
      </c>
      <c r="L720" s="11">
        <v>0</v>
      </c>
      <c r="M720" s="11">
        <v>0</v>
      </c>
      <c r="N720" s="11">
        <v>0</v>
      </c>
      <c r="O720" s="11">
        <v>2629812.784</v>
      </c>
      <c r="P720" s="11">
        <v>0</v>
      </c>
      <c r="Q720" s="11">
        <v>0</v>
      </c>
      <c r="R720" s="11">
        <v>0</v>
      </c>
      <c r="S720" s="11">
        <v>0</v>
      </c>
      <c r="T720" s="15"/>
      <c r="U720" s="16" t="str">
        <f t="shared" si="42"/>
        <v>L19506-GDS Union Gas CAD RGU</v>
      </c>
      <c r="V720" s="15" t="s">
        <v>282</v>
      </c>
      <c r="W720" s="17">
        <f t="shared" si="43"/>
        <v>2629812.784</v>
      </c>
      <c r="X720" s="17">
        <f t="shared" si="44"/>
        <v>2629812.784</v>
      </c>
    </row>
    <row r="721" spans="1:24" x14ac:dyDescent="0.25">
      <c r="A721" s="2" t="s">
        <v>4</v>
      </c>
      <c r="B721" s="2" t="s">
        <v>202</v>
      </c>
      <c r="C721" s="11">
        <v>5666584.42356</v>
      </c>
      <c r="D721" s="11">
        <v>0</v>
      </c>
      <c r="E721" s="11">
        <v>0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  <c r="K721" s="11">
        <v>0</v>
      </c>
      <c r="L721" s="11">
        <v>0</v>
      </c>
      <c r="M721" s="11">
        <v>0</v>
      </c>
      <c r="N721" s="11">
        <v>0</v>
      </c>
      <c r="O721" s="11">
        <v>5666584.42356</v>
      </c>
      <c r="P721" s="11">
        <v>0</v>
      </c>
      <c r="Q721" s="11">
        <v>0</v>
      </c>
      <c r="R721" s="11">
        <v>0</v>
      </c>
      <c r="S721" s="11">
        <v>0</v>
      </c>
      <c r="T721" s="15"/>
      <c r="U721" s="16" t="str">
        <f t="shared" si="42"/>
        <v>L19506-GDS Union Gas CAD RGU</v>
      </c>
      <c r="V721" s="15" t="s">
        <v>282</v>
      </c>
      <c r="W721" s="17">
        <f t="shared" si="43"/>
        <v>5666584.42356</v>
      </c>
      <c r="X721" s="17">
        <f t="shared" si="44"/>
        <v>5666584.42356</v>
      </c>
    </row>
    <row r="722" spans="1:24" x14ac:dyDescent="0.25">
      <c r="A722" s="2" t="s">
        <v>4</v>
      </c>
      <c r="B722" s="2" t="s">
        <v>203</v>
      </c>
      <c r="C722" s="11">
        <v>128118.01565</v>
      </c>
      <c r="D722" s="11">
        <v>0</v>
      </c>
      <c r="E722" s="11">
        <v>0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128118.01565</v>
      </c>
      <c r="P722" s="11">
        <v>0</v>
      </c>
      <c r="Q722" s="11">
        <v>0</v>
      </c>
      <c r="R722" s="11">
        <v>0</v>
      </c>
      <c r="S722" s="11">
        <v>0</v>
      </c>
      <c r="T722" s="15"/>
      <c r="U722" s="16" t="str">
        <f t="shared" si="42"/>
        <v>L19506-GDS Union Gas CAD RGU</v>
      </c>
      <c r="V722" s="15" t="s">
        <v>282</v>
      </c>
      <c r="W722" s="17">
        <f t="shared" si="43"/>
        <v>128118.01565</v>
      </c>
      <c r="X722" s="17">
        <f t="shared" si="44"/>
        <v>128118.01565</v>
      </c>
    </row>
    <row r="723" spans="1:24" x14ac:dyDescent="0.25">
      <c r="A723" s="2" t="s">
        <v>4</v>
      </c>
      <c r="B723" s="2" t="s">
        <v>204</v>
      </c>
      <c r="C723" s="11">
        <v>1019257.39569</v>
      </c>
      <c r="D723" s="11">
        <v>0</v>
      </c>
      <c r="E723" s="11">
        <v>0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1019257.39569</v>
      </c>
      <c r="P723" s="11">
        <v>0</v>
      </c>
      <c r="Q723" s="11">
        <v>0</v>
      </c>
      <c r="R723" s="11">
        <v>0</v>
      </c>
      <c r="S723" s="11">
        <v>0</v>
      </c>
      <c r="T723" s="15"/>
      <c r="U723" s="16" t="str">
        <f t="shared" si="42"/>
        <v>L19506-GDS Union Gas CAD RGU</v>
      </c>
      <c r="V723" s="15" t="s">
        <v>282</v>
      </c>
      <c r="W723" s="17">
        <f t="shared" si="43"/>
        <v>1019257.39569</v>
      </c>
      <c r="X723" s="17">
        <f t="shared" si="44"/>
        <v>1019257.39569</v>
      </c>
    </row>
    <row r="724" spans="1:24" x14ac:dyDescent="0.25">
      <c r="A724" s="2" t="s">
        <v>4</v>
      </c>
      <c r="B724" s="2" t="s">
        <v>205</v>
      </c>
      <c r="C724" s="11">
        <v>335293.70825000003</v>
      </c>
      <c r="D724" s="11">
        <v>0</v>
      </c>
      <c r="E724" s="11">
        <v>0</v>
      </c>
      <c r="F724" s="11">
        <v>0</v>
      </c>
      <c r="G724" s="11">
        <v>0</v>
      </c>
      <c r="H724" s="11">
        <v>0</v>
      </c>
      <c r="I724" s="11">
        <v>0</v>
      </c>
      <c r="J724" s="11">
        <v>0</v>
      </c>
      <c r="K724" s="11">
        <v>0</v>
      </c>
      <c r="L724" s="11">
        <v>0</v>
      </c>
      <c r="M724" s="11">
        <v>0</v>
      </c>
      <c r="N724" s="11">
        <v>0</v>
      </c>
      <c r="O724" s="11">
        <v>335293.70825000003</v>
      </c>
      <c r="P724" s="11">
        <v>0</v>
      </c>
      <c r="Q724" s="11">
        <v>0</v>
      </c>
      <c r="R724" s="11">
        <v>0</v>
      </c>
      <c r="S724" s="11">
        <v>0</v>
      </c>
      <c r="T724" s="15"/>
      <c r="U724" s="16" t="str">
        <f t="shared" si="42"/>
        <v>L19506-GDS Union Gas CAD RGU</v>
      </c>
      <c r="V724" s="15" t="s">
        <v>282</v>
      </c>
      <c r="W724" s="17">
        <f t="shared" si="43"/>
        <v>335293.70825000003</v>
      </c>
      <c r="X724" s="17">
        <f t="shared" si="44"/>
        <v>335293.70825000003</v>
      </c>
    </row>
    <row r="725" spans="1:24" x14ac:dyDescent="0.25">
      <c r="A725" s="2" t="s">
        <v>4</v>
      </c>
      <c r="B725" s="2" t="s">
        <v>206</v>
      </c>
      <c r="C725" s="11">
        <v>166968.44743</v>
      </c>
      <c r="D725" s="11">
        <v>0</v>
      </c>
      <c r="E725" s="11">
        <v>0</v>
      </c>
      <c r="F725" s="11">
        <v>0</v>
      </c>
      <c r="G725" s="11">
        <v>0</v>
      </c>
      <c r="H725" s="11">
        <v>0</v>
      </c>
      <c r="I725" s="11">
        <v>0</v>
      </c>
      <c r="J725" s="11">
        <v>0</v>
      </c>
      <c r="K725" s="11">
        <v>0</v>
      </c>
      <c r="L725" s="11">
        <v>0</v>
      </c>
      <c r="M725" s="11">
        <v>0</v>
      </c>
      <c r="N725" s="11">
        <v>0</v>
      </c>
      <c r="O725" s="11">
        <v>166968.44743</v>
      </c>
      <c r="P725" s="11">
        <v>0</v>
      </c>
      <c r="Q725" s="11">
        <v>0</v>
      </c>
      <c r="R725" s="11">
        <v>0</v>
      </c>
      <c r="S725" s="11">
        <v>0</v>
      </c>
      <c r="T725" s="15"/>
      <c r="U725" s="16" t="str">
        <f t="shared" si="42"/>
        <v>L19506-GDS Union Gas CAD RGU</v>
      </c>
      <c r="V725" s="15" t="s">
        <v>282</v>
      </c>
      <c r="W725" s="17">
        <f t="shared" si="43"/>
        <v>166968.44743</v>
      </c>
      <c r="X725" s="17">
        <f t="shared" si="44"/>
        <v>166968.44743</v>
      </c>
    </row>
    <row r="726" spans="1:24" x14ac:dyDescent="0.25">
      <c r="A726" s="2" t="s">
        <v>4</v>
      </c>
      <c r="B726" s="2" t="s">
        <v>207</v>
      </c>
      <c r="C726" s="11">
        <v>51119.523280000001</v>
      </c>
      <c r="D726" s="11">
        <v>0</v>
      </c>
      <c r="E726" s="11">
        <v>0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51119.523280000001</v>
      </c>
      <c r="P726" s="11">
        <v>0</v>
      </c>
      <c r="Q726" s="11">
        <v>0</v>
      </c>
      <c r="R726" s="11">
        <v>0</v>
      </c>
      <c r="S726" s="11">
        <v>0</v>
      </c>
      <c r="T726" s="15"/>
      <c r="U726" s="16" t="str">
        <f t="shared" si="42"/>
        <v>L19506-GDS Union Gas CAD RGU</v>
      </c>
      <c r="V726" s="15" t="s">
        <v>282</v>
      </c>
      <c r="W726" s="17">
        <f t="shared" si="43"/>
        <v>51119.523280000001</v>
      </c>
      <c r="X726" s="17">
        <f t="shared" si="44"/>
        <v>51119.523280000001</v>
      </c>
    </row>
    <row r="727" spans="1:24" x14ac:dyDescent="0.25">
      <c r="A727" s="2" t="s">
        <v>4</v>
      </c>
      <c r="B727" s="2" t="s">
        <v>208</v>
      </c>
      <c r="C727" s="11">
        <v>192084.81743</v>
      </c>
      <c r="D727" s="11">
        <v>0</v>
      </c>
      <c r="E727" s="11">
        <v>0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192084.81743</v>
      </c>
      <c r="P727" s="11">
        <v>0</v>
      </c>
      <c r="Q727" s="11">
        <v>0</v>
      </c>
      <c r="R727" s="11">
        <v>0</v>
      </c>
      <c r="S727" s="11">
        <v>0</v>
      </c>
      <c r="T727" s="15"/>
      <c r="U727" s="16" t="str">
        <f t="shared" si="42"/>
        <v>L19506-GDS Union Gas CAD RGU</v>
      </c>
      <c r="V727" s="15" t="s">
        <v>282</v>
      </c>
      <c r="W727" s="17">
        <f t="shared" si="43"/>
        <v>192084.81743</v>
      </c>
      <c r="X727" s="17">
        <f t="shared" si="44"/>
        <v>192084.81743</v>
      </c>
    </row>
    <row r="728" spans="1:24" x14ac:dyDescent="0.25">
      <c r="A728" s="2" t="s">
        <v>4</v>
      </c>
      <c r="B728" s="2" t="s">
        <v>209</v>
      </c>
      <c r="C728" s="11">
        <v>44268.891279999996</v>
      </c>
      <c r="D728" s="11">
        <v>0</v>
      </c>
      <c r="E728" s="11">
        <v>0</v>
      </c>
      <c r="F728" s="11">
        <v>0</v>
      </c>
      <c r="G728" s="11">
        <v>0</v>
      </c>
      <c r="H728" s="11">
        <v>0</v>
      </c>
      <c r="I728" s="11">
        <v>0</v>
      </c>
      <c r="J728" s="11">
        <v>0</v>
      </c>
      <c r="K728" s="11">
        <v>0</v>
      </c>
      <c r="L728" s="11">
        <v>0</v>
      </c>
      <c r="M728" s="11">
        <v>0</v>
      </c>
      <c r="N728" s="11">
        <v>0</v>
      </c>
      <c r="O728" s="11">
        <v>44268.891279999996</v>
      </c>
      <c r="P728" s="11">
        <v>0</v>
      </c>
      <c r="Q728" s="11">
        <v>0</v>
      </c>
      <c r="R728" s="11">
        <v>0</v>
      </c>
      <c r="S728" s="11">
        <v>0</v>
      </c>
      <c r="T728" s="15"/>
      <c r="U728" s="16" t="str">
        <f t="shared" si="42"/>
        <v>L19506-GDS Union Gas CAD RGU</v>
      </c>
      <c r="V728" s="15" t="s">
        <v>282</v>
      </c>
      <c r="W728" s="17">
        <f t="shared" si="43"/>
        <v>44268.891279999996</v>
      </c>
      <c r="X728" s="17">
        <f t="shared" si="44"/>
        <v>44268.891279999996</v>
      </c>
    </row>
    <row r="729" spans="1:24" x14ac:dyDescent="0.25">
      <c r="A729" s="2" t="s">
        <v>4</v>
      </c>
      <c r="B729" s="2" t="s">
        <v>210</v>
      </c>
      <c r="C729" s="11">
        <v>209168.85321</v>
      </c>
      <c r="D729" s="11">
        <v>0</v>
      </c>
      <c r="E729" s="11">
        <v>0</v>
      </c>
      <c r="F729" s="11">
        <v>0</v>
      </c>
      <c r="G729" s="11">
        <v>0</v>
      </c>
      <c r="H729" s="11">
        <v>0</v>
      </c>
      <c r="I729" s="11">
        <v>0</v>
      </c>
      <c r="J729" s="11">
        <v>0</v>
      </c>
      <c r="K729" s="11">
        <v>0</v>
      </c>
      <c r="L729" s="11">
        <v>0</v>
      </c>
      <c r="M729" s="11">
        <v>0</v>
      </c>
      <c r="N729" s="11">
        <v>0</v>
      </c>
      <c r="O729" s="11">
        <v>209168.85321</v>
      </c>
      <c r="P729" s="11">
        <v>0</v>
      </c>
      <c r="Q729" s="11">
        <v>0</v>
      </c>
      <c r="R729" s="11">
        <v>0</v>
      </c>
      <c r="S729" s="11">
        <v>0</v>
      </c>
      <c r="T729" s="15"/>
      <c r="U729" s="16" t="str">
        <f t="shared" si="42"/>
        <v>L19506-GDS Union Gas CAD RGU</v>
      </c>
      <c r="V729" s="15" t="s">
        <v>282</v>
      </c>
      <c r="W729" s="17">
        <f t="shared" si="43"/>
        <v>209168.85321</v>
      </c>
      <c r="X729" s="17">
        <f t="shared" si="44"/>
        <v>209168.85321</v>
      </c>
    </row>
    <row r="730" spans="1:24" x14ac:dyDescent="0.25">
      <c r="A730" s="2" t="s">
        <v>4</v>
      </c>
      <c r="B730" s="2" t="s">
        <v>211</v>
      </c>
      <c r="C730" s="11">
        <v>73556.253410000005</v>
      </c>
      <c r="D730" s="11">
        <v>0</v>
      </c>
      <c r="E730" s="11">
        <v>0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  <c r="K730" s="11">
        <v>0</v>
      </c>
      <c r="L730" s="11">
        <v>0</v>
      </c>
      <c r="M730" s="11">
        <v>0</v>
      </c>
      <c r="N730" s="11">
        <v>0</v>
      </c>
      <c r="O730" s="11">
        <v>73556.253410000005</v>
      </c>
      <c r="P730" s="11">
        <v>0</v>
      </c>
      <c r="Q730" s="11">
        <v>0</v>
      </c>
      <c r="R730" s="11">
        <v>0</v>
      </c>
      <c r="S730" s="11">
        <v>0</v>
      </c>
      <c r="T730" s="15"/>
      <c r="U730" s="16" t="str">
        <f t="shared" si="42"/>
        <v>L19506-GDS Union Gas CAD RGU</v>
      </c>
      <c r="V730" s="15" t="s">
        <v>282</v>
      </c>
      <c r="W730" s="17">
        <f t="shared" si="43"/>
        <v>73556.253410000005</v>
      </c>
      <c r="X730" s="17">
        <f t="shared" si="44"/>
        <v>73556.253410000005</v>
      </c>
    </row>
    <row r="731" spans="1:24" x14ac:dyDescent="0.25">
      <c r="A731" s="2" t="s">
        <v>4</v>
      </c>
      <c r="B731" s="2" t="s">
        <v>212</v>
      </c>
      <c r="C731" s="11">
        <v>94203.663220000002</v>
      </c>
      <c r="D731" s="11">
        <v>0</v>
      </c>
      <c r="E731" s="11">
        <v>0</v>
      </c>
      <c r="F731" s="11">
        <v>0</v>
      </c>
      <c r="G731" s="11">
        <v>0</v>
      </c>
      <c r="H731" s="11">
        <v>0</v>
      </c>
      <c r="I731" s="11">
        <v>0</v>
      </c>
      <c r="J731" s="11">
        <v>0</v>
      </c>
      <c r="K731" s="11">
        <v>0</v>
      </c>
      <c r="L731" s="11">
        <v>0</v>
      </c>
      <c r="M731" s="11">
        <v>0</v>
      </c>
      <c r="N731" s="11">
        <v>0</v>
      </c>
      <c r="O731" s="11">
        <v>94203.663220000002</v>
      </c>
      <c r="P731" s="11">
        <v>0</v>
      </c>
      <c r="Q731" s="11">
        <v>0</v>
      </c>
      <c r="R731" s="11">
        <v>0</v>
      </c>
      <c r="S731" s="11">
        <v>0</v>
      </c>
      <c r="T731" s="15"/>
      <c r="U731" s="16" t="str">
        <f t="shared" si="42"/>
        <v>L19506-GDS Union Gas CAD RGU</v>
      </c>
      <c r="V731" s="15" t="s">
        <v>282</v>
      </c>
      <c r="W731" s="17">
        <f t="shared" si="43"/>
        <v>94203.663220000002</v>
      </c>
      <c r="X731" s="17">
        <f t="shared" si="44"/>
        <v>94203.663220000002</v>
      </c>
    </row>
    <row r="732" spans="1:24" x14ac:dyDescent="0.25">
      <c r="A732" s="2" t="s">
        <v>4</v>
      </c>
      <c r="B732" s="2" t="s">
        <v>213</v>
      </c>
      <c r="C732" s="11">
        <v>107369.52037</v>
      </c>
      <c r="D732" s="11">
        <v>0</v>
      </c>
      <c r="E732" s="11">
        <v>0</v>
      </c>
      <c r="F732" s="11">
        <v>0</v>
      </c>
      <c r="G732" s="11">
        <v>0</v>
      </c>
      <c r="H732" s="11">
        <v>0</v>
      </c>
      <c r="I732" s="11">
        <v>0</v>
      </c>
      <c r="J732" s="11">
        <v>0</v>
      </c>
      <c r="K732" s="11">
        <v>0</v>
      </c>
      <c r="L732" s="11">
        <v>0</v>
      </c>
      <c r="M732" s="11">
        <v>0</v>
      </c>
      <c r="N732" s="11">
        <v>0</v>
      </c>
      <c r="O732" s="11">
        <v>107369.52037</v>
      </c>
      <c r="P732" s="11">
        <v>0</v>
      </c>
      <c r="Q732" s="11">
        <v>0</v>
      </c>
      <c r="R732" s="11">
        <v>0</v>
      </c>
      <c r="S732" s="11">
        <v>0</v>
      </c>
      <c r="T732" s="15"/>
      <c r="U732" s="16" t="str">
        <f t="shared" si="42"/>
        <v>L19506-GDS Union Gas CAD RGU</v>
      </c>
      <c r="V732" s="15" t="s">
        <v>282</v>
      </c>
      <c r="W732" s="17">
        <f t="shared" si="43"/>
        <v>107369.52037</v>
      </c>
      <c r="X732" s="17">
        <f t="shared" si="44"/>
        <v>107369.52037</v>
      </c>
    </row>
    <row r="733" spans="1:24" x14ac:dyDescent="0.25">
      <c r="A733" s="2" t="s">
        <v>4</v>
      </c>
      <c r="B733" s="2" t="s">
        <v>214</v>
      </c>
      <c r="C733" s="11">
        <v>75299.616850000006</v>
      </c>
      <c r="D733" s="11">
        <v>0</v>
      </c>
      <c r="E733" s="11">
        <v>0</v>
      </c>
      <c r="F733" s="11">
        <v>0</v>
      </c>
      <c r="G733" s="11">
        <v>0</v>
      </c>
      <c r="H733" s="11">
        <v>0</v>
      </c>
      <c r="I733" s="11">
        <v>0</v>
      </c>
      <c r="J733" s="11">
        <v>0</v>
      </c>
      <c r="K733" s="11">
        <v>0</v>
      </c>
      <c r="L733" s="11">
        <v>0</v>
      </c>
      <c r="M733" s="11">
        <v>0</v>
      </c>
      <c r="N733" s="11">
        <v>0</v>
      </c>
      <c r="O733" s="11">
        <v>75299.616850000006</v>
      </c>
      <c r="P733" s="11">
        <v>0</v>
      </c>
      <c r="Q733" s="11">
        <v>0</v>
      </c>
      <c r="R733" s="11">
        <v>0</v>
      </c>
      <c r="S733" s="11">
        <v>0</v>
      </c>
      <c r="T733" s="15"/>
      <c r="U733" s="16" t="str">
        <f t="shared" si="42"/>
        <v>L19506-GDS Union Gas CAD RGU</v>
      </c>
      <c r="V733" s="15" t="s">
        <v>282</v>
      </c>
      <c r="W733" s="17">
        <f t="shared" si="43"/>
        <v>75299.616850000006</v>
      </c>
      <c r="X733" s="17">
        <f t="shared" si="44"/>
        <v>75299.616850000006</v>
      </c>
    </row>
    <row r="734" spans="1:24" x14ac:dyDescent="0.25">
      <c r="A734" s="2" t="s">
        <v>4</v>
      </c>
      <c r="B734" s="2" t="s">
        <v>215</v>
      </c>
      <c r="C734" s="11">
        <v>21452.331010000002</v>
      </c>
      <c r="D734" s="11">
        <v>0</v>
      </c>
      <c r="E734" s="11">
        <v>0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21452.331010000002</v>
      </c>
      <c r="P734" s="11">
        <v>0</v>
      </c>
      <c r="Q734" s="11">
        <v>0</v>
      </c>
      <c r="R734" s="11">
        <v>0</v>
      </c>
      <c r="S734" s="11">
        <v>0</v>
      </c>
      <c r="T734" s="15"/>
      <c r="U734" s="16" t="str">
        <f t="shared" si="42"/>
        <v>L19506-GDS Union Gas CAD RGU</v>
      </c>
      <c r="V734" s="15" t="s">
        <v>282</v>
      </c>
      <c r="W734" s="17">
        <f t="shared" si="43"/>
        <v>21452.331010000002</v>
      </c>
      <c r="X734" s="17">
        <f t="shared" si="44"/>
        <v>21452.331010000002</v>
      </c>
    </row>
    <row r="735" spans="1:24" x14ac:dyDescent="0.25">
      <c r="A735" s="2" t="s">
        <v>4</v>
      </c>
      <c r="B735" s="2" t="s">
        <v>216</v>
      </c>
      <c r="C735" s="11">
        <v>555644.40550999995</v>
      </c>
      <c r="D735" s="11">
        <v>0</v>
      </c>
      <c r="E735" s="11">
        <v>0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555644.40550999995</v>
      </c>
      <c r="P735" s="11">
        <v>0</v>
      </c>
      <c r="Q735" s="11">
        <v>0</v>
      </c>
      <c r="R735" s="11">
        <v>0</v>
      </c>
      <c r="S735" s="11">
        <v>0</v>
      </c>
      <c r="T735" s="15"/>
      <c r="U735" s="16" t="str">
        <f t="shared" si="42"/>
        <v>L19506-GDS Union Gas CAD RGU</v>
      </c>
      <c r="V735" s="15" t="s">
        <v>282</v>
      </c>
      <c r="W735" s="17">
        <f t="shared" si="43"/>
        <v>555644.40550999995</v>
      </c>
      <c r="X735" s="17">
        <f t="shared" si="44"/>
        <v>555644.40550999995</v>
      </c>
    </row>
    <row r="736" spans="1:24" x14ac:dyDescent="0.25">
      <c r="A736" s="2" t="s">
        <v>4</v>
      </c>
      <c r="B736" s="2" t="s">
        <v>217</v>
      </c>
      <c r="C736" s="11">
        <v>12704.594930000001</v>
      </c>
      <c r="D736" s="11">
        <v>0</v>
      </c>
      <c r="E736" s="11">
        <v>0</v>
      </c>
      <c r="F736" s="11">
        <v>0</v>
      </c>
      <c r="G736" s="11">
        <v>0</v>
      </c>
      <c r="H736" s="11">
        <v>0</v>
      </c>
      <c r="I736" s="11">
        <v>0</v>
      </c>
      <c r="J736" s="11">
        <v>0</v>
      </c>
      <c r="K736" s="11">
        <v>0</v>
      </c>
      <c r="L736" s="11">
        <v>0</v>
      </c>
      <c r="M736" s="11">
        <v>0</v>
      </c>
      <c r="N736" s="11">
        <v>0</v>
      </c>
      <c r="O736" s="11">
        <v>12704.594930000001</v>
      </c>
      <c r="P736" s="11">
        <v>0</v>
      </c>
      <c r="Q736" s="11">
        <v>0</v>
      </c>
      <c r="R736" s="11">
        <v>0</v>
      </c>
      <c r="S736" s="11">
        <v>0</v>
      </c>
      <c r="T736" s="15"/>
      <c r="U736" s="16" t="str">
        <f t="shared" si="42"/>
        <v>L19506-GDS Union Gas CAD RGU</v>
      </c>
      <c r="V736" s="15" t="s">
        <v>282</v>
      </c>
      <c r="W736" s="17">
        <f t="shared" si="43"/>
        <v>12704.594930000001</v>
      </c>
      <c r="X736" s="17">
        <f t="shared" si="44"/>
        <v>12704.594930000001</v>
      </c>
    </row>
    <row r="737" spans="1:24" x14ac:dyDescent="0.25">
      <c r="A737" s="2" t="s">
        <v>4</v>
      </c>
      <c r="B737" s="2" t="s">
        <v>218</v>
      </c>
      <c r="C737" s="11">
        <v>122502.6201</v>
      </c>
      <c r="D737" s="11">
        <v>0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0</v>
      </c>
      <c r="L737" s="11">
        <v>0</v>
      </c>
      <c r="M737" s="11">
        <v>0</v>
      </c>
      <c r="N737" s="11">
        <v>0</v>
      </c>
      <c r="O737" s="11">
        <v>122502.6201</v>
      </c>
      <c r="P737" s="11">
        <v>0</v>
      </c>
      <c r="Q737" s="11">
        <v>0</v>
      </c>
      <c r="R737" s="11">
        <v>0</v>
      </c>
      <c r="S737" s="11">
        <v>0</v>
      </c>
      <c r="T737" s="15"/>
      <c r="U737" s="16" t="str">
        <f t="shared" si="42"/>
        <v>L19506-GDS Union Gas CAD RGU</v>
      </c>
      <c r="V737" s="15" t="s">
        <v>282</v>
      </c>
      <c r="W737" s="17">
        <f t="shared" si="43"/>
        <v>122502.6201</v>
      </c>
      <c r="X737" s="17">
        <f t="shared" si="44"/>
        <v>122502.6201</v>
      </c>
    </row>
    <row r="738" spans="1:24" x14ac:dyDescent="0.25">
      <c r="A738" s="2" t="s">
        <v>4</v>
      </c>
      <c r="B738" s="2" t="s">
        <v>219</v>
      </c>
      <c r="C738" s="11">
        <v>12709.030409999999</v>
      </c>
      <c r="D738" s="11">
        <v>0</v>
      </c>
      <c r="E738" s="11">
        <v>0</v>
      </c>
      <c r="F738" s="11">
        <v>0</v>
      </c>
      <c r="G738" s="11">
        <v>0</v>
      </c>
      <c r="H738" s="11">
        <v>0</v>
      </c>
      <c r="I738" s="11">
        <v>0</v>
      </c>
      <c r="J738" s="11">
        <v>0</v>
      </c>
      <c r="K738" s="11">
        <v>0</v>
      </c>
      <c r="L738" s="11">
        <v>0</v>
      </c>
      <c r="M738" s="11">
        <v>0</v>
      </c>
      <c r="N738" s="11">
        <v>0</v>
      </c>
      <c r="O738" s="11">
        <v>12709.030409999999</v>
      </c>
      <c r="P738" s="11">
        <v>0</v>
      </c>
      <c r="Q738" s="11">
        <v>0</v>
      </c>
      <c r="R738" s="11">
        <v>0</v>
      </c>
      <c r="S738" s="11">
        <v>0</v>
      </c>
      <c r="T738" s="15"/>
      <c r="U738" s="16" t="str">
        <f t="shared" si="42"/>
        <v>L19506-GDS Union Gas CAD RGU</v>
      </c>
      <c r="V738" s="15" t="s">
        <v>282</v>
      </c>
      <c r="W738" s="17">
        <f t="shared" si="43"/>
        <v>12709.030409999999</v>
      </c>
      <c r="X738" s="17">
        <f t="shared" si="44"/>
        <v>12709.030409999999</v>
      </c>
    </row>
    <row r="739" spans="1:24" x14ac:dyDescent="0.25">
      <c r="A739" s="2" t="s">
        <v>4</v>
      </c>
      <c r="B739" s="2" t="s">
        <v>220</v>
      </c>
      <c r="C739" s="11">
        <v>24.07188</v>
      </c>
      <c r="D739" s="11">
        <v>0</v>
      </c>
      <c r="E739" s="11">
        <v>0</v>
      </c>
      <c r="F739" s="11">
        <v>0</v>
      </c>
      <c r="G739" s="11">
        <v>0</v>
      </c>
      <c r="H739" s="11">
        <v>0</v>
      </c>
      <c r="I739" s="11">
        <v>0</v>
      </c>
      <c r="J739" s="11">
        <v>0</v>
      </c>
      <c r="K739" s="11">
        <v>0</v>
      </c>
      <c r="L739" s="11">
        <v>0</v>
      </c>
      <c r="M739" s="11">
        <v>0</v>
      </c>
      <c r="N739" s="11">
        <v>0</v>
      </c>
      <c r="O739" s="11">
        <v>24.07188</v>
      </c>
      <c r="P739" s="11">
        <v>0</v>
      </c>
      <c r="Q739" s="11">
        <v>0</v>
      </c>
      <c r="R739" s="11">
        <v>0</v>
      </c>
      <c r="S739" s="11">
        <v>0</v>
      </c>
      <c r="T739" s="15"/>
      <c r="U739" s="16" t="str">
        <f t="shared" si="42"/>
        <v>L19506-GDS Union Gas CAD RGU</v>
      </c>
      <c r="V739" s="15" t="s">
        <v>282</v>
      </c>
      <c r="W739" s="17">
        <f t="shared" si="43"/>
        <v>24.07188</v>
      </c>
      <c r="X739" s="17">
        <f t="shared" si="44"/>
        <v>24.07188</v>
      </c>
    </row>
    <row r="740" spans="1:24" x14ac:dyDescent="0.25">
      <c r="A740" s="2" t="s">
        <v>4</v>
      </c>
      <c r="B740" s="2" t="s">
        <v>221</v>
      </c>
      <c r="C740" s="11">
        <v>674484.17953000008</v>
      </c>
      <c r="D740" s="11">
        <v>0</v>
      </c>
      <c r="E740" s="11">
        <v>0</v>
      </c>
      <c r="F740" s="11">
        <v>0</v>
      </c>
      <c r="G740" s="11">
        <v>0</v>
      </c>
      <c r="H740" s="11">
        <v>0</v>
      </c>
      <c r="I740" s="11">
        <v>0</v>
      </c>
      <c r="J740" s="11">
        <v>0</v>
      </c>
      <c r="K740" s="11">
        <v>0</v>
      </c>
      <c r="L740" s="11">
        <v>0</v>
      </c>
      <c r="M740" s="11">
        <v>0</v>
      </c>
      <c r="N740" s="11">
        <v>0</v>
      </c>
      <c r="O740" s="11">
        <v>674484.17953000008</v>
      </c>
      <c r="P740" s="11">
        <v>0</v>
      </c>
      <c r="Q740" s="11">
        <v>0</v>
      </c>
      <c r="R740" s="11">
        <v>0</v>
      </c>
      <c r="S740" s="11">
        <v>0</v>
      </c>
      <c r="T740" s="15"/>
      <c r="U740" s="16" t="str">
        <f t="shared" si="42"/>
        <v>L19506-GDS Union Gas CAD RGU</v>
      </c>
      <c r="V740" s="15" t="s">
        <v>282</v>
      </c>
      <c r="W740" s="17">
        <f t="shared" si="43"/>
        <v>674484.17953000008</v>
      </c>
      <c r="X740" s="17">
        <f t="shared" si="44"/>
        <v>674484.17953000008</v>
      </c>
    </row>
    <row r="741" spans="1:24" x14ac:dyDescent="0.25">
      <c r="A741" s="2" t="s">
        <v>4</v>
      </c>
      <c r="B741" s="2" t="s">
        <v>222</v>
      </c>
      <c r="C741" s="11">
        <v>72376.457309999998</v>
      </c>
      <c r="D741" s="11">
        <v>0</v>
      </c>
      <c r="E741" s="11">
        <v>0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0</v>
      </c>
      <c r="L741" s="11">
        <v>0</v>
      </c>
      <c r="M741" s="11">
        <v>0</v>
      </c>
      <c r="N741" s="11">
        <v>0</v>
      </c>
      <c r="O741" s="11">
        <v>72376.457309999998</v>
      </c>
      <c r="P741" s="11">
        <v>0</v>
      </c>
      <c r="Q741" s="11">
        <v>0</v>
      </c>
      <c r="R741" s="11">
        <v>0</v>
      </c>
      <c r="S741" s="11">
        <v>0</v>
      </c>
      <c r="T741" s="15"/>
      <c r="U741" s="16" t="str">
        <f t="shared" si="42"/>
        <v>L19506-GDS Union Gas CAD RGU</v>
      </c>
      <c r="V741" s="15" t="s">
        <v>282</v>
      </c>
      <c r="W741" s="17">
        <f t="shared" si="43"/>
        <v>72376.457309999998</v>
      </c>
      <c r="X741" s="17">
        <f t="shared" si="44"/>
        <v>72376.457309999998</v>
      </c>
    </row>
    <row r="742" spans="1:24" x14ac:dyDescent="0.25">
      <c r="A742" s="2" t="s">
        <v>4</v>
      </c>
      <c r="B742" s="2" t="s">
        <v>223</v>
      </c>
      <c r="C742" s="11">
        <v>2064750.4660199999</v>
      </c>
      <c r="D742" s="11">
        <v>0</v>
      </c>
      <c r="E742" s="11">
        <v>0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>
        <v>0</v>
      </c>
      <c r="M742" s="11">
        <v>0</v>
      </c>
      <c r="N742" s="11">
        <v>0</v>
      </c>
      <c r="O742" s="11">
        <v>2064750.4660199999</v>
      </c>
      <c r="P742" s="11">
        <v>0</v>
      </c>
      <c r="Q742" s="11">
        <v>0</v>
      </c>
      <c r="R742" s="11">
        <v>0</v>
      </c>
      <c r="S742" s="11">
        <v>0</v>
      </c>
      <c r="T742" s="15"/>
      <c r="U742" s="16" t="str">
        <f t="shared" si="42"/>
        <v>L19506-GDS Union Gas CAD RGU</v>
      </c>
      <c r="V742" s="15" t="s">
        <v>282</v>
      </c>
      <c r="W742" s="17">
        <f t="shared" si="43"/>
        <v>2064750.4660199999</v>
      </c>
      <c r="X742" s="17">
        <f t="shared" si="44"/>
        <v>2064750.4660199999</v>
      </c>
    </row>
    <row r="743" spans="1:24" x14ac:dyDescent="0.25">
      <c r="A743" s="2" t="s">
        <v>4</v>
      </c>
      <c r="B743" s="2" t="s">
        <v>224</v>
      </c>
      <c r="C743" s="11">
        <v>1642238.1799399999</v>
      </c>
      <c r="D743" s="11">
        <v>0</v>
      </c>
      <c r="E743" s="11">
        <v>0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1642238.1799399999</v>
      </c>
      <c r="P743" s="11">
        <v>0</v>
      </c>
      <c r="Q743" s="11">
        <v>0</v>
      </c>
      <c r="R743" s="11">
        <v>0</v>
      </c>
      <c r="S743" s="11">
        <v>0</v>
      </c>
      <c r="T743" s="15"/>
      <c r="U743" s="16" t="str">
        <f t="shared" si="42"/>
        <v>L19506-GDS Union Gas CAD RGU</v>
      </c>
      <c r="V743" s="15" t="s">
        <v>282</v>
      </c>
      <c r="W743" s="17">
        <f t="shared" si="43"/>
        <v>1642238.1799399999</v>
      </c>
      <c r="X743" s="17">
        <f t="shared" si="44"/>
        <v>1642238.1799399999</v>
      </c>
    </row>
    <row r="744" spans="1:24" x14ac:dyDescent="0.25">
      <c r="A744" s="2" t="s">
        <v>4</v>
      </c>
      <c r="B744" s="2" t="s">
        <v>225</v>
      </c>
      <c r="C744" s="11">
        <v>5425.8503099999998</v>
      </c>
      <c r="D744" s="11">
        <v>0</v>
      </c>
      <c r="E744" s="11">
        <v>0</v>
      </c>
      <c r="F744" s="11">
        <v>0</v>
      </c>
      <c r="G744" s="11">
        <v>0</v>
      </c>
      <c r="H744" s="11">
        <v>0</v>
      </c>
      <c r="I744" s="11">
        <v>0</v>
      </c>
      <c r="J744" s="11">
        <v>0</v>
      </c>
      <c r="K744" s="11">
        <v>0</v>
      </c>
      <c r="L744" s="11">
        <v>0</v>
      </c>
      <c r="M744" s="11">
        <v>0</v>
      </c>
      <c r="N744" s="11">
        <v>0</v>
      </c>
      <c r="O744" s="11">
        <v>5425.8503099999998</v>
      </c>
      <c r="P744" s="11">
        <v>0</v>
      </c>
      <c r="Q744" s="11">
        <v>0</v>
      </c>
      <c r="R744" s="11">
        <v>0</v>
      </c>
      <c r="S744" s="11">
        <v>0</v>
      </c>
      <c r="T744" s="15"/>
      <c r="U744" s="16" t="str">
        <f t="shared" si="42"/>
        <v>L19506-GDS Union Gas CAD RGU</v>
      </c>
      <c r="V744" s="15" t="s">
        <v>282</v>
      </c>
      <c r="W744" s="17">
        <f t="shared" si="43"/>
        <v>5425.8503099999998</v>
      </c>
      <c r="X744" s="17">
        <f t="shared" si="44"/>
        <v>5425.8503099999998</v>
      </c>
    </row>
    <row r="745" spans="1:24" x14ac:dyDescent="0.25">
      <c r="A745" s="2" t="s">
        <v>4</v>
      </c>
      <c r="B745" s="2" t="s">
        <v>226</v>
      </c>
      <c r="C745" s="11">
        <v>59435.986120000001</v>
      </c>
      <c r="D745" s="11">
        <v>0</v>
      </c>
      <c r="E745" s="11">
        <v>0</v>
      </c>
      <c r="F745" s="11">
        <v>0</v>
      </c>
      <c r="G745" s="11">
        <v>0</v>
      </c>
      <c r="H745" s="11">
        <v>0</v>
      </c>
      <c r="I745" s="11">
        <v>0</v>
      </c>
      <c r="J745" s="11">
        <v>0</v>
      </c>
      <c r="K745" s="11">
        <v>0</v>
      </c>
      <c r="L745" s="11">
        <v>0</v>
      </c>
      <c r="M745" s="11">
        <v>0</v>
      </c>
      <c r="N745" s="11">
        <v>0</v>
      </c>
      <c r="O745" s="11">
        <v>59435.986120000001</v>
      </c>
      <c r="P745" s="11">
        <v>0</v>
      </c>
      <c r="Q745" s="11">
        <v>0</v>
      </c>
      <c r="R745" s="11">
        <v>0</v>
      </c>
      <c r="S745" s="11">
        <v>0</v>
      </c>
      <c r="T745" s="15"/>
      <c r="U745" s="16" t="str">
        <f t="shared" si="42"/>
        <v>L19506-GDS Union Gas CAD RGU</v>
      </c>
      <c r="V745" s="15" t="s">
        <v>282</v>
      </c>
      <c r="W745" s="17">
        <f t="shared" si="43"/>
        <v>59435.986120000001</v>
      </c>
      <c r="X745" s="17">
        <f t="shared" si="44"/>
        <v>59435.986120000001</v>
      </c>
    </row>
    <row r="746" spans="1:24" x14ac:dyDescent="0.25">
      <c r="A746" s="2" t="s">
        <v>4</v>
      </c>
      <c r="B746" s="2" t="s">
        <v>227</v>
      </c>
      <c r="C746" s="11">
        <v>2982458.36399</v>
      </c>
      <c r="D746" s="11">
        <v>0</v>
      </c>
      <c r="E746" s="11">
        <v>0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2982458.36399</v>
      </c>
      <c r="P746" s="11">
        <v>0</v>
      </c>
      <c r="Q746" s="11">
        <v>0</v>
      </c>
      <c r="R746" s="11">
        <v>0</v>
      </c>
      <c r="S746" s="11">
        <v>0</v>
      </c>
      <c r="T746" s="15"/>
      <c r="U746" s="16" t="str">
        <f t="shared" si="42"/>
        <v>L19506-GDS Union Gas CAD RGU</v>
      </c>
      <c r="V746" s="15" t="s">
        <v>282</v>
      </c>
      <c r="W746" s="17">
        <f t="shared" si="43"/>
        <v>2982458.36399</v>
      </c>
      <c r="X746" s="17">
        <f t="shared" si="44"/>
        <v>2982458.36399</v>
      </c>
    </row>
    <row r="747" spans="1:24" x14ac:dyDescent="0.25">
      <c r="A747" s="2" t="s">
        <v>4</v>
      </c>
      <c r="B747" s="2" t="s">
        <v>228</v>
      </c>
      <c r="C747" s="11">
        <v>245200.57640999998</v>
      </c>
      <c r="D747" s="11">
        <v>0</v>
      </c>
      <c r="E747" s="11">
        <v>0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245200.57640999998</v>
      </c>
      <c r="P747" s="11">
        <v>0</v>
      </c>
      <c r="Q747" s="11">
        <v>0</v>
      </c>
      <c r="R747" s="11">
        <v>0</v>
      </c>
      <c r="S747" s="11">
        <v>0</v>
      </c>
      <c r="T747" s="15"/>
      <c r="U747" s="16" t="str">
        <f t="shared" si="42"/>
        <v>L19506-GDS Union Gas CAD RGU</v>
      </c>
      <c r="V747" s="15" t="s">
        <v>282</v>
      </c>
      <c r="W747" s="17">
        <f t="shared" si="43"/>
        <v>245200.57640999998</v>
      </c>
      <c r="X747" s="17">
        <f t="shared" si="44"/>
        <v>245200.57640999998</v>
      </c>
    </row>
    <row r="748" spans="1:24" x14ac:dyDescent="0.25">
      <c r="A748" s="2" t="s">
        <v>4</v>
      </c>
      <c r="B748" s="2" t="s">
        <v>229</v>
      </c>
      <c r="C748" s="11">
        <v>285079.76993999997</v>
      </c>
      <c r="D748" s="11">
        <v>0</v>
      </c>
      <c r="E748" s="11">
        <v>0</v>
      </c>
      <c r="F748" s="11">
        <v>0</v>
      </c>
      <c r="G748" s="11">
        <v>0</v>
      </c>
      <c r="H748" s="11">
        <v>0</v>
      </c>
      <c r="I748" s="11">
        <v>0</v>
      </c>
      <c r="J748" s="11">
        <v>0</v>
      </c>
      <c r="K748" s="11">
        <v>0</v>
      </c>
      <c r="L748" s="11">
        <v>0</v>
      </c>
      <c r="M748" s="11">
        <v>0</v>
      </c>
      <c r="N748" s="11">
        <v>0</v>
      </c>
      <c r="O748" s="11">
        <v>285079.76993999997</v>
      </c>
      <c r="P748" s="11">
        <v>0</v>
      </c>
      <c r="Q748" s="11">
        <v>0</v>
      </c>
      <c r="R748" s="11">
        <v>0</v>
      </c>
      <c r="S748" s="11">
        <v>0</v>
      </c>
      <c r="T748" s="15"/>
      <c r="U748" s="16" t="str">
        <f t="shared" si="42"/>
        <v>L19506-GDS Union Gas CAD RGU</v>
      </c>
      <c r="V748" s="15" t="s">
        <v>282</v>
      </c>
      <c r="W748" s="17">
        <f t="shared" si="43"/>
        <v>285079.76993999997</v>
      </c>
      <c r="X748" s="17">
        <f t="shared" si="44"/>
        <v>285079.76993999997</v>
      </c>
    </row>
    <row r="749" spans="1:24" x14ac:dyDescent="0.25">
      <c r="A749" s="2" t="s">
        <v>4</v>
      </c>
      <c r="B749" s="2" t="s">
        <v>230</v>
      </c>
      <c r="C749" s="11">
        <v>896218.08747999999</v>
      </c>
      <c r="D749" s="11">
        <v>0</v>
      </c>
      <c r="E749" s="11">
        <v>0</v>
      </c>
      <c r="F749" s="11">
        <v>0</v>
      </c>
      <c r="G749" s="11">
        <v>0</v>
      </c>
      <c r="H749" s="11">
        <v>0</v>
      </c>
      <c r="I749" s="11">
        <v>0</v>
      </c>
      <c r="J749" s="11">
        <v>0</v>
      </c>
      <c r="K749" s="11">
        <v>0</v>
      </c>
      <c r="L749" s="11">
        <v>0</v>
      </c>
      <c r="M749" s="11">
        <v>0</v>
      </c>
      <c r="N749" s="11">
        <v>0</v>
      </c>
      <c r="O749" s="11">
        <v>896218.08747999999</v>
      </c>
      <c r="P749" s="11">
        <v>0</v>
      </c>
      <c r="Q749" s="11">
        <v>0</v>
      </c>
      <c r="R749" s="11">
        <v>0</v>
      </c>
      <c r="S749" s="11">
        <v>0</v>
      </c>
      <c r="T749" s="15"/>
      <c r="U749" s="16" t="str">
        <f t="shared" si="42"/>
        <v>L19506-GDS Union Gas CAD RGU</v>
      </c>
      <c r="V749" s="15" t="s">
        <v>282</v>
      </c>
      <c r="W749" s="17">
        <f t="shared" si="43"/>
        <v>896218.08747999999</v>
      </c>
      <c r="X749" s="17">
        <f t="shared" si="44"/>
        <v>896218.08747999999</v>
      </c>
    </row>
    <row r="750" spans="1:24" x14ac:dyDescent="0.25">
      <c r="A750" s="2" t="s">
        <v>4</v>
      </c>
      <c r="B750" s="2" t="s">
        <v>231</v>
      </c>
      <c r="C750" s="11">
        <v>250155.99815</v>
      </c>
      <c r="D750" s="11">
        <v>0</v>
      </c>
      <c r="E750" s="11">
        <v>0</v>
      </c>
      <c r="F750" s="11">
        <v>0</v>
      </c>
      <c r="G750" s="11">
        <v>0</v>
      </c>
      <c r="H750" s="11">
        <v>0</v>
      </c>
      <c r="I750" s="11">
        <v>0</v>
      </c>
      <c r="J750" s="11">
        <v>0</v>
      </c>
      <c r="K750" s="11">
        <v>0</v>
      </c>
      <c r="L750" s="11">
        <v>0</v>
      </c>
      <c r="M750" s="11">
        <v>0</v>
      </c>
      <c r="N750" s="11">
        <v>0</v>
      </c>
      <c r="O750" s="11">
        <v>250155.99815</v>
      </c>
      <c r="P750" s="11">
        <v>0</v>
      </c>
      <c r="Q750" s="11">
        <v>0</v>
      </c>
      <c r="R750" s="11">
        <v>0</v>
      </c>
      <c r="S750" s="11">
        <v>0</v>
      </c>
      <c r="T750" s="15"/>
      <c r="U750" s="16" t="str">
        <f t="shared" si="42"/>
        <v>L19506-GDS Union Gas CAD RGU</v>
      </c>
      <c r="V750" s="15" t="s">
        <v>282</v>
      </c>
      <c r="W750" s="17">
        <f t="shared" si="43"/>
        <v>250155.99815</v>
      </c>
      <c r="X750" s="17">
        <f t="shared" si="44"/>
        <v>250155.99815</v>
      </c>
    </row>
    <row r="751" spans="1:24" x14ac:dyDescent="0.25">
      <c r="A751" s="2" t="s">
        <v>4</v>
      </c>
      <c r="B751" s="2" t="s">
        <v>232</v>
      </c>
      <c r="C751" s="11">
        <v>-335.46145999999999</v>
      </c>
      <c r="D751" s="11">
        <v>0</v>
      </c>
      <c r="E751" s="11">
        <v>0</v>
      </c>
      <c r="F751" s="11">
        <v>0</v>
      </c>
      <c r="G751" s="11">
        <v>0</v>
      </c>
      <c r="H751" s="11">
        <v>0</v>
      </c>
      <c r="I751" s="11">
        <v>0</v>
      </c>
      <c r="J751" s="11">
        <v>0</v>
      </c>
      <c r="K751" s="11">
        <v>0</v>
      </c>
      <c r="L751" s="11">
        <v>0</v>
      </c>
      <c r="M751" s="11">
        <v>0</v>
      </c>
      <c r="N751" s="11">
        <v>0</v>
      </c>
      <c r="O751" s="11">
        <v>-335.46145999999999</v>
      </c>
      <c r="P751" s="11">
        <v>0</v>
      </c>
      <c r="Q751" s="11">
        <v>0</v>
      </c>
      <c r="R751" s="11">
        <v>0</v>
      </c>
      <c r="S751" s="11">
        <v>0</v>
      </c>
      <c r="T751" s="15"/>
      <c r="U751" s="16" t="str">
        <f t="shared" si="42"/>
        <v>L19506-GDS Union Gas CAD RGU</v>
      </c>
      <c r="V751" s="15" t="s">
        <v>282</v>
      </c>
      <c r="W751" s="17">
        <f t="shared" si="43"/>
        <v>-335.46145999999999</v>
      </c>
      <c r="X751" s="17">
        <f t="shared" si="44"/>
        <v>-335.46145999999999</v>
      </c>
    </row>
    <row r="752" spans="1:24" x14ac:dyDescent="0.25">
      <c r="A752" s="2" t="s">
        <v>4</v>
      </c>
      <c r="B752" s="2" t="s">
        <v>233</v>
      </c>
      <c r="C752" s="11">
        <v>263771.26764999999</v>
      </c>
      <c r="D752" s="11">
        <v>0</v>
      </c>
      <c r="E752" s="11">
        <v>0</v>
      </c>
      <c r="F752" s="11">
        <v>0</v>
      </c>
      <c r="G752" s="11">
        <v>0</v>
      </c>
      <c r="H752" s="11">
        <v>0</v>
      </c>
      <c r="I752" s="11">
        <v>0</v>
      </c>
      <c r="J752" s="11">
        <v>0</v>
      </c>
      <c r="K752" s="11">
        <v>0</v>
      </c>
      <c r="L752" s="11">
        <v>0</v>
      </c>
      <c r="M752" s="11">
        <v>0</v>
      </c>
      <c r="N752" s="11">
        <v>0</v>
      </c>
      <c r="O752" s="11">
        <v>263771.26764999999</v>
      </c>
      <c r="P752" s="11">
        <v>0</v>
      </c>
      <c r="Q752" s="11">
        <v>0</v>
      </c>
      <c r="R752" s="11">
        <v>0</v>
      </c>
      <c r="S752" s="11">
        <v>0</v>
      </c>
      <c r="T752" s="15"/>
      <c r="U752" s="16" t="str">
        <f t="shared" si="42"/>
        <v>L19506-GDS Union Gas CAD RGU</v>
      </c>
      <c r="V752" s="15" t="s">
        <v>282</v>
      </c>
      <c r="W752" s="17">
        <f t="shared" si="43"/>
        <v>263771.26764999999</v>
      </c>
      <c r="X752" s="17">
        <f t="shared" si="44"/>
        <v>263771.26764999999</v>
      </c>
    </row>
    <row r="753" spans="1:24" x14ac:dyDescent="0.25">
      <c r="A753" s="2" t="s">
        <v>4</v>
      </c>
      <c r="B753" s="2" t="s">
        <v>234</v>
      </c>
      <c r="C753" s="11">
        <v>106411.54197999999</v>
      </c>
      <c r="D753" s="11">
        <v>0</v>
      </c>
      <c r="E753" s="11">
        <v>0</v>
      </c>
      <c r="F753" s="11">
        <v>0</v>
      </c>
      <c r="G753" s="11">
        <v>0</v>
      </c>
      <c r="H753" s="11">
        <v>0</v>
      </c>
      <c r="I753" s="11">
        <v>0</v>
      </c>
      <c r="J753" s="11">
        <v>0</v>
      </c>
      <c r="K753" s="11">
        <v>0</v>
      </c>
      <c r="L753" s="11">
        <v>0</v>
      </c>
      <c r="M753" s="11">
        <v>0</v>
      </c>
      <c r="N753" s="11">
        <v>0</v>
      </c>
      <c r="O753" s="11">
        <v>106411.54197999999</v>
      </c>
      <c r="P753" s="11">
        <v>0</v>
      </c>
      <c r="Q753" s="11">
        <v>0</v>
      </c>
      <c r="R753" s="11">
        <v>0</v>
      </c>
      <c r="S753" s="11">
        <v>0</v>
      </c>
      <c r="T753" s="15"/>
      <c r="U753" s="16" t="str">
        <f t="shared" si="42"/>
        <v>L19506-GDS Union Gas CAD RGU</v>
      </c>
      <c r="V753" s="15" t="s">
        <v>282</v>
      </c>
      <c r="W753" s="17">
        <f t="shared" si="43"/>
        <v>106411.54197999999</v>
      </c>
      <c r="X753" s="17">
        <f t="shared" si="44"/>
        <v>106411.54197999999</v>
      </c>
    </row>
    <row r="754" spans="1:24" x14ac:dyDescent="0.25">
      <c r="A754" s="2" t="s">
        <v>4</v>
      </c>
      <c r="B754" s="2" t="s">
        <v>235</v>
      </c>
      <c r="C754" s="11">
        <v>724648.66553</v>
      </c>
      <c r="D754" s="11">
        <v>0</v>
      </c>
      <c r="E754" s="11">
        <v>0</v>
      </c>
      <c r="F754" s="11">
        <v>0</v>
      </c>
      <c r="G754" s="11">
        <v>0</v>
      </c>
      <c r="H754" s="11">
        <v>0</v>
      </c>
      <c r="I754" s="11">
        <v>0</v>
      </c>
      <c r="J754" s="11">
        <v>0</v>
      </c>
      <c r="K754" s="11">
        <v>0</v>
      </c>
      <c r="L754" s="11">
        <v>0</v>
      </c>
      <c r="M754" s="11">
        <v>0</v>
      </c>
      <c r="N754" s="11">
        <v>0</v>
      </c>
      <c r="O754" s="11">
        <v>724648.66553</v>
      </c>
      <c r="P754" s="11">
        <v>0</v>
      </c>
      <c r="Q754" s="11">
        <v>0</v>
      </c>
      <c r="R754" s="11">
        <v>0</v>
      </c>
      <c r="S754" s="11">
        <v>0</v>
      </c>
      <c r="T754" s="15"/>
      <c r="U754" s="16" t="str">
        <f t="shared" si="42"/>
        <v>L19506-GDS Union Gas CAD RGU</v>
      </c>
      <c r="V754" s="15" t="s">
        <v>282</v>
      </c>
      <c r="W754" s="17">
        <f t="shared" si="43"/>
        <v>724648.66553</v>
      </c>
      <c r="X754" s="17">
        <f t="shared" si="44"/>
        <v>724648.66553</v>
      </c>
    </row>
    <row r="755" spans="1:24" x14ac:dyDescent="0.25">
      <c r="A755" s="2" t="s">
        <v>4</v>
      </c>
      <c r="B755" s="2" t="s">
        <v>236</v>
      </c>
      <c r="C755" s="11">
        <v>92809.098360000004</v>
      </c>
      <c r="D755" s="11">
        <v>0</v>
      </c>
      <c r="E755" s="11">
        <v>0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92809.098360000004</v>
      </c>
      <c r="P755" s="11">
        <v>0</v>
      </c>
      <c r="Q755" s="11">
        <v>0</v>
      </c>
      <c r="R755" s="11">
        <v>0</v>
      </c>
      <c r="S755" s="11">
        <v>0</v>
      </c>
      <c r="T755" s="15"/>
      <c r="U755" s="16" t="str">
        <f t="shared" si="42"/>
        <v>L19506-GDS Union Gas CAD RGU</v>
      </c>
      <c r="V755" s="15" t="s">
        <v>282</v>
      </c>
      <c r="W755" s="17">
        <f t="shared" si="43"/>
        <v>92809.098360000004</v>
      </c>
      <c r="X755" s="17">
        <f t="shared" si="44"/>
        <v>92809.098360000004</v>
      </c>
    </row>
    <row r="756" spans="1:24" x14ac:dyDescent="0.25">
      <c r="A756" s="2" t="s">
        <v>4</v>
      </c>
      <c r="B756" s="2" t="s">
        <v>237</v>
      </c>
      <c r="C756" s="11">
        <v>2022464.55712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  <c r="L756" s="11">
        <v>0</v>
      </c>
      <c r="M756" s="11">
        <v>0</v>
      </c>
      <c r="N756" s="11">
        <v>0</v>
      </c>
      <c r="O756" s="11">
        <v>2022464.55712</v>
      </c>
      <c r="P756" s="11">
        <v>0</v>
      </c>
      <c r="Q756" s="11">
        <v>0</v>
      </c>
      <c r="R756" s="11">
        <v>0</v>
      </c>
      <c r="S756" s="11">
        <v>0</v>
      </c>
      <c r="T756" s="15"/>
      <c r="U756" s="16" t="str">
        <f t="shared" si="42"/>
        <v>L19506-GDS Union Gas CAD RGU</v>
      </c>
      <c r="V756" s="15" t="s">
        <v>282</v>
      </c>
      <c r="W756" s="17">
        <f t="shared" si="43"/>
        <v>2022464.55712</v>
      </c>
      <c r="X756" s="17">
        <f t="shared" si="44"/>
        <v>2022464.55712</v>
      </c>
    </row>
    <row r="757" spans="1:24" x14ac:dyDescent="0.25">
      <c r="A757" s="2" t="s">
        <v>4</v>
      </c>
      <c r="B757" s="2" t="s">
        <v>238</v>
      </c>
      <c r="C757" s="11">
        <v>624093.66229000001</v>
      </c>
      <c r="D757" s="11">
        <v>0</v>
      </c>
      <c r="E757" s="11">
        <v>0</v>
      </c>
      <c r="F757" s="11">
        <v>0</v>
      </c>
      <c r="G757" s="11">
        <v>0</v>
      </c>
      <c r="H757" s="11">
        <v>0</v>
      </c>
      <c r="I757" s="11">
        <v>0</v>
      </c>
      <c r="J757" s="11">
        <v>0</v>
      </c>
      <c r="K757" s="11">
        <v>0</v>
      </c>
      <c r="L757" s="11">
        <v>0</v>
      </c>
      <c r="M757" s="11">
        <v>0</v>
      </c>
      <c r="N757" s="11">
        <v>0</v>
      </c>
      <c r="O757" s="11">
        <v>624093.66229000001</v>
      </c>
      <c r="P757" s="11">
        <v>0</v>
      </c>
      <c r="Q757" s="11">
        <v>0</v>
      </c>
      <c r="R757" s="11">
        <v>0</v>
      </c>
      <c r="S757" s="11">
        <v>0</v>
      </c>
      <c r="T757" s="15"/>
      <c r="U757" s="16" t="str">
        <f t="shared" si="42"/>
        <v>L19506-GDS Union Gas CAD RGU</v>
      </c>
      <c r="V757" s="15" t="s">
        <v>282</v>
      </c>
      <c r="W757" s="17">
        <f t="shared" si="43"/>
        <v>624093.66229000001</v>
      </c>
      <c r="X757" s="17">
        <f t="shared" si="44"/>
        <v>624093.66229000001</v>
      </c>
    </row>
    <row r="758" spans="1:24" x14ac:dyDescent="0.25">
      <c r="A758" s="2" t="s">
        <v>4</v>
      </c>
      <c r="B758" s="2" t="s">
        <v>239</v>
      </c>
      <c r="C758" s="11">
        <v>169670.01431</v>
      </c>
      <c r="D758" s="11">
        <v>0</v>
      </c>
      <c r="E758" s="11">
        <v>0</v>
      </c>
      <c r="F758" s="11">
        <v>0</v>
      </c>
      <c r="G758" s="11">
        <v>0</v>
      </c>
      <c r="H758" s="11">
        <v>0</v>
      </c>
      <c r="I758" s="11">
        <v>0</v>
      </c>
      <c r="J758" s="11">
        <v>0</v>
      </c>
      <c r="K758" s="11">
        <v>0</v>
      </c>
      <c r="L758" s="11">
        <v>0</v>
      </c>
      <c r="M758" s="11">
        <v>0</v>
      </c>
      <c r="N758" s="11">
        <v>0</v>
      </c>
      <c r="O758" s="11">
        <v>169670.01431</v>
      </c>
      <c r="P758" s="11">
        <v>0</v>
      </c>
      <c r="Q758" s="11">
        <v>0</v>
      </c>
      <c r="R758" s="11">
        <v>0</v>
      </c>
      <c r="S758" s="11">
        <v>0</v>
      </c>
      <c r="T758" s="15"/>
      <c r="U758" s="16" t="str">
        <f t="shared" si="42"/>
        <v>L19506-GDS Union Gas CAD RGU</v>
      </c>
      <c r="V758" s="15" t="s">
        <v>282</v>
      </c>
      <c r="W758" s="17">
        <f t="shared" si="43"/>
        <v>169670.01431</v>
      </c>
      <c r="X758" s="17">
        <f t="shared" si="44"/>
        <v>169670.01431</v>
      </c>
    </row>
    <row r="759" spans="1:24" x14ac:dyDescent="0.25">
      <c r="A759" s="2" t="s">
        <v>4</v>
      </c>
      <c r="B759" s="2" t="s">
        <v>240</v>
      </c>
      <c r="C759" s="11">
        <v>103305.89429</v>
      </c>
      <c r="D759" s="11">
        <v>0</v>
      </c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1">
        <v>0</v>
      </c>
      <c r="M759" s="11">
        <v>0</v>
      </c>
      <c r="N759" s="11">
        <v>0</v>
      </c>
      <c r="O759" s="11">
        <v>103305.89429</v>
      </c>
      <c r="P759" s="11">
        <v>0</v>
      </c>
      <c r="Q759" s="11">
        <v>0</v>
      </c>
      <c r="R759" s="11">
        <v>0</v>
      </c>
      <c r="S759" s="11">
        <v>0</v>
      </c>
      <c r="T759" s="15"/>
      <c r="U759" s="16" t="str">
        <f t="shared" si="42"/>
        <v>L19506-GDS Union Gas CAD RGU</v>
      </c>
      <c r="V759" s="15" t="s">
        <v>282</v>
      </c>
      <c r="W759" s="17">
        <f t="shared" si="43"/>
        <v>103305.89429</v>
      </c>
      <c r="X759" s="17">
        <f t="shared" si="44"/>
        <v>103305.89429</v>
      </c>
    </row>
    <row r="760" spans="1:24" x14ac:dyDescent="0.25">
      <c r="A760" s="2" t="s">
        <v>4</v>
      </c>
      <c r="B760" s="2" t="s">
        <v>241</v>
      </c>
      <c r="C760" s="11">
        <v>-1.8400000000000001E-3</v>
      </c>
      <c r="D760" s="11">
        <v>0</v>
      </c>
      <c r="E760" s="11">
        <v>0</v>
      </c>
      <c r="F760" s="11">
        <v>0</v>
      </c>
      <c r="G760" s="11">
        <v>0</v>
      </c>
      <c r="H760" s="11">
        <v>0</v>
      </c>
      <c r="I760" s="11">
        <v>0</v>
      </c>
      <c r="J760" s="11">
        <v>0</v>
      </c>
      <c r="K760" s="11">
        <v>0</v>
      </c>
      <c r="L760" s="11">
        <v>0</v>
      </c>
      <c r="M760" s="11">
        <v>0</v>
      </c>
      <c r="N760" s="11">
        <v>0</v>
      </c>
      <c r="O760" s="11">
        <v>-1.8400000000000001E-3</v>
      </c>
      <c r="P760" s="11">
        <v>0</v>
      </c>
      <c r="Q760" s="11">
        <v>0</v>
      </c>
      <c r="R760" s="11">
        <v>0</v>
      </c>
      <c r="S760" s="11">
        <v>0</v>
      </c>
      <c r="T760" s="15"/>
      <c r="U760" s="16" t="str">
        <f t="shared" si="42"/>
        <v>L19506-GDS Union Gas CAD RGU</v>
      </c>
      <c r="V760" s="15" t="s">
        <v>283</v>
      </c>
      <c r="W760" s="17">
        <f t="shared" si="43"/>
        <v>-1.8400000000000001E-3</v>
      </c>
      <c r="X760" s="17">
        <f t="shared" si="44"/>
        <v>-1.8400000000000001E-3</v>
      </c>
    </row>
    <row r="761" spans="1:24" x14ac:dyDescent="0.25">
      <c r="A761" s="2" t="s">
        <v>4</v>
      </c>
      <c r="B761" s="2" t="s">
        <v>242</v>
      </c>
      <c r="C761" s="11">
        <v>4.0000000000000003E-5</v>
      </c>
      <c r="D761" s="11">
        <v>0</v>
      </c>
      <c r="E761" s="11">
        <v>0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  <c r="K761" s="11">
        <v>0</v>
      </c>
      <c r="L761" s="11">
        <v>0</v>
      </c>
      <c r="M761" s="11">
        <v>0</v>
      </c>
      <c r="N761" s="11">
        <v>0</v>
      </c>
      <c r="O761" s="11">
        <v>4.0000000000000003E-5</v>
      </c>
      <c r="P761" s="11">
        <v>0</v>
      </c>
      <c r="Q761" s="11">
        <v>0</v>
      </c>
      <c r="R761" s="11">
        <v>0</v>
      </c>
      <c r="S761" s="11">
        <v>0</v>
      </c>
      <c r="T761" s="15"/>
      <c r="U761" s="16" t="str">
        <f t="shared" si="42"/>
        <v>L19506-GDS Union Gas CAD RGU</v>
      </c>
      <c r="V761" s="15" t="s">
        <v>283</v>
      </c>
      <c r="W761" s="17">
        <f t="shared" si="43"/>
        <v>4.0000000000000003E-5</v>
      </c>
      <c r="X761" s="17">
        <f t="shared" si="44"/>
        <v>4.0000000000000003E-5</v>
      </c>
    </row>
    <row r="762" spans="1:24" x14ac:dyDescent="0.25">
      <c r="A762" s="2" t="s">
        <v>4</v>
      </c>
      <c r="B762" s="2" t="s">
        <v>243</v>
      </c>
      <c r="C762" s="11">
        <v>0.13213</v>
      </c>
      <c r="D762" s="11">
        <v>0</v>
      </c>
      <c r="E762" s="11">
        <v>0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  <c r="K762" s="11">
        <v>0</v>
      </c>
      <c r="L762" s="11">
        <v>0</v>
      </c>
      <c r="M762" s="11">
        <v>0</v>
      </c>
      <c r="N762" s="11">
        <v>0</v>
      </c>
      <c r="O762" s="11">
        <v>0.13213</v>
      </c>
      <c r="P762" s="11">
        <v>0</v>
      </c>
      <c r="Q762" s="11">
        <v>0</v>
      </c>
      <c r="R762" s="11">
        <v>0</v>
      </c>
      <c r="S762" s="11">
        <v>0</v>
      </c>
      <c r="T762" s="15"/>
      <c r="U762" s="16" t="str">
        <f t="shared" si="42"/>
        <v>L19506-GDS Union Gas CAD RGU</v>
      </c>
      <c r="V762" s="15" t="s">
        <v>283</v>
      </c>
      <c r="W762" s="17">
        <f t="shared" si="43"/>
        <v>0.13213</v>
      </c>
      <c r="X762" s="17">
        <f t="shared" si="44"/>
        <v>0.13213</v>
      </c>
    </row>
    <row r="763" spans="1:24" x14ac:dyDescent="0.25">
      <c r="A763" s="2" t="s">
        <v>4</v>
      </c>
      <c r="B763" s="2" t="s">
        <v>244</v>
      </c>
      <c r="C763" s="11">
        <v>8.4629999999999997E-2</v>
      </c>
      <c r="D763" s="11">
        <v>0</v>
      </c>
      <c r="E763" s="11">
        <v>0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8.4629999999999997E-2</v>
      </c>
      <c r="P763" s="11">
        <v>0</v>
      </c>
      <c r="Q763" s="11">
        <v>0</v>
      </c>
      <c r="R763" s="11">
        <v>0</v>
      </c>
      <c r="S763" s="11">
        <v>0</v>
      </c>
      <c r="T763" s="15"/>
      <c r="U763" s="16" t="str">
        <f t="shared" si="42"/>
        <v>L19506-GDS Union Gas CAD RGU</v>
      </c>
      <c r="V763" s="15" t="s">
        <v>283</v>
      </c>
      <c r="W763" s="17">
        <f t="shared" si="43"/>
        <v>8.4629999999999997E-2</v>
      </c>
      <c r="X763" s="17">
        <f t="shared" si="44"/>
        <v>8.4629999999999997E-2</v>
      </c>
    </row>
    <row r="764" spans="1:24" x14ac:dyDescent="0.25">
      <c r="A764" s="2" t="s">
        <v>4</v>
      </c>
      <c r="B764" s="2" t="s">
        <v>245</v>
      </c>
      <c r="C764" s="11">
        <v>460.09062999999998</v>
      </c>
      <c r="D764" s="11">
        <v>0</v>
      </c>
      <c r="E764" s="11">
        <v>0</v>
      </c>
      <c r="F764" s="11">
        <v>0</v>
      </c>
      <c r="G764" s="11">
        <v>0</v>
      </c>
      <c r="H764" s="11">
        <v>0</v>
      </c>
      <c r="I764" s="11">
        <v>0</v>
      </c>
      <c r="J764" s="11">
        <v>0</v>
      </c>
      <c r="K764" s="11">
        <v>0</v>
      </c>
      <c r="L764" s="11">
        <v>0</v>
      </c>
      <c r="M764" s="11">
        <v>0</v>
      </c>
      <c r="N764" s="11">
        <v>0</v>
      </c>
      <c r="O764" s="11">
        <v>460.09062999999998</v>
      </c>
      <c r="P764" s="11">
        <v>0</v>
      </c>
      <c r="Q764" s="11">
        <v>0</v>
      </c>
      <c r="R764" s="11">
        <v>0</v>
      </c>
      <c r="S764" s="11">
        <v>0</v>
      </c>
      <c r="T764" s="15"/>
      <c r="U764" s="16" t="str">
        <f t="shared" si="42"/>
        <v>L19506-GDS Union Gas CAD RGU</v>
      </c>
      <c r="V764" s="15" t="s">
        <v>283</v>
      </c>
      <c r="W764" s="17">
        <f t="shared" si="43"/>
        <v>460.09062999999998</v>
      </c>
      <c r="X764" s="17">
        <f t="shared" si="44"/>
        <v>460.09062999999998</v>
      </c>
    </row>
    <row r="765" spans="1:24" x14ac:dyDescent="0.25">
      <c r="A765" s="2" t="s">
        <v>4</v>
      </c>
      <c r="B765" s="2" t="s">
        <v>246</v>
      </c>
      <c r="C765" s="11">
        <v>7.016E-2</v>
      </c>
      <c r="D765" s="11">
        <v>0</v>
      </c>
      <c r="E765" s="11">
        <v>0</v>
      </c>
      <c r="F765" s="11">
        <v>0</v>
      </c>
      <c r="G765" s="11">
        <v>0</v>
      </c>
      <c r="H765" s="11">
        <v>0</v>
      </c>
      <c r="I765" s="11">
        <v>0</v>
      </c>
      <c r="J765" s="11">
        <v>0</v>
      </c>
      <c r="K765" s="11">
        <v>0</v>
      </c>
      <c r="L765" s="11">
        <v>0</v>
      </c>
      <c r="M765" s="11">
        <v>0</v>
      </c>
      <c r="N765" s="11">
        <v>0</v>
      </c>
      <c r="O765" s="11">
        <v>7.016E-2</v>
      </c>
      <c r="P765" s="11">
        <v>0</v>
      </c>
      <c r="Q765" s="11">
        <v>0</v>
      </c>
      <c r="R765" s="11">
        <v>0</v>
      </c>
      <c r="S765" s="11">
        <v>0</v>
      </c>
      <c r="T765" s="15"/>
      <c r="U765" s="16" t="str">
        <f t="shared" si="42"/>
        <v>L19506-GDS Union Gas CAD RGU</v>
      </c>
      <c r="V765" s="15" t="s">
        <v>283</v>
      </c>
      <c r="W765" s="17">
        <f t="shared" si="43"/>
        <v>7.016E-2</v>
      </c>
      <c r="X765" s="17">
        <f t="shared" si="44"/>
        <v>7.016E-2</v>
      </c>
    </row>
    <row r="766" spans="1:24" x14ac:dyDescent="0.25">
      <c r="A766" s="2" t="s">
        <v>4</v>
      </c>
      <c r="B766" s="2" t="s">
        <v>247</v>
      </c>
      <c r="C766" s="11">
        <v>-3.79E-3</v>
      </c>
      <c r="D766" s="11">
        <v>0</v>
      </c>
      <c r="E766" s="11">
        <v>0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  <c r="K766" s="11">
        <v>0</v>
      </c>
      <c r="L766" s="11">
        <v>0</v>
      </c>
      <c r="M766" s="11">
        <v>0</v>
      </c>
      <c r="N766" s="11">
        <v>0</v>
      </c>
      <c r="O766" s="11">
        <v>-3.79E-3</v>
      </c>
      <c r="P766" s="11">
        <v>0</v>
      </c>
      <c r="Q766" s="11">
        <v>0</v>
      </c>
      <c r="R766" s="11">
        <v>0</v>
      </c>
      <c r="S766" s="11">
        <v>0</v>
      </c>
      <c r="T766" s="15"/>
      <c r="U766" s="16" t="str">
        <f t="shared" si="42"/>
        <v>L19506-GDS Union Gas CAD RGU</v>
      </c>
      <c r="V766" s="15" t="s">
        <v>283</v>
      </c>
      <c r="W766" s="17">
        <f t="shared" si="43"/>
        <v>-3.79E-3</v>
      </c>
      <c r="X766" s="17">
        <f t="shared" si="44"/>
        <v>-3.79E-3</v>
      </c>
    </row>
    <row r="767" spans="1:24" x14ac:dyDescent="0.25">
      <c r="A767" s="2" t="s">
        <v>4</v>
      </c>
      <c r="B767" s="2" t="s">
        <v>248</v>
      </c>
      <c r="C767" s="11">
        <v>0.16991999999999999</v>
      </c>
      <c r="D767" s="11">
        <v>0</v>
      </c>
      <c r="E767" s="11">
        <v>0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0.16991999999999999</v>
      </c>
      <c r="P767" s="11">
        <v>0</v>
      </c>
      <c r="Q767" s="11">
        <v>0</v>
      </c>
      <c r="R767" s="11">
        <v>0</v>
      </c>
      <c r="S767" s="11">
        <v>0</v>
      </c>
      <c r="T767" s="15"/>
      <c r="U767" s="16" t="str">
        <f t="shared" si="42"/>
        <v>L19506-GDS Union Gas CAD RGU</v>
      </c>
      <c r="V767" s="15" t="s">
        <v>283</v>
      </c>
      <c r="W767" s="17">
        <f t="shared" si="43"/>
        <v>0.16991999999999999</v>
      </c>
      <c r="X767" s="17">
        <f t="shared" si="44"/>
        <v>0.16991999999999999</v>
      </c>
    </row>
    <row r="768" spans="1:24" x14ac:dyDescent="0.25">
      <c r="A768" s="2" t="s">
        <v>4</v>
      </c>
      <c r="B768" s="2" t="s">
        <v>249</v>
      </c>
      <c r="C768" s="11">
        <v>0.13084000000000001</v>
      </c>
      <c r="D768" s="11">
        <v>0</v>
      </c>
      <c r="E768" s="11">
        <v>0</v>
      </c>
      <c r="F768" s="11">
        <v>0</v>
      </c>
      <c r="G768" s="11">
        <v>0</v>
      </c>
      <c r="H768" s="11">
        <v>0</v>
      </c>
      <c r="I768" s="11">
        <v>0</v>
      </c>
      <c r="J768" s="11">
        <v>0</v>
      </c>
      <c r="K768" s="11">
        <v>0</v>
      </c>
      <c r="L768" s="11">
        <v>0</v>
      </c>
      <c r="M768" s="11">
        <v>0</v>
      </c>
      <c r="N768" s="11">
        <v>0</v>
      </c>
      <c r="O768" s="11">
        <v>0.13084000000000001</v>
      </c>
      <c r="P768" s="11">
        <v>0</v>
      </c>
      <c r="Q768" s="11">
        <v>0</v>
      </c>
      <c r="R768" s="11">
        <v>0</v>
      </c>
      <c r="S768" s="11">
        <v>0</v>
      </c>
      <c r="T768" s="15"/>
      <c r="U768" s="16" t="str">
        <f t="shared" si="42"/>
        <v>L19506-GDS Union Gas CAD RGU</v>
      </c>
      <c r="V768" s="15" t="s">
        <v>283</v>
      </c>
      <c r="W768" s="17">
        <f t="shared" si="43"/>
        <v>0.13084000000000001</v>
      </c>
      <c r="X768" s="17">
        <f t="shared" si="44"/>
        <v>0.13084000000000001</v>
      </c>
    </row>
    <row r="769" spans="1:24" x14ac:dyDescent="0.25">
      <c r="A769" s="2" t="s">
        <v>4</v>
      </c>
      <c r="B769" s="2" t="s">
        <v>250</v>
      </c>
      <c r="C769" s="11">
        <v>301128.17673000001</v>
      </c>
      <c r="D769" s="11">
        <v>0</v>
      </c>
      <c r="E769" s="11">
        <v>0</v>
      </c>
      <c r="F769" s="11">
        <v>0</v>
      </c>
      <c r="G769" s="11">
        <v>0</v>
      </c>
      <c r="H769" s="11">
        <v>0</v>
      </c>
      <c r="I769" s="11">
        <v>0</v>
      </c>
      <c r="J769" s="11">
        <v>0</v>
      </c>
      <c r="K769" s="11">
        <v>0</v>
      </c>
      <c r="L769" s="11">
        <v>0</v>
      </c>
      <c r="M769" s="11">
        <v>0</v>
      </c>
      <c r="N769" s="11">
        <v>0</v>
      </c>
      <c r="O769" s="11">
        <v>301128.17673000001</v>
      </c>
      <c r="P769" s="11">
        <v>0</v>
      </c>
      <c r="Q769" s="11">
        <v>0</v>
      </c>
      <c r="R769" s="11">
        <v>0</v>
      </c>
      <c r="S769" s="11">
        <v>0</v>
      </c>
      <c r="T769" s="15"/>
      <c r="U769" s="16" t="str">
        <f t="shared" si="42"/>
        <v>L19506-GDS Union Gas CAD RGU</v>
      </c>
      <c r="V769" s="15" t="s">
        <v>283</v>
      </c>
      <c r="W769" s="17">
        <f t="shared" si="43"/>
        <v>301128.17673000001</v>
      </c>
      <c r="X769" s="17">
        <f t="shared" si="44"/>
        <v>301128.17673000001</v>
      </c>
    </row>
    <row r="770" spans="1:24" x14ac:dyDescent="0.25">
      <c r="A770" s="2" t="s">
        <v>4</v>
      </c>
      <c r="B770" s="2" t="s">
        <v>251</v>
      </c>
      <c r="C770" s="11">
        <v>399972.98355</v>
      </c>
      <c r="D770" s="11">
        <v>0</v>
      </c>
      <c r="E770" s="11">
        <v>0</v>
      </c>
      <c r="F770" s="11">
        <v>0</v>
      </c>
      <c r="G770" s="11">
        <v>0</v>
      </c>
      <c r="H770" s="11">
        <v>0</v>
      </c>
      <c r="I770" s="11">
        <v>0</v>
      </c>
      <c r="J770" s="11">
        <v>0</v>
      </c>
      <c r="K770" s="11">
        <v>0</v>
      </c>
      <c r="L770" s="11">
        <v>0</v>
      </c>
      <c r="M770" s="11">
        <v>0</v>
      </c>
      <c r="N770" s="11">
        <v>0</v>
      </c>
      <c r="O770" s="11">
        <v>399972.98355</v>
      </c>
      <c r="P770" s="11">
        <v>0</v>
      </c>
      <c r="Q770" s="11">
        <v>0</v>
      </c>
      <c r="R770" s="11">
        <v>0</v>
      </c>
      <c r="S770" s="11">
        <v>0</v>
      </c>
      <c r="T770" s="15"/>
      <c r="U770" s="16" t="str">
        <f t="shared" si="42"/>
        <v>L19506-GDS Union Gas CAD RGU</v>
      </c>
      <c r="V770" s="15" t="s">
        <v>283</v>
      </c>
      <c r="W770" s="17">
        <f t="shared" si="43"/>
        <v>399972.98355</v>
      </c>
      <c r="X770" s="17">
        <f t="shared" si="44"/>
        <v>399972.98355</v>
      </c>
    </row>
    <row r="771" spans="1:24" x14ac:dyDescent="0.25">
      <c r="A771" s="2" t="s">
        <v>4</v>
      </c>
      <c r="B771" s="2" t="s">
        <v>96</v>
      </c>
      <c r="C771" s="11">
        <v>-824587.74881999998</v>
      </c>
      <c r="D771" s="11">
        <v>0</v>
      </c>
      <c r="E771" s="11">
        <v>0</v>
      </c>
      <c r="F771" s="11">
        <v>0</v>
      </c>
      <c r="G771" s="11">
        <v>0</v>
      </c>
      <c r="H771" s="11">
        <v>0</v>
      </c>
      <c r="I771" s="11">
        <v>0</v>
      </c>
      <c r="J771" s="11">
        <v>0</v>
      </c>
      <c r="K771" s="11">
        <v>0</v>
      </c>
      <c r="L771" s="11">
        <v>0</v>
      </c>
      <c r="M771" s="11">
        <v>0</v>
      </c>
      <c r="N771" s="11">
        <v>0</v>
      </c>
      <c r="O771" s="11">
        <v>-824587.74881999998</v>
      </c>
      <c r="P771" s="11">
        <v>0</v>
      </c>
      <c r="Q771" s="11">
        <v>0</v>
      </c>
      <c r="R771" s="11">
        <v>0</v>
      </c>
      <c r="S771" s="11">
        <v>0</v>
      </c>
      <c r="T771" s="15"/>
      <c r="U771" s="16" t="str">
        <f t="shared" si="42"/>
        <v>L19506-GDS Union Gas CAD RGU</v>
      </c>
      <c r="V771" s="15" t="s">
        <v>96</v>
      </c>
      <c r="W771" s="17">
        <f t="shared" si="43"/>
        <v>-824587.74881999998</v>
      </c>
      <c r="X771" s="17">
        <f t="shared" si="44"/>
        <v>-824587.74881999998</v>
      </c>
    </row>
    <row r="772" spans="1:24" x14ac:dyDescent="0.25">
      <c r="A772" s="2" t="s">
        <v>4</v>
      </c>
      <c r="B772" s="2" t="s">
        <v>252</v>
      </c>
      <c r="C772" s="11">
        <v>10757787.434830001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  <c r="L772" s="11">
        <v>0</v>
      </c>
      <c r="M772" s="11">
        <v>0</v>
      </c>
      <c r="N772" s="11">
        <v>0</v>
      </c>
      <c r="O772" s="11">
        <v>10757787.434830001</v>
      </c>
      <c r="P772" s="11">
        <v>0</v>
      </c>
      <c r="Q772" s="11">
        <v>0</v>
      </c>
      <c r="R772" s="11">
        <v>0</v>
      </c>
      <c r="S772" s="11">
        <v>0</v>
      </c>
      <c r="T772" s="15"/>
      <c r="U772" s="16" t="str">
        <f t="shared" si="42"/>
        <v>L19506-GDS Union Gas CAD RGU</v>
      </c>
      <c r="V772" s="15" t="s">
        <v>252</v>
      </c>
      <c r="W772" s="17">
        <f t="shared" si="43"/>
        <v>10757787.434830001</v>
      </c>
      <c r="X772" s="17">
        <f t="shared" si="44"/>
        <v>10757787.434830001</v>
      </c>
    </row>
    <row r="773" spans="1:24" x14ac:dyDescent="0.25">
      <c r="A773" s="2" t="s">
        <v>27</v>
      </c>
      <c r="B773" s="2" t="s">
        <v>77</v>
      </c>
      <c r="C773" s="11">
        <v>-1.3376527931541204E-5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  <c r="L773" s="11">
        <v>0</v>
      </c>
      <c r="M773" s="11">
        <v>0</v>
      </c>
      <c r="N773" s="11">
        <v>0</v>
      </c>
      <c r="O773" s="11">
        <v>0</v>
      </c>
      <c r="P773" s="11">
        <v>0</v>
      </c>
      <c r="Q773" s="11">
        <v>0</v>
      </c>
      <c r="R773" s="11">
        <v>0</v>
      </c>
      <c r="S773" s="11">
        <v>0</v>
      </c>
      <c r="T773" s="15"/>
      <c r="U773" s="16" t="str">
        <f t="shared" si="42"/>
        <v>L19599-GDS EGI CF Headcount CAD</v>
      </c>
      <c r="V773" s="15" t="s">
        <v>276</v>
      </c>
      <c r="W773" s="17">
        <f t="shared" si="43"/>
        <v>-1.3376527931541204E-5</v>
      </c>
      <c r="X773" s="17">
        <f t="shared" si="44"/>
        <v>0</v>
      </c>
    </row>
    <row r="774" spans="1:24" x14ac:dyDescent="0.25">
      <c r="A774" s="2" t="s">
        <v>27</v>
      </c>
      <c r="B774" s="2" t="s">
        <v>76</v>
      </c>
      <c r="C774" s="11">
        <v>-2.4032779037952423E-6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>
        <v>0</v>
      </c>
      <c r="M774" s="11">
        <v>0</v>
      </c>
      <c r="N774" s="11">
        <v>0</v>
      </c>
      <c r="O774" s="11">
        <v>0</v>
      </c>
      <c r="P774" s="11">
        <v>0</v>
      </c>
      <c r="Q774" s="11">
        <v>0</v>
      </c>
      <c r="R774" s="11">
        <v>0</v>
      </c>
      <c r="S774" s="11">
        <v>0</v>
      </c>
      <c r="T774" s="15"/>
      <c r="U774" s="16" t="str">
        <f t="shared" si="42"/>
        <v>L19599-GDS EGI CF Headcount CAD</v>
      </c>
      <c r="V774" s="15" t="s">
        <v>276</v>
      </c>
      <c r="W774" s="17">
        <f t="shared" si="43"/>
        <v>-2.4032779037952423E-6</v>
      </c>
      <c r="X774" s="17">
        <f t="shared" si="44"/>
        <v>0</v>
      </c>
    </row>
    <row r="775" spans="1:24" x14ac:dyDescent="0.25">
      <c r="A775" s="2" t="s">
        <v>27</v>
      </c>
      <c r="B775" s="2" t="s">
        <v>61</v>
      </c>
      <c r="C775" s="11">
        <v>-1.124851405620575E-5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5"/>
      <c r="U775" s="16" t="str">
        <f t="shared" si="42"/>
        <v>L19599-GDS EGI CF Headcount CAD</v>
      </c>
      <c r="V775" s="15" t="s">
        <v>276</v>
      </c>
      <c r="W775" s="17">
        <f t="shared" si="43"/>
        <v>-1.124851405620575E-5</v>
      </c>
      <c r="X775" s="17">
        <f t="shared" si="44"/>
        <v>0</v>
      </c>
    </row>
    <row r="776" spans="1:24" x14ac:dyDescent="0.25">
      <c r="A776" s="2" t="s">
        <v>27</v>
      </c>
      <c r="B776" s="2" t="s">
        <v>62</v>
      </c>
      <c r="C776" s="11">
        <v>6.2843319028615952E-6</v>
      </c>
      <c r="D776" s="11">
        <v>0</v>
      </c>
      <c r="E776" s="11">
        <v>0</v>
      </c>
      <c r="F776" s="11">
        <v>0</v>
      </c>
      <c r="G776" s="11">
        <v>0</v>
      </c>
      <c r="H776" s="11">
        <v>0</v>
      </c>
      <c r="I776" s="11">
        <v>0</v>
      </c>
      <c r="J776" s="11">
        <v>0</v>
      </c>
      <c r="K776" s="11">
        <v>0</v>
      </c>
      <c r="L776" s="11">
        <v>0</v>
      </c>
      <c r="M776" s="11">
        <v>0</v>
      </c>
      <c r="N776" s="11">
        <v>0</v>
      </c>
      <c r="O776" s="11">
        <v>0</v>
      </c>
      <c r="P776" s="11">
        <v>0</v>
      </c>
      <c r="Q776" s="11">
        <v>0</v>
      </c>
      <c r="R776" s="11">
        <v>0</v>
      </c>
      <c r="S776" s="11">
        <v>0</v>
      </c>
      <c r="T776" s="15"/>
      <c r="U776" s="16" t="str">
        <f t="shared" si="42"/>
        <v>L19599-GDS EGI CF Headcount CAD</v>
      </c>
      <c r="V776" s="15" t="s">
        <v>276</v>
      </c>
      <c r="W776" s="17">
        <f t="shared" si="43"/>
        <v>6.2843319028615952E-6</v>
      </c>
      <c r="X776" s="17">
        <f t="shared" si="44"/>
        <v>0</v>
      </c>
    </row>
    <row r="777" spans="1:24" x14ac:dyDescent="0.25">
      <c r="A777" s="2" t="s">
        <v>27</v>
      </c>
      <c r="B777" s="2" t="s">
        <v>114</v>
      </c>
      <c r="C777" s="11">
        <v>-1.4615390682592988E-5</v>
      </c>
      <c r="D777" s="11">
        <v>0</v>
      </c>
      <c r="E777" s="11">
        <v>0</v>
      </c>
      <c r="F777" s="11">
        <v>0</v>
      </c>
      <c r="G777" s="11">
        <v>0</v>
      </c>
      <c r="H777" s="11">
        <v>0</v>
      </c>
      <c r="I777" s="11">
        <v>0</v>
      </c>
      <c r="J777" s="11">
        <v>0</v>
      </c>
      <c r="K777" s="11">
        <v>0</v>
      </c>
      <c r="L777" s="11">
        <v>0</v>
      </c>
      <c r="M777" s="11">
        <v>0</v>
      </c>
      <c r="N777" s="11">
        <v>0</v>
      </c>
      <c r="O777" s="11">
        <v>0</v>
      </c>
      <c r="P777" s="11">
        <v>0</v>
      </c>
      <c r="Q777" s="11">
        <v>0</v>
      </c>
      <c r="R777" s="11">
        <v>0</v>
      </c>
      <c r="S777" s="11">
        <v>0</v>
      </c>
      <c r="T777" s="15"/>
      <c r="U777" s="16" t="str">
        <f t="shared" si="42"/>
        <v>L19599-GDS EGI CF Headcount CAD</v>
      </c>
      <c r="V777" s="15" t="s">
        <v>276</v>
      </c>
      <c r="W777" s="17">
        <f t="shared" si="43"/>
        <v>-1.4615390682592988E-5</v>
      </c>
      <c r="X777" s="17">
        <f t="shared" si="44"/>
        <v>0</v>
      </c>
    </row>
    <row r="778" spans="1:24" x14ac:dyDescent="0.25">
      <c r="A778" s="2" t="s">
        <v>27</v>
      </c>
      <c r="B778" s="2" t="s">
        <v>63</v>
      </c>
      <c r="C778" s="11">
        <v>7.3295086622238159E-6</v>
      </c>
      <c r="D778" s="11">
        <v>0</v>
      </c>
      <c r="E778" s="11">
        <v>0</v>
      </c>
      <c r="F778" s="11">
        <v>0</v>
      </c>
      <c r="G778" s="11">
        <v>0</v>
      </c>
      <c r="H778" s="11">
        <v>0</v>
      </c>
      <c r="I778" s="11">
        <v>0</v>
      </c>
      <c r="J778" s="11">
        <v>0</v>
      </c>
      <c r="K778" s="11">
        <v>0</v>
      </c>
      <c r="L778" s="11">
        <v>0</v>
      </c>
      <c r="M778" s="11">
        <v>0</v>
      </c>
      <c r="N778" s="11">
        <v>0</v>
      </c>
      <c r="O778" s="11">
        <v>0</v>
      </c>
      <c r="P778" s="11">
        <v>0</v>
      </c>
      <c r="Q778" s="11">
        <v>0</v>
      </c>
      <c r="R778" s="11">
        <v>0</v>
      </c>
      <c r="S778" s="11">
        <v>0</v>
      </c>
      <c r="T778" s="15"/>
      <c r="U778" s="16" t="str">
        <f t="shared" ref="U778:U841" si="45">A778</f>
        <v>L19599-GDS EGI CF Headcount CAD</v>
      </c>
      <c r="V778" s="15" t="s">
        <v>276</v>
      </c>
      <c r="W778" s="17">
        <f t="shared" ref="W778:W841" si="46">SUM(C778:N778)</f>
        <v>7.3295086622238159E-6</v>
      </c>
      <c r="X778" s="17">
        <f t="shared" ref="X778:X841" si="47">SUM(O778:S778)</f>
        <v>0</v>
      </c>
    </row>
    <row r="779" spans="1:24" x14ac:dyDescent="0.25">
      <c r="A779" s="2" t="s">
        <v>27</v>
      </c>
      <c r="B779" s="2" t="s">
        <v>64</v>
      </c>
      <c r="C779" s="11">
        <v>3.5231932997703552E-6</v>
      </c>
      <c r="D779" s="11">
        <v>0</v>
      </c>
      <c r="E779" s="11">
        <v>0</v>
      </c>
      <c r="F779" s="11">
        <v>0</v>
      </c>
      <c r="G779" s="11">
        <v>0</v>
      </c>
      <c r="H779" s="11">
        <v>0</v>
      </c>
      <c r="I779" s="11">
        <v>0</v>
      </c>
      <c r="J779" s="11">
        <v>0</v>
      </c>
      <c r="K779" s="11">
        <v>0</v>
      </c>
      <c r="L779" s="11">
        <v>0</v>
      </c>
      <c r="M779" s="11">
        <v>0</v>
      </c>
      <c r="N779" s="11">
        <v>0</v>
      </c>
      <c r="O779" s="11">
        <v>0</v>
      </c>
      <c r="P779" s="11">
        <v>0</v>
      </c>
      <c r="Q779" s="11">
        <v>0</v>
      </c>
      <c r="R779" s="11">
        <v>0</v>
      </c>
      <c r="S779" s="11">
        <v>0</v>
      </c>
      <c r="T779" s="15"/>
      <c r="U779" s="16" t="str">
        <f t="shared" si="45"/>
        <v>L19599-GDS EGI CF Headcount CAD</v>
      </c>
      <c r="V779" s="15" t="s">
        <v>276</v>
      </c>
      <c r="W779" s="17">
        <f t="shared" si="46"/>
        <v>3.5231932997703552E-6</v>
      </c>
      <c r="X779" s="17">
        <f t="shared" si="47"/>
        <v>0</v>
      </c>
    </row>
    <row r="780" spans="1:24" x14ac:dyDescent="0.25">
      <c r="A780" s="2" t="s">
        <v>27</v>
      </c>
      <c r="B780" s="2" t="s">
        <v>65</v>
      </c>
      <c r="C780" s="11">
        <v>8.7912194430828094E-6</v>
      </c>
      <c r="D780" s="11">
        <v>0</v>
      </c>
      <c r="E780" s="11">
        <v>0</v>
      </c>
      <c r="F780" s="11">
        <v>0</v>
      </c>
      <c r="G780" s="11">
        <v>0</v>
      </c>
      <c r="H780" s="11">
        <v>0</v>
      </c>
      <c r="I780" s="11">
        <v>0</v>
      </c>
      <c r="J780" s="11">
        <v>0</v>
      </c>
      <c r="K780" s="11">
        <v>0</v>
      </c>
      <c r="L780" s="11">
        <v>0</v>
      </c>
      <c r="M780" s="11">
        <v>0</v>
      </c>
      <c r="N780" s="11">
        <v>0</v>
      </c>
      <c r="O780" s="11">
        <v>0</v>
      </c>
      <c r="P780" s="11">
        <v>0</v>
      </c>
      <c r="Q780" s="11">
        <v>0</v>
      </c>
      <c r="R780" s="11">
        <v>0</v>
      </c>
      <c r="S780" s="11">
        <v>0</v>
      </c>
      <c r="T780" s="15"/>
      <c r="U780" s="16" t="str">
        <f t="shared" si="45"/>
        <v>L19599-GDS EGI CF Headcount CAD</v>
      </c>
      <c r="V780" s="15" t="s">
        <v>276</v>
      </c>
      <c r="W780" s="17">
        <f t="shared" si="46"/>
        <v>8.7912194430828094E-6</v>
      </c>
      <c r="X780" s="17">
        <f t="shared" si="47"/>
        <v>0</v>
      </c>
    </row>
    <row r="781" spans="1:24" x14ac:dyDescent="0.25">
      <c r="A781" s="2" t="s">
        <v>27</v>
      </c>
      <c r="B781" s="2" t="s">
        <v>119</v>
      </c>
      <c r="C781" s="11">
        <v>2.1788990125060081E-5</v>
      </c>
      <c r="D781" s="11">
        <v>0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>
        <v>0</v>
      </c>
      <c r="M781" s="11">
        <v>0</v>
      </c>
      <c r="N781" s="11">
        <v>0</v>
      </c>
      <c r="O781" s="11">
        <v>0</v>
      </c>
      <c r="P781" s="11">
        <v>0</v>
      </c>
      <c r="Q781" s="11">
        <v>0</v>
      </c>
      <c r="R781" s="11">
        <v>0</v>
      </c>
      <c r="S781" s="11">
        <v>0</v>
      </c>
      <c r="T781" s="15"/>
      <c r="U781" s="16" t="str">
        <f t="shared" si="45"/>
        <v>L19599-GDS EGI CF Headcount CAD</v>
      </c>
      <c r="V781" s="15" t="s">
        <v>276</v>
      </c>
      <c r="W781" s="17">
        <f t="shared" si="46"/>
        <v>2.1788990125060081E-5</v>
      </c>
      <c r="X781" s="17">
        <f t="shared" si="47"/>
        <v>0</v>
      </c>
    </row>
    <row r="782" spans="1:24" x14ac:dyDescent="0.25">
      <c r="A782" s="2" t="s">
        <v>27</v>
      </c>
      <c r="B782" s="2" t="s">
        <v>67</v>
      </c>
      <c r="C782" s="11">
        <v>-1.7932907212525606E-5</v>
      </c>
      <c r="D782" s="11">
        <v>0</v>
      </c>
      <c r="E782" s="11">
        <v>0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1">
        <v>0</v>
      </c>
      <c r="P782" s="11">
        <v>0</v>
      </c>
      <c r="Q782" s="11">
        <v>0</v>
      </c>
      <c r="R782" s="11">
        <v>0</v>
      </c>
      <c r="S782" s="11">
        <v>0</v>
      </c>
      <c r="T782" s="15"/>
      <c r="U782" s="16" t="str">
        <f t="shared" si="45"/>
        <v>L19599-GDS EGI CF Headcount CAD</v>
      </c>
      <c r="V782" s="15" t="s">
        <v>276</v>
      </c>
      <c r="W782" s="17">
        <f t="shared" si="46"/>
        <v>-1.7932907212525606E-5</v>
      </c>
      <c r="X782" s="17">
        <f t="shared" si="47"/>
        <v>0</v>
      </c>
    </row>
    <row r="783" spans="1:24" x14ac:dyDescent="0.25">
      <c r="A783" s="2" t="s">
        <v>27</v>
      </c>
      <c r="B783" s="2" t="s">
        <v>56</v>
      </c>
      <c r="C783" s="11">
        <v>0</v>
      </c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5"/>
      <c r="U783" s="16" t="str">
        <f t="shared" si="45"/>
        <v>L19599-GDS EGI CF Headcount CAD</v>
      </c>
      <c r="V783" s="15" t="s">
        <v>276</v>
      </c>
      <c r="W783" s="17">
        <f t="shared" si="46"/>
        <v>0</v>
      </c>
      <c r="X783" s="17">
        <f t="shared" si="47"/>
        <v>0</v>
      </c>
    </row>
    <row r="784" spans="1:24" x14ac:dyDescent="0.25">
      <c r="A784" s="2" t="s">
        <v>27</v>
      </c>
      <c r="B784" s="2" t="s">
        <v>57</v>
      </c>
      <c r="C784" s="11">
        <v>-5.9133162721991539E-6</v>
      </c>
      <c r="D784" s="11">
        <v>0</v>
      </c>
      <c r="E784" s="11">
        <v>0</v>
      </c>
      <c r="F784" s="11">
        <v>0</v>
      </c>
      <c r="G784" s="11">
        <v>0</v>
      </c>
      <c r="H784" s="11">
        <v>0</v>
      </c>
      <c r="I784" s="11">
        <v>0</v>
      </c>
      <c r="J784" s="11">
        <v>0</v>
      </c>
      <c r="K784" s="11">
        <v>0</v>
      </c>
      <c r="L784" s="11">
        <v>0</v>
      </c>
      <c r="M784" s="11">
        <v>0</v>
      </c>
      <c r="N784" s="11">
        <v>0</v>
      </c>
      <c r="O784" s="11">
        <v>0</v>
      </c>
      <c r="P784" s="11">
        <v>0</v>
      </c>
      <c r="Q784" s="11">
        <v>0</v>
      </c>
      <c r="R784" s="11">
        <v>0</v>
      </c>
      <c r="S784" s="11">
        <v>0</v>
      </c>
      <c r="T784" s="15"/>
      <c r="U784" s="16" t="str">
        <f t="shared" si="45"/>
        <v>L19599-GDS EGI CF Headcount CAD</v>
      </c>
      <c r="V784" s="15" t="s">
        <v>276</v>
      </c>
      <c r="W784" s="17">
        <f t="shared" si="46"/>
        <v>-5.9133162721991539E-6</v>
      </c>
      <c r="X784" s="17">
        <f t="shared" si="47"/>
        <v>0</v>
      </c>
    </row>
    <row r="785" spans="1:24" x14ac:dyDescent="0.25">
      <c r="A785" s="2" t="s">
        <v>27</v>
      </c>
      <c r="B785" s="2" t="s">
        <v>49</v>
      </c>
      <c r="C785" s="11">
        <v>-5.107605829834938E-6</v>
      </c>
      <c r="D785" s="11">
        <v>0</v>
      </c>
      <c r="E785" s="11">
        <v>0</v>
      </c>
      <c r="F785" s="11">
        <v>0</v>
      </c>
      <c r="G785" s="11">
        <v>0</v>
      </c>
      <c r="H785" s="11">
        <v>0</v>
      </c>
      <c r="I785" s="11">
        <v>0</v>
      </c>
      <c r="J785" s="11">
        <v>0</v>
      </c>
      <c r="K785" s="11">
        <v>0</v>
      </c>
      <c r="L785" s="11">
        <v>0</v>
      </c>
      <c r="M785" s="11">
        <v>0</v>
      </c>
      <c r="N785" s="11">
        <v>0</v>
      </c>
      <c r="O785" s="11">
        <v>0</v>
      </c>
      <c r="P785" s="11">
        <v>0</v>
      </c>
      <c r="Q785" s="11">
        <v>0</v>
      </c>
      <c r="R785" s="11">
        <v>0</v>
      </c>
      <c r="S785" s="11">
        <v>0</v>
      </c>
      <c r="T785" s="15"/>
      <c r="U785" s="16" t="str">
        <f t="shared" si="45"/>
        <v>L19599-GDS EGI CF Headcount CAD</v>
      </c>
      <c r="V785" s="15" t="s">
        <v>276</v>
      </c>
      <c r="W785" s="17">
        <f t="shared" si="46"/>
        <v>-5.107605829834938E-6</v>
      </c>
      <c r="X785" s="17">
        <f t="shared" si="47"/>
        <v>0</v>
      </c>
    </row>
    <row r="786" spans="1:24" x14ac:dyDescent="0.25">
      <c r="A786" s="2" t="s">
        <v>27</v>
      </c>
      <c r="B786" s="2" t="s">
        <v>50</v>
      </c>
      <c r="C786" s="11">
        <v>-1.5195691958069801E-6</v>
      </c>
      <c r="D786" s="11">
        <v>0</v>
      </c>
      <c r="E786" s="11">
        <v>0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0</v>
      </c>
      <c r="P786" s="11">
        <v>0</v>
      </c>
      <c r="Q786" s="11">
        <v>0</v>
      </c>
      <c r="R786" s="11">
        <v>0</v>
      </c>
      <c r="S786" s="11">
        <v>0</v>
      </c>
      <c r="T786" s="15"/>
      <c r="U786" s="16" t="str">
        <f t="shared" si="45"/>
        <v>L19599-GDS EGI CF Headcount CAD</v>
      </c>
      <c r="V786" s="15" t="s">
        <v>276</v>
      </c>
      <c r="W786" s="17">
        <f t="shared" si="46"/>
        <v>-1.5195691958069801E-6</v>
      </c>
      <c r="X786" s="17">
        <f t="shared" si="47"/>
        <v>0</v>
      </c>
    </row>
    <row r="787" spans="1:24" x14ac:dyDescent="0.25">
      <c r="A787" s="2" t="s">
        <v>27</v>
      </c>
      <c r="B787" s="2" t="s">
        <v>48</v>
      </c>
      <c r="C787" s="11">
        <v>2.5148328859359026E-6</v>
      </c>
      <c r="D787" s="11">
        <v>0</v>
      </c>
      <c r="E787" s="11">
        <v>0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5"/>
      <c r="U787" s="16" t="str">
        <f t="shared" si="45"/>
        <v>L19599-GDS EGI CF Headcount CAD</v>
      </c>
      <c r="V787" s="15" t="s">
        <v>276</v>
      </c>
      <c r="W787" s="17">
        <f t="shared" si="46"/>
        <v>2.5148328859359026E-6</v>
      </c>
      <c r="X787" s="17">
        <f t="shared" si="47"/>
        <v>0</v>
      </c>
    </row>
    <row r="788" spans="1:24" x14ac:dyDescent="0.25">
      <c r="A788" s="2" t="s">
        <v>27</v>
      </c>
      <c r="B788" s="2" t="s">
        <v>91</v>
      </c>
      <c r="C788" s="11">
        <v>-7.2978436946868896E-6</v>
      </c>
      <c r="D788" s="11">
        <v>0</v>
      </c>
      <c r="E788" s="11">
        <v>0</v>
      </c>
      <c r="F788" s="11">
        <v>0</v>
      </c>
      <c r="G788" s="11">
        <v>0</v>
      </c>
      <c r="H788" s="11">
        <v>0</v>
      </c>
      <c r="I788" s="11">
        <v>0</v>
      </c>
      <c r="J788" s="11">
        <v>0</v>
      </c>
      <c r="K788" s="11">
        <v>0</v>
      </c>
      <c r="L788" s="11">
        <v>0</v>
      </c>
      <c r="M788" s="11">
        <v>0</v>
      </c>
      <c r="N788" s="11">
        <v>0</v>
      </c>
      <c r="O788" s="11">
        <v>0</v>
      </c>
      <c r="P788" s="11">
        <v>0</v>
      </c>
      <c r="Q788" s="11">
        <v>0</v>
      </c>
      <c r="R788" s="11">
        <v>0</v>
      </c>
      <c r="S788" s="11">
        <v>0</v>
      </c>
      <c r="T788" s="15"/>
      <c r="U788" s="16" t="str">
        <f t="shared" si="45"/>
        <v>L19599-GDS EGI CF Headcount CAD</v>
      </c>
      <c r="V788" s="15" t="s">
        <v>277</v>
      </c>
      <c r="W788" s="17">
        <f t="shared" si="46"/>
        <v>-7.2978436946868896E-6</v>
      </c>
      <c r="X788" s="17">
        <f t="shared" si="47"/>
        <v>0</v>
      </c>
    </row>
    <row r="789" spans="1:24" x14ac:dyDescent="0.25">
      <c r="A789" s="2" t="s">
        <v>27</v>
      </c>
      <c r="B789" s="2" t="s">
        <v>93</v>
      </c>
      <c r="C789" s="11">
        <v>1.124851405620575E-5</v>
      </c>
      <c r="D789" s="11">
        <v>0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  <c r="J789" s="11">
        <v>0</v>
      </c>
      <c r="K789" s="11">
        <v>0</v>
      </c>
      <c r="L789" s="11">
        <v>0</v>
      </c>
      <c r="M789" s="11">
        <v>0</v>
      </c>
      <c r="N789" s="11">
        <v>0</v>
      </c>
      <c r="O789" s="11">
        <v>0</v>
      </c>
      <c r="P789" s="11">
        <v>0</v>
      </c>
      <c r="Q789" s="11">
        <v>0</v>
      </c>
      <c r="R789" s="11">
        <v>0</v>
      </c>
      <c r="S789" s="11">
        <v>0</v>
      </c>
      <c r="T789" s="15"/>
      <c r="U789" s="16" t="str">
        <f t="shared" si="45"/>
        <v>L19599-GDS EGI CF Headcount CAD</v>
      </c>
      <c r="V789" s="15" t="s">
        <v>277</v>
      </c>
      <c r="W789" s="17">
        <f t="shared" si="46"/>
        <v>1.124851405620575E-5</v>
      </c>
      <c r="X789" s="17">
        <f t="shared" si="47"/>
        <v>0</v>
      </c>
    </row>
    <row r="790" spans="1:24" x14ac:dyDescent="0.25">
      <c r="A790" s="2" t="s">
        <v>27</v>
      </c>
      <c r="B790" s="2" t="s">
        <v>89</v>
      </c>
      <c r="C790" s="11">
        <v>3.5609118640422821E-6</v>
      </c>
      <c r="D790" s="11">
        <v>0</v>
      </c>
      <c r="E790" s="11">
        <v>0</v>
      </c>
      <c r="F790" s="11">
        <v>0</v>
      </c>
      <c r="G790" s="11">
        <v>0</v>
      </c>
      <c r="H790" s="11">
        <v>0</v>
      </c>
      <c r="I790" s="11">
        <v>0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v>0</v>
      </c>
      <c r="Q790" s="11">
        <v>0</v>
      </c>
      <c r="R790" s="11">
        <v>0</v>
      </c>
      <c r="S790" s="11">
        <v>0</v>
      </c>
      <c r="T790" s="15"/>
      <c r="U790" s="16" t="str">
        <f t="shared" si="45"/>
        <v>L19599-GDS EGI CF Headcount CAD</v>
      </c>
      <c r="V790" s="15" t="s">
        <v>277</v>
      </c>
      <c r="W790" s="17">
        <f t="shared" si="46"/>
        <v>3.5609118640422821E-6</v>
      </c>
      <c r="X790" s="17">
        <f t="shared" si="47"/>
        <v>0</v>
      </c>
    </row>
    <row r="791" spans="1:24" x14ac:dyDescent="0.25">
      <c r="A791" s="2" t="s">
        <v>27</v>
      </c>
      <c r="B791" s="2" t="s">
        <v>88</v>
      </c>
      <c r="C791" s="11">
        <v>6.8451045081019402E-6</v>
      </c>
      <c r="D791" s="11">
        <v>0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  <c r="K791" s="11">
        <v>0</v>
      </c>
      <c r="L791" s="11">
        <v>0</v>
      </c>
      <c r="M791" s="11">
        <v>0</v>
      </c>
      <c r="N791" s="11">
        <v>0</v>
      </c>
      <c r="O791" s="11">
        <v>0</v>
      </c>
      <c r="P791" s="11">
        <v>0</v>
      </c>
      <c r="Q791" s="11">
        <v>0</v>
      </c>
      <c r="R791" s="11">
        <v>0</v>
      </c>
      <c r="S791" s="11">
        <v>0</v>
      </c>
      <c r="T791" s="15"/>
      <c r="U791" s="16" t="str">
        <f t="shared" si="45"/>
        <v>L19599-GDS EGI CF Headcount CAD</v>
      </c>
      <c r="V791" s="15" t="s">
        <v>277</v>
      </c>
      <c r="W791" s="17">
        <f t="shared" si="46"/>
        <v>6.8451045081019402E-6</v>
      </c>
      <c r="X791" s="17">
        <f t="shared" si="47"/>
        <v>0</v>
      </c>
    </row>
    <row r="792" spans="1:24" x14ac:dyDescent="0.25">
      <c r="A792" s="2" t="s">
        <v>27</v>
      </c>
      <c r="B792" s="2" t="s">
        <v>87</v>
      </c>
      <c r="C792" s="11">
        <v>1.6237492673099041E-5</v>
      </c>
      <c r="D792" s="11">
        <v>0</v>
      </c>
      <c r="E792" s="11">
        <v>0</v>
      </c>
      <c r="F792" s="11">
        <v>0</v>
      </c>
      <c r="G792" s="11">
        <v>0</v>
      </c>
      <c r="H792" s="11">
        <v>0</v>
      </c>
      <c r="I792" s="11">
        <v>0</v>
      </c>
      <c r="J792" s="11">
        <v>0</v>
      </c>
      <c r="K792" s="11">
        <v>0</v>
      </c>
      <c r="L792" s="11">
        <v>0</v>
      </c>
      <c r="M792" s="11">
        <v>0</v>
      </c>
      <c r="N792" s="11">
        <v>0</v>
      </c>
      <c r="O792" s="11">
        <v>0</v>
      </c>
      <c r="P792" s="11">
        <v>0</v>
      </c>
      <c r="Q792" s="11">
        <v>0</v>
      </c>
      <c r="R792" s="11">
        <v>0</v>
      </c>
      <c r="S792" s="11">
        <v>0</v>
      </c>
      <c r="T792" s="15"/>
      <c r="U792" s="16" t="str">
        <f t="shared" si="45"/>
        <v>L19599-GDS EGI CF Headcount CAD</v>
      </c>
      <c r="V792" s="15" t="s">
        <v>277</v>
      </c>
      <c r="W792" s="17">
        <f t="shared" si="46"/>
        <v>1.6237492673099041E-5</v>
      </c>
      <c r="X792" s="17">
        <f t="shared" si="47"/>
        <v>0</v>
      </c>
    </row>
    <row r="793" spans="1:24" x14ac:dyDescent="0.25">
      <c r="A793" s="2" t="s">
        <v>27</v>
      </c>
      <c r="B793" s="2" t="s">
        <v>85</v>
      </c>
      <c r="C793" s="11">
        <v>4.9776863306760788E-6</v>
      </c>
      <c r="D793" s="11">
        <v>0</v>
      </c>
      <c r="E793" s="11">
        <v>0</v>
      </c>
      <c r="F793" s="11">
        <v>0</v>
      </c>
      <c r="G793" s="11">
        <v>0</v>
      </c>
      <c r="H793" s="11">
        <v>0</v>
      </c>
      <c r="I793" s="11">
        <v>0</v>
      </c>
      <c r="J793" s="11">
        <v>0</v>
      </c>
      <c r="K793" s="11">
        <v>0</v>
      </c>
      <c r="L793" s="11">
        <v>0</v>
      </c>
      <c r="M793" s="11">
        <v>0</v>
      </c>
      <c r="N793" s="11">
        <v>0</v>
      </c>
      <c r="O793" s="11">
        <v>0</v>
      </c>
      <c r="P793" s="11">
        <v>0</v>
      </c>
      <c r="Q793" s="11">
        <v>0</v>
      </c>
      <c r="R793" s="11">
        <v>0</v>
      </c>
      <c r="S793" s="11">
        <v>0</v>
      </c>
      <c r="T793" s="15"/>
      <c r="U793" s="16" t="str">
        <f t="shared" si="45"/>
        <v>L19599-GDS EGI CF Headcount CAD</v>
      </c>
      <c r="V793" s="15" t="s">
        <v>277</v>
      </c>
      <c r="W793" s="17">
        <f t="shared" si="46"/>
        <v>4.9776863306760788E-6</v>
      </c>
      <c r="X793" s="17">
        <f t="shared" si="47"/>
        <v>0</v>
      </c>
    </row>
    <row r="794" spans="1:24" x14ac:dyDescent="0.25">
      <c r="A794" s="2" t="s">
        <v>27</v>
      </c>
      <c r="B794" s="2" t="s">
        <v>84</v>
      </c>
      <c r="C794" s="11">
        <v>1.3835495337843895E-5</v>
      </c>
      <c r="D794" s="11">
        <v>0</v>
      </c>
      <c r="E794" s="11">
        <v>0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v>0</v>
      </c>
      <c r="R794" s="11">
        <v>0</v>
      </c>
      <c r="S794" s="11">
        <v>0</v>
      </c>
      <c r="T794" s="15"/>
      <c r="U794" s="16" t="str">
        <f t="shared" si="45"/>
        <v>L19599-GDS EGI CF Headcount CAD</v>
      </c>
      <c r="V794" s="15" t="s">
        <v>277</v>
      </c>
      <c r="W794" s="17">
        <f t="shared" si="46"/>
        <v>1.3835495337843895E-5</v>
      </c>
      <c r="X794" s="17">
        <f t="shared" si="47"/>
        <v>0</v>
      </c>
    </row>
    <row r="795" spans="1:24" x14ac:dyDescent="0.25">
      <c r="A795" s="2" t="s">
        <v>27</v>
      </c>
      <c r="B795" s="2" t="s">
        <v>81</v>
      </c>
      <c r="C795" s="11">
        <v>-6.020301952958107E-6</v>
      </c>
      <c r="D795" s="11">
        <v>0</v>
      </c>
      <c r="E795" s="11">
        <v>0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5"/>
      <c r="U795" s="16" t="str">
        <f t="shared" si="45"/>
        <v>L19599-GDS EGI CF Headcount CAD</v>
      </c>
      <c r="V795" s="15" t="s">
        <v>277</v>
      </c>
      <c r="W795" s="17">
        <f t="shared" si="46"/>
        <v>-6.020301952958107E-6</v>
      </c>
      <c r="X795" s="17">
        <f t="shared" si="47"/>
        <v>0</v>
      </c>
    </row>
    <row r="796" spans="1:24" x14ac:dyDescent="0.25">
      <c r="A796" s="2" t="s">
        <v>27</v>
      </c>
      <c r="B796" s="2" t="s">
        <v>90</v>
      </c>
      <c r="C796" s="11">
        <v>9.1665424406528473E-6</v>
      </c>
      <c r="D796" s="11">
        <v>0</v>
      </c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1"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5"/>
      <c r="U796" s="16" t="str">
        <f t="shared" si="45"/>
        <v>L19599-GDS EGI CF Headcount CAD</v>
      </c>
      <c r="V796" s="15" t="s">
        <v>277</v>
      </c>
      <c r="W796" s="17">
        <f t="shared" si="46"/>
        <v>9.1665424406528473E-6</v>
      </c>
      <c r="X796" s="17">
        <f t="shared" si="47"/>
        <v>0</v>
      </c>
    </row>
    <row r="797" spans="1:24" x14ac:dyDescent="0.25">
      <c r="A797" s="2" t="s">
        <v>27</v>
      </c>
      <c r="B797" s="2" t="s">
        <v>122</v>
      </c>
      <c r="C797" s="11">
        <v>-2.1498446585610509E-5</v>
      </c>
      <c r="D797" s="11">
        <v>0</v>
      </c>
      <c r="E797" s="11">
        <v>0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  <c r="K797" s="11">
        <v>0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v>0</v>
      </c>
      <c r="R797" s="11">
        <v>0</v>
      </c>
      <c r="S797" s="11">
        <v>0</v>
      </c>
      <c r="T797" s="15"/>
      <c r="U797" s="16" t="str">
        <f t="shared" si="45"/>
        <v>L19599-GDS EGI CF Headcount CAD</v>
      </c>
      <c r="V797" s="15" t="s">
        <v>278</v>
      </c>
      <c r="W797" s="17">
        <f t="shared" si="46"/>
        <v>-2.1498446585610509E-5</v>
      </c>
      <c r="X797" s="17">
        <f t="shared" si="47"/>
        <v>0</v>
      </c>
    </row>
    <row r="798" spans="1:24" x14ac:dyDescent="0.25">
      <c r="A798" s="2" t="s">
        <v>27</v>
      </c>
      <c r="B798" s="2" t="s">
        <v>124</v>
      </c>
      <c r="C798" s="11">
        <v>1.3703247532248497E-5</v>
      </c>
      <c r="D798" s="11">
        <v>0</v>
      </c>
      <c r="E798" s="11">
        <v>0</v>
      </c>
      <c r="F798" s="11">
        <v>0</v>
      </c>
      <c r="G798" s="11">
        <v>0</v>
      </c>
      <c r="H798" s="11">
        <v>0</v>
      </c>
      <c r="I798" s="11">
        <v>0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v>0</v>
      </c>
      <c r="R798" s="11">
        <v>0</v>
      </c>
      <c r="S798" s="11">
        <v>0</v>
      </c>
      <c r="T798" s="15"/>
      <c r="U798" s="16" t="str">
        <f t="shared" si="45"/>
        <v>L19599-GDS EGI CF Headcount CAD</v>
      </c>
      <c r="V798" s="15" t="s">
        <v>278</v>
      </c>
      <c r="W798" s="17">
        <f t="shared" si="46"/>
        <v>1.3703247532248497E-5</v>
      </c>
      <c r="X798" s="17">
        <f t="shared" si="47"/>
        <v>0</v>
      </c>
    </row>
    <row r="799" spans="1:24" x14ac:dyDescent="0.25">
      <c r="A799" s="2" t="s">
        <v>27</v>
      </c>
      <c r="B799" s="2" t="s">
        <v>125</v>
      </c>
      <c r="C799" s="11">
        <v>-3.3333199098706245E-6</v>
      </c>
      <c r="D799" s="11">
        <v>0</v>
      </c>
      <c r="E799" s="11">
        <v>0</v>
      </c>
      <c r="F799" s="11">
        <v>0</v>
      </c>
      <c r="G799" s="11">
        <v>0</v>
      </c>
      <c r="H799" s="11">
        <v>0</v>
      </c>
      <c r="I799" s="11">
        <v>0</v>
      </c>
      <c r="J799" s="11">
        <v>0</v>
      </c>
      <c r="K799" s="11">
        <v>0</v>
      </c>
      <c r="L799" s="11">
        <v>0</v>
      </c>
      <c r="M799" s="11">
        <v>0</v>
      </c>
      <c r="N799" s="11">
        <v>0</v>
      </c>
      <c r="O799" s="11">
        <v>0</v>
      </c>
      <c r="P799" s="11">
        <v>0</v>
      </c>
      <c r="Q799" s="11">
        <v>0</v>
      </c>
      <c r="R799" s="11">
        <v>0</v>
      </c>
      <c r="S799" s="11">
        <v>0</v>
      </c>
      <c r="T799" s="15"/>
      <c r="U799" s="16" t="str">
        <f t="shared" si="45"/>
        <v>L19599-GDS EGI CF Headcount CAD</v>
      </c>
      <c r="V799" s="15" t="s">
        <v>278</v>
      </c>
      <c r="W799" s="17">
        <f t="shared" si="46"/>
        <v>-3.3333199098706245E-6</v>
      </c>
      <c r="X799" s="17">
        <f t="shared" si="47"/>
        <v>0</v>
      </c>
    </row>
    <row r="800" spans="1:24" x14ac:dyDescent="0.25">
      <c r="A800" s="2" t="s">
        <v>27</v>
      </c>
      <c r="B800" s="2" t="s">
        <v>127</v>
      </c>
      <c r="C800" s="11">
        <v>-2.2155873011797667E-5</v>
      </c>
      <c r="D800" s="11">
        <v>0</v>
      </c>
      <c r="E800" s="11">
        <v>0</v>
      </c>
      <c r="F800" s="11">
        <v>0</v>
      </c>
      <c r="G800" s="11">
        <v>0</v>
      </c>
      <c r="H800" s="11">
        <v>0</v>
      </c>
      <c r="I800" s="11">
        <v>0</v>
      </c>
      <c r="J800" s="11">
        <v>0</v>
      </c>
      <c r="K800" s="11">
        <v>0</v>
      </c>
      <c r="L800" s="11">
        <v>0</v>
      </c>
      <c r="M800" s="11">
        <v>0</v>
      </c>
      <c r="N800" s="11">
        <v>0</v>
      </c>
      <c r="O800" s="11">
        <v>0</v>
      </c>
      <c r="P800" s="11">
        <v>0</v>
      </c>
      <c r="Q800" s="11">
        <v>0</v>
      </c>
      <c r="R800" s="11">
        <v>0</v>
      </c>
      <c r="S800" s="11">
        <v>0</v>
      </c>
      <c r="T800" s="15"/>
      <c r="U800" s="16" t="str">
        <f t="shared" si="45"/>
        <v>L19599-GDS EGI CF Headcount CAD</v>
      </c>
      <c r="V800" s="15" t="s">
        <v>278</v>
      </c>
      <c r="W800" s="17">
        <f t="shared" si="46"/>
        <v>-2.2155873011797667E-5</v>
      </c>
      <c r="X800" s="17">
        <f t="shared" si="47"/>
        <v>0</v>
      </c>
    </row>
    <row r="801" spans="1:24" x14ac:dyDescent="0.25">
      <c r="A801" s="2" t="s">
        <v>27</v>
      </c>
      <c r="B801" s="2" t="s">
        <v>129</v>
      </c>
      <c r="C801" s="11">
        <v>-5.0860908231697977E-6</v>
      </c>
      <c r="D801" s="11">
        <v>0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1">
        <v>0</v>
      </c>
      <c r="S801" s="11">
        <v>0</v>
      </c>
      <c r="T801" s="15"/>
      <c r="U801" s="16" t="str">
        <f t="shared" si="45"/>
        <v>L19599-GDS EGI CF Headcount CAD</v>
      </c>
      <c r="V801" s="15" t="s">
        <v>278</v>
      </c>
      <c r="W801" s="17">
        <f t="shared" si="46"/>
        <v>-5.0860908231697977E-6</v>
      </c>
      <c r="X801" s="17">
        <f t="shared" si="47"/>
        <v>0</v>
      </c>
    </row>
    <row r="802" spans="1:24" x14ac:dyDescent="0.25">
      <c r="A802" s="2" t="s">
        <v>27</v>
      </c>
      <c r="B802" s="2" t="s">
        <v>138</v>
      </c>
      <c r="C802" s="11">
        <v>1.2912452802993357E-5</v>
      </c>
      <c r="D802" s="11">
        <v>0</v>
      </c>
      <c r="E802" s="11">
        <v>0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1">
        <v>0</v>
      </c>
      <c r="R802" s="11">
        <v>0</v>
      </c>
      <c r="S802" s="11">
        <v>0</v>
      </c>
      <c r="T802" s="15"/>
      <c r="U802" s="16" t="str">
        <f t="shared" si="45"/>
        <v>L19599-GDS EGI CF Headcount CAD</v>
      </c>
      <c r="V802" s="15" t="s">
        <v>278</v>
      </c>
      <c r="W802" s="17">
        <f t="shared" si="46"/>
        <v>1.2912452802993357E-5</v>
      </c>
      <c r="X802" s="17">
        <f t="shared" si="47"/>
        <v>0</v>
      </c>
    </row>
    <row r="803" spans="1:24" x14ac:dyDescent="0.25">
      <c r="A803" s="2" t="s">
        <v>27</v>
      </c>
      <c r="B803" s="2" t="s">
        <v>140</v>
      </c>
      <c r="C803" s="11">
        <v>1.8690014258027077E-5</v>
      </c>
      <c r="D803" s="11">
        <v>0</v>
      </c>
      <c r="E803" s="11">
        <v>0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5"/>
      <c r="U803" s="16" t="str">
        <f t="shared" si="45"/>
        <v>L19599-GDS EGI CF Headcount CAD</v>
      </c>
      <c r="V803" s="15" t="s">
        <v>278</v>
      </c>
      <c r="W803" s="17">
        <f t="shared" si="46"/>
        <v>1.8690014258027077E-5</v>
      </c>
      <c r="X803" s="17">
        <f t="shared" si="47"/>
        <v>0</v>
      </c>
    </row>
    <row r="804" spans="1:24" x14ac:dyDescent="0.25">
      <c r="A804" s="2" t="s">
        <v>27</v>
      </c>
      <c r="B804" s="2" t="s">
        <v>141</v>
      </c>
      <c r="C804" s="11">
        <v>-1.588393934071064E-5</v>
      </c>
      <c r="D804" s="11">
        <v>0</v>
      </c>
      <c r="E804" s="11">
        <v>0</v>
      </c>
      <c r="F804" s="11">
        <v>0</v>
      </c>
      <c r="G804" s="11">
        <v>0</v>
      </c>
      <c r="H804" s="11">
        <v>0</v>
      </c>
      <c r="I804" s="11">
        <v>0</v>
      </c>
      <c r="J804" s="11">
        <v>0</v>
      </c>
      <c r="K804" s="11">
        <v>0</v>
      </c>
      <c r="L804" s="11">
        <v>0</v>
      </c>
      <c r="M804" s="11">
        <v>0</v>
      </c>
      <c r="N804" s="11">
        <v>0</v>
      </c>
      <c r="O804" s="11">
        <v>0</v>
      </c>
      <c r="P804" s="11">
        <v>0</v>
      </c>
      <c r="Q804" s="11">
        <v>0</v>
      </c>
      <c r="R804" s="11">
        <v>0</v>
      </c>
      <c r="S804" s="11">
        <v>0</v>
      </c>
      <c r="T804" s="15"/>
      <c r="U804" s="16" t="str">
        <f t="shared" si="45"/>
        <v>L19599-GDS EGI CF Headcount CAD</v>
      </c>
      <c r="V804" s="15" t="s">
        <v>278</v>
      </c>
      <c r="W804" s="17">
        <f t="shared" si="46"/>
        <v>-1.588393934071064E-5</v>
      </c>
      <c r="X804" s="17">
        <f t="shared" si="47"/>
        <v>0</v>
      </c>
    </row>
    <row r="805" spans="1:24" x14ac:dyDescent="0.25">
      <c r="A805" s="2" t="s">
        <v>27</v>
      </c>
      <c r="B805" s="2" t="s">
        <v>142</v>
      </c>
      <c r="C805" s="11">
        <v>-1.1252472177147865E-5</v>
      </c>
      <c r="D805" s="11">
        <v>0</v>
      </c>
      <c r="E805" s="11">
        <v>0</v>
      </c>
      <c r="F805" s="11">
        <v>0</v>
      </c>
      <c r="G805" s="11">
        <v>0</v>
      </c>
      <c r="H805" s="11">
        <v>0</v>
      </c>
      <c r="I805" s="11">
        <v>0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v>0</v>
      </c>
      <c r="Q805" s="11">
        <v>0</v>
      </c>
      <c r="R805" s="11">
        <v>0</v>
      </c>
      <c r="S805" s="11">
        <v>0</v>
      </c>
      <c r="T805" s="15"/>
      <c r="U805" s="16" t="str">
        <f t="shared" si="45"/>
        <v>L19599-GDS EGI CF Headcount CAD</v>
      </c>
      <c r="V805" s="15" t="s">
        <v>278</v>
      </c>
      <c r="W805" s="17">
        <f t="shared" si="46"/>
        <v>-1.1252472177147865E-5</v>
      </c>
      <c r="X805" s="17">
        <f t="shared" si="47"/>
        <v>0</v>
      </c>
    </row>
    <row r="806" spans="1:24" x14ac:dyDescent="0.25">
      <c r="A806" s="2" t="s">
        <v>27</v>
      </c>
      <c r="B806" s="2" t="s">
        <v>156</v>
      </c>
      <c r="C806" s="11">
        <v>-1.4353019651025534E-5</v>
      </c>
      <c r="D806" s="11">
        <v>0</v>
      </c>
      <c r="E806" s="11">
        <v>0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v>0</v>
      </c>
      <c r="R806" s="11">
        <v>0</v>
      </c>
      <c r="S806" s="11">
        <v>0</v>
      </c>
      <c r="T806" s="15"/>
      <c r="U806" s="16" t="str">
        <f t="shared" si="45"/>
        <v>L19599-GDS EGI CF Headcount CAD</v>
      </c>
      <c r="V806" s="15" t="s">
        <v>279</v>
      </c>
      <c r="W806" s="17">
        <f t="shared" si="46"/>
        <v>-1.4353019651025534E-5</v>
      </c>
      <c r="X806" s="17">
        <f t="shared" si="47"/>
        <v>0</v>
      </c>
    </row>
    <row r="807" spans="1:24" x14ac:dyDescent="0.25">
      <c r="A807" s="2" t="s">
        <v>27</v>
      </c>
      <c r="B807" s="2" t="s">
        <v>163</v>
      </c>
      <c r="C807" s="11">
        <v>-1.7692247638478875E-5</v>
      </c>
      <c r="D807" s="11">
        <v>0</v>
      </c>
      <c r="E807" s="11">
        <v>0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5"/>
      <c r="U807" s="16" t="str">
        <f t="shared" si="45"/>
        <v>L19599-GDS EGI CF Headcount CAD</v>
      </c>
      <c r="V807" s="15" t="s">
        <v>280</v>
      </c>
      <c r="W807" s="17">
        <f t="shared" si="46"/>
        <v>-1.7692247638478875E-5</v>
      </c>
      <c r="X807" s="17">
        <f t="shared" si="47"/>
        <v>0</v>
      </c>
    </row>
    <row r="808" spans="1:24" x14ac:dyDescent="0.25">
      <c r="A808" s="2" t="s">
        <v>27</v>
      </c>
      <c r="B808" s="2" t="s">
        <v>164</v>
      </c>
      <c r="C808" s="11">
        <v>-3.1893650884740055E-6</v>
      </c>
      <c r="D808" s="11">
        <v>0</v>
      </c>
      <c r="E808" s="11">
        <v>0</v>
      </c>
      <c r="F808" s="11">
        <v>0</v>
      </c>
      <c r="G808" s="11">
        <v>0</v>
      </c>
      <c r="H808" s="11">
        <v>0</v>
      </c>
      <c r="I808" s="11">
        <v>0</v>
      </c>
      <c r="J808" s="11">
        <v>0</v>
      </c>
      <c r="K808" s="11">
        <v>0</v>
      </c>
      <c r="L808" s="11">
        <v>0</v>
      </c>
      <c r="M808" s="11">
        <v>0</v>
      </c>
      <c r="N808" s="11">
        <v>0</v>
      </c>
      <c r="O808" s="11">
        <v>0</v>
      </c>
      <c r="P808" s="11">
        <v>0</v>
      </c>
      <c r="Q808" s="11">
        <v>0</v>
      </c>
      <c r="R808" s="11">
        <v>0</v>
      </c>
      <c r="S808" s="11">
        <v>0</v>
      </c>
      <c r="T808" s="15"/>
      <c r="U808" s="16" t="str">
        <f t="shared" si="45"/>
        <v>L19599-GDS EGI CF Headcount CAD</v>
      </c>
      <c r="V808" s="15" t="s">
        <v>280</v>
      </c>
      <c r="W808" s="17">
        <f t="shared" si="46"/>
        <v>-3.1893650884740055E-6</v>
      </c>
      <c r="X808" s="17">
        <f t="shared" si="47"/>
        <v>0</v>
      </c>
    </row>
    <row r="809" spans="1:24" x14ac:dyDescent="0.25">
      <c r="A809" s="2" t="s">
        <v>27</v>
      </c>
      <c r="B809" s="2" t="s">
        <v>170</v>
      </c>
      <c r="C809" s="11">
        <v>-6.6002830862998962E-6</v>
      </c>
      <c r="D809" s="11">
        <v>0</v>
      </c>
      <c r="E809" s="11">
        <v>0</v>
      </c>
      <c r="F809" s="11">
        <v>0</v>
      </c>
      <c r="G809" s="11">
        <v>0</v>
      </c>
      <c r="H809" s="11">
        <v>0</v>
      </c>
      <c r="I809" s="11">
        <v>0</v>
      </c>
      <c r="J809" s="11">
        <v>0</v>
      </c>
      <c r="K809" s="11">
        <v>0</v>
      </c>
      <c r="L809" s="11">
        <v>0</v>
      </c>
      <c r="M809" s="11">
        <v>0</v>
      </c>
      <c r="N809" s="11">
        <v>0</v>
      </c>
      <c r="O809" s="11">
        <v>0</v>
      </c>
      <c r="P809" s="11">
        <v>0</v>
      </c>
      <c r="Q809" s="11">
        <v>0</v>
      </c>
      <c r="R809" s="11">
        <v>0</v>
      </c>
      <c r="S809" s="11">
        <v>0</v>
      </c>
      <c r="T809" s="15"/>
      <c r="U809" s="16" t="str">
        <f t="shared" si="45"/>
        <v>L19599-GDS EGI CF Headcount CAD</v>
      </c>
      <c r="V809" s="15" t="s">
        <v>280</v>
      </c>
      <c r="W809" s="17">
        <f t="shared" si="46"/>
        <v>-6.6002830862998962E-6</v>
      </c>
      <c r="X809" s="17">
        <f t="shared" si="47"/>
        <v>0</v>
      </c>
    </row>
    <row r="810" spans="1:24" x14ac:dyDescent="0.25">
      <c r="A810" s="2" t="s">
        <v>27</v>
      </c>
      <c r="B810" s="2" t="s">
        <v>171</v>
      </c>
      <c r="C810" s="11">
        <v>0</v>
      </c>
      <c r="D810" s="11">
        <v>0</v>
      </c>
      <c r="E810" s="11">
        <v>0</v>
      </c>
      <c r="F810" s="11">
        <v>0</v>
      </c>
      <c r="G810" s="11">
        <v>0</v>
      </c>
      <c r="H810" s="11">
        <v>0</v>
      </c>
      <c r="I810" s="11">
        <v>0</v>
      </c>
      <c r="J810" s="11">
        <v>0</v>
      </c>
      <c r="K810" s="11">
        <v>0</v>
      </c>
      <c r="L810" s="11">
        <v>0</v>
      </c>
      <c r="M810" s="11">
        <v>0</v>
      </c>
      <c r="N810" s="11">
        <v>0</v>
      </c>
      <c r="O810" s="11">
        <v>0</v>
      </c>
      <c r="P810" s="11">
        <v>0</v>
      </c>
      <c r="Q810" s="11">
        <v>0</v>
      </c>
      <c r="R810" s="11">
        <v>0</v>
      </c>
      <c r="S810" s="11">
        <v>0</v>
      </c>
      <c r="T810" s="15"/>
      <c r="U810" s="16" t="str">
        <f t="shared" si="45"/>
        <v>L19599-GDS EGI CF Headcount CAD</v>
      </c>
      <c r="V810" s="15" t="s">
        <v>280</v>
      </c>
      <c r="W810" s="17">
        <f t="shared" si="46"/>
        <v>0</v>
      </c>
      <c r="X810" s="17">
        <f t="shared" si="47"/>
        <v>0</v>
      </c>
    </row>
    <row r="811" spans="1:24" x14ac:dyDescent="0.25">
      <c r="A811" s="2" t="s">
        <v>27</v>
      </c>
      <c r="B811" s="2" t="s">
        <v>172</v>
      </c>
      <c r="C811" s="11">
        <v>2.4938490241765976E-6</v>
      </c>
      <c r="D811" s="11">
        <v>0</v>
      </c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1"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0</v>
      </c>
      <c r="T811" s="15"/>
      <c r="U811" s="16" t="str">
        <f t="shared" si="45"/>
        <v>L19599-GDS EGI CF Headcount CAD</v>
      </c>
      <c r="V811" s="15" t="s">
        <v>280</v>
      </c>
      <c r="W811" s="17">
        <f t="shared" si="46"/>
        <v>2.4938490241765976E-6</v>
      </c>
      <c r="X811" s="17">
        <f t="shared" si="47"/>
        <v>0</v>
      </c>
    </row>
    <row r="812" spans="1:24" x14ac:dyDescent="0.25">
      <c r="A812" s="2" t="s">
        <v>27</v>
      </c>
      <c r="B812" s="2" t="s">
        <v>173</v>
      </c>
      <c r="C812" s="11">
        <v>-7.6927244663238525E-7</v>
      </c>
      <c r="D812" s="11">
        <v>0</v>
      </c>
      <c r="E812" s="11">
        <v>0</v>
      </c>
      <c r="F812" s="11">
        <v>0</v>
      </c>
      <c r="G812" s="11">
        <v>0</v>
      </c>
      <c r="H812" s="11">
        <v>0</v>
      </c>
      <c r="I812" s="11">
        <v>0</v>
      </c>
      <c r="J812" s="11">
        <v>0</v>
      </c>
      <c r="K812" s="11">
        <v>0</v>
      </c>
      <c r="L812" s="11">
        <v>0</v>
      </c>
      <c r="M812" s="11">
        <v>0</v>
      </c>
      <c r="N812" s="11">
        <v>0</v>
      </c>
      <c r="O812" s="11">
        <v>0</v>
      </c>
      <c r="P812" s="11">
        <v>0</v>
      </c>
      <c r="Q812" s="11">
        <v>0</v>
      </c>
      <c r="R812" s="11">
        <v>0</v>
      </c>
      <c r="S812" s="11">
        <v>0</v>
      </c>
      <c r="T812" s="15"/>
      <c r="U812" s="16" t="str">
        <f t="shared" si="45"/>
        <v>L19599-GDS EGI CF Headcount CAD</v>
      </c>
      <c r="V812" s="15" t="s">
        <v>280</v>
      </c>
      <c r="W812" s="17">
        <f t="shared" si="46"/>
        <v>-7.6927244663238525E-7</v>
      </c>
      <c r="X812" s="17">
        <f t="shared" si="47"/>
        <v>0</v>
      </c>
    </row>
    <row r="813" spans="1:24" x14ac:dyDescent="0.25">
      <c r="A813" s="2" t="s">
        <v>27</v>
      </c>
      <c r="B813" s="2" t="s">
        <v>174</v>
      </c>
      <c r="C813" s="11">
        <v>-4.1646708268672228E-6</v>
      </c>
      <c r="D813" s="11">
        <v>0</v>
      </c>
      <c r="E813" s="11">
        <v>0</v>
      </c>
      <c r="F813" s="11">
        <v>0</v>
      </c>
      <c r="G813" s="11">
        <v>0</v>
      </c>
      <c r="H813" s="11">
        <v>0</v>
      </c>
      <c r="I813" s="11">
        <v>0</v>
      </c>
      <c r="J813" s="11">
        <v>0</v>
      </c>
      <c r="K813" s="11">
        <v>0</v>
      </c>
      <c r="L813" s="11">
        <v>0</v>
      </c>
      <c r="M813" s="11">
        <v>0</v>
      </c>
      <c r="N813" s="11">
        <v>0</v>
      </c>
      <c r="O813" s="11">
        <v>0</v>
      </c>
      <c r="P813" s="11">
        <v>0</v>
      </c>
      <c r="Q813" s="11">
        <v>0</v>
      </c>
      <c r="R813" s="11">
        <v>0</v>
      </c>
      <c r="S813" s="11">
        <v>0</v>
      </c>
      <c r="T813" s="15"/>
      <c r="U813" s="16" t="str">
        <f t="shared" si="45"/>
        <v>L19599-GDS EGI CF Headcount CAD</v>
      </c>
      <c r="V813" s="15" t="s">
        <v>280</v>
      </c>
      <c r="W813" s="17">
        <f t="shared" si="46"/>
        <v>-4.1646708268672228E-6</v>
      </c>
      <c r="X813" s="17">
        <f t="shared" si="47"/>
        <v>0</v>
      </c>
    </row>
    <row r="814" spans="1:24" x14ac:dyDescent="0.25">
      <c r="A814" s="2" t="s">
        <v>27</v>
      </c>
      <c r="B814" s="2" t="s">
        <v>180</v>
      </c>
      <c r="C814" s="11">
        <v>0</v>
      </c>
      <c r="D814" s="11">
        <v>0</v>
      </c>
      <c r="E814" s="11">
        <v>0</v>
      </c>
      <c r="F814" s="11">
        <v>0</v>
      </c>
      <c r="G814" s="11">
        <v>0</v>
      </c>
      <c r="H814" s="11">
        <v>0</v>
      </c>
      <c r="I814" s="11">
        <v>0</v>
      </c>
      <c r="J814" s="11">
        <v>0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v>0</v>
      </c>
      <c r="Q814" s="11">
        <v>0</v>
      </c>
      <c r="R814" s="11">
        <v>0</v>
      </c>
      <c r="S814" s="11">
        <v>0</v>
      </c>
      <c r="T814" s="15"/>
      <c r="U814" s="16" t="str">
        <f t="shared" si="45"/>
        <v>L19599-GDS EGI CF Headcount CAD</v>
      </c>
      <c r="V814" s="15" t="s">
        <v>280</v>
      </c>
      <c r="W814" s="17">
        <f t="shared" si="46"/>
        <v>0</v>
      </c>
      <c r="X814" s="17">
        <f t="shared" si="47"/>
        <v>0</v>
      </c>
    </row>
    <row r="815" spans="1:24" x14ac:dyDescent="0.25">
      <c r="A815" s="2" t="s">
        <v>27</v>
      </c>
      <c r="B815" s="2" t="s">
        <v>182</v>
      </c>
      <c r="C815" s="11">
        <v>2.6535781216807663E-6</v>
      </c>
      <c r="D815" s="11">
        <v>0</v>
      </c>
      <c r="E815" s="11">
        <v>0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5"/>
      <c r="U815" s="16" t="str">
        <f t="shared" si="45"/>
        <v>L19599-GDS EGI CF Headcount CAD</v>
      </c>
      <c r="V815" s="15" t="s">
        <v>280</v>
      </c>
      <c r="W815" s="17">
        <f t="shared" si="46"/>
        <v>2.6535781216807663E-6</v>
      </c>
      <c r="X815" s="17">
        <f t="shared" si="47"/>
        <v>0</v>
      </c>
    </row>
    <row r="816" spans="1:24" x14ac:dyDescent="0.25">
      <c r="A816" s="2" t="s">
        <v>27</v>
      </c>
      <c r="B816" s="2" t="s">
        <v>183</v>
      </c>
      <c r="C816" s="11">
        <v>2.307690738234669E-5</v>
      </c>
      <c r="D816" s="11">
        <v>0</v>
      </c>
      <c r="E816" s="11">
        <v>0</v>
      </c>
      <c r="F816" s="11">
        <v>0</v>
      </c>
      <c r="G816" s="11">
        <v>0</v>
      </c>
      <c r="H816" s="11">
        <v>0</v>
      </c>
      <c r="I816" s="11">
        <v>0</v>
      </c>
      <c r="J816" s="11">
        <v>0</v>
      </c>
      <c r="K816" s="11">
        <v>0</v>
      </c>
      <c r="L816" s="11">
        <v>0</v>
      </c>
      <c r="M816" s="11">
        <v>0</v>
      </c>
      <c r="N816" s="11">
        <v>0</v>
      </c>
      <c r="O816" s="11">
        <v>0</v>
      </c>
      <c r="P816" s="11">
        <v>0</v>
      </c>
      <c r="Q816" s="11">
        <v>0</v>
      </c>
      <c r="R816" s="11">
        <v>0</v>
      </c>
      <c r="S816" s="11">
        <v>0</v>
      </c>
      <c r="T816" s="15"/>
      <c r="U816" s="16" t="str">
        <f t="shared" si="45"/>
        <v>L19599-GDS EGI CF Headcount CAD</v>
      </c>
      <c r="V816" s="15" t="s">
        <v>280</v>
      </c>
      <c r="W816" s="17">
        <f t="shared" si="46"/>
        <v>2.307690738234669E-5</v>
      </c>
      <c r="X816" s="17">
        <f t="shared" si="47"/>
        <v>0</v>
      </c>
    </row>
    <row r="817" spans="1:24" x14ac:dyDescent="0.25">
      <c r="A817" s="2" t="s">
        <v>27</v>
      </c>
      <c r="B817" s="2" t="s">
        <v>184</v>
      </c>
      <c r="C817" s="11">
        <v>3.6922283470630646E-6</v>
      </c>
      <c r="D817" s="11">
        <v>0</v>
      </c>
      <c r="E817" s="11">
        <v>0</v>
      </c>
      <c r="F817" s="11">
        <v>0</v>
      </c>
      <c r="G817" s="11">
        <v>0</v>
      </c>
      <c r="H817" s="11">
        <v>0</v>
      </c>
      <c r="I817" s="11">
        <v>0</v>
      </c>
      <c r="J817" s="11">
        <v>0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v>0</v>
      </c>
      <c r="Q817" s="11">
        <v>0</v>
      </c>
      <c r="R817" s="11">
        <v>0</v>
      </c>
      <c r="S817" s="11">
        <v>0</v>
      </c>
      <c r="T817" s="15"/>
      <c r="U817" s="16" t="str">
        <f t="shared" si="45"/>
        <v>L19599-GDS EGI CF Headcount CAD</v>
      </c>
      <c r="V817" s="15" t="s">
        <v>281</v>
      </c>
      <c r="W817" s="17">
        <f t="shared" si="46"/>
        <v>3.6922283470630646E-6</v>
      </c>
      <c r="X817" s="17">
        <f t="shared" si="47"/>
        <v>0</v>
      </c>
    </row>
    <row r="818" spans="1:24" x14ac:dyDescent="0.25">
      <c r="A818" s="2" t="s">
        <v>27</v>
      </c>
      <c r="B818" s="2" t="s">
        <v>185</v>
      </c>
      <c r="C818" s="11">
        <v>-2.0475126802921295E-6</v>
      </c>
      <c r="D818" s="11">
        <v>0</v>
      </c>
      <c r="E818" s="11">
        <v>0</v>
      </c>
      <c r="F818" s="11">
        <v>0</v>
      </c>
      <c r="G818" s="11">
        <v>0</v>
      </c>
      <c r="H818" s="11">
        <v>0</v>
      </c>
      <c r="I818" s="11">
        <v>0</v>
      </c>
      <c r="J818" s="11">
        <v>0</v>
      </c>
      <c r="K818" s="11">
        <v>0</v>
      </c>
      <c r="L818" s="11">
        <v>0</v>
      </c>
      <c r="M818" s="11">
        <v>0</v>
      </c>
      <c r="N818" s="11">
        <v>0</v>
      </c>
      <c r="O818" s="11">
        <v>0</v>
      </c>
      <c r="P818" s="11">
        <v>0</v>
      </c>
      <c r="Q818" s="11">
        <v>0</v>
      </c>
      <c r="R818" s="11">
        <v>0</v>
      </c>
      <c r="S818" s="11">
        <v>0</v>
      </c>
      <c r="T818" s="15"/>
      <c r="U818" s="16" t="str">
        <f t="shared" si="45"/>
        <v>L19599-GDS EGI CF Headcount CAD</v>
      </c>
      <c r="V818" s="15" t="s">
        <v>281</v>
      </c>
      <c r="W818" s="17">
        <f t="shared" si="46"/>
        <v>-2.0475126802921295E-6</v>
      </c>
      <c r="X818" s="17">
        <f t="shared" si="47"/>
        <v>0</v>
      </c>
    </row>
    <row r="819" spans="1:24" x14ac:dyDescent="0.25">
      <c r="A819" s="2" t="s">
        <v>27</v>
      </c>
      <c r="B819" s="2" t="s">
        <v>186</v>
      </c>
      <c r="C819" s="11">
        <v>0</v>
      </c>
      <c r="D819" s="11">
        <v>0</v>
      </c>
      <c r="E819" s="11">
        <v>0</v>
      </c>
      <c r="F819" s="11">
        <v>0</v>
      </c>
      <c r="G819" s="11">
        <v>0</v>
      </c>
      <c r="H819" s="11">
        <v>0</v>
      </c>
      <c r="I819" s="11">
        <v>0</v>
      </c>
      <c r="J819" s="11">
        <v>0</v>
      </c>
      <c r="K819" s="11">
        <v>0</v>
      </c>
      <c r="L819" s="11">
        <v>0</v>
      </c>
      <c r="M819" s="11">
        <v>0</v>
      </c>
      <c r="N819" s="11">
        <v>0</v>
      </c>
      <c r="O819" s="11">
        <v>0</v>
      </c>
      <c r="P819" s="11">
        <v>0</v>
      </c>
      <c r="Q819" s="11">
        <v>0</v>
      </c>
      <c r="R819" s="11">
        <v>0</v>
      </c>
      <c r="S819" s="11">
        <v>0</v>
      </c>
      <c r="T819" s="15"/>
      <c r="U819" s="16" t="str">
        <f t="shared" si="45"/>
        <v>L19599-GDS EGI CF Headcount CAD</v>
      </c>
      <c r="V819" s="15" t="s">
        <v>281</v>
      </c>
      <c r="W819" s="17">
        <f t="shared" si="46"/>
        <v>0</v>
      </c>
      <c r="X819" s="17">
        <f t="shared" si="47"/>
        <v>0</v>
      </c>
    </row>
    <row r="820" spans="1:24" x14ac:dyDescent="0.25">
      <c r="A820" s="2" t="s">
        <v>27</v>
      </c>
      <c r="B820" s="2" t="s">
        <v>188</v>
      </c>
      <c r="C820" s="11">
        <v>3.9953738451004028E-6</v>
      </c>
      <c r="D820" s="11">
        <v>0</v>
      </c>
      <c r="E820" s="11">
        <v>0</v>
      </c>
      <c r="F820" s="11">
        <v>0</v>
      </c>
      <c r="G820" s="11">
        <v>0</v>
      </c>
      <c r="H820" s="11">
        <v>0</v>
      </c>
      <c r="I820" s="11">
        <v>0</v>
      </c>
      <c r="J820" s="11">
        <v>0</v>
      </c>
      <c r="K820" s="11">
        <v>0</v>
      </c>
      <c r="L820" s="11">
        <v>0</v>
      </c>
      <c r="M820" s="11">
        <v>0</v>
      </c>
      <c r="N820" s="11">
        <v>0</v>
      </c>
      <c r="O820" s="11">
        <v>0</v>
      </c>
      <c r="P820" s="11">
        <v>0</v>
      </c>
      <c r="Q820" s="11">
        <v>-366762.98321000003</v>
      </c>
      <c r="R820" s="11">
        <v>0</v>
      </c>
      <c r="S820" s="11">
        <v>0</v>
      </c>
      <c r="T820" s="15"/>
      <c r="U820" s="16" t="str">
        <f t="shared" si="45"/>
        <v>L19599-GDS EGI CF Headcount CAD</v>
      </c>
      <c r="V820" s="15" t="s">
        <v>281</v>
      </c>
      <c r="W820" s="17">
        <f t="shared" si="46"/>
        <v>3.9953738451004028E-6</v>
      </c>
      <c r="X820" s="17">
        <f t="shared" si="47"/>
        <v>-366762.98321000003</v>
      </c>
    </row>
    <row r="821" spans="1:24" x14ac:dyDescent="0.25">
      <c r="A821" s="2" t="s">
        <v>27</v>
      </c>
      <c r="B821" s="2" t="s">
        <v>189</v>
      </c>
      <c r="C821" s="11">
        <v>-4.4619664549827576E-6</v>
      </c>
      <c r="D821" s="11">
        <v>0</v>
      </c>
      <c r="E821" s="11">
        <v>0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v>0</v>
      </c>
      <c r="Q821" s="11">
        <v>-274505.67317999998</v>
      </c>
      <c r="R821" s="11">
        <v>0</v>
      </c>
      <c r="S821" s="11">
        <v>0</v>
      </c>
      <c r="T821" s="15"/>
      <c r="U821" s="16" t="str">
        <f t="shared" si="45"/>
        <v>L19599-GDS EGI CF Headcount CAD</v>
      </c>
      <c r="V821" s="15" t="s">
        <v>281</v>
      </c>
      <c r="W821" s="17">
        <f t="shared" si="46"/>
        <v>-4.4619664549827576E-6</v>
      </c>
      <c r="X821" s="17">
        <f t="shared" si="47"/>
        <v>-274505.67317999998</v>
      </c>
    </row>
    <row r="822" spans="1:24" x14ac:dyDescent="0.25">
      <c r="A822" s="2" t="s">
        <v>27</v>
      </c>
      <c r="B822" s="2" t="s">
        <v>194</v>
      </c>
      <c r="C822" s="11">
        <v>-9.4468705356121063E-6</v>
      </c>
      <c r="D822" s="11">
        <v>0</v>
      </c>
      <c r="E822" s="11">
        <v>0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v>0</v>
      </c>
      <c r="Q822" s="11">
        <v>0</v>
      </c>
      <c r="R822" s="11">
        <v>0</v>
      </c>
      <c r="S822" s="11">
        <v>0</v>
      </c>
      <c r="T822" s="15"/>
      <c r="U822" s="16" t="str">
        <f t="shared" si="45"/>
        <v>L19599-GDS EGI CF Headcount CAD</v>
      </c>
      <c r="V822" s="15" t="s">
        <v>282</v>
      </c>
      <c r="W822" s="17">
        <f t="shared" si="46"/>
        <v>-9.4468705356121063E-6</v>
      </c>
      <c r="X822" s="17">
        <f t="shared" si="47"/>
        <v>0</v>
      </c>
    </row>
    <row r="823" spans="1:24" x14ac:dyDescent="0.25">
      <c r="A823" s="2" t="s">
        <v>27</v>
      </c>
      <c r="B823" s="2" t="s">
        <v>196</v>
      </c>
      <c r="C823" s="11">
        <v>1.599994720891118E-5</v>
      </c>
      <c r="D823" s="11">
        <v>0</v>
      </c>
      <c r="E823" s="11">
        <v>0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5"/>
      <c r="U823" s="16" t="str">
        <f t="shared" si="45"/>
        <v>L19599-GDS EGI CF Headcount CAD</v>
      </c>
      <c r="V823" s="15" t="s">
        <v>282</v>
      </c>
      <c r="W823" s="17">
        <f t="shared" si="46"/>
        <v>1.599994720891118E-5</v>
      </c>
      <c r="X823" s="17">
        <f t="shared" si="47"/>
        <v>0</v>
      </c>
    </row>
    <row r="824" spans="1:24" x14ac:dyDescent="0.25">
      <c r="A824" s="2" t="s">
        <v>27</v>
      </c>
      <c r="B824" s="2" t="s">
        <v>197</v>
      </c>
      <c r="C824" s="11">
        <v>-1.1119991540908813E-5</v>
      </c>
      <c r="D824" s="11">
        <v>0</v>
      </c>
      <c r="E824" s="11">
        <v>0</v>
      </c>
      <c r="F824" s="11">
        <v>0</v>
      </c>
      <c r="G824" s="11">
        <v>0</v>
      </c>
      <c r="H824" s="11">
        <v>0</v>
      </c>
      <c r="I824" s="11">
        <v>0</v>
      </c>
      <c r="J824" s="11">
        <v>0</v>
      </c>
      <c r="K824" s="11">
        <v>0</v>
      </c>
      <c r="L824" s="11">
        <v>0</v>
      </c>
      <c r="M824" s="11">
        <v>0</v>
      </c>
      <c r="N824" s="11">
        <v>0</v>
      </c>
      <c r="O824" s="11">
        <v>0</v>
      </c>
      <c r="P824" s="11">
        <v>0</v>
      </c>
      <c r="Q824" s="11">
        <v>0</v>
      </c>
      <c r="R824" s="11">
        <v>0</v>
      </c>
      <c r="S824" s="11">
        <v>0</v>
      </c>
      <c r="T824" s="15"/>
      <c r="U824" s="16" t="str">
        <f t="shared" si="45"/>
        <v>L19599-GDS EGI CF Headcount CAD</v>
      </c>
      <c r="V824" s="15" t="s">
        <v>282</v>
      </c>
      <c r="W824" s="17">
        <f t="shared" si="46"/>
        <v>-1.1119991540908813E-5</v>
      </c>
      <c r="X824" s="17">
        <f t="shared" si="47"/>
        <v>0</v>
      </c>
    </row>
    <row r="825" spans="1:24" x14ac:dyDescent="0.25">
      <c r="A825" s="2" t="s">
        <v>27</v>
      </c>
      <c r="B825" s="2" t="s">
        <v>198</v>
      </c>
      <c r="C825" s="11">
        <v>4.6584755182266235E-6</v>
      </c>
      <c r="D825" s="11">
        <v>0</v>
      </c>
      <c r="E825" s="11">
        <v>0</v>
      </c>
      <c r="F825" s="11">
        <v>0</v>
      </c>
      <c r="G825" s="11">
        <v>0</v>
      </c>
      <c r="H825" s="11">
        <v>0</v>
      </c>
      <c r="I825" s="11">
        <v>0</v>
      </c>
      <c r="J825" s="11">
        <v>0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v>0</v>
      </c>
      <c r="Q825" s="11">
        <v>0</v>
      </c>
      <c r="R825" s="11">
        <v>0</v>
      </c>
      <c r="S825" s="11">
        <v>0</v>
      </c>
      <c r="T825" s="15"/>
      <c r="U825" s="16" t="str">
        <f t="shared" si="45"/>
        <v>L19599-GDS EGI CF Headcount CAD</v>
      </c>
      <c r="V825" s="15" t="s">
        <v>282</v>
      </c>
      <c r="W825" s="17">
        <f t="shared" si="46"/>
        <v>4.6584755182266235E-6</v>
      </c>
      <c r="X825" s="17">
        <f t="shared" si="47"/>
        <v>0</v>
      </c>
    </row>
    <row r="826" spans="1:24" x14ac:dyDescent="0.25">
      <c r="A826" s="2" t="s">
        <v>27</v>
      </c>
      <c r="B826" s="2" t="s">
        <v>199</v>
      </c>
      <c r="C826" s="11">
        <v>-6.0773454606533051E-6</v>
      </c>
      <c r="D826" s="11">
        <v>0</v>
      </c>
      <c r="E826" s="11">
        <v>0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v>0</v>
      </c>
      <c r="Q826" s="11">
        <v>0</v>
      </c>
      <c r="R826" s="11">
        <v>0</v>
      </c>
      <c r="S826" s="11">
        <v>0</v>
      </c>
      <c r="T826" s="15"/>
      <c r="U826" s="16" t="str">
        <f t="shared" si="45"/>
        <v>L19599-GDS EGI CF Headcount CAD</v>
      </c>
      <c r="V826" s="15" t="s">
        <v>282</v>
      </c>
      <c r="W826" s="17">
        <f t="shared" si="46"/>
        <v>-6.0773454606533051E-6</v>
      </c>
      <c r="X826" s="17">
        <f t="shared" si="47"/>
        <v>0</v>
      </c>
    </row>
    <row r="827" spans="1:24" x14ac:dyDescent="0.25">
      <c r="A827" s="2" t="s">
        <v>27</v>
      </c>
      <c r="B827" s="2" t="s">
        <v>200</v>
      </c>
      <c r="C827" s="11">
        <v>-1.1518714018166065E-5</v>
      </c>
      <c r="D827" s="11">
        <v>0</v>
      </c>
      <c r="E827" s="11">
        <v>0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5"/>
      <c r="U827" s="16" t="str">
        <f t="shared" si="45"/>
        <v>L19599-GDS EGI CF Headcount CAD</v>
      </c>
      <c r="V827" s="15" t="s">
        <v>282</v>
      </c>
      <c r="W827" s="17">
        <f t="shared" si="46"/>
        <v>-1.1518714018166065E-5</v>
      </c>
      <c r="X827" s="17">
        <f t="shared" si="47"/>
        <v>0</v>
      </c>
    </row>
    <row r="828" spans="1:24" x14ac:dyDescent="0.25">
      <c r="A828" s="2" t="s">
        <v>27</v>
      </c>
      <c r="B828" s="2" t="s">
        <v>202</v>
      </c>
      <c r="C828" s="11">
        <v>4.3502077460289001E-6</v>
      </c>
      <c r="D828" s="11">
        <v>0</v>
      </c>
      <c r="E828" s="11">
        <v>0</v>
      </c>
      <c r="F828" s="11">
        <v>0</v>
      </c>
      <c r="G828" s="11">
        <v>0</v>
      </c>
      <c r="H828" s="11">
        <v>0</v>
      </c>
      <c r="I828" s="11">
        <v>0</v>
      </c>
      <c r="J828" s="11">
        <v>0</v>
      </c>
      <c r="K828" s="11">
        <v>0</v>
      </c>
      <c r="L828" s="11">
        <v>0</v>
      </c>
      <c r="M828" s="11">
        <v>0</v>
      </c>
      <c r="N828" s="11">
        <v>0</v>
      </c>
      <c r="O828" s="11">
        <v>0</v>
      </c>
      <c r="P828" s="11">
        <v>0</v>
      </c>
      <c r="Q828" s="11">
        <v>0</v>
      </c>
      <c r="R828" s="11">
        <v>0</v>
      </c>
      <c r="S828" s="11">
        <v>0</v>
      </c>
      <c r="T828" s="15"/>
      <c r="U828" s="16" t="str">
        <f t="shared" si="45"/>
        <v>L19599-GDS EGI CF Headcount CAD</v>
      </c>
      <c r="V828" s="15" t="s">
        <v>282</v>
      </c>
      <c r="W828" s="17">
        <f t="shared" si="46"/>
        <v>4.3502077460289001E-6</v>
      </c>
      <c r="X828" s="17">
        <f t="shared" si="47"/>
        <v>0</v>
      </c>
    </row>
    <row r="829" spans="1:24" x14ac:dyDescent="0.25">
      <c r="A829" s="2" t="s">
        <v>27</v>
      </c>
      <c r="B829" s="2" t="s">
        <v>204</v>
      </c>
      <c r="C829" s="11">
        <v>-1.9276572857052088E-5</v>
      </c>
      <c r="D829" s="11">
        <v>0</v>
      </c>
      <c r="E829" s="11">
        <v>0</v>
      </c>
      <c r="F829" s="11">
        <v>0</v>
      </c>
      <c r="G829" s="11">
        <v>0</v>
      </c>
      <c r="H829" s="11">
        <v>0</v>
      </c>
      <c r="I829" s="11">
        <v>0</v>
      </c>
      <c r="J829" s="11">
        <v>0</v>
      </c>
      <c r="K829" s="11">
        <v>0</v>
      </c>
      <c r="L829" s="11">
        <v>0</v>
      </c>
      <c r="M829" s="11">
        <v>0</v>
      </c>
      <c r="N829" s="11">
        <v>0</v>
      </c>
      <c r="O829" s="11">
        <v>0</v>
      </c>
      <c r="P829" s="11">
        <v>0</v>
      </c>
      <c r="Q829" s="11">
        <v>0</v>
      </c>
      <c r="R829" s="11">
        <v>0</v>
      </c>
      <c r="S829" s="11">
        <v>0</v>
      </c>
      <c r="T829" s="15"/>
      <c r="U829" s="16" t="str">
        <f t="shared" si="45"/>
        <v>L19599-GDS EGI CF Headcount CAD</v>
      </c>
      <c r="V829" s="15" t="s">
        <v>282</v>
      </c>
      <c r="W829" s="17">
        <f t="shared" si="46"/>
        <v>-1.9276572857052088E-5</v>
      </c>
      <c r="X829" s="17">
        <f t="shared" si="47"/>
        <v>0</v>
      </c>
    </row>
    <row r="830" spans="1:24" x14ac:dyDescent="0.25">
      <c r="A830" s="2" t="s">
        <v>27</v>
      </c>
      <c r="B830" s="2" t="s">
        <v>208</v>
      </c>
      <c r="C830" s="11">
        <v>3.6911806091666222E-6</v>
      </c>
      <c r="D830" s="11">
        <v>0</v>
      </c>
      <c r="E830" s="11">
        <v>0</v>
      </c>
      <c r="F830" s="11">
        <v>0</v>
      </c>
      <c r="G830" s="11">
        <v>0</v>
      </c>
      <c r="H830" s="11">
        <v>0</v>
      </c>
      <c r="I830" s="11">
        <v>0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v>0</v>
      </c>
      <c r="Q830" s="11">
        <v>0</v>
      </c>
      <c r="R830" s="11">
        <v>0</v>
      </c>
      <c r="S830" s="11">
        <v>0</v>
      </c>
      <c r="T830" s="15"/>
      <c r="U830" s="16" t="str">
        <f t="shared" si="45"/>
        <v>L19599-GDS EGI CF Headcount CAD</v>
      </c>
      <c r="V830" s="15" t="s">
        <v>282</v>
      </c>
      <c r="W830" s="17">
        <f t="shared" si="46"/>
        <v>3.6911806091666222E-6</v>
      </c>
      <c r="X830" s="17">
        <f t="shared" si="47"/>
        <v>0</v>
      </c>
    </row>
    <row r="831" spans="1:24" x14ac:dyDescent="0.25">
      <c r="A831" s="2" t="s">
        <v>27</v>
      </c>
      <c r="B831" s="2" t="s">
        <v>209</v>
      </c>
      <c r="C831" s="11">
        <v>1.7549478798173368E-5</v>
      </c>
      <c r="D831" s="11">
        <v>0</v>
      </c>
      <c r="E831" s="11">
        <v>0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5"/>
      <c r="U831" s="16" t="str">
        <f t="shared" si="45"/>
        <v>L19599-GDS EGI CF Headcount CAD</v>
      </c>
      <c r="V831" s="15" t="s">
        <v>282</v>
      </c>
      <c r="W831" s="17">
        <f t="shared" si="46"/>
        <v>1.7549478798173368E-5</v>
      </c>
      <c r="X831" s="17">
        <f t="shared" si="47"/>
        <v>0</v>
      </c>
    </row>
    <row r="832" spans="1:24" x14ac:dyDescent="0.25">
      <c r="A832" s="2" t="s">
        <v>27</v>
      </c>
      <c r="B832" s="2" t="s">
        <v>210</v>
      </c>
      <c r="C832" s="11">
        <v>-2.8981594368815422E-6</v>
      </c>
      <c r="D832" s="11">
        <v>0</v>
      </c>
      <c r="E832" s="11">
        <v>0</v>
      </c>
      <c r="F832" s="11">
        <v>0</v>
      </c>
      <c r="G832" s="11">
        <v>0</v>
      </c>
      <c r="H832" s="11">
        <v>0</v>
      </c>
      <c r="I832" s="11">
        <v>0</v>
      </c>
      <c r="J832" s="11">
        <v>0</v>
      </c>
      <c r="K832" s="11">
        <v>0</v>
      </c>
      <c r="L832" s="11">
        <v>0</v>
      </c>
      <c r="M832" s="11">
        <v>0</v>
      </c>
      <c r="N832" s="11">
        <v>0</v>
      </c>
      <c r="O832" s="11">
        <v>0</v>
      </c>
      <c r="P832" s="11">
        <v>0</v>
      </c>
      <c r="Q832" s="11">
        <v>0</v>
      </c>
      <c r="R832" s="11">
        <v>0</v>
      </c>
      <c r="S832" s="11">
        <v>0</v>
      </c>
      <c r="T832" s="15"/>
      <c r="U832" s="16" t="str">
        <f t="shared" si="45"/>
        <v>L19599-GDS EGI CF Headcount CAD</v>
      </c>
      <c r="V832" s="15" t="s">
        <v>282</v>
      </c>
      <c r="W832" s="17">
        <f t="shared" si="46"/>
        <v>-2.8981594368815422E-6</v>
      </c>
      <c r="X832" s="17">
        <f t="shared" si="47"/>
        <v>0</v>
      </c>
    </row>
    <row r="833" spans="1:24" x14ac:dyDescent="0.25">
      <c r="A833" s="2" t="s">
        <v>27</v>
      </c>
      <c r="B833" s="2" t="s">
        <v>212</v>
      </c>
      <c r="C833" s="11">
        <v>0</v>
      </c>
      <c r="D833" s="11">
        <v>0</v>
      </c>
      <c r="E833" s="11">
        <v>0</v>
      </c>
      <c r="F833" s="11">
        <v>0</v>
      </c>
      <c r="G833" s="11">
        <v>0</v>
      </c>
      <c r="H833" s="11">
        <v>0</v>
      </c>
      <c r="I833" s="11">
        <v>0</v>
      </c>
      <c r="J833" s="11">
        <v>0</v>
      </c>
      <c r="K833" s="11">
        <v>0</v>
      </c>
      <c r="L833" s="11">
        <v>0</v>
      </c>
      <c r="M833" s="11">
        <v>0</v>
      </c>
      <c r="N833" s="11">
        <v>0</v>
      </c>
      <c r="O833" s="11">
        <v>0</v>
      </c>
      <c r="P833" s="11">
        <v>0</v>
      </c>
      <c r="Q833" s="11">
        <v>0</v>
      </c>
      <c r="R833" s="11">
        <v>0</v>
      </c>
      <c r="S833" s="11">
        <v>0</v>
      </c>
      <c r="T833" s="15"/>
      <c r="U833" s="16" t="str">
        <f t="shared" si="45"/>
        <v>L19599-GDS EGI CF Headcount CAD</v>
      </c>
      <c r="V833" s="15" t="s">
        <v>282</v>
      </c>
      <c r="W833" s="17">
        <f t="shared" si="46"/>
        <v>0</v>
      </c>
      <c r="X833" s="17">
        <f t="shared" si="47"/>
        <v>0</v>
      </c>
    </row>
    <row r="834" spans="1:24" x14ac:dyDescent="0.25">
      <c r="A834" s="2" t="s">
        <v>27</v>
      </c>
      <c r="B834" s="2" t="s">
        <v>213</v>
      </c>
      <c r="C834" s="11">
        <v>-2.4041510187089443E-6</v>
      </c>
      <c r="D834" s="11">
        <v>0</v>
      </c>
      <c r="E834" s="11">
        <v>0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  <c r="S834" s="11">
        <v>0</v>
      </c>
      <c r="T834" s="15"/>
      <c r="U834" s="16" t="str">
        <f t="shared" si="45"/>
        <v>L19599-GDS EGI CF Headcount CAD</v>
      </c>
      <c r="V834" s="15" t="s">
        <v>282</v>
      </c>
      <c r="W834" s="17">
        <f t="shared" si="46"/>
        <v>-2.4041510187089443E-6</v>
      </c>
      <c r="X834" s="17">
        <f t="shared" si="47"/>
        <v>0</v>
      </c>
    </row>
    <row r="835" spans="1:24" x14ac:dyDescent="0.25">
      <c r="A835" s="2" t="s">
        <v>27</v>
      </c>
      <c r="B835" s="2" t="s">
        <v>218</v>
      </c>
      <c r="C835" s="11">
        <v>-5.9632584452629089E-6</v>
      </c>
      <c r="D835" s="11">
        <v>0</v>
      </c>
      <c r="E835" s="11">
        <v>0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5"/>
      <c r="U835" s="16" t="str">
        <f t="shared" si="45"/>
        <v>L19599-GDS EGI CF Headcount CAD</v>
      </c>
      <c r="V835" s="15" t="s">
        <v>282</v>
      </c>
      <c r="W835" s="17">
        <f t="shared" si="46"/>
        <v>-5.9632584452629089E-6</v>
      </c>
      <c r="X835" s="17">
        <f t="shared" si="47"/>
        <v>0</v>
      </c>
    </row>
    <row r="836" spans="1:24" x14ac:dyDescent="0.25">
      <c r="A836" s="2" t="s">
        <v>27</v>
      </c>
      <c r="B836" s="2" t="s">
        <v>221</v>
      </c>
      <c r="C836" s="11">
        <v>8.8379601947963238E-6</v>
      </c>
      <c r="D836" s="11">
        <v>0</v>
      </c>
      <c r="E836" s="11">
        <v>0</v>
      </c>
      <c r="F836" s="11">
        <v>0</v>
      </c>
      <c r="G836" s="11">
        <v>0</v>
      </c>
      <c r="H836" s="11">
        <v>0</v>
      </c>
      <c r="I836" s="11">
        <v>0</v>
      </c>
      <c r="J836" s="11">
        <v>0</v>
      </c>
      <c r="K836" s="11">
        <v>0</v>
      </c>
      <c r="L836" s="11">
        <v>0</v>
      </c>
      <c r="M836" s="11">
        <v>0</v>
      </c>
      <c r="N836" s="11">
        <v>0</v>
      </c>
      <c r="O836" s="11">
        <v>0</v>
      </c>
      <c r="P836" s="11">
        <v>0</v>
      </c>
      <c r="Q836" s="11">
        <v>0</v>
      </c>
      <c r="R836" s="11">
        <v>0</v>
      </c>
      <c r="S836" s="11">
        <v>0</v>
      </c>
      <c r="T836" s="15"/>
      <c r="U836" s="16" t="str">
        <f t="shared" si="45"/>
        <v>L19599-GDS EGI CF Headcount CAD</v>
      </c>
      <c r="V836" s="15" t="s">
        <v>282</v>
      </c>
      <c r="W836" s="17">
        <f t="shared" si="46"/>
        <v>8.8379601947963238E-6</v>
      </c>
      <c r="X836" s="17">
        <f t="shared" si="47"/>
        <v>0</v>
      </c>
    </row>
    <row r="837" spans="1:24" x14ac:dyDescent="0.25">
      <c r="A837" s="2" t="s">
        <v>27</v>
      </c>
      <c r="B837" s="2" t="s">
        <v>222</v>
      </c>
      <c r="C837" s="11">
        <v>9.1492547653615475E-6</v>
      </c>
      <c r="D837" s="11">
        <v>0</v>
      </c>
      <c r="E837" s="11">
        <v>0</v>
      </c>
      <c r="F837" s="11">
        <v>0</v>
      </c>
      <c r="G837" s="11">
        <v>0</v>
      </c>
      <c r="H837" s="11">
        <v>0</v>
      </c>
      <c r="I837" s="11">
        <v>0</v>
      </c>
      <c r="J837" s="11">
        <v>0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v>0</v>
      </c>
      <c r="Q837" s="11">
        <v>0</v>
      </c>
      <c r="R837" s="11">
        <v>0</v>
      </c>
      <c r="S837" s="11">
        <v>0</v>
      </c>
      <c r="T837" s="15"/>
      <c r="U837" s="16" t="str">
        <f t="shared" si="45"/>
        <v>L19599-GDS EGI CF Headcount CAD</v>
      </c>
      <c r="V837" s="15" t="s">
        <v>282</v>
      </c>
      <c r="W837" s="17">
        <f t="shared" si="46"/>
        <v>9.1492547653615475E-6</v>
      </c>
      <c r="X837" s="17">
        <f t="shared" si="47"/>
        <v>0</v>
      </c>
    </row>
    <row r="838" spans="1:24" x14ac:dyDescent="0.25">
      <c r="A838" s="2" t="s">
        <v>27</v>
      </c>
      <c r="B838" s="2" t="s">
        <v>223</v>
      </c>
      <c r="C838" s="11">
        <v>-1.2211501598358154E-5</v>
      </c>
      <c r="D838" s="11">
        <v>0</v>
      </c>
      <c r="E838" s="11">
        <v>0</v>
      </c>
      <c r="F838" s="11">
        <v>0</v>
      </c>
      <c r="G838" s="11">
        <v>0</v>
      </c>
      <c r="H838" s="11">
        <v>0</v>
      </c>
      <c r="I838" s="11">
        <v>0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v>0</v>
      </c>
      <c r="Q838" s="11">
        <v>0</v>
      </c>
      <c r="R838" s="11">
        <v>0</v>
      </c>
      <c r="S838" s="11">
        <v>0</v>
      </c>
      <c r="T838" s="15"/>
      <c r="U838" s="16" t="str">
        <f t="shared" si="45"/>
        <v>L19599-GDS EGI CF Headcount CAD</v>
      </c>
      <c r="V838" s="15" t="s">
        <v>282</v>
      </c>
      <c r="W838" s="17">
        <f t="shared" si="46"/>
        <v>-1.2211501598358154E-5</v>
      </c>
      <c r="X838" s="17">
        <f t="shared" si="47"/>
        <v>0</v>
      </c>
    </row>
    <row r="839" spans="1:24" x14ac:dyDescent="0.25">
      <c r="A839" s="2" t="s">
        <v>27</v>
      </c>
      <c r="B839" s="2" t="s">
        <v>224</v>
      </c>
      <c r="C839" s="11">
        <v>-2.40374356508255E-6</v>
      </c>
      <c r="D839" s="11">
        <v>0</v>
      </c>
      <c r="E839" s="11">
        <v>0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5"/>
      <c r="U839" s="16" t="str">
        <f t="shared" si="45"/>
        <v>L19599-GDS EGI CF Headcount CAD</v>
      </c>
      <c r="V839" s="15" t="s">
        <v>282</v>
      </c>
      <c r="W839" s="17">
        <f t="shared" si="46"/>
        <v>-2.40374356508255E-6</v>
      </c>
      <c r="X839" s="17">
        <f t="shared" si="47"/>
        <v>0</v>
      </c>
    </row>
    <row r="840" spans="1:24" x14ac:dyDescent="0.25">
      <c r="A840" s="2" t="s">
        <v>27</v>
      </c>
      <c r="B840" s="2" t="s">
        <v>226</v>
      </c>
      <c r="C840" s="11">
        <v>8.0404570326209068E-6</v>
      </c>
      <c r="D840" s="11">
        <v>0</v>
      </c>
      <c r="E840" s="11">
        <v>0</v>
      </c>
      <c r="F840" s="11">
        <v>0</v>
      </c>
      <c r="G840" s="11">
        <v>0</v>
      </c>
      <c r="H840" s="11">
        <v>0</v>
      </c>
      <c r="I840" s="11">
        <v>0</v>
      </c>
      <c r="J840" s="11">
        <v>0</v>
      </c>
      <c r="K840" s="11">
        <v>0</v>
      </c>
      <c r="L840" s="11">
        <v>0</v>
      </c>
      <c r="M840" s="11">
        <v>0</v>
      </c>
      <c r="N840" s="11">
        <v>0</v>
      </c>
      <c r="O840" s="11">
        <v>0</v>
      </c>
      <c r="P840" s="11">
        <v>0</v>
      </c>
      <c r="Q840" s="11">
        <v>0</v>
      </c>
      <c r="R840" s="11">
        <v>0</v>
      </c>
      <c r="S840" s="11">
        <v>0</v>
      </c>
      <c r="T840" s="15"/>
      <c r="U840" s="16" t="str">
        <f t="shared" si="45"/>
        <v>L19599-GDS EGI CF Headcount CAD</v>
      </c>
      <c r="V840" s="15" t="s">
        <v>282</v>
      </c>
      <c r="W840" s="17">
        <f t="shared" si="46"/>
        <v>8.0404570326209068E-6</v>
      </c>
      <c r="X840" s="17">
        <f t="shared" si="47"/>
        <v>0</v>
      </c>
    </row>
    <row r="841" spans="1:24" x14ac:dyDescent="0.25">
      <c r="A841" s="2" t="s">
        <v>27</v>
      </c>
      <c r="B841" s="2" t="s">
        <v>227</v>
      </c>
      <c r="C841" s="11">
        <v>-4.4032931327819824E-6</v>
      </c>
      <c r="D841" s="11">
        <v>0</v>
      </c>
      <c r="E841" s="11">
        <v>0</v>
      </c>
      <c r="F841" s="11">
        <v>0</v>
      </c>
      <c r="G841" s="11">
        <v>0</v>
      </c>
      <c r="H841" s="11">
        <v>0</v>
      </c>
      <c r="I841" s="11">
        <v>0</v>
      </c>
      <c r="J841" s="11">
        <v>0</v>
      </c>
      <c r="K841" s="11">
        <v>0</v>
      </c>
      <c r="L841" s="11">
        <v>0</v>
      </c>
      <c r="M841" s="11">
        <v>0</v>
      </c>
      <c r="N841" s="11">
        <v>0</v>
      </c>
      <c r="O841" s="11">
        <v>0</v>
      </c>
      <c r="P841" s="11">
        <v>0</v>
      </c>
      <c r="Q841" s="11">
        <v>0</v>
      </c>
      <c r="R841" s="11">
        <v>0</v>
      </c>
      <c r="S841" s="11">
        <v>0</v>
      </c>
      <c r="T841" s="15"/>
      <c r="U841" s="16" t="str">
        <f t="shared" si="45"/>
        <v>L19599-GDS EGI CF Headcount CAD</v>
      </c>
      <c r="V841" s="15" t="s">
        <v>282</v>
      </c>
      <c r="W841" s="17">
        <f t="shared" si="46"/>
        <v>-4.4032931327819824E-6</v>
      </c>
      <c r="X841" s="17">
        <f t="shared" si="47"/>
        <v>0</v>
      </c>
    </row>
    <row r="842" spans="1:24" x14ac:dyDescent="0.25">
      <c r="A842" s="2" t="s">
        <v>27</v>
      </c>
      <c r="B842" s="2" t="s">
        <v>228</v>
      </c>
      <c r="C842" s="11">
        <v>-3.3265328966081142E-5</v>
      </c>
      <c r="D842" s="11">
        <v>0</v>
      </c>
      <c r="E842" s="11">
        <v>0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  <c r="K842" s="11">
        <v>0</v>
      </c>
      <c r="L842" s="11">
        <v>0</v>
      </c>
      <c r="M842" s="11">
        <v>0</v>
      </c>
      <c r="N842" s="11">
        <v>0</v>
      </c>
      <c r="O842" s="11">
        <v>0</v>
      </c>
      <c r="P842" s="11">
        <v>0</v>
      </c>
      <c r="Q842" s="11">
        <v>0</v>
      </c>
      <c r="R842" s="11">
        <v>0</v>
      </c>
      <c r="S842" s="11">
        <v>0</v>
      </c>
      <c r="T842" s="15"/>
      <c r="U842" s="16" t="str">
        <f t="shared" ref="U842:U852" si="48">A842</f>
        <v>L19599-GDS EGI CF Headcount CAD</v>
      </c>
      <c r="V842" s="15" t="s">
        <v>282</v>
      </c>
      <c r="W842" s="17">
        <f t="shared" ref="W842:W852" si="49">SUM(C842:N842)</f>
        <v>-3.3265328966081142E-5</v>
      </c>
      <c r="X842" s="17">
        <f t="shared" ref="X842:X852" si="50">SUM(O842:S842)</f>
        <v>0</v>
      </c>
    </row>
    <row r="843" spans="1:24" x14ac:dyDescent="0.25">
      <c r="A843" s="2" t="s">
        <v>27</v>
      </c>
      <c r="B843" s="2" t="s">
        <v>229</v>
      </c>
      <c r="C843" s="11">
        <v>-1.1038035154342651E-5</v>
      </c>
      <c r="D843" s="11">
        <v>0</v>
      </c>
      <c r="E843" s="11">
        <v>0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5"/>
      <c r="U843" s="16" t="str">
        <f t="shared" si="48"/>
        <v>L19599-GDS EGI CF Headcount CAD</v>
      </c>
      <c r="V843" s="15" t="s">
        <v>282</v>
      </c>
      <c r="W843" s="17">
        <f t="shared" si="49"/>
        <v>-1.1038035154342651E-5</v>
      </c>
      <c r="X843" s="17">
        <f t="shared" si="50"/>
        <v>0</v>
      </c>
    </row>
    <row r="844" spans="1:24" x14ac:dyDescent="0.25">
      <c r="A844" s="2" t="s">
        <v>27</v>
      </c>
      <c r="B844" s="2" t="s">
        <v>233</v>
      </c>
      <c r="C844" s="11">
        <v>9.4575807452201843E-6</v>
      </c>
      <c r="D844" s="11">
        <v>0</v>
      </c>
      <c r="E844" s="11">
        <v>0</v>
      </c>
      <c r="F844" s="11">
        <v>0</v>
      </c>
      <c r="G844" s="11">
        <v>0</v>
      </c>
      <c r="H844" s="11">
        <v>0</v>
      </c>
      <c r="I844" s="11">
        <v>0</v>
      </c>
      <c r="J844" s="11">
        <v>0</v>
      </c>
      <c r="K844" s="11">
        <v>0</v>
      </c>
      <c r="L844" s="11">
        <v>0</v>
      </c>
      <c r="M844" s="11">
        <v>0</v>
      </c>
      <c r="N844" s="11">
        <v>0</v>
      </c>
      <c r="O844" s="11">
        <v>0</v>
      </c>
      <c r="P844" s="11">
        <v>0</v>
      </c>
      <c r="Q844" s="11">
        <v>0</v>
      </c>
      <c r="R844" s="11">
        <v>0</v>
      </c>
      <c r="S844" s="11">
        <v>0</v>
      </c>
      <c r="T844" s="15"/>
      <c r="U844" s="16" t="str">
        <f t="shared" si="48"/>
        <v>L19599-GDS EGI CF Headcount CAD</v>
      </c>
      <c r="V844" s="15" t="s">
        <v>282</v>
      </c>
      <c r="W844" s="17">
        <f t="shared" si="49"/>
        <v>9.4575807452201843E-6</v>
      </c>
      <c r="X844" s="17">
        <f t="shared" si="50"/>
        <v>0</v>
      </c>
    </row>
    <row r="845" spans="1:24" x14ac:dyDescent="0.25">
      <c r="A845" s="2" t="s">
        <v>27</v>
      </c>
      <c r="B845" s="2" t="s">
        <v>234</v>
      </c>
      <c r="C845" s="11">
        <v>-8.6892396211624146E-6</v>
      </c>
      <c r="D845" s="11">
        <v>0</v>
      </c>
      <c r="E845" s="11">
        <v>0</v>
      </c>
      <c r="F845" s="11">
        <v>0</v>
      </c>
      <c r="G845" s="11">
        <v>0</v>
      </c>
      <c r="H845" s="11">
        <v>0</v>
      </c>
      <c r="I845" s="11">
        <v>0</v>
      </c>
      <c r="J845" s="11">
        <v>0</v>
      </c>
      <c r="K845" s="11">
        <v>0</v>
      </c>
      <c r="L845" s="11">
        <v>0</v>
      </c>
      <c r="M845" s="11">
        <v>0</v>
      </c>
      <c r="N845" s="11">
        <v>0</v>
      </c>
      <c r="O845" s="11">
        <v>0</v>
      </c>
      <c r="P845" s="11">
        <v>0</v>
      </c>
      <c r="Q845" s="11">
        <v>0</v>
      </c>
      <c r="R845" s="11">
        <v>0</v>
      </c>
      <c r="S845" s="11">
        <v>0</v>
      </c>
      <c r="T845" s="15"/>
      <c r="U845" s="16" t="str">
        <f t="shared" si="48"/>
        <v>L19599-GDS EGI CF Headcount CAD</v>
      </c>
      <c r="V845" s="15" t="s">
        <v>282</v>
      </c>
      <c r="W845" s="17">
        <f t="shared" si="49"/>
        <v>-8.6892396211624146E-6</v>
      </c>
      <c r="X845" s="17">
        <f t="shared" si="50"/>
        <v>0</v>
      </c>
    </row>
    <row r="846" spans="1:24" x14ac:dyDescent="0.25">
      <c r="A846" s="2" t="s">
        <v>27</v>
      </c>
      <c r="B846" s="2" t="s">
        <v>235</v>
      </c>
      <c r="C846" s="11">
        <v>-3.2370444387197495E-6</v>
      </c>
      <c r="D846" s="11">
        <v>0</v>
      </c>
      <c r="E846" s="11">
        <v>0</v>
      </c>
      <c r="F846" s="11">
        <v>0</v>
      </c>
      <c r="G846" s="11">
        <v>0</v>
      </c>
      <c r="H846" s="11">
        <v>0</v>
      </c>
      <c r="I846" s="11">
        <v>0</v>
      </c>
      <c r="J846" s="11">
        <v>0</v>
      </c>
      <c r="K846" s="11">
        <v>0</v>
      </c>
      <c r="L846" s="11">
        <v>0</v>
      </c>
      <c r="M846" s="11">
        <v>0</v>
      </c>
      <c r="N846" s="11">
        <v>0</v>
      </c>
      <c r="O846" s="11">
        <v>0</v>
      </c>
      <c r="P846" s="11">
        <v>0</v>
      </c>
      <c r="Q846" s="11">
        <v>0</v>
      </c>
      <c r="R846" s="11">
        <v>0</v>
      </c>
      <c r="S846" s="11">
        <v>0</v>
      </c>
      <c r="T846" s="15"/>
      <c r="U846" s="16" t="str">
        <f t="shared" si="48"/>
        <v>L19599-GDS EGI CF Headcount CAD</v>
      </c>
      <c r="V846" s="15" t="s">
        <v>282</v>
      </c>
      <c r="W846" s="17">
        <f t="shared" si="49"/>
        <v>-3.2370444387197495E-6</v>
      </c>
      <c r="X846" s="17">
        <f t="shared" si="50"/>
        <v>0</v>
      </c>
    </row>
    <row r="847" spans="1:24" x14ac:dyDescent="0.25">
      <c r="A847" s="2" t="s">
        <v>27</v>
      </c>
      <c r="B847" s="2" t="s">
        <v>238</v>
      </c>
      <c r="C847" s="11">
        <v>-5.8031873777508736E-6</v>
      </c>
      <c r="D847" s="11">
        <v>0</v>
      </c>
      <c r="E847" s="11">
        <v>0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5"/>
      <c r="U847" s="16" t="str">
        <f t="shared" si="48"/>
        <v>L19599-GDS EGI CF Headcount CAD</v>
      </c>
      <c r="V847" s="15" t="s">
        <v>282</v>
      </c>
      <c r="W847" s="17">
        <f t="shared" si="49"/>
        <v>-5.8031873777508736E-6</v>
      </c>
      <c r="X847" s="17">
        <f t="shared" si="50"/>
        <v>0</v>
      </c>
    </row>
    <row r="848" spans="1:24" x14ac:dyDescent="0.25">
      <c r="A848" s="2" t="s">
        <v>27</v>
      </c>
      <c r="B848" s="2" t="s">
        <v>239</v>
      </c>
      <c r="C848" s="11">
        <v>0</v>
      </c>
      <c r="D848" s="11">
        <v>0</v>
      </c>
      <c r="E848" s="11">
        <v>0</v>
      </c>
      <c r="F848" s="11">
        <v>0</v>
      </c>
      <c r="G848" s="11">
        <v>0</v>
      </c>
      <c r="H848" s="11">
        <v>0</v>
      </c>
      <c r="I848" s="11">
        <v>0</v>
      </c>
      <c r="J848" s="11">
        <v>0</v>
      </c>
      <c r="K848" s="11">
        <v>0</v>
      </c>
      <c r="L848" s="11">
        <v>0</v>
      </c>
      <c r="M848" s="11">
        <v>0</v>
      </c>
      <c r="N848" s="11">
        <v>0</v>
      </c>
      <c r="O848" s="11">
        <v>0</v>
      </c>
      <c r="P848" s="11">
        <v>0</v>
      </c>
      <c r="Q848" s="11">
        <v>0</v>
      </c>
      <c r="R848" s="11">
        <v>0</v>
      </c>
      <c r="S848" s="11">
        <v>0</v>
      </c>
      <c r="T848" s="15"/>
      <c r="U848" s="16" t="str">
        <f t="shared" si="48"/>
        <v>L19599-GDS EGI CF Headcount CAD</v>
      </c>
      <c r="V848" s="15" t="s">
        <v>282</v>
      </c>
      <c r="W848" s="17">
        <f t="shared" si="49"/>
        <v>0</v>
      </c>
      <c r="X848" s="17">
        <f t="shared" si="50"/>
        <v>0</v>
      </c>
    </row>
    <row r="849" spans="1:24" x14ac:dyDescent="0.25">
      <c r="A849" s="2" t="s">
        <v>27</v>
      </c>
      <c r="B849" s="2" t="s">
        <v>240</v>
      </c>
      <c r="C849" s="11">
        <v>-5.9801386669278145E-6</v>
      </c>
      <c r="D849" s="11">
        <v>0</v>
      </c>
      <c r="E849" s="11">
        <v>0</v>
      </c>
      <c r="F849" s="11">
        <v>0</v>
      </c>
      <c r="G849" s="11">
        <v>0</v>
      </c>
      <c r="H849" s="11">
        <v>0</v>
      </c>
      <c r="I849" s="11">
        <v>0</v>
      </c>
      <c r="J849" s="11">
        <v>0</v>
      </c>
      <c r="K849" s="11">
        <v>0</v>
      </c>
      <c r="L849" s="11">
        <v>0</v>
      </c>
      <c r="M849" s="11">
        <v>0</v>
      </c>
      <c r="N849" s="11">
        <v>0</v>
      </c>
      <c r="O849" s="11">
        <v>0</v>
      </c>
      <c r="P849" s="11">
        <v>0</v>
      </c>
      <c r="Q849" s="11">
        <v>0</v>
      </c>
      <c r="R849" s="11">
        <v>0</v>
      </c>
      <c r="S849" s="11">
        <v>0</v>
      </c>
      <c r="T849" s="15"/>
      <c r="U849" s="16" t="str">
        <f t="shared" si="48"/>
        <v>L19599-GDS EGI CF Headcount CAD</v>
      </c>
      <c r="V849" s="15" t="s">
        <v>282</v>
      </c>
      <c r="W849" s="17">
        <f t="shared" si="49"/>
        <v>-5.9801386669278145E-6</v>
      </c>
      <c r="X849" s="17">
        <f t="shared" si="50"/>
        <v>0</v>
      </c>
    </row>
    <row r="850" spans="1:24" x14ac:dyDescent="0.25">
      <c r="A850" s="2" t="s">
        <v>27</v>
      </c>
      <c r="B850" s="2" t="s">
        <v>251</v>
      </c>
      <c r="C850" s="11">
        <v>-3.4447714369889582E-6</v>
      </c>
      <c r="D850" s="11">
        <v>0</v>
      </c>
      <c r="E850" s="11">
        <v>0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0</v>
      </c>
      <c r="L850" s="11">
        <v>0</v>
      </c>
      <c r="M850" s="11">
        <v>0</v>
      </c>
      <c r="N850" s="11">
        <v>0</v>
      </c>
      <c r="O850" s="11">
        <v>0</v>
      </c>
      <c r="P850" s="11">
        <v>0</v>
      </c>
      <c r="Q850" s="11">
        <v>0</v>
      </c>
      <c r="R850" s="11">
        <v>0</v>
      </c>
      <c r="S850" s="11">
        <v>0</v>
      </c>
      <c r="T850" s="15"/>
      <c r="U850" s="16" t="str">
        <f t="shared" si="48"/>
        <v>L19599-GDS EGI CF Headcount CAD</v>
      </c>
      <c r="V850" s="15" t="s">
        <v>283</v>
      </c>
      <c r="W850" s="17">
        <f t="shared" si="49"/>
        <v>-3.4447714369889582E-6</v>
      </c>
      <c r="X850" s="17">
        <f t="shared" si="50"/>
        <v>0</v>
      </c>
    </row>
    <row r="851" spans="1:24" x14ac:dyDescent="0.25">
      <c r="A851" s="2" t="s">
        <v>27</v>
      </c>
      <c r="B851" s="2" t="s">
        <v>96</v>
      </c>
      <c r="C851" s="11">
        <v>2753625.56</v>
      </c>
      <c r="D851" s="11">
        <v>0</v>
      </c>
      <c r="E851" s="11">
        <v>0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2753625.56</v>
      </c>
      <c r="T851" s="15"/>
      <c r="U851" s="16" t="str">
        <f t="shared" si="48"/>
        <v>L19599-GDS EGI CF Headcount CAD</v>
      </c>
      <c r="V851" s="15" t="s">
        <v>96</v>
      </c>
      <c r="W851" s="17">
        <f t="shared" si="49"/>
        <v>2753625.56</v>
      </c>
      <c r="X851" s="17">
        <f t="shared" si="50"/>
        <v>2753625.56</v>
      </c>
    </row>
    <row r="852" spans="1:24" x14ac:dyDescent="0.25">
      <c r="A852" s="2" t="s">
        <v>27</v>
      </c>
      <c r="B852" s="2" t="s">
        <v>253</v>
      </c>
      <c r="C852" s="11">
        <v>77990.519999999553</v>
      </c>
      <c r="D852" s="11">
        <v>0</v>
      </c>
      <c r="E852" s="11">
        <v>0</v>
      </c>
      <c r="F852" s="11">
        <v>0</v>
      </c>
      <c r="G852" s="11">
        <v>0</v>
      </c>
      <c r="H852" s="11">
        <v>0</v>
      </c>
      <c r="I852" s="11">
        <v>0</v>
      </c>
      <c r="J852" s="11">
        <v>0</v>
      </c>
      <c r="K852" s="11">
        <v>0</v>
      </c>
      <c r="L852" s="11">
        <v>0</v>
      </c>
      <c r="M852" s="11">
        <v>0</v>
      </c>
      <c r="N852" s="11">
        <v>0</v>
      </c>
      <c r="O852" s="11">
        <v>0</v>
      </c>
      <c r="P852" s="11">
        <v>0</v>
      </c>
      <c r="Q852" s="11">
        <v>0</v>
      </c>
      <c r="R852" s="11">
        <v>0</v>
      </c>
      <c r="S852" s="11">
        <v>0</v>
      </c>
      <c r="T852" s="15"/>
      <c r="U852" s="16" t="str">
        <f t="shared" si="48"/>
        <v>L19599-GDS EGI CF Headcount CAD</v>
      </c>
      <c r="V852" s="15" t="s">
        <v>253</v>
      </c>
      <c r="W852" s="17">
        <f t="shared" si="49"/>
        <v>77990.519999999553</v>
      </c>
      <c r="X852" s="17">
        <f t="shared" si="50"/>
        <v>0</v>
      </c>
    </row>
  </sheetData>
  <autoFilter ref="A8:X852" xr:uid="{70E527E1-20C6-46AA-A822-06052F862F3E}"/>
  <pageMargins left="0.7" right="0.7" top="0.75" bottom="0.75" header="0.3" footer="0.3"/>
  <pageSetup orientation="portrait" r:id="rId1"/>
  <customProperties>
    <customPr name="CellIDs" r:id="rId2"/>
    <customPr name="ConnName" r:id="rId3"/>
    <customPr name="ConnPOV" r:id="rId4"/>
    <customPr name="EpmWorksheetKeyString_GUID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B20EC-560C-4F29-A895-8317B8E944F3}">
  <dimension ref="A1:F18"/>
  <sheetViews>
    <sheetView workbookViewId="0">
      <selection activeCell="F9" sqref="F9"/>
    </sheetView>
  </sheetViews>
  <sheetFormatPr defaultRowHeight="15" x14ac:dyDescent="0.25"/>
  <cols>
    <col min="1" max="1" width="21.7109375" bestFit="1" customWidth="1"/>
    <col min="2" max="2" width="46.7109375" bestFit="1" customWidth="1"/>
    <col min="3" max="3" width="28.140625" bestFit="1" customWidth="1"/>
    <col min="4" max="4" width="27.85546875" bestFit="1" customWidth="1"/>
    <col min="5" max="5" width="30.28515625" bestFit="1" customWidth="1"/>
    <col min="6" max="6" width="26.7109375" bestFit="1" customWidth="1"/>
  </cols>
  <sheetData>
    <row r="1" spans="1:6" x14ac:dyDescent="0.25">
      <c r="A1" s="14"/>
      <c r="B1" s="14"/>
      <c r="C1" s="2" t="s">
        <v>4</v>
      </c>
      <c r="D1" s="2" t="s">
        <v>5</v>
      </c>
      <c r="E1" s="2" t="s">
        <v>27</v>
      </c>
      <c r="F1" s="2" t="s">
        <v>45</v>
      </c>
    </row>
    <row r="2" spans="1:6" x14ac:dyDescent="0.25">
      <c r="A2" s="14"/>
      <c r="B2" s="14"/>
      <c r="C2" s="2" t="s">
        <v>25</v>
      </c>
      <c r="D2" s="2" t="s">
        <v>25</v>
      </c>
      <c r="E2" s="2" t="s">
        <v>25</v>
      </c>
      <c r="F2" s="2" t="s">
        <v>25</v>
      </c>
    </row>
    <row r="3" spans="1:6" x14ac:dyDescent="0.25">
      <c r="A3" s="14"/>
      <c r="B3" s="14"/>
      <c r="C3" s="2" t="s">
        <v>36</v>
      </c>
      <c r="D3" s="2" t="s">
        <v>36</v>
      </c>
      <c r="E3" s="2" t="s">
        <v>36</v>
      </c>
      <c r="F3" s="2" t="s">
        <v>36</v>
      </c>
    </row>
    <row r="4" spans="1:6" x14ac:dyDescent="0.25">
      <c r="A4" s="14"/>
      <c r="B4" s="14"/>
      <c r="C4" s="2" t="s">
        <v>32</v>
      </c>
      <c r="D4" s="2" t="s">
        <v>32</v>
      </c>
      <c r="E4" s="2" t="s">
        <v>32</v>
      </c>
      <c r="F4" s="2" t="s">
        <v>32</v>
      </c>
    </row>
    <row r="5" spans="1:6" x14ac:dyDescent="0.25">
      <c r="A5" s="14"/>
      <c r="B5" s="14"/>
      <c r="C5" s="2" t="s">
        <v>1</v>
      </c>
      <c r="D5" s="2" t="s">
        <v>1</v>
      </c>
      <c r="E5" s="2" t="s">
        <v>1</v>
      </c>
      <c r="F5" s="2" t="s">
        <v>1</v>
      </c>
    </row>
    <row r="6" spans="1:6" x14ac:dyDescent="0.25">
      <c r="A6" s="14"/>
      <c r="B6" s="14"/>
      <c r="C6" s="2" t="s">
        <v>110</v>
      </c>
      <c r="D6" s="2" t="s">
        <v>110</v>
      </c>
      <c r="E6" s="2" t="s">
        <v>110</v>
      </c>
      <c r="F6" s="2" t="s">
        <v>110</v>
      </c>
    </row>
    <row r="7" spans="1:6" x14ac:dyDescent="0.25">
      <c r="A7" s="14"/>
      <c r="B7" s="14"/>
      <c r="C7" s="2" t="s">
        <v>111</v>
      </c>
      <c r="D7" s="2" t="s">
        <v>111</v>
      </c>
      <c r="E7" s="2" t="s">
        <v>111</v>
      </c>
      <c r="F7" s="2" t="s">
        <v>111</v>
      </c>
    </row>
    <row r="8" spans="1:6" x14ac:dyDescent="0.25">
      <c r="A8" s="14"/>
      <c r="B8" s="14"/>
      <c r="C8" s="2" t="s">
        <v>112</v>
      </c>
      <c r="D8" s="2" t="s">
        <v>112</v>
      </c>
      <c r="E8" s="2" t="s">
        <v>112</v>
      </c>
      <c r="F8" s="2" t="s">
        <v>112</v>
      </c>
    </row>
    <row r="9" spans="1:6" x14ac:dyDescent="0.25">
      <c r="A9" s="14"/>
      <c r="B9" s="14"/>
      <c r="C9" s="2" t="s">
        <v>113</v>
      </c>
      <c r="D9" s="2" t="s">
        <v>113</v>
      </c>
      <c r="E9" s="2" t="s">
        <v>113</v>
      </c>
      <c r="F9" s="2" t="s">
        <v>113</v>
      </c>
    </row>
    <row r="10" spans="1:6" x14ac:dyDescent="0.25">
      <c r="A10" s="14"/>
      <c r="B10" s="14"/>
      <c r="C10" s="2" t="s">
        <v>34</v>
      </c>
      <c r="D10" s="2" t="s">
        <v>34</v>
      </c>
      <c r="E10" s="2" t="s">
        <v>34</v>
      </c>
      <c r="F10" s="2" t="s">
        <v>34</v>
      </c>
    </row>
    <row r="11" spans="1:6" x14ac:dyDescent="0.25">
      <c r="A11" s="2" t="s">
        <v>30</v>
      </c>
      <c r="B11" s="2" t="s">
        <v>104</v>
      </c>
      <c r="C11" s="11">
        <v>0</v>
      </c>
      <c r="D11" s="11">
        <v>2613511.9884000001</v>
      </c>
      <c r="E11" s="11">
        <v>0</v>
      </c>
      <c r="F11" s="11">
        <v>2613511.9884000001</v>
      </c>
    </row>
    <row r="12" spans="1:6" x14ac:dyDescent="0.25">
      <c r="A12" s="2" t="s">
        <v>30</v>
      </c>
      <c r="B12" s="2" t="s">
        <v>105</v>
      </c>
      <c r="C12" s="11">
        <v>0</v>
      </c>
      <c r="D12" s="11">
        <v>34259932.518299997</v>
      </c>
      <c r="E12" s="11">
        <v>0</v>
      </c>
      <c r="F12" s="11">
        <v>35040477.002899997</v>
      </c>
    </row>
    <row r="13" spans="1:6" x14ac:dyDescent="0.25">
      <c r="A13" s="2" t="s">
        <v>30</v>
      </c>
      <c r="B13" s="2" t="s">
        <v>106</v>
      </c>
      <c r="C13" s="11">
        <v>0</v>
      </c>
      <c r="D13" s="11">
        <v>8599546.6893099993</v>
      </c>
      <c r="E13" s="11">
        <v>0</v>
      </c>
      <c r="F13" s="11">
        <v>8921693.7990099993</v>
      </c>
    </row>
    <row r="14" spans="1:6" x14ac:dyDescent="0.25">
      <c r="A14" s="2" t="s">
        <v>30</v>
      </c>
      <c r="B14" s="2" t="s">
        <v>107</v>
      </c>
      <c r="C14" s="11">
        <v>0</v>
      </c>
      <c r="D14" s="11">
        <v>2441402.66041</v>
      </c>
      <c r="E14" s="11">
        <v>0</v>
      </c>
      <c r="F14" s="11">
        <v>2529055.8909700001</v>
      </c>
    </row>
    <row r="15" spans="1:6" x14ac:dyDescent="0.25">
      <c r="A15" s="2" t="s">
        <v>30</v>
      </c>
      <c r="B15" s="2" t="s">
        <v>108</v>
      </c>
      <c r="C15" s="11">
        <v>0</v>
      </c>
      <c r="D15" s="11">
        <v>16638687.69998</v>
      </c>
      <c r="E15" s="11">
        <v>0</v>
      </c>
      <c r="F15" s="11">
        <v>17141313.808109999</v>
      </c>
    </row>
    <row r="16" spans="1:6" x14ac:dyDescent="0.25">
      <c r="A16" s="2" t="s">
        <v>30</v>
      </c>
      <c r="B16" s="2" t="s">
        <v>109</v>
      </c>
      <c r="C16" s="11">
        <v>0</v>
      </c>
      <c r="D16" s="11">
        <v>-3838916.5647999998</v>
      </c>
      <c r="E16" s="11">
        <v>0</v>
      </c>
      <c r="F16" s="11">
        <v>-3947177.8665</v>
      </c>
    </row>
    <row r="18" spans="4:6" x14ac:dyDescent="0.25">
      <c r="D18" s="17">
        <f>SUM(D11:D16)</f>
        <v>60714164.991599992</v>
      </c>
      <c r="F18" s="17">
        <f>SUM(F11:F16)</f>
        <v>62298874.622889996</v>
      </c>
    </row>
  </sheetData>
  <pageMargins left="0.7" right="0.7" top="0.75" bottom="0.75" header="0.3" footer="0.3"/>
  <pageSetup orientation="portrait" horizontalDpi="1200" verticalDpi="1200" r:id="rId1"/>
  <customProperties>
    <customPr name="CellIDs" r:id="rId2"/>
    <customPr name="ConnName" r:id="rId3"/>
    <customPr name="ConnPOV" r:id="rId4"/>
    <customPr name="EpmWorksheetKeyString_GUID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99D7-327F-410D-8FAB-BBBABB708ED5}">
  <dimension ref="A1:R31"/>
  <sheetViews>
    <sheetView showGridLines="0" workbookViewId="0">
      <selection activeCell="D24" sqref="D24"/>
    </sheetView>
  </sheetViews>
  <sheetFormatPr defaultRowHeight="15" x14ac:dyDescent="0.25"/>
  <cols>
    <col min="1" max="1" width="43.85546875" bestFit="1" customWidth="1"/>
    <col min="2" max="3" width="17.7109375" style="6" hidden="1" customWidth="1"/>
    <col min="4" max="4" width="12.7109375" style="6" bestFit="1" customWidth="1"/>
    <col min="5" max="6" width="17.7109375" style="6" hidden="1" customWidth="1"/>
    <col min="7" max="7" width="12.7109375" style="6" bestFit="1" customWidth="1"/>
    <col min="8" max="9" width="17.7109375" style="6" hidden="1" customWidth="1"/>
    <col min="10" max="10" width="12.7109375" style="6" bestFit="1" customWidth="1"/>
    <col min="11" max="11" width="17.7109375" style="6" hidden="1" customWidth="1"/>
    <col min="12" max="12" width="17.7109375" hidden="1" customWidth="1"/>
    <col min="13" max="13" width="12.7109375" bestFit="1" customWidth="1"/>
    <col min="14" max="15" width="17.7109375" hidden="1" customWidth="1"/>
    <col min="16" max="16" width="12.7109375" bestFit="1" customWidth="1"/>
    <col min="18" max="18" width="52.140625" bestFit="1" customWidth="1"/>
  </cols>
  <sheetData>
    <row r="1" spans="1:18" x14ac:dyDescent="0.25">
      <c r="J1" s="6" t="s">
        <v>353</v>
      </c>
      <c r="M1" s="6" t="s">
        <v>353</v>
      </c>
    </row>
    <row r="2" spans="1:18" x14ac:dyDescent="0.25">
      <c r="A2" s="55"/>
      <c r="D2" s="203" t="s">
        <v>98</v>
      </c>
      <c r="E2" s="203"/>
      <c r="F2" s="203"/>
      <c r="G2" s="203"/>
      <c r="H2" s="203"/>
      <c r="I2" s="203"/>
      <c r="J2" s="203"/>
      <c r="K2" s="203"/>
      <c r="L2" s="203"/>
      <c r="M2" s="203"/>
      <c r="P2" s="57"/>
    </row>
    <row r="3" spans="1:18" x14ac:dyDescent="0.25">
      <c r="B3" s="22" t="s">
        <v>286</v>
      </c>
      <c r="C3" s="22" t="s">
        <v>288</v>
      </c>
      <c r="L3" s="6"/>
      <c r="M3" s="6"/>
      <c r="N3" s="23"/>
      <c r="O3" s="23"/>
      <c r="P3" s="23"/>
    </row>
    <row r="4" spans="1:18" x14ac:dyDescent="0.25">
      <c r="B4" s="6" t="s">
        <v>255</v>
      </c>
      <c r="C4" s="6" t="s">
        <v>255</v>
      </c>
      <c r="D4" s="6" t="s">
        <v>255</v>
      </c>
      <c r="E4" s="6" t="s">
        <v>289</v>
      </c>
      <c r="F4" s="6" t="s">
        <v>289</v>
      </c>
      <c r="G4" s="6" t="s">
        <v>289</v>
      </c>
      <c r="H4" s="6" t="s">
        <v>254</v>
      </c>
      <c r="I4" s="6" t="s">
        <v>254</v>
      </c>
      <c r="J4" s="6" t="s">
        <v>254</v>
      </c>
      <c r="K4" s="6" t="s">
        <v>290</v>
      </c>
      <c r="L4" s="6" t="s">
        <v>290</v>
      </c>
      <c r="M4" s="6" t="s">
        <v>290</v>
      </c>
      <c r="N4" s="23" t="s">
        <v>99</v>
      </c>
      <c r="O4" s="23" t="s">
        <v>99</v>
      </c>
      <c r="P4" s="23" t="s">
        <v>99</v>
      </c>
    </row>
    <row r="5" spans="1:18" x14ac:dyDescent="0.25">
      <c r="A5" s="21" t="s">
        <v>284</v>
      </c>
      <c r="B5" s="6" t="s">
        <v>291</v>
      </c>
      <c r="C5" s="6" t="s">
        <v>292</v>
      </c>
      <c r="D5" t="s">
        <v>293</v>
      </c>
      <c r="E5" s="6" t="s">
        <v>291</v>
      </c>
      <c r="F5" s="6" t="s">
        <v>292</v>
      </c>
      <c r="G5" t="s">
        <v>293</v>
      </c>
      <c r="H5" s="6" t="s">
        <v>291</v>
      </c>
      <c r="I5" s="6" t="s">
        <v>292</v>
      </c>
      <c r="J5" t="s">
        <v>293</v>
      </c>
      <c r="K5" s="6" t="s">
        <v>291</v>
      </c>
      <c r="L5" s="6" t="s">
        <v>292</v>
      </c>
      <c r="M5" t="s">
        <v>293</v>
      </c>
      <c r="N5" s="23" t="s">
        <v>291</v>
      </c>
      <c r="O5" s="23" t="s">
        <v>292</v>
      </c>
      <c r="P5" s="24" t="s">
        <v>293</v>
      </c>
    </row>
    <row r="6" spans="1:18" x14ac:dyDescent="0.25">
      <c r="A6" t="s">
        <v>273</v>
      </c>
      <c r="B6" s="13">
        <v>1461136.52073</v>
      </c>
      <c r="C6" s="13">
        <v>1461136.52073</v>
      </c>
      <c r="D6" s="13">
        <v>0</v>
      </c>
      <c r="E6" s="13">
        <v>3616.4823000000001</v>
      </c>
      <c r="F6" s="13">
        <v>3616.4823000000001</v>
      </c>
      <c r="G6" s="13">
        <v>0</v>
      </c>
      <c r="H6" s="13">
        <v>927836.81527000002</v>
      </c>
      <c r="I6" s="13">
        <v>927836.81527000002</v>
      </c>
      <c r="J6" s="13">
        <v>0</v>
      </c>
      <c r="K6" s="13"/>
      <c r="L6" s="13"/>
      <c r="M6" s="13">
        <v>0</v>
      </c>
      <c r="N6" s="13">
        <v>2434442.4056700002</v>
      </c>
      <c r="O6" s="13">
        <v>2434442.4056700002</v>
      </c>
      <c r="P6" s="13">
        <v>0</v>
      </c>
    </row>
    <row r="7" spans="1:18" x14ac:dyDescent="0.25">
      <c r="A7" t="s">
        <v>253</v>
      </c>
      <c r="B7" s="13">
        <v>-4.097157829056959E-11</v>
      </c>
      <c r="C7" s="13">
        <v>0</v>
      </c>
      <c r="D7" s="13">
        <v>-4.097157829056959E-11</v>
      </c>
      <c r="E7" s="13"/>
      <c r="F7" s="13"/>
      <c r="G7" s="13">
        <v>0</v>
      </c>
      <c r="H7" s="13"/>
      <c r="I7" s="13"/>
      <c r="J7" s="13">
        <v>0</v>
      </c>
      <c r="K7" s="13">
        <v>77990.519999999553</v>
      </c>
      <c r="L7" s="13">
        <v>0</v>
      </c>
      <c r="M7" s="177">
        <v>77990.519999999553</v>
      </c>
      <c r="N7" s="13">
        <v>77990.519999999553</v>
      </c>
      <c r="O7" s="13">
        <v>0</v>
      </c>
      <c r="P7" s="13">
        <v>77990.519999999553</v>
      </c>
      <c r="R7" s="7" t="s">
        <v>558</v>
      </c>
    </row>
    <row r="8" spans="1:18" x14ac:dyDescent="0.25">
      <c r="A8" t="s">
        <v>96</v>
      </c>
      <c r="B8" s="13">
        <v>11675066.117938986</v>
      </c>
      <c r="C8" s="13">
        <v>11675066.117938986</v>
      </c>
      <c r="D8" s="13">
        <v>0</v>
      </c>
      <c r="E8" s="13">
        <v>-3215.002139999996</v>
      </c>
      <c r="F8" s="13">
        <v>-3215.002139999996</v>
      </c>
      <c r="G8" s="13">
        <v>0</v>
      </c>
      <c r="H8" s="13">
        <v>-824587.74881999998</v>
      </c>
      <c r="I8" s="13">
        <v>-824587.74881999998</v>
      </c>
      <c r="J8" s="13">
        <v>0</v>
      </c>
      <c r="K8" s="13">
        <v>2753625.56</v>
      </c>
      <c r="L8" s="13">
        <v>2753625.56</v>
      </c>
      <c r="M8" s="13">
        <v>0</v>
      </c>
      <c r="N8" s="13">
        <v>10416436.524558721</v>
      </c>
      <c r="O8" s="13">
        <v>10416436.544558721</v>
      </c>
      <c r="P8" s="13">
        <v>-1.9999999552965164E-2</v>
      </c>
    </row>
    <row r="9" spans="1:18" x14ac:dyDescent="0.25">
      <c r="A9" t="s">
        <v>252</v>
      </c>
      <c r="B9" s="13">
        <v>16803630.326980002</v>
      </c>
      <c r="C9" s="13">
        <v>16803630.326980002</v>
      </c>
      <c r="D9" s="13">
        <v>0</v>
      </c>
      <c r="E9" s="13">
        <v>41940.277439999998</v>
      </c>
      <c r="F9" s="13">
        <v>41940.277439999998</v>
      </c>
      <c r="G9" s="13">
        <v>0</v>
      </c>
      <c r="H9" s="13">
        <v>10757787.434830001</v>
      </c>
      <c r="I9" s="13">
        <v>10757787.434830001</v>
      </c>
      <c r="J9" s="13">
        <v>0</v>
      </c>
      <c r="K9" s="13"/>
      <c r="L9" s="13"/>
      <c r="M9" s="13">
        <v>0</v>
      </c>
      <c r="N9" s="13">
        <v>28088600.48099</v>
      </c>
      <c r="O9" s="13">
        <v>28088600.48099</v>
      </c>
      <c r="P9" s="13">
        <v>0</v>
      </c>
    </row>
    <row r="10" spans="1:18" x14ac:dyDescent="0.25">
      <c r="A10" t="s">
        <v>274</v>
      </c>
      <c r="B10" s="13">
        <v>2021566.4106000001</v>
      </c>
      <c r="C10" s="13">
        <v>2021566.4106000001</v>
      </c>
      <c r="D10" s="13">
        <v>0</v>
      </c>
      <c r="E10" s="13">
        <v>5308.1170200000006</v>
      </c>
      <c r="F10" s="13">
        <v>5308.1170200000006</v>
      </c>
      <c r="G10" s="13">
        <v>0</v>
      </c>
      <c r="H10" s="13">
        <v>1314635.1558800002</v>
      </c>
      <c r="I10" s="13">
        <v>1314635.1558800002</v>
      </c>
      <c r="J10" s="13">
        <v>0</v>
      </c>
      <c r="K10" s="13"/>
      <c r="L10" s="13"/>
      <c r="M10" s="13">
        <v>0</v>
      </c>
      <c r="N10" s="13">
        <v>3400311.3501999998</v>
      </c>
      <c r="O10" s="13">
        <v>3400311.3501999998</v>
      </c>
      <c r="P10" s="13">
        <v>0</v>
      </c>
    </row>
    <row r="11" spans="1:18" x14ac:dyDescent="0.25">
      <c r="A11" t="s">
        <v>283</v>
      </c>
      <c r="B11" s="13">
        <v>1095835.7039600001</v>
      </c>
      <c r="C11" s="13">
        <v>1095835.7039600001</v>
      </c>
      <c r="D11" s="13">
        <v>0</v>
      </c>
      <c r="E11" s="13">
        <v>2735.7347300000001</v>
      </c>
      <c r="F11" s="13">
        <v>2735.7347300000001</v>
      </c>
      <c r="G11" s="13">
        <v>0</v>
      </c>
      <c r="H11" s="13">
        <v>701561.83299999998</v>
      </c>
      <c r="I11" s="13">
        <v>701561.83299999998</v>
      </c>
      <c r="J11" s="13">
        <v>0</v>
      </c>
      <c r="K11" s="13">
        <v>-3.4447714369889582E-6</v>
      </c>
      <c r="L11" s="13">
        <v>0</v>
      </c>
      <c r="M11" s="13">
        <v>-3.4447714369889582E-6</v>
      </c>
      <c r="N11" s="13">
        <v>1831776.8734665553</v>
      </c>
      <c r="O11" s="13">
        <v>1831776.87347</v>
      </c>
      <c r="P11" s="13">
        <v>-3.4447293728590012E-6</v>
      </c>
    </row>
    <row r="12" spans="1:18" x14ac:dyDescent="0.25">
      <c r="A12" t="s">
        <v>275</v>
      </c>
      <c r="B12" s="13">
        <v>649738.08649000002</v>
      </c>
      <c r="C12" s="13">
        <v>649738.08649000002</v>
      </c>
      <c r="D12" s="13">
        <v>0</v>
      </c>
      <c r="E12" s="13">
        <v>1621.2597799999999</v>
      </c>
      <c r="F12" s="13">
        <v>1621.2597799999999</v>
      </c>
      <c r="G12" s="13">
        <v>0</v>
      </c>
      <c r="H12" s="13">
        <v>415965.59107999998</v>
      </c>
      <c r="I12" s="13">
        <v>415965.59107999998</v>
      </c>
      <c r="J12" s="13">
        <v>0</v>
      </c>
      <c r="K12" s="13"/>
      <c r="L12" s="13"/>
      <c r="M12" s="13">
        <v>0</v>
      </c>
      <c r="N12" s="13">
        <v>1086088.3239799999</v>
      </c>
      <c r="O12" s="13">
        <v>1086088.3239799999</v>
      </c>
      <c r="P12" s="13">
        <v>0</v>
      </c>
    </row>
    <row r="13" spans="1:18" x14ac:dyDescent="0.25">
      <c r="A13" s="56" t="s">
        <v>276</v>
      </c>
      <c r="B13" s="13">
        <v>20368007.107152876</v>
      </c>
      <c r="C13" s="13">
        <v>19180392.037152883</v>
      </c>
      <c r="D13" s="13">
        <v>1187615.0699999928</v>
      </c>
      <c r="E13" s="13">
        <v>73343.156359999994</v>
      </c>
      <c r="F13" s="13">
        <v>73343.156359999994</v>
      </c>
      <c r="G13" s="13">
        <v>0</v>
      </c>
      <c r="H13" s="13">
        <v>14678211.070399998</v>
      </c>
      <c r="I13" s="13">
        <v>14678211.070399998</v>
      </c>
      <c r="J13" s="13">
        <v>0</v>
      </c>
      <c r="K13" s="13">
        <v>-2.1885032765567303E-5</v>
      </c>
      <c r="L13" s="13">
        <v>0</v>
      </c>
      <c r="M13" s="13">
        <v>-2.1885032765567303E-5</v>
      </c>
      <c r="N13" s="13">
        <v>35797662.566160999</v>
      </c>
      <c r="O13" s="13">
        <v>34552084.026182882</v>
      </c>
      <c r="P13" s="13">
        <v>1245578.5399781168</v>
      </c>
    </row>
    <row r="14" spans="1:18" x14ac:dyDescent="0.25">
      <c r="A14" t="s">
        <v>277</v>
      </c>
      <c r="B14" s="13">
        <v>37010166.084191486</v>
      </c>
      <c r="C14" s="13">
        <v>36979657.214191489</v>
      </c>
      <c r="D14" s="13">
        <v>30508.869999997318</v>
      </c>
      <c r="E14" s="13">
        <v>1.1099999999753345E-3</v>
      </c>
      <c r="F14" s="13">
        <v>1.1099999999753345E-3</v>
      </c>
      <c r="G14" s="13">
        <v>0</v>
      </c>
      <c r="H14" s="13">
        <v>17798954.466329999</v>
      </c>
      <c r="I14" s="13">
        <v>17798954.466329999</v>
      </c>
      <c r="J14" s="13">
        <v>0</v>
      </c>
      <c r="K14" s="13">
        <v>5.2553601562976837E-5</v>
      </c>
      <c r="L14" s="13">
        <v>0</v>
      </c>
      <c r="M14" s="13">
        <v>5.2553601562976837E-5</v>
      </c>
      <c r="N14" s="13">
        <v>55767554.17938403</v>
      </c>
      <c r="O14" s="13">
        <v>55737045.309331484</v>
      </c>
      <c r="P14" s="13">
        <v>30508.870052546263</v>
      </c>
    </row>
    <row r="15" spans="1:18" x14ac:dyDescent="0.25">
      <c r="A15" s="56" t="s">
        <v>278</v>
      </c>
      <c r="B15" s="13">
        <v>10030189.508129967</v>
      </c>
      <c r="C15" s="13">
        <v>7083013.5381299667</v>
      </c>
      <c r="D15" s="13">
        <v>2947175.9700000007</v>
      </c>
      <c r="E15" s="13">
        <v>23418.511640000001</v>
      </c>
      <c r="F15" s="13">
        <v>20418.511639999997</v>
      </c>
      <c r="G15" s="176">
        <v>3000.0000000000036</v>
      </c>
      <c r="H15" s="13">
        <v>4923192.8584600007</v>
      </c>
      <c r="I15" s="13">
        <v>4747192.8584600007</v>
      </c>
      <c r="J15" s="13">
        <v>176000</v>
      </c>
      <c r="K15" s="13">
        <v>-3.3904427255038172E-5</v>
      </c>
      <c r="L15" s="13">
        <v>0</v>
      </c>
      <c r="M15" s="13">
        <v>-3.3904427255038172E-5</v>
      </c>
      <c r="N15" s="13">
        <v>15560746.322783656</v>
      </c>
      <c r="O15" s="13">
        <v>12059570.352817565</v>
      </c>
      <c r="P15" s="13">
        <v>3501175.9699660912</v>
      </c>
      <c r="R15" s="7" t="s">
        <v>559</v>
      </c>
    </row>
    <row r="16" spans="1:18" x14ac:dyDescent="0.25">
      <c r="A16" s="56" t="s">
        <v>279</v>
      </c>
      <c r="B16" s="13">
        <v>5299731.6985900002</v>
      </c>
      <c r="C16" s="13">
        <v>4616401.8885900006</v>
      </c>
      <c r="D16" s="13">
        <v>683329.80999999959</v>
      </c>
      <c r="E16" s="13">
        <v>18761.65812</v>
      </c>
      <c r="F16" s="13">
        <v>18761.65812</v>
      </c>
      <c r="G16" s="13">
        <v>0</v>
      </c>
      <c r="H16" s="13">
        <v>3516434.4708800009</v>
      </c>
      <c r="I16" s="13">
        <v>3516434.4708800009</v>
      </c>
      <c r="J16" s="13">
        <v>0</v>
      </c>
      <c r="K16" s="13">
        <v>-1.4353019651025534E-5</v>
      </c>
      <c r="L16" s="13">
        <v>0</v>
      </c>
      <c r="M16" s="13">
        <v>-1.4353019651025534E-5</v>
      </c>
      <c r="N16" s="13">
        <v>8979848.9842542186</v>
      </c>
      <c r="O16" s="13">
        <v>8296519.1742685707</v>
      </c>
      <c r="P16" s="13">
        <v>683329.80998564791</v>
      </c>
    </row>
    <row r="17" spans="1:16" x14ac:dyDescent="0.25">
      <c r="A17" t="s">
        <v>280</v>
      </c>
      <c r="B17" s="13">
        <v>4609178.7354675438</v>
      </c>
      <c r="C17" s="13">
        <v>4086780.9154675426</v>
      </c>
      <c r="D17" s="13">
        <v>522397.82000000123</v>
      </c>
      <c r="E17" s="13">
        <v>9110.0267399999975</v>
      </c>
      <c r="F17" s="13">
        <v>9110.0267399999975</v>
      </c>
      <c r="G17" s="13">
        <v>0</v>
      </c>
      <c r="H17" s="13">
        <v>2596541.7036300004</v>
      </c>
      <c r="I17" s="13">
        <v>2596541.7036300004</v>
      </c>
      <c r="J17" s="13">
        <v>0</v>
      </c>
      <c r="K17" s="13">
        <v>-4.1915045585483313E-6</v>
      </c>
      <c r="L17" s="13">
        <v>0</v>
      </c>
      <c r="M17" s="13">
        <v>-4.1915045585483313E-6</v>
      </c>
      <c r="N17" s="13">
        <v>8182874.0428333543</v>
      </c>
      <c r="O17" s="13">
        <v>7660476.2228375431</v>
      </c>
      <c r="P17" s="13">
        <v>522397.81999581121</v>
      </c>
    </row>
    <row r="18" spans="1:16" x14ac:dyDescent="0.25">
      <c r="A18" t="s">
        <v>281</v>
      </c>
      <c r="B18" s="13">
        <v>6222067.0216040928</v>
      </c>
      <c r="C18" s="13">
        <v>6225164.471604092</v>
      </c>
      <c r="D18" s="13">
        <v>-3097.4499999992549</v>
      </c>
      <c r="E18" s="13">
        <v>25461.824639999995</v>
      </c>
      <c r="F18" s="13">
        <v>25461.824639999995</v>
      </c>
      <c r="G18" s="13">
        <v>0</v>
      </c>
      <c r="H18" s="13">
        <v>4772452.1795900008</v>
      </c>
      <c r="I18" s="13">
        <v>4772452.1795900008</v>
      </c>
      <c r="J18" s="13">
        <v>0</v>
      </c>
      <c r="K18" s="13">
        <v>1.1781230568885803E-6</v>
      </c>
      <c r="L18" s="13">
        <v>-641268.65639000002</v>
      </c>
      <c r="M18" s="13">
        <v>641268.65639117814</v>
      </c>
      <c r="N18" s="13">
        <v>11216668.060765268</v>
      </c>
      <c r="O18" s="13">
        <v>10578496.85437409</v>
      </c>
      <c r="P18" s="13">
        <v>638171.20639117807</v>
      </c>
    </row>
    <row r="19" spans="1:16" x14ac:dyDescent="0.25">
      <c r="A19" t="s">
        <v>282</v>
      </c>
      <c r="B19" s="13">
        <v>62783017.781995647</v>
      </c>
      <c r="C19" s="13">
        <v>65580491.501995645</v>
      </c>
      <c r="D19" s="13">
        <v>-2797473.7199999988</v>
      </c>
      <c r="E19" s="13">
        <v>209806.13306999998</v>
      </c>
      <c r="F19" s="13">
        <v>209806.13306999998</v>
      </c>
      <c r="G19" s="13">
        <v>0</v>
      </c>
      <c r="H19" s="13">
        <v>45559170.147310011</v>
      </c>
      <c r="I19" s="13">
        <v>45559170.147310011</v>
      </c>
      <c r="J19" s="13">
        <v>0</v>
      </c>
      <c r="K19" s="13">
        <v>-7.4002033215947449E-5</v>
      </c>
      <c r="L19" s="13">
        <v>0</v>
      </c>
      <c r="M19" s="13">
        <v>-7.4002033215947449E-5</v>
      </c>
      <c r="N19" s="13">
        <v>110519762.40621161</v>
      </c>
      <c r="O19" s="13">
        <v>113317236.12628563</v>
      </c>
      <c r="P19" s="13">
        <v>-2797473.7200740129</v>
      </c>
    </row>
    <row r="20" spans="1:16" x14ac:dyDescent="0.25">
      <c r="A20" t="s">
        <v>287</v>
      </c>
      <c r="B20" s="13">
        <v>180029331.10383058</v>
      </c>
      <c r="C20" s="13">
        <v>177458874.7338306</v>
      </c>
      <c r="D20" s="13">
        <v>2570456.369999975</v>
      </c>
      <c r="E20" s="13">
        <v>411908.18080999999</v>
      </c>
      <c r="F20" s="13">
        <v>408908.18080999999</v>
      </c>
      <c r="G20" s="13">
        <v>2999.9999999999418</v>
      </c>
      <c r="H20" s="13">
        <v>107138155.97784001</v>
      </c>
      <c r="I20" s="13">
        <v>106962155.97784001</v>
      </c>
      <c r="J20" s="13">
        <v>176000</v>
      </c>
      <c r="K20" s="13">
        <v>2831616.0799019504</v>
      </c>
      <c r="L20" s="13">
        <v>2112356.9036099999</v>
      </c>
      <c r="M20" s="13">
        <v>719259.17629195144</v>
      </c>
      <c r="N20" s="13">
        <v>293360763.04125839</v>
      </c>
      <c r="O20" s="13">
        <v>289459084.04496646</v>
      </c>
      <c r="P20" s="13">
        <v>3901678.9962917566</v>
      </c>
    </row>
    <row r="21" spans="1:16" ht="15.75" thickBot="1" x14ac:dyDescent="0.3"/>
    <row r="22" spans="1:16" x14ac:dyDescent="0.25">
      <c r="A22" s="64"/>
      <c r="B22" s="65"/>
      <c r="C22" s="65"/>
      <c r="D22" s="66" t="s">
        <v>354</v>
      </c>
      <c r="E22" s="66"/>
      <c r="F22" s="66"/>
      <c r="G22" s="66" t="s">
        <v>355</v>
      </c>
      <c r="H22" s="65"/>
      <c r="I22" s="65"/>
      <c r="J22" s="66" t="s">
        <v>356</v>
      </c>
      <c r="K22" s="67"/>
      <c r="L22" s="7"/>
      <c r="M22" s="66" t="s">
        <v>357</v>
      </c>
    </row>
    <row r="23" spans="1:16" x14ac:dyDescent="0.25">
      <c r="A23" t="s">
        <v>253</v>
      </c>
      <c r="B23" s="41"/>
      <c r="C23" s="41"/>
      <c r="D23" s="47"/>
      <c r="E23" s="47"/>
      <c r="F23" s="47"/>
      <c r="G23" s="47">
        <f>M7</f>
        <v>77990.519999999553</v>
      </c>
      <c r="H23" s="59"/>
      <c r="I23" s="59"/>
      <c r="J23" s="47">
        <f>SUM(D23:G23)</f>
        <v>77990.519999999553</v>
      </c>
      <c r="K23" s="13"/>
      <c r="L23" s="13"/>
      <c r="M23" s="47">
        <f>P7</f>
        <v>77990.519999999553</v>
      </c>
    </row>
    <row r="24" spans="1:16" x14ac:dyDescent="0.25">
      <c r="A24" s="58" t="s">
        <v>276</v>
      </c>
      <c r="B24" s="41"/>
      <c r="C24" s="41"/>
      <c r="D24" s="47">
        <f>D13</f>
        <v>1187615.0699999928</v>
      </c>
      <c r="E24" s="47"/>
      <c r="F24" s="47"/>
      <c r="G24" s="47">
        <f>GETPIVOTDATA("Sum of Direct ",$A$3,"Entity","L9599","Group","Finance_CA")</f>
        <v>-2.1885032765567303E-5</v>
      </c>
      <c r="H24" s="59"/>
      <c r="I24" s="59"/>
      <c r="J24" s="47">
        <f>SUM(D24:G24)</f>
        <v>1187615.0699781077</v>
      </c>
      <c r="K24" s="13"/>
      <c r="L24" s="13"/>
      <c r="M24" s="47">
        <f>P13</f>
        <v>1245578.5399781168</v>
      </c>
    </row>
    <row r="25" spans="1:16" x14ac:dyDescent="0.25">
      <c r="A25" s="58" t="s">
        <v>277</v>
      </c>
      <c r="B25" s="41"/>
      <c r="C25" s="41"/>
      <c r="D25" s="47"/>
      <c r="E25" s="47"/>
      <c r="F25" s="47"/>
      <c r="G25" s="47">
        <f>D14</f>
        <v>30508.869999997318</v>
      </c>
      <c r="H25" s="59"/>
      <c r="I25" s="59"/>
      <c r="J25" s="47">
        <f t="shared" ref="J25:J30" si="0">SUM(D25:G25)</f>
        <v>30508.869999997318</v>
      </c>
      <c r="K25" s="13"/>
      <c r="L25" s="13"/>
      <c r="M25" s="47">
        <f>P14</f>
        <v>30508.870052546263</v>
      </c>
    </row>
    <row r="26" spans="1:16" x14ac:dyDescent="0.25">
      <c r="A26" s="58" t="s">
        <v>278</v>
      </c>
      <c r="B26" s="41"/>
      <c r="C26" s="41"/>
      <c r="D26" s="47">
        <f>D15</f>
        <v>2947175.9700000007</v>
      </c>
      <c r="E26" s="47"/>
      <c r="F26" s="47"/>
      <c r="G26" s="47">
        <f>J15</f>
        <v>176000</v>
      </c>
      <c r="H26" s="59"/>
      <c r="I26" s="59"/>
      <c r="J26" s="47">
        <f t="shared" si="0"/>
        <v>3123175.9700000007</v>
      </c>
      <c r="K26" s="13"/>
      <c r="L26" s="13"/>
      <c r="M26" s="47">
        <f t="shared" ref="M26" si="1">P15</f>
        <v>3501175.9699660912</v>
      </c>
    </row>
    <row r="27" spans="1:16" x14ac:dyDescent="0.25">
      <c r="A27" s="58" t="s">
        <v>279</v>
      </c>
      <c r="B27" s="41"/>
      <c r="C27" s="41"/>
      <c r="D27" s="47">
        <f>D16</f>
        <v>683329.80999999959</v>
      </c>
      <c r="E27" s="47"/>
      <c r="F27" s="47"/>
      <c r="G27" s="47"/>
      <c r="H27" s="59"/>
      <c r="I27" s="59"/>
      <c r="J27" s="47">
        <f t="shared" si="0"/>
        <v>683329.80999999959</v>
      </c>
      <c r="K27" s="13"/>
      <c r="L27" s="13"/>
      <c r="M27" s="47">
        <f t="shared" ref="M27:M30" si="2">P16</f>
        <v>683329.80998564791</v>
      </c>
    </row>
    <row r="28" spans="1:16" x14ac:dyDescent="0.25">
      <c r="A28" s="58" t="s">
        <v>280</v>
      </c>
      <c r="B28" s="41"/>
      <c r="C28" s="41"/>
      <c r="D28" s="47"/>
      <c r="E28" s="59"/>
      <c r="F28" s="59"/>
      <c r="G28" s="47">
        <f>D17</f>
        <v>522397.82000000123</v>
      </c>
      <c r="H28" s="59"/>
      <c r="I28" s="59"/>
      <c r="J28" s="47">
        <f t="shared" si="0"/>
        <v>522397.82000000123</v>
      </c>
      <c r="K28" s="13"/>
      <c r="L28" s="13"/>
      <c r="M28" s="47">
        <f t="shared" si="2"/>
        <v>522397.81999581121</v>
      </c>
    </row>
    <row r="29" spans="1:16" x14ac:dyDescent="0.25">
      <c r="A29" s="58" t="s">
        <v>281</v>
      </c>
      <c r="B29" s="41"/>
      <c r="C29" s="41"/>
      <c r="D29" s="47"/>
      <c r="E29" s="59"/>
      <c r="F29" s="59"/>
      <c r="G29" s="47">
        <f>D18+M18</f>
        <v>638171.20639117889</v>
      </c>
      <c r="H29" s="59"/>
      <c r="I29" s="59"/>
      <c r="J29" s="47">
        <f t="shared" si="0"/>
        <v>638171.20639117889</v>
      </c>
      <c r="K29" s="13"/>
      <c r="L29" s="13"/>
      <c r="M29" s="47">
        <f t="shared" si="2"/>
        <v>638171.20639117807</v>
      </c>
    </row>
    <row r="30" spans="1:16" x14ac:dyDescent="0.25">
      <c r="A30" s="58" t="s">
        <v>282</v>
      </c>
      <c r="B30" s="41"/>
      <c r="C30" s="41"/>
      <c r="D30" s="47"/>
      <c r="E30" s="59"/>
      <c r="F30" s="59"/>
      <c r="G30" s="47">
        <f t="shared" ref="G30" si="3">D19</f>
        <v>-2797473.7199999988</v>
      </c>
      <c r="H30" s="59"/>
      <c r="I30" s="59"/>
      <c r="J30" s="47">
        <f t="shared" si="0"/>
        <v>-2797473.7199999988</v>
      </c>
      <c r="K30" s="13"/>
      <c r="L30" s="13"/>
      <c r="M30" s="47">
        <f t="shared" si="2"/>
        <v>-2797473.7200740129</v>
      </c>
    </row>
    <row r="31" spans="1:16" ht="15.75" thickBot="1" x14ac:dyDescent="0.3">
      <c r="A31" s="60" t="s">
        <v>285</v>
      </c>
      <c r="B31" s="61"/>
      <c r="C31" s="61"/>
      <c r="D31" s="62">
        <f>SUM(D23:D30)</f>
        <v>4818120.8499999931</v>
      </c>
      <c r="E31" s="63"/>
      <c r="F31" s="63"/>
      <c r="G31" s="62">
        <f>SUM(G23:G30)</f>
        <v>-1352405.3036307069</v>
      </c>
      <c r="H31" s="63"/>
      <c r="I31" s="63"/>
      <c r="J31" s="62">
        <f>SUM(J23:J30)</f>
        <v>3465715.5463692863</v>
      </c>
      <c r="K31" s="13"/>
      <c r="L31" s="13"/>
      <c r="M31" s="62">
        <f>SUM(M23:M30)</f>
        <v>3901679.0162953781</v>
      </c>
    </row>
  </sheetData>
  <mergeCells count="1">
    <mergeCell ref="D2:M2"/>
  </mergeCells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D25D-7069-41CB-B7B3-259802355E08}">
  <dimension ref="A1:F26"/>
  <sheetViews>
    <sheetView zoomScale="115" zoomScaleNormal="115" workbookViewId="0">
      <selection activeCell="G15" sqref="G15"/>
    </sheetView>
  </sheetViews>
  <sheetFormatPr defaultColWidth="8.85546875" defaultRowHeight="14.25" x14ac:dyDescent="0.2"/>
  <cols>
    <col min="1" max="2" width="8.85546875" style="91"/>
    <col min="3" max="3" width="15" style="91" customWidth="1"/>
    <col min="4" max="4" width="16.28515625" style="91" bestFit="1" customWidth="1"/>
    <col min="5" max="5" width="15.7109375" style="91" bestFit="1" customWidth="1"/>
    <col min="6" max="6" width="14.140625" style="91" bestFit="1" customWidth="1"/>
    <col min="7" max="16384" width="8.85546875" style="91"/>
  </cols>
  <sheetData>
    <row r="1" spans="1:5" ht="15" x14ac:dyDescent="0.25">
      <c r="A1" s="88" t="s">
        <v>412</v>
      </c>
      <c r="B1" s="89"/>
      <c r="C1" s="89"/>
      <c r="D1" s="90"/>
    </row>
    <row r="2" spans="1:5" ht="15" x14ac:dyDescent="0.25">
      <c r="A2" s="88"/>
      <c r="B2" s="89"/>
      <c r="C2" s="89"/>
      <c r="D2" s="90"/>
    </row>
    <row r="3" spans="1:5" ht="15" x14ac:dyDescent="0.25">
      <c r="D3" s="92"/>
      <c r="E3" s="93" t="s">
        <v>413</v>
      </c>
    </row>
    <row r="4" spans="1:5" ht="15" x14ac:dyDescent="0.25">
      <c r="A4" s="89" t="s">
        <v>414</v>
      </c>
      <c r="D4" s="94">
        <v>147732797.62742159</v>
      </c>
    </row>
    <row r="5" spans="1:5" ht="15" x14ac:dyDescent="0.25">
      <c r="A5" s="89" t="s">
        <v>415</v>
      </c>
      <c r="D5" s="94">
        <v>96204368.246080011</v>
      </c>
    </row>
    <row r="6" spans="1:5" ht="15" x14ac:dyDescent="0.25">
      <c r="A6" s="89" t="s">
        <v>416</v>
      </c>
      <c r="D6" s="94">
        <v>16803630.326980002</v>
      </c>
    </row>
    <row r="7" spans="1:5" ht="15" x14ac:dyDescent="0.25">
      <c r="A7" s="89" t="s">
        <v>417</v>
      </c>
      <c r="D7" s="94">
        <v>10757787.434830001</v>
      </c>
    </row>
    <row r="8" spans="1:5" ht="15" x14ac:dyDescent="0.25">
      <c r="A8" s="89" t="s">
        <v>418</v>
      </c>
      <c r="D8" s="94">
        <v>42782022.345700003</v>
      </c>
    </row>
    <row r="9" spans="1:5" ht="15" x14ac:dyDescent="0.25">
      <c r="A9" s="89" t="s">
        <v>419</v>
      </c>
      <c r="D9" s="94">
        <v>27389352.676130001</v>
      </c>
    </row>
    <row r="10" spans="1:5" ht="15" x14ac:dyDescent="0.25">
      <c r="A10" s="89" t="s">
        <v>420</v>
      </c>
      <c r="D10" s="95">
        <v>341669958.65714163</v>
      </c>
      <c r="E10" s="96" t="s">
        <v>421</v>
      </c>
    </row>
    <row r="11" spans="1:5" ht="15" x14ac:dyDescent="0.25">
      <c r="A11" s="89" t="s">
        <v>422</v>
      </c>
      <c r="D11" s="94">
        <v>15311833.82346325</v>
      </c>
    </row>
    <row r="12" spans="1:5" ht="15" x14ac:dyDescent="0.25">
      <c r="A12" s="89" t="s">
        <v>423</v>
      </c>
      <c r="D12" s="94">
        <v>19748086.33690995</v>
      </c>
      <c r="E12" s="96"/>
    </row>
    <row r="13" spans="1:5" ht="15" x14ac:dyDescent="0.25">
      <c r="A13" s="89" t="s">
        <v>424</v>
      </c>
      <c r="D13" s="94">
        <v>3465715.5463137245</v>
      </c>
      <c r="E13" s="96"/>
    </row>
    <row r="14" spans="1:5" ht="15" x14ac:dyDescent="0.25">
      <c r="A14" s="89" t="s">
        <v>425</v>
      </c>
      <c r="D14" s="97">
        <v>60714164.991599992</v>
      </c>
    </row>
    <row r="15" spans="1:5" ht="15" x14ac:dyDescent="0.25">
      <c r="A15" s="89" t="s">
        <v>426</v>
      </c>
      <c r="D15" s="98">
        <v>441314619.95832431</v>
      </c>
    </row>
    <row r="16" spans="1:5" ht="15" x14ac:dyDescent="0.25">
      <c r="A16" s="89" t="s">
        <v>427</v>
      </c>
      <c r="D16" s="175">
        <v>0</v>
      </c>
    </row>
    <row r="17" spans="1:6" ht="15" x14ac:dyDescent="0.25">
      <c r="A17" s="89" t="s">
        <v>428</v>
      </c>
      <c r="D17" s="95">
        <v>441314619.95832431</v>
      </c>
      <c r="E17" s="99"/>
      <c r="F17" s="100"/>
    </row>
    <row r="18" spans="1:6" ht="15" x14ac:dyDescent="0.25">
      <c r="A18" s="89" t="s">
        <v>429</v>
      </c>
      <c r="B18" s="89"/>
      <c r="C18" s="89"/>
      <c r="D18" s="94">
        <v>-60714164.991599992</v>
      </c>
      <c r="E18" s="96"/>
    </row>
    <row r="19" spans="1:6" ht="15" x14ac:dyDescent="0.25">
      <c r="A19" s="89" t="s">
        <v>430</v>
      </c>
      <c r="B19" s="89"/>
      <c r="C19" s="89"/>
      <c r="D19" s="98">
        <v>2112590.5171699999</v>
      </c>
    </row>
    <row r="20" spans="1:6" ht="15" x14ac:dyDescent="0.25">
      <c r="A20" s="89" t="s">
        <v>431</v>
      </c>
      <c r="B20" s="89"/>
      <c r="C20" s="89"/>
      <c r="D20" s="98">
        <v>0</v>
      </c>
    </row>
    <row r="21" spans="1:6" ht="15" x14ac:dyDescent="0.25">
      <c r="A21" s="89" t="s">
        <v>432</v>
      </c>
      <c r="B21" s="89"/>
      <c r="C21" s="89"/>
      <c r="D21" s="98">
        <v>-12915681.945773622</v>
      </c>
      <c r="E21" s="101" t="s">
        <v>433</v>
      </c>
    </row>
    <row r="22" spans="1:6" ht="15" x14ac:dyDescent="0.25">
      <c r="A22" s="89" t="s">
        <v>434</v>
      </c>
      <c r="B22" s="89"/>
      <c r="C22" s="89"/>
      <c r="D22" s="98">
        <v>-7564832</v>
      </c>
      <c r="E22" s="101" t="s">
        <v>435</v>
      </c>
    </row>
    <row r="23" spans="1:6" ht="15" x14ac:dyDescent="0.25">
      <c r="A23" s="89" t="s">
        <v>436</v>
      </c>
      <c r="B23" s="89"/>
      <c r="C23" s="89"/>
      <c r="D23" s="98">
        <v>-2377117</v>
      </c>
      <c r="E23" s="101"/>
    </row>
    <row r="24" spans="1:6" ht="15" x14ac:dyDescent="0.25">
      <c r="A24" s="89" t="s">
        <v>437</v>
      </c>
      <c r="B24" s="89"/>
      <c r="C24" s="89"/>
      <c r="D24" s="97">
        <v>-950703</v>
      </c>
      <c r="E24" s="101"/>
    </row>
    <row r="25" spans="1:6" ht="15.75" thickBot="1" x14ac:dyDescent="0.3">
      <c r="A25" s="89" t="s">
        <v>438</v>
      </c>
      <c r="B25" s="89"/>
      <c r="C25" s="89"/>
      <c r="D25" s="102">
        <v>358904711.53812075</v>
      </c>
    </row>
    <row r="26" spans="1:6" ht="15.75" thickTop="1" x14ac:dyDescent="0.25">
      <c r="D26" s="92"/>
    </row>
  </sheetData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59C7-A7C2-44DA-A404-CF957E12989D}">
  <dimension ref="A1:J376"/>
  <sheetViews>
    <sheetView topLeftCell="A16" workbookViewId="0">
      <selection activeCell="D31" sqref="D31"/>
    </sheetView>
  </sheetViews>
  <sheetFormatPr defaultRowHeight="15" x14ac:dyDescent="0.25"/>
  <cols>
    <col min="1" max="1" width="50" bestFit="1" customWidth="1"/>
    <col min="2" max="2" width="15.7109375" style="6" customWidth="1"/>
    <col min="3" max="6" width="29.28515625" style="6" bestFit="1" customWidth="1"/>
    <col min="9" max="9" width="21" bestFit="1" customWidth="1"/>
    <col min="10" max="10" width="15.7109375" customWidth="1"/>
    <col min="11" max="11" width="15.28515625" customWidth="1"/>
  </cols>
  <sheetData>
    <row r="1" spans="1:10" x14ac:dyDescent="0.25">
      <c r="A1" s="179"/>
      <c r="B1" s="179"/>
      <c r="C1" s="2" t="s">
        <v>45</v>
      </c>
      <c r="D1" s="2" t="s">
        <v>4</v>
      </c>
      <c r="E1" s="2" t="s">
        <v>5</v>
      </c>
      <c r="F1"/>
    </row>
    <row r="2" spans="1:10" x14ac:dyDescent="0.25">
      <c r="A2" s="179"/>
      <c r="B2" s="179"/>
      <c r="C2" s="2" t="s">
        <v>25</v>
      </c>
      <c r="D2" s="2" t="s">
        <v>25</v>
      </c>
      <c r="E2" s="2" t="s">
        <v>25</v>
      </c>
      <c r="F2"/>
    </row>
    <row r="3" spans="1:10" x14ac:dyDescent="0.25">
      <c r="A3" s="179"/>
      <c r="B3" s="179"/>
      <c r="C3" s="2" t="s">
        <v>36</v>
      </c>
      <c r="D3" s="2" t="s">
        <v>36</v>
      </c>
      <c r="E3" s="2" t="s">
        <v>36</v>
      </c>
      <c r="F3"/>
    </row>
    <row r="4" spans="1:10" x14ac:dyDescent="0.25">
      <c r="A4" s="179"/>
      <c r="B4" s="179"/>
      <c r="C4" s="2" t="s">
        <v>44</v>
      </c>
      <c r="D4" s="2" t="s">
        <v>44</v>
      </c>
      <c r="E4" s="2" t="s">
        <v>44</v>
      </c>
      <c r="F4"/>
    </row>
    <row r="5" spans="1:10" x14ac:dyDescent="0.25">
      <c r="A5" s="179"/>
      <c r="B5" s="179"/>
      <c r="C5" s="2" t="s">
        <v>1</v>
      </c>
      <c r="D5" s="2" t="s">
        <v>1</v>
      </c>
      <c r="E5" s="2" t="s">
        <v>1</v>
      </c>
      <c r="F5"/>
    </row>
    <row r="6" spans="1:10" x14ac:dyDescent="0.25">
      <c r="A6" s="179"/>
      <c r="B6" s="179"/>
      <c r="C6" s="2" t="s">
        <v>2</v>
      </c>
      <c r="D6" s="2" t="s">
        <v>2</v>
      </c>
      <c r="E6" s="2" t="s">
        <v>2</v>
      </c>
      <c r="F6"/>
    </row>
    <row r="7" spans="1:10" x14ac:dyDescent="0.25">
      <c r="A7" s="179"/>
      <c r="B7" s="179"/>
      <c r="C7" s="2" t="s">
        <v>3</v>
      </c>
      <c r="D7" s="2" t="s">
        <v>3</v>
      </c>
      <c r="E7" s="2" t="s">
        <v>3</v>
      </c>
      <c r="F7"/>
    </row>
    <row r="8" spans="1:10" x14ac:dyDescent="0.25">
      <c r="A8" s="179"/>
      <c r="B8" s="179"/>
      <c r="C8" s="2" t="s">
        <v>34</v>
      </c>
      <c r="D8" s="2" t="s">
        <v>34</v>
      </c>
      <c r="E8" s="2" t="s">
        <v>34</v>
      </c>
      <c r="F8"/>
    </row>
    <row r="9" spans="1:10" x14ac:dyDescent="0.25">
      <c r="A9" s="2" t="s">
        <v>7</v>
      </c>
      <c r="B9" s="2" t="s">
        <v>9</v>
      </c>
      <c r="C9" s="180">
        <v>273555376.3967678</v>
      </c>
      <c r="D9" s="180">
        <v>107204576.80318999</v>
      </c>
      <c r="E9" s="180">
        <v>164786089.0462316</v>
      </c>
      <c r="F9"/>
    </row>
    <row r="10" spans="1:10" x14ac:dyDescent="0.25">
      <c r="A10" s="2" t="s">
        <v>377</v>
      </c>
      <c r="B10" s="2" t="s">
        <v>9</v>
      </c>
      <c r="C10" s="180">
        <v>1937775.3186999999</v>
      </c>
      <c r="D10" s="180">
        <v>742157.67370000004</v>
      </c>
      <c r="E10" s="180">
        <v>1159248.28981</v>
      </c>
      <c r="F10"/>
    </row>
    <row r="11" spans="1:10" s="56" customFormat="1" x14ac:dyDescent="0.25">
      <c r="A11" s="179" t="s">
        <v>378</v>
      </c>
      <c r="B11" s="179" t="s">
        <v>9</v>
      </c>
      <c r="C11" s="178">
        <v>648846.33819999895</v>
      </c>
      <c r="D11" s="178">
        <v>248504.1575</v>
      </c>
      <c r="E11" s="178">
        <v>388163.91920999897</v>
      </c>
      <c r="F11"/>
      <c r="G11"/>
      <c r="H11"/>
      <c r="I11"/>
      <c r="J11"/>
    </row>
    <row r="12" spans="1:10" s="56" customFormat="1" x14ac:dyDescent="0.25">
      <c r="A12" s="2" t="s">
        <v>46</v>
      </c>
      <c r="B12" s="2" t="s">
        <v>9</v>
      </c>
      <c r="C12" s="180">
        <v>647645.29443999997</v>
      </c>
      <c r="D12" s="180">
        <v>248043.78174999999</v>
      </c>
      <c r="E12" s="180">
        <v>387445.57363</v>
      </c>
      <c r="F12"/>
      <c r="G12"/>
      <c r="H12"/>
      <c r="I12"/>
      <c r="J12"/>
    </row>
    <row r="13" spans="1:10" s="56" customFormat="1" x14ac:dyDescent="0.25">
      <c r="A13" s="2" t="s">
        <v>379</v>
      </c>
      <c r="B13" s="2" t="s">
        <v>9</v>
      </c>
      <c r="C13" s="180">
        <v>1830576.0794899999</v>
      </c>
      <c r="D13" s="180">
        <v>701101.16027999995</v>
      </c>
      <c r="E13" s="180">
        <v>1095117.6751399999</v>
      </c>
      <c r="F13"/>
      <c r="G13"/>
      <c r="H13"/>
      <c r="I13"/>
      <c r="J13"/>
    </row>
    <row r="14" spans="1:10" x14ac:dyDescent="0.25">
      <c r="A14" s="2" t="s">
        <v>250</v>
      </c>
      <c r="B14" s="2" t="s">
        <v>9</v>
      </c>
      <c r="C14" s="180">
        <v>786245.49077999999</v>
      </c>
      <c r="D14" s="180">
        <v>301128.17673000001</v>
      </c>
      <c r="E14" s="180">
        <v>470360.76143000001</v>
      </c>
      <c r="F14"/>
    </row>
    <row r="15" spans="1:10" x14ac:dyDescent="0.25">
      <c r="A15" s="2" t="s">
        <v>251</v>
      </c>
      <c r="B15" s="2" t="s">
        <v>9</v>
      </c>
      <c r="C15" s="180">
        <v>1044330.58871</v>
      </c>
      <c r="D15" s="180">
        <v>399972.98355</v>
      </c>
      <c r="E15" s="180">
        <v>624756.91370999999</v>
      </c>
      <c r="F15"/>
    </row>
    <row r="16" spans="1:10" x14ac:dyDescent="0.25">
      <c r="A16" s="2" t="s">
        <v>380</v>
      </c>
      <c r="B16" s="2" t="s">
        <v>9</v>
      </c>
      <c r="C16" s="180">
        <v>869147.61202999996</v>
      </c>
      <c r="D16" s="180">
        <v>345213.44597</v>
      </c>
      <c r="E16" s="180">
        <v>507331.14941999997</v>
      </c>
      <c r="F16"/>
    </row>
    <row r="17" spans="1:6" x14ac:dyDescent="0.25">
      <c r="A17" s="2" t="s">
        <v>381</v>
      </c>
      <c r="B17" s="2" t="s">
        <v>9</v>
      </c>
      <c r="C17" s="180">
        <v>35001959.61312288</v>
      </c>
      <c r="D17" s="180">
        <v>14899852.150210001</v>
      </c>
      <c r="E17" s="180">
        <v>19397594.84358288</v>
      </c>
      <c r="F17"/>
    </row>
    <row r="18" spans="1:6" x14ac:dyDescent="0.25">
      <c r="A18" s="2" t="s">
        <v>382</v>
      </c>
      <c r="B18" s="2" t="s">
        <v>9</v>
      </c>
      <c r="C18" s="180">
        <v>3285296.7716600001</v>
      </c>
      <c r="D18" s="180">
        <v>1261803.5318499999</v>
      </c>
      <c r="E18" s="180">
        <v>1961670.0602800001</v>
      </c>
      <c r="F18"/>
    </row>
    <row r="19" spans="1:6" x14ac:dyDescent="0.25">
      <c r="A19" s="2" t="s">
        <v>383</v>
      </c>
      <c r="B19" s="2" t="s">
        <v>9</v>
      </c>
      <c r="C19" s="180">
        <v>23071414.549042881</v>
      </c>
      <c r="D19" s="180">
        <v>10154395.076239999</v>
      </c>
      <c r="E19" s="180">
        <v>12440647.54339288</v>
      </c>
      <c r="F19"/>
    </row>
    <row r="20" spans="1:6" x14ac:dyDescent="0.25">
      <c r="A20" s="2" t="s">
        <v>384</v>
      </c>
      <c r="B20" s="2" t="s">
        <v>9</v>
      </c>
      <c r="C20" s="180">
        <v>593388.41946999996</v>
      </c>
      <c r="D20" s="180">
        <v>227264.03621000002</v>
      </c>
      <c r="E20" s="180">
        <v>354986.97136999998</v>
      </c>
      <c r="F20"/>
    </row>
    <row r="21" spans="1:6" x14ac:dyDescent="0.25">
      <c r="A21" s="2" t="s">
        <v>385</v>
      </c>
      <c r="B21" s="2" t="s">
        <v>9</v>
      </c>
      <c r="C21" s="180">
        <v>3084105.6403600001</v>
      </c>
      <c r="D21" s="180">
        <v>1290755.3230600001</v>
      </c>
      <c r="E21" s="180">
        <v>1732889.93811</v>
      </c>
      <c r="F21"/>
    </row>
    <row r="22" spans="1:6" x14ac:dyDescent="0.25">
      <c r="A22" s="2" t="s">
        <v>386</v>
      </c>
      <c r="B22" s="2" t="s">
        <v>9</v>
      </c>
      <c r="C22" s="180">
        <v>1542504.11411</v>
      </c>
      <c r="D22" s="180">
        <v>653782.16261</v>
      </c>
      <c r="E22" s="180">
        <v>858289.77990999992</v>
      </c>
      <c r="F22"/>
    </row>
    <row r="23" spans="1:6" x14ac:dyDescent="0.25">
      <c r="A23" s="2" t="s">
        <v>387</v>
      </c>
      <c r="B23" s="2" t="s">
        <v>9</v>
      </c>
      <c r="C23" s="180">
        <v>2877223.5754499999</v>
      </c>
      <c r="D23" s="180">
        <v>1101959.9868699999</v>
      </c>
      <c r="E23" s="180">
        <v>1721261.2956000001</v>
      </c>
      <c r="F23"/>
    </row>
    <row r="24" spans="1:6" x14ac:dyDescent="0.25">
      <c r="A24" s="2" t="s">
        <v>79</v>
      </c>
      <c r="B24" s="2" t="s">
        <v>9</v>
      </c>
      <c r="C24" s="180">
        <v>548026.54303000006</v>
      </c>
      <c r="D24" s="180">
        <v>209892.03337000002</v>
      </c>
      <c r="E24" s="180">
        <v>327849.25492000004</v>
      </c>
      <c r="F24"/>
    </row>
    <row r="25" spans="1:6" x14ac:dyDescent="0.25">
      <c r="A25" s="2" t="s">
        <v>388</v>
      </c>
      <c r="B25" s="2" t="s">
        <v>9</v>
      </c>
      <c r="C25" s="180">
        <v>14494012.758487564</v>
      </c>
      <c r="D25" s="180">
        <v>5675029.6737299999</v>
      </c>
      <c r="E25" s="180">
        <v>8544150.0588599667</v>
      </c>
      <c r="F25"/>
    </row>
    <row r="26" spans="1:6" x14ac:dyDescent="0.25">
      <c r="A26" s="2" t="s">
        <v>389</v>
      </c>
      <c r="B26" s="2" t="s">
        <v>9</v>
      </c>
      <c r="C26" s="180">
        <v>2434442.4056699998</v>
      </c>
      <c r="D26" s="180">
        <v>927836.81527000002</v>
      </c>
      <c r="E26" s="180">
        <v>1461136.52073</v>
      </c>
      <c r="F26"/>
    </row>
    <row r="27" spans="1:6" x14ac:dyDescent="0.25">
      <c r="A27" s="2" t="s">
        <v>390</v>
      </c>
      <c r="B27" s="2" t="s">
        <v>9</v>
      </c>
      <c r="C27" s="180">
        <v>11581742.766117565</v>
      </c>
      <c r="D27" s="180">
        <v>4564187.3841300001</v>
      </c>
      <c r="E27" s="180">
        <v>6797159.5627999669</v>
      </c>
      <c r="F27"/>
    </row>
    <row r="28" spans="1:6" x14ac:dyDescent="0.25">
      <c r="A28" s="2" t="s">
        <v>136</v>
      </c>
      <c r="B28" s="2" t="s">
        <v>9</v>
      </c>
      <c r="C28" s="180">
        <v>477827.58669999999</v>
      </c>
      <c r="D28" s="180">
        <v>183005.47433</v>
      </c>
      <c r="E28" s="180">
        <v>285853.97532999999</v>
      </c>
      <c r="F28"/>
    </row>
    <row r="29" spans="1:6" x14ac:dyDescent="0.25">
      <c r="A29" s="2" t="s">
        <v>391</v>
      </c>
      <c r="B29" s="2" t="s">
        <v>9</v>
      </c>
      <c r="C29" s="180">
        <v>189089303.48893979</v>
      </c>
      <c r="D29" s="180">
        <v>71830305.619519994</v>
      </c>
      <c r="E29" s="180">
        <v>113728175.81403121</v>
      </c>
      <c r="F29"/>
    </row>
    <row r="30" spans="1:6" x14ac:dyDescent="0.25">
      <c r="A30" s="2" t="s">
        <v>392</v>
      </c>
      <c r="B30" s="2" t="s">
        <v>9</v>
      </c>
      <c r="C30" s="180">
        <v>55737045.309331492</v>
      </c>
      <c r="D30" s="180">
        <v>17798954.466329999</v>
      </c>
      <c r="E30" s="180">
        <v>36979657.214191489</v>
      </c>
      <c r="F30"/>
    </row>
    <row r="31" spans="1:6" x14ac:dyDescent="0.25">
      <c r="A31" s="2" t="s">
        <v>393</v>
      </c>
      <c r="B31" s="2" t="s">
        <v>9</v>
      </c>
      <c r="C31" s="180">
        <v>113317235.87650563</v>
      </c>
      <c r="D31" s="180">
        <v>45559170.444279999</v>
      </c>
      <c r="E31" s="180">
        <v>65580491.185235627</v>
      </c>
      <c r="F31"/>
    </row>
    <row r="32" spans="1:6" x14ac:dyDescent="0.25">
      <c r="A32" s="2" t="s">
        <v>394</v>
      </c>
      <c r="B32" s="2" t="s">
        <v>9</v>
      </c>
      <c r="C32" s="180">
        <v>8296519.1742685717</v>
      </c>
      <c r="D32" s="180">
        <v>3516434.4708799999</v>
      </c>
      <c r="E32" s="180">
        <v>4616401.8885899996</v>
      </c>
      <c r="F32"/>
    </row>
    <row r="33" spans="1:6" x14ac:dyDescent="0.25">
      <c r="A33" s="2" t="s">
        <v>395</v>
      </c>
      <c r="B33" s="2" t="s">
        <v>9</v>
      </c>
      <c r="C33" s="180">
        <v>11259921.100764092</v>
      </c>
      <c r="D33" s="180">
        <v>4772452.1795899998</v>
      </c>
      <c r="E33" s="180">
        <v>6265320.0616040919</v>
      </c>
      <c r="F33"/>
    </row>
    <row r="34" spans="1:6" x14ac:dyDescent="0.25">
      <c r="A34" s="2" t="s">
        <v>396</v>
      </c>
      <c r="B34" s="2" t="s">
        <v>9</v>
      </c>
      <c r="C34" s="180">
        <v>7660942.4228375433</v>
      </c>
      <c r="D34" s="180">
        <v>2596541.7036299999</v>
      </c>
      <c r="E34" s="180">
        <v>4087247.1154675437</v>
      </c>
      <c r="F34"/>
    </row>
    <row r="35" spans="1:6" x14ac:dyDescent="0.25">
      <c r="A35" s="2" t="s">
        <v>95</v>
      </c>
      <c r="B35" s="2" t="s">
        <v>9</v>
      </c>
      <c r="C35" s="180">
        <v>478582.02807</v>
      </c>
      <c r="D35" s="180">
        <v>183294.05843999999</v>
      </c>
      <c r="E35" s="180">
        <v>286305.46441000002</v>
      </c>
      <c r="F35"/>
    </row>
    <row r="36" spans="1:6" x14ac:dyDescent="0.25">
      <c r="A36" s="2" t="s">
        <v>397</v>
      </c>
      <c r="B36" s="2" t="s">
        <v>9</v>
      </c>
      <c r="C36" s="180">
        <v>607506.29590999999</v>
      </c>
      <c r="D36" s="180">
        <v>232671.53263999999</v>
      </c>
      <c r="E36" s="180">
        <v>363432.62208</v>
      </c>
      <c r="F36"/>
    </row>
    <row r="37" spans="1:6" x14ac:dyDescent="0.25">
      <c r="A37" s="2" t="s">
        <v>398</v>
      </c>
      <c r="B37" s="2" t="s">
        <v>9</v>
      </c>
      <c r="C37" s="180">
        <v>21415306.469050001</v>
      </c>
      <c r="D37" s="180">
        <v>9933199.6860100012</v>
      </c>
      <c r="E37" s="180">
        <v>15515627.558630001</v>
      </c>
      <c r="F37"/>
    </row>
    <row r="38" spans="1:6" x14ac:dyDescent="0.25">
      <c r="A38" s="2" t="s">
        <v>96</v>
      </c>
      <c r="B38" s="2" t="s">
        <v>9</v>
      </c>
      <c r="C38" s="180">
        <v>-6673294.0119400006</v>
      </c>
      <c r="D38" s="180">
        <v>-824587.74881999998</v>
      </c>
      <c r="E38" s="180">
        <v>-1288002.76835</v>
      </c>
      <c r="F38"/>
    </row>
    <row r="39" spans="1:6" x14ac:dyDescent="0.25">
      <c r="A39" s="2" t="s">
        <v>252</v>
      </c>
      <c r="B39" s="2" t="s">
        <v>9</v>
      </c>
      <c r="C39" s="180">
        <v>28088600.48099</v>
      </c>
      <c r="D39" s="180">
        <v>10757787.434830001</v>
      </c>
      <c r="E39" s="180">
        <v>16803630.326980002</v>
      </c>
      <c r="F39"/>
    </row>
    <row r="40" spans="1:6" x14ac:dyDescent="0.25">
      <c r="A40" s="2" t="s">
        <v>392</v>
      </c>
      <c r="B40" s="2" t="s">
        <v>9</v>
      </c>
      <c r="C40" s="180">
        <v>55737045.309331492</v>
      </c>
      <c r="D40" s="180">
        <v>17798954.466329999</v>
      </c>
      <c r="E40" s="180">
        <v>36979657.214191489</v>
      </c>
      <c r="F40"/>
    </row>
    <row r="41" spans="1:6" x14ac:dyDescent="0.25">
      <c r="B41"/>
      <c r="C41"/>
      <c r="D41"/>
      <c r="E41"/>
      <c r="F41"/>
    </row>
    <row r="42" spans="1:6" x14ac:dyDescent="0.25">
      <c r="B42"/>
      <c r="C42"/>
      <c r="D42"/>
      <c r="E42"/>
      <c r="F42"/>
    </row>
    <row r="43" spans="1:6" x14ac:dyDescent="0.25">
      <c r="B43"/>
      <c r="C43"/>
      <c r="D43"/>
      <c r="E43"/>
      <c r="F43"/>
    </row>
    <row r="44" spans="1:6" x14ac:dyDescent="0.25">
      <c r="B44"/>
      <c r="C44"/>
      <c r="D44"/>
      <c r="E44"/>
      <c r="F44"/>
    </row>
    <row r="45" spans="1:6" x14ac:dyDescent="0.25">
      <c r="B45"/>
      <c r="C45"/>
      <c r="D45"/>
      <c r="E45"/>
      <c r="F45"/>
    </row>
    <row r="46" spans="1:6" x14ac:dyDescent="0.25">
      <c r="B46"/>
      <c r="C46"/>
      <c r="D46"/>
      <c r="E46"/>
      <c r="F46"/>
    </row>
    <row r="47" spans="1:6" x14ac:dyDescent="0.25">
      <c r="B47"/>
      <c r="C47"/>
      <c r="D47"/>
      <c r="E47"/>
      <c r="F47"/>
    </row>
    <row r="48" spans="1:6" x14ac:dyDescent="0.25">
      <c r="B48"/>
      <c r="C48"/>
      <c r="D48"/>
      <c r="E48"/>
      <c r="F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</sheetData>
  <pageMargins left="0.7" right="0.7" top="0.75" bottom="0.75" header="0.3" footer="0.3"/>
  <pageSetup orientation="portrait" horizontalDpi="4294967293" verticalDpi="0" r:id="rId1"/>
  <customProperties>
    <customPr name="CellIDs" r:id="rId2"/>
    <customPr name="ConnName" r:id="rId3"/>
    <customPr name="ConnPOV" r:id="rId4"/>
    <customPr name="EpmWorksheetKeyString_GUID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753F4-4F0C-44EA-8FDC-F46BB804BA73}">
  <dimension ref="A1:G368"/>
  <sheetViews>
    <sheetView workbookViewId="0">
      <selection activeCell="G8" sqref="G8"/>
    </sheetView>
  </sheetViews>
  <sheetFormatPr defaultRowHeight="15" x14ac:dyDescent="0.25"/>
  <cols>
    <col min="1" max="1" width="50" bestFit="1" customWidth="1"/>
    <col min="2" max="2" width="25.7109375" style="6" bestFit="1" customWidth="1"/>
    <col min="3" max="3" width="29.28515625" style="6" bestFit="1" customWidth="1"/>
    <col min="4" max="6" width="29.28515625" style="6" hidden="1" customWidth="1"/>
    <col min="7" max="7" width="17.28515625" bestFit="1" customWidth="1"/>
    <col min="9" max="9" width="21" bestFit="1" customWidth="1"/>
    <col min="10" max="10" width="15.7109375" customWidth="1"/>
    <col min="11" max="11" width="15.28515625" customWidth="1"/>
  </cols>
  <sheetData>
    <row r="1" spans="1:7" x14ac:dyDescent="0.25">
      <c r="A1" s="26"/>
      <c r="B1" s="26"/>
      <c r="C1" s="2" t="s">
        <v>45</v>
      </c>
      <c r="D1" s="2" t="s">
        <v>4</v>
      </c>
      <c r="E1" s="2" t="s">
        <v>5</v>
      </c>
      <c r="F1" s="2" t="s">
        <v>27</v>
      </c>
      <c r="G1" s="18" t="s">
        <v>98</v>
      </c>
    </row>
    <row r="2" spans="1:7" x14ac:dyDescent="0.25">
      <c r="A2" s="26"/>
      <c r="B2" s="26"/>
      <c r="C2" s="2" t="s">
        <v>25</v>
      </c>
      <c r="D2" s="2" t="s">
        <v>25</v>
      </c>
      <c r="E2" s="2" t="s">
        <v>25</v>
      </c>
      <c r="F2" s="2" t="s">
        <v>25</v>
      </c>
      <c r="G2" s="2" t="s">
        <v>25</v>
      </c>
    </row>
    <row r="3" spans="1:7" x14ac:dyDescent="0.25">
      <c r="A3" s="26"/>
      <c r="B3" s="26"/>
      <c r="C3" s="2" t="s">
        <v>36</v>
      </c>
      <c r="D3" s="2" t="s">
        <v>36</v>
      </c>
      <c r="E3" s="2" t="s">
        <v>36</v>
      </c>
      <c r="F3" s="2" t="s">
        <v>36</v>
      </c>
      <c r="G3" s="2" t="s">
        <v>36</v>
      </c>
    </row>
    <row r="4" spans="1:7" x14ac:dyDescent="0.25">
      <c r="A4" s="26"/>
      <c r="B4" s="26"/>
      <c r="C4" s="2" t="s">
        <v>44</v>
      </c>
      <c r="D4" s="2" t="s">
        <v>44</v>
      </c>
      <c r="E4" s="2" t="s">
        <v>44</v>
      </c>
      <c r="F4" s="2" t="s">
        <v>44</v>
      </c>
      <c r="G4" s="2" t="s">
        <v>44</v>
      </c>
    </row>
    <row r="5" spans="1:7" x14ac:dyDescent="0.25">
      <c r="A5" s="26"/>
      <c r="B5" s="26"/>
      <c r="C5" s="2" t="s">
        <v>1</v>
      </c>
      <c r="D5" s="2" t="s">
        <v>1</v>
      </c>
      <c r="E5" s="2" t="s">
        <v>1</v>
      </c>
      <c r="F5" s="2" t="s">
        <v>1</v>
      </c>
      <c r="G5" s="2" t="s">
        <v>1</v>
      </c>
    </row>
    <row r="6" spans="1:7" x14ac:dyDescent="0.25">
      <c r="A6" s="26"/>
      <c r="B6" s="26"/>
      <c r="C6" s="2" t="s">
        <v>2</v>
      </c>
      <c r="D6" s="2" t="s">
        <v>2</v>
      </c>
      <c r="E6" s="2" t="s">
        <v>2</v>
      </c>
      <c r="F6" s="2" t="s">
        <v>2</v>
      </c>
      <c r="G6" s="2" t="s">
        <v>2</v>
      </c>
    </row>
    <row r="7" spans="1:7" x14ac:dyDescent="0.25">
      <c r="A7" s="26"/>
      <c r="B7" s="26"/>
      <c r="C7" s="2" t="s">
        <v>3</v>
      </c>
      <c r="D7" s="2" t="s">
        <v>3</v>
      </c>
      <c r="E7" s="2" t="s">
        <v>3</v>
      </c>
      <c r="F7" s="2" t="s">
        <v>3</v>
      </c>
      <c r="G7" s="2" t="s">
        <v>3</v>
      </c>
    </row>
    <row r="8" spans="1:7" x14ac:dyDescent="0.25">
      <c r="A8" s="26"/>
      <c r="B8" s="26"/>
      <c r="C8" s="2" t="s">
        <v>34</v>
      </c>
      <c r="D8" s="2" t="s">
        <v>34</v>
      </c>
      <c r="E8" s="2" t="s">
        <v>34</v>
      </c>
      <c r="F8" s="2" t="s">
        <v>34</v>
      </c>
      <c r="G8" s="2" t="s">
        <v>34</v>
      </c>
    </row>
    <row r="9" spans="1:7" x14ac:dyDescent="0.25">
      <c r="A9" s="2" t="s">
        <v>46</v>
      </c>
      <c r="B9" s="2" t="s">
        <v>9</v>
      </c>
      <c r="C9" s="11">
        <v>647645.29443999997</v>
      </c>
      <c r="D9" s="11">
        <v>248043.78174999999</v>
      </c>
      <c r="E9" s="11">
        <v>387445.57363</v>
      </c>
      <c r="F9" s="11">
        <v>0</v>
      </c>
      <c r="G9" s="17">
        <f>SUM(D9:F9)</f>
        <v>635489.35537999996</v>
      </c>
    </row>
    <row r="10" spans="1:7" x14ac:dyDescent="0.25">
      <c r="A10" s="2" t="s">
        <v>47</v>
      </c>
      <c r="B10" s="2" t="s">
        <v>9</v>
      </c>
      <c r="C10" s="11">
        <v>135169.69526000001</v>
      </c>
      <c r="D10" s="11">
        <v>51769.267820000001</v>
      </c>
      <c r="E10" s="11">
        <v>80863.474660000007</v>
      </c>
      <c r="F10" s="11">
        <v>0</v>
      </c>
      <c r="G10" s="17">
        <f t="shared" ref="G10:G44" si="0">SUM(D10:F10)</f>
        <v>132632.74248000002</v>
      </c>
    </row>
    <row r="11" spans="1:7" x14ac:dyDescent="0.25">
      <c r="A11" s="2" t="s">
        <v>48</v>
      </c>
      <c r="B11" s="2" t="s">
        <v>9</v>
      </c>
      <c r="C11" s="11">
        <v>364163.77986000001</v>
      </c>
      <c r="D11" s="11">
        <v>139472.66347</v>
      </c>
      <c r="E11" s="11">
        <v>217856.19063999999</v>
      </c>
      <c r="F11" s="11">
        <v>0</v>
      </c>
      <c r="G11" s="17">
        <f t="shared" si="0"/>
        <v>357328.85410999996</v>
      </c>
    </row>
    <row r="12" spans="1:7" x14ac:dyDescent="0.25">
      <c r="A12" s="2" t="s">
        <v>49</v>
      </c>
      <c r="B12" s="2" t="s">
        <v>9</v>
      </c>
      <c r="C12" s="11">
        <v>1290896.9294499999</v>
      </c>
      <c r="D12" s="11">
        <v>494405.23433000001</v>
      </c>
      <c r="E12" s="11">
        <v>772262.52041999996</v>
      </c>
      <c r="F12" s="11">
        <v>0</v>
      </c>
      <c r="G12" s="17">
        <f t="shared" si="0"/>
        <v>1266667.7547499998</v>
      </c>
    </row>
    <row r="13" spans="1:7" x14ac:dyDescent="0.25">
      <c r="A13" s="2" t="s">
        <v>50</v>
      </c>
      <c r="B13" s="2" t="s">
        <v>9</v>
      </c>
      <c r="C13" s="11">
        <v>972234.28313</v>
      </c>
      <c r="D13" s="11">
        <v>372360.12484</v>
      </c>
      <c r="E13" s="11">
        <v>581626.41024999996</v>
      </c>
      <c r="F13" s="11">
        <v>0</v>
      </c>
      <c r="G13" s="17">
        <f t="shared" si="0"/>
        <v>953986.5350899999</v>
      </c>
    </row>
    <row r="14" spans="1:7" x14ac:dyDescent="0.25">
      <c r="A14" s="2" t="s">
        <v>51</v>
      </c>
      <c r="B14" s="2" t="s">
        <v>9</v>
      </c>
      <c r="C14" s="11">
        <v>449387.93523</v>
      </c>
      <c r="D14" s="11">
        <v>172112.99064999999</v>
      </c>
      <c r="E14" s="11">
        <v>268840.43805</v>
      </c>
      <c r="F14" s="11">
        <v>0</v>
      </c>
      <c r="G14" s="17">
        <f t="shared" si="0"/>
        <v>440953.42869999999</v>
      </c>
    </row>
    <row r="15" spans="1:7" x14ac:dyDescent="0.25">
      <c r="A15" s="2" t="s">
        <v>52</v>
      </c>
      <c r="B15" s="2" t="s">
        <v>9</v>
      </c>
      <c r="C15" s="11">
        <v>73444.14873000003</v>
      </c>
      <c r="D15" s="11">
        <v>31683.250740000003</v>
      </c>
      <c r="E15" s="11">
        <v>40221.026259999999</v>
      </c>
      <c r="F15" s="11">
        <v>0</v>
      </c>
      <c r="G15" s="17">
        <f t="shared" si="0"/>
        <v>71904.277000000002</v>
      </c>
    </row>
    <row r="16" spans="1:7" x14ac:dyDescent="0.25">
      <c r="A16" s="2" t="s">
        <v>53</v>
      </c>
      <c r="B16" s="2" t="s">
        <v>9</v>
      </c>
      <c r="C16" s="11">
        <v>404146.41522000002</v>
      </c>
      <c r="D16" s="11">
        <v>180557.98517999999</v>
      </c>
      <c r="E16" s="11">
        <v>215666.99405000001</v>
      </c>
      <c r="F16" s="11">
        <v>0</v>
      </c>
      <c r="G16" s="17">
        <f t="shared" si="0"/>
        <v>396224.97923</v>
      </c>
    </row>
    <row r="17" spans="1:7" x14ac:dyDescent="0.25">
      <c r="A17" s="2" t="s">
        <v>54</v>
      </c>
      <c r="B17" s="2" t="s">
        <v>9</v>
      </c>
      <c r="C17" s="11">
        <v>245108.99510999999</v>
      </c>
      <c r="D17" s="11">
        <v>93875.369529999996</v>
      </c>
      <c r="E17" s="11">
        <v>146633.22599000001</v>
      </c>
      <c r="F17" s="11">
        <v>0</v>
      </c>
      <c r="G17" s="17">
        <f t="shared" si="0"/>
        <v>240508.59552</v>
      </c>
    </row>
    <row r="18" spans="1:7" x14ac:dyDescent="0.25">
      <c r="A18" s="2" t="s">
        <v>55</v>
      </c>
      <c r="B18" s="2" t="s">
        <v>9</v>
      </c>
      <c r="C18" s="11">
        <v>606889.31732999999</v>
      </c>
      <c r="D18" s="11">
        <v>271136.16973000002</v>
      </c>
      <c r="E18" s="11">
        <v>323857.93381999998</v>
      </c>
      <c r="F18" s="11">
        <v>0</v>
      </c>
      <c r="G18" s="17">
        <f t="shared" si="0"/>
        <v>594994.10355</v>
      </c>
    </row>
    <row r="19" spans="1:7" x14ac:dyDescent="0.25">
      <c r="A19" s="2" t="s">
        <v>56</v>
      </c>
      <c r="B19" s="2" t="s">
        <v>9</v>
      </c>
      <c r="C19" s="11">
        <v>4124681.7076126332</v>
      </c>
      <c r="D19" s="11">
        <v>1984389.3275000001</v>
      </c>
      <c r="E19" s="11">
        <v>2041772.401382633</v>
      </c>
      <c r="F19" s="11">
        <v>0</v>
      </c>
      <c r="G19" s="17">
        <f t="shared" si="0"/>
        <v>4026161.7288826331</v>
      </c>
    </row>
    <row r="20" spans="1:7" x14ac:dyDescent="0.25">
      <c r="A20" s="2" t="s">
        <v>57</v>
      </c>
      <c r="B20" s="2" t="s">
        <v>9</v>
      </c>
      <c r="C20" s="11">
        <v>1317317.9174299999</v>
      </c>
      <c r="D20" s="11">
        <v>665809.26006999996</v>
      </c>
      <c r="E20" s="11">
        <v>622001.89433000004</v>
      </c>
      <c r="F20" s="11">
        <v>0</v>
      </c>
      <c r="G20" s="17">
        <f t="shared" si="0"/>
        <v>1287811.1543999999</v>
      </c>
    </row>
    <row r="21" spans="1:7" x14ac:dyDescent="0.25">
      <c r="A21" s="2" t="s">
        <v>58</v>
      </c>
      <c r="B21" s="2" t="s">
        <v>9</v>
      </c>
      <c r="C21" s="11">
        <v>1460843.4875</v>
      </c>
      <c r="D21" s="11">
        <v>652651.94137999997</v>
      </c>
      <c r="E21" s="11">
        <v>779559.13217999996</v>
      </c>
      <c r="F21" s="11">
        <v>0</v>
      </c>
      <c r="G21" s="17">
        <f t="shared" si="0"/>
        <v>1432211.0735599999</v>
      </c>
    </row>
    <row r="22" spans="1:7" x14ac:dyDescent="0.25">
      <c r="A22" s="2" t="s">
        <v>59</v>
      </c>
      <c r="B22" s="2" t="s">
        <v>9</v>
      </c>
      <c r="C22" s="11">
        <v>229796.2836</v>
      </c>
      <c r="D22" s="11">
        <v>88010.848289999994</v>
      </c>
      <c r="E22" s="11">
        <v>137472.52930999998</v>
      </c>
      <c r="F22" s="11">
        <v>0</v>
      </c>
      <c r="G22" s="17">
        <f t="shared" si="0"/>
        <v>225483.37759999998</v>
      </c>
    </row>
    <row r="23" spans="1:7" x14ac:dyDescent="0.25">
      <c r="A23" s="2" t="s">
        <v>60</v>
      </c>
      <c r="B23" s="2" t="s">
        <v>9</v>
      </c>
      <c r="C23" s="11">
        <v>830569.60475000006</v>
      </c>
      <c r="D23" s="11">
        <v>318103.79914999998</v>
      </c>
      <c r="E23" s="11">
        <v>496877.19122000004</v>
      </c>
      <c r="F23" s="11">
        <v>0</v>
      </c>
      <c r="G23" s="17">
        <f t="shared" si="0"/>
        <v>814980.99037000001</v>
      </c>
    </row>
    <row r="24" spans="1:7" x14ac:dyDescent="0.25">
      <c r="A24" s="2" t="s">
        <v>61</v>
      </c>
      <c r="B24" s="2" t="s">
        <v>9</v>
      </c>
      <c r="C24" s="11">
        <v>4120258.2894561128</v>
      </c>
      <c r="D24" s="11">
        <v>1746346.1270999999</v>
      </c>
      <c r="E24" s="11">
        <v>2292622.6168161128</v>
      </c>
      <c r="F24" s="11">
        <v>0</v>
      </c>
      <c r="G24" s="17">
        <f t="shared" si="0"/>
        <v>4038968.7439161129</v>
      </c>
    </row>
    <row r="25" spans="1:7" x14ac:dyDescent="0.25">
      <c r="A25" s="2" t="s">
        <v>62</v>
      </c>
      <c r="B25" s="2" t="s">
        <v>9</v>
      </c>
      <c r="C25" s="11">
        <v>689443.730414344</v>
      </c>
      <c r="D25" s="11">
        <v>292215.81095000001</v>
      </c>
      <c r="E25" s="11">
        <v>383625.588154344</v>
      </c>
      <c r="F25" s="11">
        <v>0</v>
      </c>
      <c r="G25" s="17">
        <f t="shared" si="0"/>
        <v>675841.39910434396</v>
      </c>
    </row>
    <row r="26" spans="1:7" x14ac:dyDescent="0.25">
      <c r="A26" s="2" t="s">
        <v>114</v>
      </c>
      <c r="B26" s="2" t="s">
        <v>9</v>
      </c>
      <c r="C26" s="11">
        <v>227213.06947000002</v>
      </c>
      <c r="D26" s="11">
        <v>96303.094110000005</v>
      </c>
      <c r="E26" s="11">
        <v>126427.28140000001</v>
      </c>
      <c r="F26" s="11">
        <v>0</v>
      </c>
      <c r="G26" s="17">
        <f t="shared" si="0"/>
        <v>222730.37551000001</v>
      </c>
    </row>
    <row r="27" spans="1:7" x14ac:dyDescent="0.25">
      <c r="A27" s="2" t="s">
        <v>63</v>
      </c>
      <c r="B27" s="2" t="s">
        <v>9</v>
      </c>
      <c r="C27" s="11">
        <v>4968921.8387546148</v>
      </c>
      <c r="D27" s="11">
        <v>2106048.6110899998</v>
      </c>
      <c r="E27" s="11">
        <v>2764840.5290646148</v>
      </c>
      <c r="F27" s="11">
        <v>0</v>
      </c>
      <c r="G27" s="17">
        <f t="shared" si="0"/>
        <v>4870889.140154615</v>
      </c>
    </row>
    <row r="28" spans="1:7" x14ac:dyDescent="0.25">
      <c r="A28" s="2" t="s">
        <v>64</v>
      </c>
      <c r="B28" s="2" t="s">
        <v>9</v>
      </c>
      <c r="C28" s="11">
        <v>942195.25950066419</v>
      </c>
      <c r="D28" s="11">
        <v>399343.94063999999</v>
      </c>
      <c r="E28" s="11">
        <v>524262.5817506641</v>
      </c>
      <c r="F28" s="11">
        <v>0</v>
      </c>
      <c r="G28" s="17">
        <f t="shared" si="0"/>
        <v>923606.52239066409</v>
      </c>
    </row>
    <row r="29" spans="1:7" x14ac:dyDescent="0.25">
      <c r="A29" s="2" t="s">
        <v>65</v>
      </c>
      <c r="B29" s="2" t="s">
        <v>9</v>
      </c>
      <c r="C29" s="11">
        <v>2399896.1709845099</v>
      </c>
      <c r="D29" s="11">
        <v>1017181.96617</v>
      </c>
      <c r="E29" s="11">
        <v>1335366.2352345099</v>
      </c>
      <c r="F29" s="11">
        <v>0</v>
      </c>
      <c r="G29" s="17">
        <f t="shared" si="0"/>
        <v>2352548.2014045101</v>
      </c>
    </row>
    <row r="30" spans="1:7" x14ac:dyDescent="0.25">
      <c r="A30" s="2" t="s">
        <v>115</v>
      </c>
      <c r="B30" s="2" t="s">
        <v>9</v>
      </c>
      <c r="C30" s="11">
        <v>18300.038999999997</v>
      </c>
      <c r="D30" s="11">
        <v>7756.2885299999998</v>
      </c>
      <c r="E30" s="11">
        <v>10182.690699999999</v>
      </c>
      <c r="F30" s="11">
        <v>0</v>
      </c>
      <c r="G30" s="17">
        <f t="shared" si="0"/>
        <v>17938.979229999997</v>
      </c>
    </row>
    <row r="31" spans="1:7" x14ac:dyDescent="0.25">
      <c r="A31" s="2" t="s">
        <v>66</v>
      </c>
      <c r="B31" s="2" t="s">
        <v>9</v>
      </c>
      <c r="C31" s="11">
        <v>689108.48325000005</v>
      </c>
      <c r="D31" s="11">
        <v>292074.60230999999</v>
      </c>
      <c r="E31" s="11">
        <v>383438.33948000002</v>
      </c>
      <c r="F31" s="11">
        <v>0</v>
      </c>
      <c r="G31" s="17">
        <f t="shared" si="0"/>
        <v>675512.94179000007</v>
      </c>
    </row>
    <row r="32" spans="1:7" x14ac:dyDescent="0.25">
      <c r="A32" s="2" t="s">
        <v>67</v>
      </c>
      <c r="B32" s="2" t="s">
        <v>9</v>
      </c>
      <c r="C32" s="11">
        <v>766652.82964999997</v>
      </c>
      <c r="D32" s="11">
        <v>324941.41391</v>
      </c>
      <c r="E32" s="11">
        <v>426586.00695000001</v>
      </c>
      <c r="F32" s="11">
        <v>0</v>
      </c>
      <c r="G32" s="17">
        <f t="shared" si="0"/>
        <v>751527.42085999995</v>
      </c>
    </row>
    <row r="33" spans="1:7" x14ac:dyDescent="0.25">
      <c r="A33" s="2" t="s">
        <v>68</v>
      </c>
      <c r="B33" s="2" t="s">
        <v>9</v>
      </c>
      <c r="C33" s="11">
        <v>203555.05103</v>
      </c>
      <c r="D33" s="11">
        <v>86275.628710000005</v>
      </c>
      <c r="E33" s="11">
        <v>113263.45127000001</v>
      </c>
      <c r="F33" s="11">
        <v>0</v>
      </c>
      <c r="G33" s="17">
        <f t="shared" si="0"/>
        <v>199539.07998000001</v>
      </c>
    </row>
    <row r="34" spans="1:7" x14ac:dyDescent="0.25">
      <c r="A34" s="2" t="s">
        <v>69</v>
      </c>
      <c r="B34" s="2" t="s">
        <v>9</v>
      </c>
      <c r="C34" s="11">
        <v>318168.77341999998</v>
      </c>
      <c r="D34" s="11">
        <v>134854.77532000002</v>
      </c>
      <c r="E34" s="11">
        <v>177036.95002000002</v>
      </c>
      <c r="F34" s="11">
        <v>0</v>
      </c>
      <c r="G34" s="17">
        <f t="shared" si="0"/>
        <v>311891.72534</v>
      </c>
    </row>
    <row r="35" spans="1:7" x14ac:dyDescent="0.25">
      <c r="A35" s="2" t="s">
        <v>70</v>
      </c>
      <c r="B35" s="2" t="s">
        <v>9</v>
      </c>
      <c r="C35" s="11">
        <v>204094.96841</v>
      </c>
      <c r="D35" s="11">
        <v>86504.443190000005</v>
      </c>
      <c r="E35" s="11">
        <v>113563.89679</v>
      </c>
      <c r="F35" s="11">
        <v>0</v>
      </c>
      <c r="G35" s="17">
        <f t="shared" si="0"/>
        <v>200068.33997999999</v>
      </c>
    </row>
    <row r="36" spans="1:7" x14ac:dyDescent="0.25">
      <c r="A36" s="2" t="s">
        <v>71</v>
      </c>
      <c r="B36" s="2" t="s">
        <v>9</v>
      </c>
      <c r="C36" s="11">
        <v>402104.08357999998</v>
      </c>
      <c r="D36" s="11">
        <v>154003.87237</v>
      </c>
      <c r="E36" s="11">
        <v>240553.35569999999</v>
      </c>
      <c r="F36" s="11">
        <v>0</v>
      </c>
      <c r="G36" s="17">
        <f t="shared" si="0"/>
        <v>394557.22806999995</v>
      </c>
    </row>
    <row r="37" spans="1:7" x14ac:dyDescent="0.25">
      <c r="A37" s="2" t="s">
        <v>72</v>
      </c>
      <c r="B37" s="2" t="s">
        <v>9</v>
      </c>
      <c r="C37" s="11">
        <v>482121.41201999999</v>
      </c>
      <c r="D37" s="11">
        <v>204344.29871999999</v>
      </c>
      <c r="E37" s="11">
        <v>268265.24719999998</v>
      </c>
      <c r="F37" s="11">
        <v>0</v>
      </c>
      <c r="G37" s="17">
        <f t="shared" si="0"/>
        <v>472609.54591999995</v>
      </c>
    </row>
    <row r="38" spans="1:7" x14ac:dyDescent="0.25">
      <c r="A38" s="2" t="s">
        <v>73</v>
      </c>
      <c r="B38" s="2" t="s">
        <v>9</v>
      </c>
      <c r="C38" s="11">
        <v>1294601.4351299999</v>
      </c>
      <c r="D38" s="11">
        <v>548710.16747999995</v>
      </c>
      <c r="E38" s="11">
        <v>720350.03233999992</v>
      </c>
      <c r="F38" s="11">
        <v>0</v>
      </c>
      <c r="G38" s="17">
        <f t="shared" si="0"/>
        <v>1269060.1998199997</v>
      </c>
    </row>
    <row r="39" spans="1:7" x14ac:dyDescent="0.25">
      <c r="A39" s="2" t="s">
        <v>74</v>
      </c>
      <c r="B39" s="2" t="s">
        <v>9</v>
      </c>
      <c r="C39" s="11">
        <v>247902.67898</v>
      </c>
      <c r="D39" s="11">
        <v>105071.99513</v>
      </c>
      <c r="E39" s="11">
        <v>137939.74757000001</v>
      </c>
      <c r="F39" s="11">
        <v>0</v>
      </c>
      <c r="G39" s="17">
        <f t="shared" si="0"/>
        <v>243011.7427</v>
      </c>
    </row>
    <row r="40" spans="1:7" x14ac:dyDescent="0.25">
      <c r="A40" s="2" t="s">
        <v>75</v>
      </c>
      <c r="B40" s="2" t="s">
        <v>9</v>
      </c>
      <c r="C40" s="11">
        <v>945430.47761000006</v>
      </c>
      <c r="D40" s="11">
        <v>362093.08032000001</v>
      </c>
      <c r="E40" s="11">
        <v>565591.95675999997</v>
      </c>
      <c r="F40" s="11">
        <v>0</v>
      </c>
      <c r="G40" s="17">
        <f t="shared" si="0"/>
        <v>927685.03707999992</v>
      </c>
    </row>
    <row r="41" spans="1:7" x14ac:dyDescent="0.25">
      <c r="A41" s="2" t="s">
        <v>76</v>
      </c>
      <c r="B41" s="2" t="s">
        <v>9</v>
      </c>
      <c r="C41" s="11">
        <v>532503.94099999999</v>
      </c>
      <c r="D41" s="11">
        <v>203946.20162000001</v>
      </c>
      <c r="E41" s="11">
        <v>318563.38776000001</v>
      </c>
      <c r="F41" s="11">
        <v>0</v>
      </c>
      <c r="G41" s="17">
        <f t="shared" si="0"/>
        <v>522509.58938000002</v>
      </c>
    </row>
    <row r="42" spans="1:7" x14ac:dyDescent="0.25">
      <c r="A42" s="2" t="s">
        <v>77</v>
      </c>
      <c r="B42" s="2" t="s">
        <v>9</v>
      </c>
      <c r="C42" s="11">
        <v>846758.02320000005</v>
      </c>
      <c r="D42" s="11">
        <v>324304.06052</v>
      </c>
      <c r="E42" s="11">
        <v>506561.61913000001</v>
      </c>
      <c r="F42" s="11">
        <v>0</v>
      </c>
      <c r="G42" s="17">
        <f t="shared" si="0"/>
        <v>830865.67965000006</v>
      </c>
    </row>
    <row r="43" spans="1:7" x14ac:dyDescent="0.25">
      <c r="A43" s="2" t="s">
        <v>78</v>
      </c>
      <c r="B43" s="2" t="s">
        <v>9</v>
      </c>
      <c r="C43" s="11">
        <v>552531.13364000001</v>
      </c>
      <c r="D43" s="11">
        <v>211616.64441000001</v>
      </c>
      <c r="E43" s="11">
        <v>330544.33195000002</v>
      </c>
      <c r="F43" s="11">
        <v>0</v>
      </c>
      <c r="G43" s="17">
        <f t="shared" si="0"/>
        <v>542160.97635999997</v>
      </c>
    </row>
    <row r="44" spans="1:7" x14ac:dyDescent="0.25">
      <c r="A44" s="2" t="s">
        <v>79</v>
      </c>
      <c r="B44" s="2" t="s">
        <v>9</v>
      </c>
      <c r="C44" s="11">
        <v>548026.54303000006</v>
      </c>
      <c r="D44" s="11">
        <v>209892.03337000002</v>
      </c>
      <c r="E44" s="11">
        <v>327849.25492000004</v>
      </c>
      <c r="F44" s="11">
        <v>0</v>
      </c>
      <c r="G44" s="17">
        <f t="shared" si="0"/>
        <v>537741.28829000005</v>
      </c>
    </row>
    <row r="45" spans="1:7" x14ac:dyDescent="0.25">
      <c r="A45" s="29"/>
      <c r="B45" s="29"/>
      <c r="C45" s="29"/>
      <c r="D45" s="29"/>
      <c r="E45" s="29"/>
      <c r="F45" s="29"/>
    </row>
    <row r="46" spans="1:7" x14ac:dyDescent="0.25">
      <c r="B46"/>
      <c r="C46" s="17">
        <f>SUM(C9:C44)</f>
        <v>34552084.026182882</v>
      </c>
      <c r="D46"/>
      <c r="E46"/>
      <c r="F46" s="17"/>
      <c r="G46" s="17">
        <f>SUM(G9:G44)</f>
        <v>33858603.107552879</v>
      </c>
    </row>
    <row r="47" spans="1:7" x14ac:dyDescent="0.25">
      <c r="B47"/>
      <c r="C47"/>
      <c r="D47"/>
      <c r="E47"/>
      <c r="F47"/>
    </row>
    <row r="48" spans="1:7" x14ac:dyDescent="0.25">
      <c r="B48"/>
      <c r="C48"/>
      <c r="D48"/>
      <c r="E48"/>
      <c r="F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</sheetData>
  <pageMargins left="0.7" right="0.7" top="0.75" bottom="0.75" header="0.3" footer="0.3"/>
  <pageSetup orientation="portrait" horizontalDpi="4294967293" verticalDpi="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655D-BDE2-4700-9271-C22BF903D3DE}">
  <dimension ref="A1:E14"/>
  <sheetViews>
    <sheetView showGridLines="0" workbookViewId="0">
      <selection activeCell="C17" sqref="C17"/>
    </sheetView>
  </sheetViews>
  <sheetFormatPr defaultRowHeight="15" x14ac:dyDescent="0.25"/>
  <cols>
    <col min="4" max="5" width="14.28515625" bestFit="1" customWidth="1"/>
  </cols>
  <sheetData>
    <row r="1" spans="1:5" x14ac:dyDescent="0.25">
      <c r="A1" s="183" t="s">
        <v>565</v>
      </c>
      <c r="B1" s="183"/>
      <c r="C1" s="183"/>
      <c r="D1" s="183"/>
    </row>
    <row r="2" spans="1:5" x14ac:dyDescent="0.25">
      <c r="D2" t="s">
        <v>575</v>
      </c>
      <c r="E2" t="s">
        <v>576</v>
      </c>
    </row>
    <row r="3" spans="1:5" x14ac:dyDescent="0.25">
      <c r="A3" s="183" t="s">
        <v>566</v>
      </c>
      <c r="B3" s="183"/>
      <c r="C3" s="183"/>
      <c r="D3" s="184">
        <v>19996586</v>
      </c>
      <c r="E3" s="184">
        <v>19996586</v>
      </c>
    </row>
    <row r="4" spans="1:5" x14ac:dyDescent="0.25">
      <c r="A4" s="183" t="s">
        <v>567</v>
      </c>
      <c r="B4" s="183"/>
      <c r="C4" s="183"/>
      <c r="D4" s="184">
        <v>-2899370.1508100848</v>
      </c>
      <c r="E4" s="184">
        <v>-2899370.1508100848</v>
      </c>
    </row>
    <row r="5" spans="1:5" x14ac:dyDescent="0.25">
      <c r="A5" s="183" t="s">
        <v>568</v>
      </c>
      <c r="B5" s="183"/>
      <c r="C5" s="183"/>
      <c r="D5" s="184">
        <v>17097215.849189915</v>
      </c>
      <c r="E5" s="184">
        <f>SUM(E3:E4)</f>
        <v>17097215.849189915</v>
      </c>
    </row>
    <row r="6" spans="1:5" x14ac:dyDescent="0.25">
      <c r="A6" s="183" t="s">
        <v>569</v>
      </c>
      <c r="B6" s="183"/>
      <c r="C6" s="183"/>
      <c r="D6" s="187">
        <v>2.4E-2</v>
      </c>
      <c r="E6" s="187">
        <v>2.4E-2</v>
      </c>
    </row>
    <row r="7" spans="1:5" x14ac:dyDescent="0.25">
      <c r="A7" s="183" t="s">
        <v>570</v>
      </c>
      <c r="B7" s="183"/>
      <c r="C7" s="183"/>
      <c r="D7" s="185">
        <v>17507549.029570471</v>
      </c>
      <c r="E7" s="185">
        <f>E5*(1+E6)</f>
        <v>17507549.029570471</v>
      </c>
    </row>
    <row r="8" spans="1:5" s="183" customFormat="1" x14ac:dyDescent="0.25">
      <c r="A8" s="183" t="s">
        <v>572</v>
      </c>
      <c r="D8" s="186">
        <v>2.1999999999999999E-2</v>
      </c>
      <c r="E8" s="186">
        <v>2.1999999999999999E-2</v>
      </c>
    </row>
    <row r="9" spans="1:5" s="183" customFormat="1" x14ac:dyDescent="0.25">
      <c r="A9" s="183" t="s">
        <v>573</v>
      </c>
      <c r="D9" s="182">
        <v>26539464.465288699</v>
      </c>
      <c r="E9" s="182">
        <f>E7*(1+E8)</f>
        <v>17892715.108221021</v>
      </c>
    </row>
    <row r="10" spans="1:5" x14ac:dyDescent="0.25">
      <c r="A10" s="183" t="s">
        <v>571</v>
      </c>
      <c r="B10" s="183"/>
      <c r="C10" s="183"/>
      <c r="D10" s="188">
        <v>8460615.809263831</v>
      </c>
      <c r="E10" s="188">
        <v>8460615.809263831</v>
      </c>
    </row>
    <row r="11" spans="1:5" ht="15.75" thickBot="1" x14ac:dyDescent="0.3">
      <c r="A11" s="183" t="s">
        <v>574</v>
      </c>
      <c r="B11" s="183"/>
      <c r="C11" s="183"/>
      <c r="D11" s="189">
        <v>26539464.465288699</v>
      </c>
      <c r="E11" s="181">
        <f>SUM(E9:E10)</f>
        <v>26353330.91748485</v>
      </c>
    </row>
    <row r="12" spans="1:5" ht="15.75" thickTop="1" x14ac:dyDescent="0.25"/>
    <row r="14" spans="1:5" x14ac:dyDescent="0.25">
      <c r="A14" t="s">
        <v>577</v>
      </c>
    </row>
  </sheetData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F4D44-38C4-411F-80D5-AD886C5FB8A0}">
  <dimension ref="A1"/>
  <sheetViews>
    <sheetView workbookViewId="0">
      <selection activeCell="M19" sqref="M19"/>
    </sheetView>
  </sheetViews>
  <sheetFormatPr defaultRowHeight="15" x14ac:dyDescent="0.25"/>
  <sheetData/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31F4-254F-494B-AC8F-5FB15C86153C}">
  <sheetPr codeName="Sheet1"/>
  <dimension ref="A1:G23"/>
  <sheetViews>
    <sheetView showGridLines="0" workbookViewId="0">
      <selection activeCell="G14" sqref="G14"/>
    </sheetView>
  </sheetViews>
  <sheetFormatPr defaultRowHeight="15" x14ac:dyDescent="0.25"/>
  <cols>
    <col min="1" max="1" width="40.42578125" customWidth="1"/>
    <col min="2" max="2" width="20.140625" bestFit="1" customWidth="1"/>
    <col min="3" max="6" width="15.7109375" style="12" customWidth="1"/>
    <col min="7" max="7" width="72.7109375" bestFit="1" customWidth="1"/>
  </cols>
  <sheetData>
    <row r="1" spans="1:7" ht="21" x14ac:dyDescent="0.35">
      <c r="A1" s="8" t="s">
        <v>31</v>
      </c>
      <c r="B1" s="8"/>
    </row>
    <row r="2" spans="1:7" x14ac:dyDescent="0.25">
      <c r="C2" s="12" t="s">
        <v>99</v>
      </c>
      <c r="D2" s="12" t="s">
        <v>98</v>
      </c>
      <c r="E2" s="12" t="s">
        <v>98</v>
      </c>
      <c r="F2" s="12" t="s">
        <v>98</v>
      </c>
    </row>
    <row r="3" spans="1:7" x14ac:dyDescent="0.25">
      <c r="A3" s="33"/>
      <c r="B3" s="34" t="s">
        <v>100</v>
      </c>
      <c r="C3" s="35" t="s">
        <v>32</v>
      </c>
      <c r="D3" s="35" t="s">
        <v>12</v>
      </c>
      <c r="E3" s="35" t="s">
        <v>32</v>
      </c>
      <c r="F3" s="35" t="s">
        <v>33</v>
      </c>
      <c r="G3" s="7" t="s">
        <v>13</v>
      </c>
    </row>
    <row r="4" spans="1:7" x14ac:dyDescent="0.25">
      <c r="A4" s="33" t="s">
        <v>402</v>
      </c>
      <c r="B4" s="33" t="s">
        <v>399</v>
      </c>
      <c r="C4" s="47">
        <f>'1. CF Allocations'!B18</f>
        <v>273051243.93485779</v>
      </c>
      <c r="D4" s="47">
        <f>SUM(Budget!C9:E9)</f>
        <v>249011225.92250073</v>
      </c>
      <c r="E4" s="48">
        <f>'1. CF Allocations'!E18</f>
        <v>271498583.6153816</v>
      </c>
      <c r="F4" s="47">
        <f>E4-D4</f>
        <v>22487357.692880869</v>
      </c>
    </row>
    <row r="5" spans="1:7" x14ac:dyDescent="0.25">
      <c r="A5" s="33" t="s">
        <v>11</v>
      </c>
      <c r="B5" s="33" t="s">
        <v>342</v>
      </c>
      <c r="C5" s="48">
        <f>'2. C191000|A70950'!F9</f>
        <v>17089730.556498721</v>
      </c>
      <c r="D5" s="47">
        <f>SUM(Budget!C11:E11)</f>
        <v>22048681.133558691</v>
      </c>
      <c r="E5" s="48">
        <f>SUM('2. C191000|A70950'!C9:E9)</f>
        <v>15716694.446288986</v>
      </c>
      <c r="F5" s="47">
        <f>E5-D5</f>
        <v>-6331986.6872697044</v>
      </c>
    </row>
    <row r="6" spans="1:7" x14ac:dyDescent="0.25">
      <c r="A6" s="37" t="s">
        <v>341</v>
      </c>
      <c r="B6" s="33"/>
      <c r="C6" s="48"/>
      <c r="D6" s="47"/>
      <c r="E6" s="48"/>
      <c r="F6" s="47"/>
    </row>
    <row r="7" spans="1:7" x14ac:dyDescent="0.25">
      <c r="A7" s="39" t="s">
        <v>348</v>
      </c>
      <c r="B7" s="33" t="s">
        <v>400</v>
      </c>
      <c r="C7" s="48">
        <f>'3. C100317,NoCC|Var1'!$C$14</f>
        <v>603528.32999999996</v>
      </c>
      <c r="D7" s="47"/>
      <c r="E7" s="48">
        <f>'3. C100317,NoCC|Var1'!$F$14</f>
        <v>-111967.04000000002</v>
      </c>
      <c r="F7" s="47">
        <f t="shared" ref="F7:F13" si="0">E7-D7</f>
        <v>-111967.04000000002</v>
      </c>
    </row>
    <row r="8" spans="1:7" x14ac:dyDescent="0.25">
      <c r="A8" s="39" t="s">
        <v>349</v>
      </c>
      <c r="B8" s="33" t="s">
        <v>400</v>
      </c>
      <c r="C8" s="48">
        <f>'3. C100317,NoCC|Var1'!$C$19</f>
        <v>5195878.0999999996</v>
      </c>
      <c r="D8" s="47"/>
      <c r="E8" s="48">
        <f>'3. C100317,NoCC|Var1'!$F$19</f>
        <v>4429131.1000000006</v>
      </c>
      <c r="F8" s="47">
        <f t="shared" si="0"/>
        <v>4429131.1000000006</v>
      </c>
    </row>
    <row r="9" spans="1:7" x14ac:dyDescent="0.25">
      <c r="A9" s="39" t="s">
        <v>347</v>
      </c>
      <c r="B9" s="33" t="s">
        <v>400</v>
      </c>
      <c r="C9" s="48">
        <f>'3. C100317,NoCC|Var1'!$C$31</f>
        <v>65279738.923333347</v>
      </c>
      <c r="D9" s="47">
        <v>67477584</v>
      </c>
      <c r="E9" s="48">
        <f>'3. C100317,NoCC|Var1'!$F$31</f>
        <v>63928083.923333332</v>
      </c>
      <c r="F9" s="47">
        <f t="shared" si="0"/>
        <v>-3549500.0766666681</v>
      </c>
    </row>
    <row r="10" spans="1:7" x14ac:dyDescent="0.25">
      <c r="A10" s="39" t="s">
        <v>350</v>
      </c>
      <c r="B10" s="33" t="s">
        <v>400</v>
      </c>
      <c r="C10" s="48">
        <f>'3. C100317,NoCC|Var1'!$C$73</f>
        <v>27445891.274696168</v>
      </c>
      <c r="D10" s="47">
        <v>33123369.500178836</v>
      </c>
      <c r="E10" s="48">
        <f>'3. C100317,NoCC|Var1'!$F$73</f>
        <v>27271138.193576615</v>
      </c>
      <c r="F10" s="47">
        <f t="shared" si="0"/>
        <v>-5852231.306602221</v>
      </c>
    </row>
    <row r="11" spans="1:7" x14ac:dyDescent="0.25">
      <c r="A11" s="38" t="s">
        <v>35</v>
      </c>
      <c r="B11" s="33" t="s">
        <v>401</v>
      </c>
      <c r="C11" s="48">
        <f>'4. 2+10'!$F$10</f>
        <v>71513564.423079997</v>
      </c>
      <c r="D11" s="47">
        <f>SUM(Budget!C10:E10)</f>
        <v>44769431.709899999</v>
      </c>
      <c r="E11" s="48">
        <f>'4. 2+10'!C10+'4. 2+10'!D10+'4. 2+10'!E10</f>
        <v>70171375.021830007</v>
      </c>
      <c r="F11" s="47">
        <f t="shared" si="0"/>
        <v>25401943.311930008</v>
      </c>
    </row>
    <row r="12" spans="1:7" x14ac:dyDescent="0.25">
      <c r="A12" s="38" t="s">
        <v>118</v>
      </c>
      <c r="B12" s="33" t="s">
        <v>344</v>
      </c>
      <c r="C12" s="48">
        <f>'5. A02000|STIP_SBC'!$F$18</f>
        <v>62298874.622889996</v>
      </c>
      <c r="D12" s="47">
        <v>67283587.299999997</v>
      </c>
      <c r="E12" s="48">
        <f>'5. A02000|STIP_SBC'!D18</f>
        <v>60714164.991599992</v>
      </c>
      <c r="F12" s="47">
        <f t="shared" si="0"/>
        <v>-6569422.3084000051</v>
      </c>
      <c r="G12" t="s">
        <v>116</v>
      </c>
    </row>
    <row r="13" spans="1:7" x14ac:dyDescent="0.25">
      <c r="A13" s="36" t="s">
        <v>351</v>
      </c>
      <c r="B13" s="33" t="s">
        <v>343</v>
      </c>
      <c r="C13" s="48">
        <f>'6. A01100|Var_Piv'!M31</f>
        <v>3901679.0162953781</v>
      </c>
      <c r="D13" s="47">
        <f>SUM(Budget!C13:E19)-SUM(D4:D12)</f>
        <v>4977069.3104864955</v>
      </c>
      <c r="E13" s="48">
        <f>'6. A01100|Var_Piv'!J31</f>
        <v>3465715.5463692863</v>
      </c>
      <c r="F13" s="47">
        <f t="shared" si="0"/>
        <v>-1511353.7641172092</v>
      </c>
    </row>
    <row r="14" spans="1:7" x14ac:dyDescent="0.25">
      <c r="A14" s="31" t="s">
        <v>24</v>
      </c>
      <c r="B14" s="31"/>
      <c r="C14" s="49">
        <f>SUM(C4:C13)</f>
        <v>526380129.18165141</v>
      </c>
      <c r="D14" s="49">
        <f>SUM(D4:D13)</f>
        <v>488690948.87662476</v>
      </c>
      <c r="E14" s="49">
        <f>SUM(E4:E13)</f>
        <v>517082919.7983799</v>
      </c>
      <c r="F14" s="49">
        <f>SUM(F4:F13)</f>
        <v>28391970.921755068</v>
      </c>
      <c r="G14" s="13"/>
    </row>
    <row r="15" spans="1:7" x14ac:dyDescent="0.25">
      <c r="A15" s="33" t="s">
        <v>42</v>
      </c>
      <c r="B15" s="33" t="s">
        <v>400</v>
      </c>
      <c r="C15" s="47">
        <f>'3. C100317,NoCC|Var1'!C41</f>
        <v>-76312932.113333344</v>
      </c>
      <c r="D15" s="47">
        <f>SUM(Budget!C20:E27)</f>
        <v>-59492199.960000008</v>
      </c>
      <c r="E15" s="47">
        <f>'3. C100317,NoCC|Var1'!F41</f>
        <v>-75768299.840000004</v>
      </c>
      <c r="F15" s="47">
        <f>E15-D15</f>
        <v>-16276099.879999995</v>
      </c>
    </row>
    <row r="16" spans="1:7" x14ac:dyDescent="0.25">
      <c r="A16" s="33"/>
      <c r="B16" s="33"/>
      <c r="C16" s="47"/>
      <c r="D16" s="47"/>
      <c r="E16" s="47"/>
      <c r="F16" s="47"/>
    </row>
    <row r="17" spans="1:6" s="7" customFormat="1" ht="15.75" thickBot="1" x14ac:dyDescent="0.3">
      <c r="A17" s="40" t="s">
        <v>22</v>
      </c>
      <c r="B17" s="40"/>
      <c r="C17" s="50">
        <f>SUM(C14:C15)</f>
        <v>450067197.06831807</v>
      </c>
      <c r="D17" s="50">
        <f>SUM(D14:D15)</f>
        <v>429198748.91662478</v>
      </c>
      <c r="E17" s="50">
        <f>SUM(E14:E15)</f>
        <v>441314619.95837986</v>
      </c>
      <c r="F17" s="50">
        <f>E17-D17</f>
        <v>12115871.04175508</v>
      </c>
    </row>
    <row r="18" spans="1:6" ht="15.75" thickTop="1" x14ac:dyDescent="0.25"/>
    <row r="19" spans="1:6" x14ac:dyDescent="0.25">
      <c r="A19" s="80" t="s">
        <v>403</v>
      </c>
      <c r="E19" s="54"/>
    </row>
    <row r="20" spans="1:6" x14ac:dyDescent="0.25">
      <c r="A20" s="79" t="s">
        <v>375</v>
      </c>
      <c r="B20" s="81" t="s">
        <v>405</v>
      </c>
      <c r="C20" s="78"/>
      <c r="E20" s="54"/>
    </row>
    <row r="21" spans="1:6" x14ac:dyDescent="0.25">
      <c r="A21" s="79" t="s">
        <v>376</v>
      </c>
      <c r="B21" s="81" t="s">
        <v>404</v>
      </c>
    </row>
    <row r="22" spans="1:6" x14ac:dyDescent="0.25">
      <c r="A22" s="79" t="s">
        <v>268</v>
      </c>
      <c r="B22" s="81" t="s">
        <v>406</v>
      </c>
    </row>
    <row r="23" spans="1:6" x14ac:dyDescent="0.25">
      <c r="A23" s="79" t="s">
        <v>269</v>
      </c>
      <c r="B23" s="81" t="s">
        <v>406</v>
      </c>
    </row>
  </sheetData>
  <pageMargins left="0.7" right="0.7" top="0.75" bottom="0.75" header="0.3" footer="0.3"/>
  <pageSetup orientation="portrait" horizontalDpi="4294967293" r:id="rId1"/>
  <customProperties>
    <customPr name="EpmWorksheetKeyString_GUID" r:id="rId2"/>
  </customProperties>
  <ignoredErrors>
    <ignoredError sqref="E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0405-7FAD-47B2-94FC-BA07661AC82C}">
  <sheetPr codeName="Sheet2"/>
  <dimension ref="A1:E468"/>
  <sheetViews>
    <sheetView topLeftCell="A7" workbookViewId="0">
      <selection activeCell="B36" sqref="B36"/>
    </sheetView>
  </sheetViews>
  <sheetFormatPr defaultRowHeight="15" x14ac:dyDescent="0.25"/>
  <cols>
    <col min="1" max="1" width="27.140625" bestFit="1" customWidth="1"/>
    <col min="2" max="2" width="37.28515625" bestFit="1" customWidth="1"/>
    <col min="3" max="5" width="29.42578125" style="6" bestFit="1" customWidth="1"/>
  </cols>
  <sheetData>
    <row r="1" spans="1:5" x14ac:dyDescent="0.25">
      <c r="A1" s="1"/>
      <c r="B1" s="1"/>
      <c r="C1" s="2" t="s">
        <v>4</v>
      </c>
      <c r="D1" s="2" t="s">
        <v>5</v>
      </c>
      <c r="E1" s="2" t="s">
        <v>27</v>
      </c>
    </row>
    <row r="2" spans="1:5" x14ac:dyDescent="0.25">
      <c r="A2" s="1"/>
      <c r="B2" s="1"/>
      <c r="C2" s="2" t="s">
        <v>25</v>
      </c>
      <c r="D2" s="2" t="s">
        <v>25</v>
      </c>
      <c r="E2" s="2" t="s">
        <v>25</v>
      </c>
    </row>
    <row r="3" spans="1:5" x14ac:dyDescent="0.25">
      <c r="A3" s="1"/>
      <c r="B3" s="1"/>
      <c r="C3" s="2" t="s">
        <v>6</v>
      </c>
      <c r="D3" s="2" t="s">
        <v>6</v>
      </c>
      <c r="E3" s="2" t="s">
        <v>6</v>
      </c>
    </row>
    <row r="4" spans="1:5" x14ac:dyDescent="0.25">
      <c r="A4" s="1"/>
      <c r="B4" s="1"/>
      <c r="C4" s="2" t="s">
        <v>0</v>
      </c>
      <c r="D4" s="2" t="s">
        <v>0</v>
      </c>
      <c r="E4" s="2" t="s">
        <v>0</v>
      </c>
    </row>
    <row r="5" spans="1:5" x14ac:dyDescent="0.25">
      <c r="A5" s="1"/>
      <c r="B5" s="1"/>
      <c r="C5" s="2" t="s">
        <v>1</v>
      </c>
      <c r="D5" s="2" t="s">
        <v>1</v>
      </c>
      <c r="E5" s="2" t="s">
        <v>1</v>
      </c>
    </row>
    <row r="6" spans="1:5" x14ac:dyDescent="0.25">
      <c r="A6" s="1"/>
      <c r="B6" s="1"/>
      <c r="C6" s="2" t="s">
        <v>2</v>
      </c>
      <c r="D6" s="2" t="s">
        <v>2</v>
      </c>
      <c r="E6" s="2" t="s">
        <v>2</v>
      </c>
    </row>
    <row r="7" spans="1:5" x14ac:dyDescent="0.25">
      <c r="A7" s="1"/>
      <c r="B7" s="1"/>
      <c r="C7" s="2" t="s">
        <v>3</v>
      </c>
      <c r="D7" s="2" t="s">
        <v>3</v>
      </c>
      <c r="E7" s="2" t="s">
        <v>3</v>
      </c>
    </row>
    <row r="8" spans="1:5" x14ac:dyDescent="0.25">
      <c r="A8" s="1"/>
      <c r="B8" s="1"/>
      <c r="C8" s="2" t="s">
        <v>34</v>
      </c>
      <c r="D8" s="2" t="s">
        <v>34</v>
      </c>
      <c r="E8" s="2" t="s">
        <v>34</v>
      </c>
    </row>
    <row r="9" spans="1:5" x14ac:dyDescent="0.25">
      <c r="A9" s="2" t="s">
        <v>7</v>
      </c>
      <c r="B9" s="2" t="s">
        <v>9</v>
      </c>
      <c r="C9" s="10">
        <v>119069154.36601999</v>
      </c>
      <c r="D9" s="10">
        <v>129942071.55648074</v>
      </c>
      <c r="E9" s="10">
        <v>0</v>
      </c>
    </row>
    <row r="10" spans="1:5" x14ac:dyDescent="0.25">
      <c r="A10" s="2" t="s">
        <v>7</v>
      </c>
      <c r="B10" s="2" t="s">
        <v>26</v>
      </c>
      <c r="C10" s="10">
        <v>21306779.524390001</v>
      </c>
      <c r="D10" s="10">
        <v>23462652.185509998</v>
      </c>
      <c r="E10" s="10">
        <v>0</v>
      </c>
    </row>
    <row r="11" spans="1:5" x14ac:dyDescent="0.25">
      <c r="A11" s="2" t="s">
        <v>7</v>
      </c>
      <c r="B11" s="2" t="s">
        <v>10</v>
      </c>
      <c r="C11" s="10">
        <v>0</v>
      </c>
      <c r="D11" s="10">
        <v>22048681.133558691</v>
      </c>
      <c r="E11" s="10">
        <v>0</v>
      </c>
    </row>
    <row r="12" spans="1:5" x14ac:dyDescent="0.25">
      <c r="A12" s="2" t="s">
        <v>7</v>
      </c>
      <c r="B12" s="2" t="s">
        <v>8</v>
      </c>
      <c r="C12" s="10">
        <v>0</v>
      </c>
      <c r="D12" s="10">
        <v>0</v>
      </c>
      <c r="E12" s="10">
        <v>-124614432.73632</v>
      </c>
    </row>
    <row r="13" spans="1:5" x14ac:dyDescent="0.25">
      <c r="A13" s="2" t="s">
        <v>7</v>
      </c>
      <c r="B13" s="2" t="s">
        <v>23</v>
      </c>
      <c r="C13" s="10">
        <v>140375933.89041001</v>
      </c>
      <c r="D13" s="10">
        <v>180351577.67554945</v>
      </c>
      <c r="E13" s="10">
        <v>100679849.95546538</v>
      </c>
    </row>
    <row r="14" spans="1:5" x14ac:dyDescent="0.25">
      <c r="A14" s="2" t="s">
        <v>37</v>
      </c>
      <c r="B14" s="2" t="s">
        <v>28</v>
      </c>
      <c r="C14" s="10">
        <v>0</v>
      </c>
      <c r="D14" s="10">
        <v>2613511.9500000002</v>
      </c>
      <c r="E14" s="10">
        <v>0</v>
      </c>
    </row>
    <row r="15" spans="1:5" x14ac:dyDescent="0.25">
      <c r="A15" s="2" t="s">
        <v>37</v>
      </c>
      <c r="B15" s="2" t="s">
        <v>29</v>
      </c>
      <c r="C15" s="10">
        <v>2500</v>
      </c>
      <c r="D15" s="10">
        <v>34248070.283999994</v>
      </c>
      <c r="E15" s="10">
        <v>0</v>
      </c>
    </row>
    <row r="16" spans="1:5" x14ac:dyDescent="0.25">
      <c r="A16" s="2" t="s">
        <v>37</v>
      </c>
      <c r="B16" s="2" t="s">
        <v>38</v>
      </c>
      <c r="C16" s="10">
        <v>0</v>
      </c>
      <c r="D16" s="10">
        <v>11764218.029999999</v>
      </c>
      <c r="E16" s="10">
        <v>0</v>
      </c>
    </row>
    <row r="17" spans="1:5" x14ac:dyDescent="0.25">
      <c r="A17" s="2" t="s">
        <v>37</v>
      </c>
      <c r="B17" s="2" t="s">
        <v>41</v>
      </c>
      <c r="C17" s="10">
        <v>0</v>
      </c>
      <c r="D17" s="10">
        <v>3568230.3096000003</v>
      </c>
      <c r="E17" s="10">
        <v>0</v>
      </c>
    </row>
    <row r="18" spans="1:5" x14ac:dyDescent="0.25">
      <c r="A18" s="2" t="s">
        <v>37</v>
      </c>
      <c r="B18" s="2" t="s">
        <v>39</v>
      </c>
      <c r="C18" s="10">
        <v>0</v>
      </c>
      <c r="D18" s="10">
        <v>19797964.092</v>
      </c>
      <c r="E18" s="10">
        <v>0</v>
      </c>
    </row>
    <row r="19" spans="1:5" x14ac:dyDescent="0.25">
      <c r="A19" s="2" t="s">
        <v>37</v>
      </c>
      <c r="B19" s="2" t="s">
        <v>43</v>
      </c>
      <c r="C19" s="10">
        <v>0</v>
      </c>
      <c r="D19" s="10">
        <v>-4710907.3103999998</v>
      </c>
      <c r="E19" s="10">
        <v>0</v>
      </c>
    </row>
    <row r="20" spans="1:5" x14ac:dyDescent="0.25">
      <c r="A20" s="2" t="s">
        <v>7</v>
      </c>
      <c r="B20" s="2" t="s">
        <v>14</v>
      </c>
      <c r="C20" s="10">
        <v>0</v>
      </c>
      <c r="D20" s="10">
        <v>0</v>
      </c>
      <c r="E20" s="10">
        <v>46039784.039999999</v>
      </c>
    </row>
    <row r="21" spans="1:5" x14ac:dyDescent="0.25">
      <c r="A21" s="2" t="s">
        <v>7</v>
      </c>
      <c r="B21" s="2" t="s">
        <v>15</v>
      </c>
      <c r="C21" s="10">
        <v>0</v>
      </c>
      <c r="D21" s="10">
        <v>0</v>
      </c>
      <c r="E21" s="10">
        <v>2213400</v>
      </c>
    </row>
    <row r="22" spans="1:5" x14ac:dyDescent="0.25">
      <c r="A22" s="2" t="s">
        <v>7</v>
      </c>
      <c r="B22" s="2" t="s">
        <v>16</v>
      </c>
      <c r="C22" s="10">
        <v>0</v>
      </c>
      <c r="D22" s="10">
        <v>0</v>
      </c>
      <c r="E22" s="10">
        <v>4333608</v>
      </c>
    </row>
    <row r="23" spans="1:5" x14ac:dyDescent="0.25">
      <c r="A23" s="2" t="s">
        <v>7</v>
      </c>
      <c r="B23" s="2" t="s">
        <v>17</v>
      </c>
      <c r="C23" s="10">
        <v>0</v>
      </c>
      <c r="D23" s="10">
        <v>0</v>
      </c>
      <c r="E23" s="10">
        <v>18327012</v>
      </c>
    </row>
    <row r="24" spans="1:5" x14ac:dyDescent="0.25">
      <c r="A24" s="2" t="s">
        <v>7</v>
      </c>
      <c r="B24" s="2" t="s">
        <v>18</v>
      </c>
      <c r="C24" s="10">
        <v>0</v>
      </c>
      <c r="D24" s="10">
        <v>0</v>
      </c>
      <c r="E24" s="10">
        <v>671304</v>
      </c>
    </row>
    <row r="25" spans="1:5" x14ac:dyDescent="0.25">
      <c r="A25" s="2" t="s">
        <v>7</v>
      </c>
      <c r="B25" s="2" t="s">
        <v>19</v>
      </c>
      <c r="C25" s="10">
        <v>0</v>
      </c>
      <c r="D25" s="10">
        <v>0</v>
      </c>
      <c r="E25" s="10">
        <v>-26004</v>
      </c>
    </row>
    <row r="26" spans="1:5" x14ac:dyDescent="0.25">
      <c r="A26" s="2" t="s">
        <v>7</v>
      </c>
      <c r="B26" s="2" t="s">
        <v>20</v>
      </c>
      <c r="C26" s="10">
        <v>0</v>
      </c>
      <c r="D26" s="10">
        <v>0</v>
      </c>
      <c r="E26" s="10">
        <v>-129521400</v>
      </c>
    </row>
    <row r="27" spans="1:5" x14ac:dyDescent="0.25">
      <c r="A27" s="2" t="s">
        <v>7</v>
      </c>
      <c r="B27" s="2" t="s">
        <v>21</v>
      </c>
      <c r="C27" s="10">
        <v>0</v>
      </c>
      <c r="D27" s="10">
        <v>0</v>
      </c>
      <c r="E27" s="10">
        <v>-1529904</v>
      </c>
    </row>
    <row r="28" spans="1:5" x14ac:dyDescent="0.25">
      <c r="C28"/>
      <c r="D28"/>
      <c r="E28"/>
    </row>
    <row r="29" spans="1:5" x14ac:dyDescent="0.25">
      <c r="C29"/>
      <c r="D29"/>
      <c r="E29"/>
    </row>
    <row r="30" spans="1:5" x14ac:dyDescent="0.25">
      <c r="C30"/>
      <c r="D30"/>
      <c r="E30"/>
    </row>
    <row r="31" spans="1:5" x14ac:dyDescent="0.25">
      <c r="C31"/>
      <c r="D31"/>
      <c r="E31"/>
    </row>
    <row r="32" spans="1:5" x14ac:dyDescent="0.25">
      <c r="C32"/>
      <c r="D32"/>
      <c r="E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</sheetData>
  <pageMargins left="0.7" right="0.7" top="0.75" bottom="0.75" header="0.3" footer="0.3"/>
  <pageSetup orientation="portrait" horizontalDpi="4294967293" verticalDpi="0" r:id="rId1"/>
  <customProperties>
    <customPr name="CellIDs" r:id="rId2"/>
    <customPr name="ConnName" r:id="rId3"/>
    <customPr name="ConnPOV" r:id="rId4"/>
    <customPr name="EpmWorksheetKeyString_GUID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6A12D-E426-4B75-ACD9-02C1AA691B2A}">
  <dimension ref="A1:K75"/>
  <sheetViews>
    <sheetView topLeftCell="A27" zoomScale="90" zoomScaleNormal="90" workbookViewId="0">
      <selection activeCell="F73" sqref="A43:F73"/>
    </sheetView>
  </sheetViews>
  <sheetFormatPr defaultRowHeight="15" x14ac:dyDescent="0.25"/>
  <cols>
    <col min="1" max="1" width="37.140625" bestFit="1" customWidth="1"/>
    <col min="2" max="2" width="50" bestFit="1" customWidth="1"/>
    <col min="3" max="6" width="18.42578125" style="6" bestFit="1" customWidth="1"/>
    <col min="8" max="8" width="10.42578125" bestFit="1" customWidth="1"/>
    <col min="9" max="9" width="12.28515625" bestFit="1" customWidth="1"/>
    <col min="10" max="11" width="15" bestFit="1" customWidth="1"/>
  </cols>
  <sheetData>
    <row r="1" spans="1:11" x14ac:dyDescent="0.25">
      <c r="A1" s="26"/>
      <c r="B1" s="26"/>
      <c r="C1" s="4" t="s">
        <v>45</v>
      </c>
      <c r="D1" s="4" t="s">
        <v>4</v>
      </c>
      <c r="E1" s="4" t="s">
        <v>5</v>
      </c>
      <c r="F1" s="4" t="s">
        <v>27</v>
      </c>
    </row>
    <row r="2" spans="1:11" x14ac:dyDescent="0.25">
      <c r="A2" s="26"/>
      <c r="B2" s="26"/>
      <c r="C2" s="4" t="s">
        <v>25</v>
      </c>
      <c r="D2" s="4" t="s">
        <v>25</v>
      </c>
      <c r="E2" s="4" t="s">
        <v>25</v>
      </c>
      <c r="F2" s="4" t="s">
        <v>25</v>
      </c>
    </row>
    <row r="3" spans="1:11" x14ac:dyDescent="0.25">
      <c r="A3" s="26"/>
      <c r="B3" s="26"/>
      <c r="C3" s="4" t="s">
        <v>36</v>
      </c>
      <c r="D3" s="4" t="s">
        <v>36</v>
      </c>
      <c r="E3" s="4" t="s">
        <v>36</v>
      </c>
      <c r="F3" s="4" t="s">
        <v>36</v>
      </c>
    </row>
    <row r="4" spans="1:11" x14ac:dyDescent="0.25">
      <c r="A4" s="26"/>
      <c r="B4" s="26"/>
      <c r="C4" s="4" t="s">
        <v>44</v>
      </c>
      <c r="D4" s="4" t="s">
        <v>44</v>
      </c>
      <c r="E4" s="4" t="s">
        <v>44</v>
      </c>
      <c r="F4" s="4" t="s">
        <v>44</v>
      </c>
    </row>
    <row r="5" spans="1:11" x14ac:dyDescent="0.25">
      <c r="A5" s="26"/>
      <c r="B5" s="26"/>
      <c r="C5" s="4" t="s">
        <v>1</v>
      </c>
      <c r="D5" s="4" t="s">
        <v>1</v>
      </c>
      <c r="E5" s="4" t="s">
        <v>1</v>
      </c>
      <c r="F5" s="4" t="s">
        <v>1</v>
      </c>
    </row>
    <row r="6" spans="1:11" x14ac:dyDescent="0.25">
      <c r="A6" s="26"/>
      <c r="B6" s="26"/>
      <c r="C6" s="4" t="s">
        <v>2</v>
      </c>
      <c r="D6" s="4" t="s">
        <v>2</v>
      </c>
      <c r="E6" s="4" t="s">
        <v>2</v>
      </c>
      <c r="F6" s="4" t="s">
        <v>2</v>
      </c>
    </row>
    <row r="7" spans="1:11" x14ac:dyDescent="0.25">
      <c r="A7" s="26"/>
      <c r="B7" s="26"/>
      <c r="C7" s="4" t="s">
        <v>3</v>
      </c>
      <c r="D7" s="4" t="s">
        <v>3</v>
      </c>
      <c r="E7" s="4" t="s">
        <v>3</v>
      </c>
      <c r="F7" s="4" t="s">
        <v>3</v>
      </c>
    </row>
    <row r="8" spans="1:11" x14ac:dyDescent="0.25">
      <c r="A8" s="26"/>
      <c r="B8" s="26"/>
      <c r="C8" s="4" t="s">
        <v>34</v>
      </c>
      <c r="D8" s="4" t="s">
        <v>34</v>
      </c>
      <c r="E8" s="4" t="s">
        <v>34</v>
      </c>
      <c r="F8" s="4" t="s">
        <v>34</v>
      </c>
      <c r="I8" s="43" t="s">
        <v>352</v>
      </c>
    </row>
    <row r="9" spans="1:11" x14ac:dyDescent="0.25">
      <c r="A9" s="25"/>
      <c r="B9" s="25"/>
      <c r="C9" s="27"/>
      <c r="D9" s="27"/>
      <c r="E9" s="27"/>
      <c r="F9" s="27"/>
    </row>
    <row r="10" spans="1:11" x14ac:dyDescent="0.25">
      <c r="A10" s="28" t="s">
        <v>294</v>
      </c>
      <c r="B10" s="25"/>
      <c r="C10" s="27"/>
      <c r="D10" s="27"/>
      <c r="E10" s="27"/>
      <c r="F10" s="27"/>
      <c r="J10" t="s">
        <v>98</v>
      </c>
      <c r="K10" t="s">
        <v>99</v>
      </c>
    </row>
    <row r="11" spans="1:11" x14ac:dyDescent="0.25">
      <c r="A11" s="2" t="s">
        <v>97</v>
      </c>
      <c r="B11" s="2" t="s">
        <v>295</v>
      </c>
      <c r="C11" s="5">
        <v>-1.5400000000081491</v>
      </c>
      <c r="D11" s="5">
        <v>0</v>
      </c>
      <c r="E11" s="5">
        <v>-1.5400000000081491</v>
      </c>
      <c r="F11" s="5">
        <v>0</v>
      </c>
      <c r="I11" t="s">
        <v>294</v>
      </c>
      <c r="J11" s="6">
        <f>F14</f>
        <v>-111967.04000000002</v>
      </c>
      <c r="K11" s="6">
        <f>C14</f>
        <v>603528.32999999996</v>
      </c>
    </row>
    <row r="12" spans="1:11" x14ac:dyDescent="0.25">
      <c r="A12" s="2" t="s">
        <v>97</v>
      </c>
      <c r="B12" s="2" t="s">
        <v>28</v>
      </c>
      <c r="C12" s="5">
        <v>-13405.3</v>
      </c>
      <c r="D12" s="5">
        <v>0</v>
      </c>
      <c r="E12" s="5">
        <v>-13405.3</v>
      </c>
      <c r="F12" s="5">
        <v>0</v>
      </c>
      <c r="I12" t="s">
        <v>296</v>
      </c>
      <c r="J12" s="6">
        <f>$F$19</f>
        <v>4429131.1000000006</v>
      </c>
      <c r="K12" s="6">
        <f>$C$19</f>
        <v>5195878.0999999996</v>
      </c>
    </row>
    <row r="13" spans="1:11" x14ac:dyDescent="0.25">
      <c r="A13" s="2" t="s">
        <v>97</v>
      </c>
      <c r="B13" s="2" t="s">
        <v>29</v>
      </c>
      <c r="C13" s="5">
        <v>616935.16999999993</v>
      </c>
      <c r="D13" s="5">
        <v>0</v>
      </c>
      <c r="E13" s="5">
        <v>-98560.200000000012</v>
      </c>
      <c r="F13" s="5">
        <v>0</v>
      </c>
      <c r="I13" t="s">
        <v>297</v>
      </c>
      <c r="J13" s="6">
        <f>$F$31</f>
        <v>63928083.923333332</v>
      </c>
      <c r="K13" s="6">
        <f>$C$31</f>
        <v>65279738.923333347</v>
      </c>
    </row>
    <row r="14" spans="1:11" x14ac:dyDescent="0.25">
      <c r="A14" s="29"/>
      <c r="B14" s="29"/>
      <c r="C14" s="27">
        <f>SUM(C11:C13)</f>
        <v>603528.32999999996</v>
      </c>
      <c r="D14" s="27"/>
      <c r="E14" s="27"/>
      <c r="F14" s="27">
        <f>SUM(D11:F13)</f>
        <v>-111967.04000000002</v>
      </c>
      <c r="I14" s="19" t="s">
        <v>308</v>
      </c>
      <c r="J14" s="51">
        <f>$F$41</f>
        <v>-75768299.840000004</v>
      </c>
      <c r="K14" s="51">
        <f>$C$41</f>
        <v>-76312932.113333344</v>
      </c>
    </row>
    <row r="15" spans="1:11" x14ac:dyDescent="0.25">
      <c r="A15" s="30" t="s">
        <v>296</v>
      </c>
      <c r="B15" s="29"/>
      <c r="C15" s="27"/>
      <c r="D15" s="27"/>
      <c r="E15" s="27"/>
      <c r="F15" s="27"/>
      <c r="I15" t="s">
        <v>309</v>
      </c>
      <c r="J15" s="6">
        <f>$F$73</f>
        <v>27271138.193576615</v>
      </c>
      <c r="K15" s="6">
        <f>$C$73</f>
        <v>27445891.274696168</v>
      </c>
    </row>
    <row r="16" spans="1:11" x14ac:dyDescent="0.25">
      <c r="A16" s="2" t="s">
        <v>97</v>
      </c>
      <c r="B16" s="2" t="s">
        <v>38</v>
      </c>
      <c r="C16" s="5">
        <v>2788045.4400000004</v>
      </c>
      <c r="D16" s="5">
        <v>0</v>
      </c>
      <c r="E16" s="5">
        <v>1920668.54</v>
      </c>
      <c r="F16" s="5">
        <v>620655.90000000037</v>
      </c>
      <c r="J16" s="6">
        <f>SUM(J11:J15)</f>
        <v>19748086.336909946</v>
      </c>
      <c r="K16" s="6">
        <f>SUM(K11:K15)</f>
        <v>22212104.514696177</v>
      </c>
    </row>
    <row r="17" spans="1:10" x14ac:dyDescent="0.25">
      <c r="A17" s="2" t="s">
        <v>97</v>
      </c>
      <c r="B17" s="2" t="s">
        <v>41</v>
      </c>
      <c r="C17" s="5">
        <v>-2512818.9700000007</v>
      </c>
      <c r="D17" s="5">
        <v>0</v>
      </c>
      <c r="E17" s="5">
        <v>-2300043.6700000004</v>
      </c>
      <c r="F17" s="5">
        <v>-220930</v>
      </c>
    </row>
    <row r="18" spans="1:10" x14ac:dyDescent="0.25">
      <c r="A18" s="2" t="s">
        <v>97</v>
      </c>
      <c r="B18" s="2" t="s">
        <v>39</v>
      </c>
      <c r="C18" s="5">
        <v>4920651.63</v>
      </c>
      <c r="D18" s="5">
        <v>0</v>
      </c>
      <c r="E18" s="5">
        <v>3836842.0300000003</v>
      </c>
      <c r="F18" s="5">
        <v>571938.30000000005</v>
      </c>
    </row>
    <row r="19" spans="1:10" x14ac:dyDescent="0.25">
      <c r="A19" s="29"/>
      <c r="B19" s="29"/>
      <c r="C19" s="27">
        <f>SUM(C16:C18)</f>
        <v>5195878.0999999996</v>
      </c>
      <c r="D19" s="27"/>
      <c r="E19" s="27"/>
      <c r="F19" s="27">
        <f>SUM(D16:F18)</f>
        <v>4429131.1000000006</v>
      </c>
    </row>
    <row r="20" spans="1:10" x14ac:dyDescent="0.25">
      <c r="A20" s="30" t="s">
        <v>297</v>
      </c>
      <c r="B20" s="29"/>
      <c r="C20" s="27"/>
      <c r="D20" s="27"/>
      <c r="E20" s="27"/>
      <c r="F20" s="27"/>
      <c r="I20" s="84"/>
      <c r="J20" t="s">
        <v>407</v>
      </c>
    </row>
    <row r="21" spans="1:10" x14ac:dyDescent="0.25">
      <c r="A21" s="85" t="s">
        <v>97</v>
      </c>
      <c r="B21" s="85" t="s">
        <v>298</v>
      </c>
      <c r="C21" s="5">
        <v>60259187.090000004</v>
      </c>
      <c r="D21" s="5">
        <v>0</v>
      </c>
      <c r="E21" s="86">
        <v>59080343.079999998</v>
      </c>
      <c r="F21" s="5">
        <v>0.01</v>
      </c>
      <c r="I21" s="87"/>
      <c r="J21" t="s">
        <v>408</v>
      </c>
    </row>
    <row r="22" spans="1:10" x14ac:dyDescent="0.25">
      <c r="A22" s="82" t="s">
        <v>97</v>
      </c>
      <c r="B22" s="82" t="s">
        <v>299</v>
      </c>
      <c r="C22" s="5">
        <v>1211900.676666667</v>
      </c>
      <c r="D22" s="5">
        <v>0</v>
      </c>
      <c r="E22" s="83">
        <v>1211900.666666667</v>
      </c>
      <c r="F22" s="5">
        <v>0.01</v>
      </c>
    </row>
    <row r="23" spans="1:10" x14ac:dyDescent="0.25">
      <c r="A23" s="2" t="s">
        <v>97</v>
      </c>
      <c r="B23" s="2" t="s">
        <v>300</v>
      </c>
      <c r="C23" s="5">
        <v>1882603.966666667</v>
      </c>
      <c r="D23" s="5">
        <v>0</v>
      </c>
      <c r="E23" s="5">
        <v>1755603.956666667</v>
      </c>
      <c r="F23" s="5">
        <v>0.01</v>
      </c>
    </row>
    <row r="24" spans="1:10" x14ac:dyDescent="0.25">
      <c r="A24" s="2" t="s">
        <v>97</v>
      </c>
      <c r="B24" s="2" t="s">
        <v>301</v>
      </c>
      <c r="C24" s="5">
        <v>0.1</v>
      </c>
      <c r="D24" s="5">
        <v>0</v>
      </c>
      <c r="E24" s="5">
        <v>0</v>
      </c>
      <c r="F24" s="5">
        <v>0.1</v>
      </c>
    </row>
    <row r="25" spans="1:10" x14ac:dyDescent="0.25">
      <c r="A25" s="2" t="s">
        <v>97</v>
      </c>
      <c r="B25" s="2" t="s">
        <v>302</v>
      </c>
      <c r="C25" s="5">
        <v>0.1</v>
      </c>
      <c r="D25" s="5">
        <v>0</v>
      </c>
      <c r="E25" s="5">
        <v>0</v>
      </c>
      <c r="F25" s="5">
        <v>0.1</v>
      </c>
    </row>
    <row r="26" spans="1:10" x14ac:dyDescent="0.25">
      <c r="A26" s="2" t="s">
        <v>97</v>
      </c>
      <c r="B26" s="2" t="s">
        <v>303</v>
      </c>
      <c r="C26" s="5">
        <v>0.1</v>
      </c>
      <c r="D26" s="5">
        <v>0</v>
      </c>
      <c r="E26" s="5">
        <v>0</v>
      </c>
      <c r="F26" s="5">
        <v>0.1</v>
      </c>
    </row>
    <row r="27" spans="1:10" x14ac:dyDescent="0.25">
      <c r="A27" s="2" t="s">
        <v>97</v>
      </c>
      <c r="B27" s="2" t="s">
        <v>304</v>
      </c>
      <c r="C27" s="5">
        <v>0.1</v>
      </c>
      <c r="D27" s="5">
        <v>0</v>
      </c>
      <c r="E27" s="5">
        <v>0</v>
      </c>
      <c r="F27" s="5">
        <v>0.1</v>
      </c>
    </row>
    <row r="28" spans="1:10" x14ac:dyDescent="0.25">
      <c r="A28" s="2" t="s">
        <v>97</v>
      </c>
      <c r="B28" s="2" t="s">
        <v>305</v>
      </c>
      <c r="C28" s="5">
        <v>17235.579999999991</v>
      </c>
      <c r="D28" s="5">
        <v>0</v>
      </c>
      <c r="E28" s="5">
        <v>17235.479999999992</v>
      </c>
      <c r="F28" s="5">
        <v>0.1</v>
      </c>
    </row>
    <row r="29" spans="1:10" x14ac:dyDescent="0.25">
      <c r="A29" s="2" t="s">
        <v>97</v>
      </c>
      <c r="B29" s="2" t="s">
        <v>306</v>
      </c>
      <c r="C29" s="5">
        <v>30000.19999999999</v>
      </c>
      <c r="D29" s="5">
        <v>0</v>
      </c>
      <c r="E29" s="5">
        <v>30000.099999999991</v>
      </c>
      <c r="F29" s="5">
        <v>0.1</v>
      </c>
    </row>
    <row r="30" spans="1:10" x14ac:dyDescent="0.25">
      <c r="A30" s="82" t="s">
        <v>97</v>
      </c>
      <c r="B30" s="82" t="s">
        <v>307</v>
      </c>
      <c r="C30" s="5">
        <v>1878811.01</v>
      </c>
      <c r="D30" s="5">
        <v>0</v>
      </c>
      <c r="E30" s="83">
        <v>1833000</v>
      </c>
      <c r="F30" s="5">
        <v>0.01</v>
      </c>
    </row>
    <row r="31" spans="1:10" x14ac:dyDescent="0.25">
      <c r="A31" s="29"/>
      <c r="B31" s="29"/>
      <c r="C31" s="27">
        <f>SUM(C21:C30)</f>
        <v>65279738.923333347</v>
      </c>
      <c r="D31" s="27"/>
      <c r="E31" s="27"/>
      <c r="F31" s="27">
        <f>SUM(D21:F30)</f>
        <v>63928083.923333332</v>
      </c>
    </row>
    <row r="32" spans="1:10" x14ac:dyDescent="0.25">
      <c r="A32" s="30" t="s">
        <v>308</v>
      </c>
      <c r="B32" s="29"/>
      <c r="C32" s="27"/>
      <c r="D32" s="27"/>
      <c r="E32" s="27"/>
      <c r="F32" s="27"/>
    </row>
    <row r="33" spans="1:8" x14ac:dyDescent="0.25">
      <c r="A33" s="82" t="s">
        <v>97</v>
      </c>
      <c r="B33" s="82" t="s">
        <v>14</v>
      </c>
      <c r="C33" s="5">
        <v>62544279.363333344</v>
      </c>
      <c r="D33" s="5">
        <v>0</v>
      </c>
      <c r="E33" s="83">
        <v>61872399.343333341</v>
      </c>
      <c r="F33" s="5">
        <v>0.01</v>
      </c>
    </row>
    <row r="34" spans="1:8" x14ac:dyDescent="0.25">
      <c r="A34" s="82" t="s">
        <v>97</v>
      </c>
      <c r="B34" s="82" t="s">
        <v>15</v>
      </c>
      <c r="C34" s="5">
        <v>2438499.353333333</v>
      </c>
      <c r="D34" s="5">
        <v>0</v>
      </c>
      <c r="E34" s="83">
        <v>2438499.3433333328</v>
      </c>
      <c r="F34" s="5">
        <v>0.01</v>
      </c>
    </row>
    <row r="35" spans="1:8" x14ac:dyDescent="0.25">
      <c r="A35" s="82" t="s">
        <v>97</v>
      </c>
      <c r="B35" s="82" t="s">
        <v>16</v>
      </c>
      <c r="C35" s="5">
        <v>4315114.0300000012</v>
      </c>
      <c r="D35" s="5">
        <v>0</v>
      </c>
      <c r="E35" s="83">
        <v>4251999.3433333337</v>
      </c>
      <c r="F35" s="5">
        <v>0.01</v>
      </c>
    </row>
    <row r="36" spans="1:8" x14ac:dyDescent="0.25">
      <c r="A36" s="82" t="s">
        <v>97</v>
      </c>
      <c r="B36" s="82" t="s">
        <v>17</v>
      </c>
      <c r="C36" s="5">
        <v>7842188.6966666663</v>
      </c>
      <c r="D36" s="5">
        <v>0</v>
      </c>
      <c r="E36" s="83">
        <v>7775000.6766666668</v>
      </c>
      <c r="F36" s="5">
        <v>0.01</v>
      </c>
    </row>
    <row r="37" spans="1:8" x14ac:dyDescent="0.25">
      <c r="A37" s="82" t="s">
        <v>97</v>
      </c>
      <c r="B37" s="82" t="s">
        <v>18</v>
      </c>
      <c r="C37" s="5">
        <v>252864.03000000006</v>
      </c>
      <c r="D37" s="5">
        <v>0</v>
      </c>
      <c r="E37" s="83">
        <v>254900.67666666672</v>
      </c>
      <c r="F37" s="5">
        <v>0.01</v>
      </c>
    </row>
    <row r="38" spans="1:8" x14ac:dyDescent="0.25">
      <c r="A38" s="82" t="s">
        <v>97</v>
      </c>
      <c r="B38" s="82" t="s">
        <v>19</v>
      </c>
      <c r="C38" s="5">
        <v>-946962.6366666666</v>
      </c>
      <c r="D38" s="5">
        <v>0</v>
      </c>
      <c r="E38" s="83">
        <v>-948999.32333333325</v>
      </c>
      <c r="F38" s="5">
        <v>0.01</v>
      </c>
      <c r="H38" s="13"/>
    </row>
    <row r="39" spans="1:8" x14ac:dyDescent="0.25">
      <c r="A39" s="82" t="s">
        <v>97</v>
      </c>
      <c r="B39" s="82" t="s">
        <v>20</v>
      </c>
      <c r="C39" s="5">
        <v>-151181415.63666669</v>
      </c>
      <c r="D39" s="5">
        <v>0</v>
      </c>
      <c r="E39" s="83">
        <v>-149834600.6566667</v>
      </c>
      <c r="F39" s="5">
        <v>0.01</v>
      </c>
    </row>
    <row r="40" spans="1:8" x14ac:dyDescent="0.25">
      <c r="A40" s="82" t="s">
        <v>97</v>
      </c>
      <c r="B40" s="82" t="s">
        <v>21</v>
      </c>
      <c r="C40" s="5">
        <v>-1577499.313333333</v>
      </c>
      <c r="D40" s="5">
        <v>0</v>
      </c>
      <c r="E40" s="83">
        <v>-1577499.323333333</v>
      </c>
      <c r="F40" s="5">
        <v>0.01</v>
      </c>
    </row>
    <row r="41" spans="1:8" x14ac:dyDescent="0.25">
      <c r="A41" s="25"/>
      <c r="B41" s="25"/>
      <c r="C41" s="27">
        <f>SUM(C33:C40)</f>
        <v>-76312932.113333344</v>
      </c>
      <c r="D41" s="27"/>
      <c r="E41" s="27"/>
      <c r="F41" s="27">
        <f>SUM(D33:F40)</f>
        <v>-75768299.840000004</v>
      </c>
    </row>
    <row r="42" spans="1:8" x14ac:dyDescent="0.25">
      <c r="A42" s="28" t="s">
        <v>309</v>
      </c>
      <c r="B42" s="25"/>
      <c r="C42" s="27"/>
      <c r="D42" s="27"/>
      <c r="E42" s="27"/>
      <c r="F42" s="27"/>
    </row>
    <row r="43" spans="1:8" x14ac:dyDescent="0.25">
      <c r="A43" s="2" t="s">
        <v>97</v>
      </c>
      <c r="B43" s="2" t="s">
        <v>310</v>
      </c>
      <c r="C43" s="5">
        <v>488475.52199699997</v>
      </c>
      <c r="D43" s="5">
        <v>162998.67396699998</v>
      </c>
      <c r="E43" s="5">
        <v>95626.52</v>
      </c>
      <c r="F43" s="5">
        <v>225875.92529000001</v>
      </c>
    </row>
    <row r="44" spans="1:8" x14ac:dyDescent="0.25">
      <c r="A44" s="2" t="s">
        <v>97</v>
      </c>
      <c r="B44" s="2" t="s">
        <v>311</v>
      </c>
      <c r="C44" s="5">
        <v>4794733.3119751401</v>
      </c>
      <c r="D44" s="5">
        <v>936523.50618610007</v>
      </c>
      <c r="E44" s="5">
        <v>2303068.61</v>
      </c>
      <c r="F44" s="5">
        <v>1533622.76805568</v>
      </c>
    </row>
    <row r="45" spans="1:8" x14ac:dyDescent="0.25">
      <c r="A45" s="2" t="s">
        <v>97</v>
      </c>
      <c r="B45" s="2" t="s">
        <v>312</v>
      </c>
      <c r="C45" s="5">
        <v>11089727.760724016</v>
      </c>
      <c r="D45" s="5">
        <v>2819633.1131513221</v>
      </c>
      <c r="E45" s="5">
        <v>2371042.84</v>
      </c>
      <c r="F45" s="5">
        <v>5701191.7769265147</v>
      </c>
    </row>
    <row r="46" spans="1:8" x14ac:dyDescent="0.25">
      <c r="A46" s="2" t="s">
        <v>97</v>
      </c>
      <c r="B46" s="2" t="s">
        <v>313</v>
      </c>
      <c r="C46" s="5">
        <v>814492.91999999958</v>
      </c>
      <c r="D46" s="5">
        <v>0</v>
      </c>
      <c r="E46" s="5">
        <v>0.12000000000080036</v>
      </c>
      <c r="F46" s="5">
        <v>814492.79999999958</v>
      </c>
    </row>
    <row r="47" spans="1:8" x14ac:dyDescent="0.25">
      <c r="A47" s="2" t="s">
        <v>97</v>
      </c>
      <c r="B47" s="2" t="s">
        <v>314</v>
      </c>
      <c r="C47" s="5">
        <v>-6728599</v>
      </c>
      <c r="D47" s="5">
        <v>0</v>
      </c>
      <c r="E47" s="5">
        <v>-6728599</v>
      </c>
      <c r="F47" s="5">
        <v>0</v>
      </c>
    </row>
    <row r="48" spans="1:8" x14ac:dyDescent="0.25">
      <c r="A48" s="2" t="s">
        <v>97</v>
      </c>
      <c r="B48" s="2" t="s">
        <v>315</v>
      </c>
      <c r="C48" s="5">
        <v>7978329.1700000037</v>
      </c>
      <c r="D48" s="5">
        <v>0</v>
      </c>
      <c r="E48" s="5">
        <v>-1.5099999990779907</v>
      </c>
      <c r="F48" s="5">
        <v>7978330.6800000034</v>
      </c>
    </row>
    <row r="49" spans="1:6" x14ac:dyDescent="0.25">
      <c r="A49" s="2" t="s">
        <v>97</v>
      </c>
      <c r="B49" s="2" t="s">
        <v>316</v>
      </c>
      <c r="C49" s="5">
        <v>2554245.16</v>
      </c>
      <c r="D49" s="5">
        <v>0</v>
      </c>
      <c r="E49" s="5">
        <v>3.0400000000372529</v>
      </c>
      <c r="F49" s="5">
        <v>2554242.12</v>
      </c>
    </row>
    <row r="50" spans="1:6" x14ac:dyDescent="0.25">
      <c r="A50" s="2" t="s">
        <v>97</v>
      </c>
      <c r="B50" s="2" t="s">
        <v>317</v>
      </c>
      <c r="C50" s="5">
        <v>1253205.9899999991</v>
      </c>
      <c r="D50" s="5">
        <v>0</v>
      </c>
      <c r="E50" s="5">
        <v>0.14999999996871338</v>
      </c>
      <c r="F50" s="5">
        <v>1253205.8399999989</v>
      </c>
    </row>
    <row r="51" spans="1:6" x14ac:dyDescent="0.25">
      <c r="A51" s="2" t="s">
        <v>97</v>
      </c>
      <c r="B51" s="2" t="s">
        <v>318</v>
      </c>
      <c r="C51" s="5">
        <v>189622.14</v>
      </c>
      <c r="D51" s="5">
        <v>0</v>
      </c>
      <c r="E51" s="5">
        <v>0.40000000002328306</v>
      </c>
      <c r="F51" s="5">
        <v>189621.74</v>
      </c>
    </row>
    <row r="52" spans="1:6" x14ac:dyDescent="0.25">
      <c r="A52" s="2" t="s">
        <v>97</v>
      </c>
      <c r="B52" s="2" t="s">
        <v>319</v>
      </c>
      <c r="C52" s="5">
        <v>198416.44</v>
      </c>
      <c r="D52" s="5">
        <v>0</v>
      </c>
      <c r="E52" s="5">
        <v>0.13999999998486601</v>
      </c>
      <c r="F52" s="5">
        <v>198416.3</v>
      </c>
    </row>
    <row r="53" spans="1:6" x14ac:dyDescent="0.25">
      <c r="A53" s="2" t="s">
        <v>97</v>
      </c>
      <c r="B53" s="2" t="s">
        <v>320</v>
      </c>
      <c r="C53" s="5">
        <v>62000.040000000045</v>
      </c>
      <c r="D53" s="5">
        <v>0</v>
      </c>
      <c r="E53" s="5">
        <v>0</v>
      </c>
      <c r="F53" s="5">
        <v>62000.040000000045</v>
      </c>
    </row>
    <row r="54" spans="1:6" x14ac:dyDescent="0.25">
      <c r="A54" s="2" t="s">
        <v>97</v>
      </c>
      <c r="B54" s="2" t="s">
        <v>321</v>
      </c>
      <c r="C54" s="5">
        <v>703000</v>
      </c>
      <c r="D54" s="5">
        <v>0</v>
      </c>
      <c r="E54" s="5">
        <v>0</v>
      </c>
      <c r="F54" s="5">
        <v>703000</v>
      </c>
    </row>
    <row r="55" spans="1:6" x14ac:dyDescent="0.25">
      <c r="A55" s="2" t="s">
        <v>97</v>
      </c>
      <c r="B55" s="2" t="s">
        <v>322</v>
      </c>
      <c r="C55" s="5">
        <v>66000</v>
      </c>
      <c r="D55" s="5">
        <v>0</v>
      </c>
      <c r="E55" s="5">
        <v>0</v>
      </c>
      <c r="F55" s="5">
        <v>66000</v>
      </c>
    </row>
    <row r="56" spans="1:6" x14ac:dyDescent="0.25">
      <c r="A56" s="2" t="s">
        <v>97</v>
      </c>
      <c r="B56" s="2" t="s">
        <v>323</v>
      </c>
      <c r="C56" s="5">
        <v>155606.45000000001</v>
      </c>
      <c r="D56" s="5">
        <v>0</v>
      </c>
      <c r="E56" s="5">
        <v>9773.1500000000015</v>
      </c>
      <c r="F56" s="5">
        <v>145833.29999999999</v>
      </c>
    </row>
    <row r="57" spans="1:6" x14ac:dyDescent="0.25">
      <c r="A57" s="2" t="s">
        <v>97</v>
      </c>
      <c r="B57" s="2" t="s">
        <v>324</v>
      </c>
      <c r="C57" s="5">
        <v>496799.96000000025</v>
      </c>
      <c r="D57" s="5">
        <v>0</v>
      </c>
      <c r="E57" s="5">
        <v>-4.0000000009968062E-2</v>
      </c>
      <c r="F57" s="5">
        <v>496800.00000000023</v>
      </c>
    </row>
    <row r="58" spans="1:6" x14ac:dyDescent="0.25">
      <c r="A58" s="2" t="s">
        <v>97</v>
      </c>
      <c r="B58" s="2" t="s">
        <v>325</v>
      </c>
      <c r="C58" s="5">
        <v>3120</v>
      </c>
      <c r="D58" s="5">
        <v>0</v>
      </c>
      <c r="E58" s="5">
        <v>520</v>
      </c>
      <c r="F58" s="5">
        <v>2600</v>
      </c>
    </row>
    <row r="59" spans="1:6" x14ac:dyDescent="0.25">
      <c r="A59" s="2" t="s">
        <v>97</v>
      </c>
      <c r="B59" s="2" t="s">
        <v>326</v>
      </c>
      <c r="C59" s="5">
        <v>363999.61</v>
      </c>
      <c r="D59" s="5">
        <v>0</v>
      </c>
      <c r="E59" s="5">
        <v>-0.36000000000058208</v>
      </c>
      <c r="F59" s="5">
        <v>363999.97000000003</v>
      </c>
    </row>
    <row r="60" spans="1:6" x14ac:dyDescent="0.25">
      <c r="A60" s="2" t="s">
        <v>97</v>
      </c>
      <c r="B60" s="2" t="s">
        <v>327</v>
      </c>
      <c r="C60" s="5">
        <v>1722000.28</v>
      </c>
      <c r="D60" s="5">
        <v>0</v>
      </c>
      <c r="E60" s="5">
        <v>0.27999999999883585</v>
      </c>
      <c r="F60" s="5">
        <v>1722000</v>
      </c>
    </row>
    <row r="61" spans="1:6" x14ac:dyDescent="0.25">
      <c r="A61" s="2" t="s">
        <v>97</v>
      </c>
      <c r="B61" s="2" t="s">
        <v>328</v>
      </c>
      <c r="C61" s="5">
        <v>15999.960000000001</v>
      </c>
      <c r="D61" s="5">
        <v>0</v>
      </c>
      <c r="E61" s="5">
        <v>0</v>
      </c>
      <c r="F61" s="5">
        <v>15999.960000000001</v>
      </c>
    </row>
    <row r="62" spans="1:6" x14ac:dyDescent="0.25">
      <c r="A62" s="2" t="s">
        <v>97</v>
      </c>
      <c r="B62" s="2" t="s">
        <v>329</v>
      </c>
      <c r="C62" s="5">
        <v>3398000.9700000011</v>
      </c>
      <c r="D62" s="5">
        <v>0</v>
      </c>
      <c r="E62" s="5">
        <v>0.93000000002211891</v>
      </c>
      <c r="F62" s="5">
        <v>3398000.040000001</v>
      </c>
    </row>
    <row r="63" spans="1:6" x14ac:dyDescent="0.25">
      <c r="A63" s="2" t="s">
        <v>97</v>
      </c>
      <c r="B63" s="2" t="s">
        <v>330</v>
      </c>
      <c r="C63" s="5">
        <v>993996.11999999965</v>
      </c>
      <c r="D63" s="5">
        <v>0</v>
      </c>
      <c r="E63" s="5">
        <v>-3.8400000000256114</v>
      </c>
      <c r="F63" s="5">
        <v>993999.95999999973</v>
      </c>
    </row>
    <row r="64" spans="1:6" x14ac:dyDescent="0.25">
      <c r="A64" s="2" t="s">
        <v>97</v>
      </c>
      <c r="B64" s="2" t="s">
        <v>331</v>
      </c>
      <c r="C64" s="5">
        <v>151260.94</v>
      </c>
      <c r="D64" s="5">
        <v>0</v>
      </c>
      <c r="E64" s="5">
        <v>151260.94</v>
      </c>
      <c r="F64" s="5">
        <v>0</v>
      </c>
    </row>
    <row r="65" spans="1:6" x14ac:dyDescent="0.25">
      <c r="A65" s="2" t="s">
        <v>97</v>
      </c>
      <c r="B65" s="2" t="s">
        <v>332</v>
      </c>
      <c r="C65" s="5">
        <v>748556.44</v>
      </c>
      <c r="D65" s="5">
        <v>0</v>
      </c>
      <c r="E65" s="5">
        <v>0</v>
      </c>
      <c r="F65" s="5">
        <v>748556.44</v>
      </c>
    </row>
    <row r="66" spans="1:6" x14ac:dyDescent="0.25">
      <c r="A66" s="2" t="s">
        <v>97</v>
      </c>
      <c r="B66" s="2" t="s">
        <v>333</v>
      </c>
      <c r="C66" s="5">
        <v>412615.39000000013</v>
      </c>
      <c r="D66" s="5">
        <v>0</v>
      </c>
      <c r="E66" s="5">
        <v>797.68000000000995</v>
      </c>
      <c r="F66" s="5">
        <v>411817.71000000008</v>
      </c>
    </row>
    <row r="67" spans="1:6" x14ac:dyDescent="0.25">
      <c r="A67" s="2" t="s">
        <v>97</v>
      </c>
      <c r="B67" s="2" t="s">
        <v>334</v>
      </c>
      <c r="C67" s="5">
        <v>-4442377.7199999988</v>
      </c>
      <c r="D67" s="5">
        <v>0</v>
      </c>
      <c r="E67" s="5">
        <v>2037.12</v>
      </c>
      <c r="F67" s="5">
        <v>-4444414.8399999989</v>
      </c>
    </row>
    <row r="68" spans="1:6" x14ac:dyDescent="0.25">
      <c r="A68" s="2" t="s">
        <v>103</v>
      </c>
      <c r="B68" s="2" t="s">
        <v>335</v>
      </c>
      <c r="C68" s="5">
        <v>340350</v>
      </c>
      <c r="D68" s="5">
        <v>0</v>
      </c>
      <c r="E68" s="5">
        <v>0</v>
      </c>
      <c r="F68" s="5">
        <v>0</v>
      </c>
    </row>
    <row r="69" spans="1:6" x14ac:dyDescent="0.25">
      <c r="A69" s="2" t="s">
        <v>103</v>
      </c>
      <c r="B69" s="2" t="s">
        <v>336</v>
      </c>
      <c r="C69" s="5">
        <v>-340350</v>
      </c>
      <c r="D69" s="5">
        <v>0</v>
      </c>
      <c r="E69" s="5">
        <v>0</v>
      </c>
      <c r="F69" s="5">
        <v>0</v>
      </c>
    </row>
    <row r="70" spans="1:6" x14ac:dyDescent="0.25">
      <c r="A70" s="2" t="s">
        <v>103</v>
      </c>
      <c r="B70" s="2" t="s">
        <v>337</v>
      </c>
      <c r="C70" s="5">
        <v>27925379.25</v>
      </c>
      <c r="D70" s="5">
        <v>506415.81999999995</v>
      </c>
      <c r="E70" s="5">
        <v>27418963.43</v>
      </c>
      <c r="F70" s="5">
        <v>0</v>
      </c>
    </row>
    <row r="71" spans="1:6" x14ac:dyDescent="0.25">
      <c r="A71" s="2" t="s">
        <v>103</v>
      </c>
      <c r="B71" s="2" t="s">
        <v>338</v>
      </c>
      <c r="C71" s="5">
        <v>-48599.78</v>
      </c>
      <c r="D71" s="5">
        <v>0</v>
      </c>
      <c r="E71" s="5">
        <v>0</v>
      </c>
      <c r="F71" s="5">
        <v>0</v>
      </c>
    </row>
    <row r="72" spans="1:6" x14ac:dyDescent="0.25">
      <c r="A72" s="2" t="s">
        <v>103</v>
      </c>
      <c r="B72" s="2" t="s">
        <v>339</v>
      </c>
      <c r="C72" s="5">
        <v>-27914116.050000001</v>
      </c>
      <c r="D72" s="5">
        <v>-27418963.43</v>
      </c>
      <c r="E72" s="5">
        <v>-495152.62</v>
      </c>
      <c r="F72" s="5">
        <v>0</v>
      </c>
    </row>
    <row r="73" spans="1:6" x14ac:dyDescent="0.25">
      <c r="A73" s="29"/>
      <c r="B73" s="29"/>
      <c r="C73" s="27">
        <f>SUM(C43:C72)</f>
        <v>27445891.274696168</v>
      </c>
      <c r="D73" s="27"/>
      <c r="E73" s="27"/>
      <c r="F73" s="27">
        <f>SUM(D43:F72)</f>
        <v>27271138.193576615</v>
      </c>
    </row>
    <row r="74" spans="1:6" x14ac:dyDescent="0.25">
      <c r="A74" s="3"/>
      <c r="B74" s="3"/>
      <c r="C74" s="9"/>
      <c r="D74" s="9"/>
      <c r="E74" s="9"/>
      <c r="F74" s="9"/>
    </row>
    <row r="75" spans="1:6" x14ac:dyDescent="0.25">
      <c r="A75" s="3"/>
      <c r="B75" s="3" t="s">
        <v>340</v>
      </c>
      <c r="C75" s="9">
        <f>SUM(C14,C19,C31,C41,C73)</f>
        <v>22212104.514696177</v>
      </c>
      <c r="D75" s="9"/>
      <c r="E75" s="9"/>
      <c r="F75" s="9">
        <f>SUM(F14,F19,F31,F41,F73)</f>
        <v>19748086.336909946</v>
      </c>
    </row>
  </sheetData>
  <pageMargins left="0.7" right="0.7" top="0.75" bottom="0.75" header="0.3" footer="0.3"/>
  <pageSetup orientation="portrait" horizontalDpi="4294967293" verticalDpi="0" r:id="rId1"/>
  <customProperties>
    <customPr name="EpmWorksheetKeyString_GUID" r:id="rId2"/>
  </customPropertie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4AE8-BC52-4C1F-826D-E266F7DA1225}">
  <sheetPr>
    <tabColor rgb="FF7030A0"/>
  </sheetPr>
  <dimension ref="B1:F16"/>
  <sheetViews>
    <sheetView zoomScale="70" zoomScaleNormal="70" workbookViewId="0">
      <selection activeCell="F31" sqref="F31"/>
    </sheetView>
  </sheetViews>
  <sheetFormatPr defaultRowHeight="15" x14ac:dyDescent="0.25"/>
  <cols>
    <col min="3" max="3" width="39.140625" bestFit="1" customWidth="1"/>
    <col min="4" max="4" width="48.7109375" bestFit="1" customWidth="1"/>
    <col min="5" max="6" width="21" bestFit="1" customWidth="1"/>
  </cols>
  <sheetData>
    <row r="1" spans="2:6" ht="28.5" x14ac:dyDescent="0.45">
      <c r="C1" s="103"/>
      <c r="D1" s="72" t="s">
        <v>411</v>
      </c>
      <c r="E1" s="72">
        <v>2023</v>
      </c>
      <c r="F1" s="72">
        <v>2024</v>
      </c>
    </row>
    <row r="2" spans="2:6" x14ac:dyDescent="0.25">
      <c r="D2" s="104" t="s">
        <v>439</v>
      </c>
      <c r="E2" s="104" t="s">
        <v>440</v>
      </c>
      <c r="F2" s="104" t="s">
        <v>440</v>
      </c>
    </row>
    <row r="3" spans="2:6" x14ac:dyDescent="0.25">
      <c r="C3" s="105" t="s">
        <v>441</v>
      </c>
      <c r="D3" s="104" t="s">
        <v>442</v>
      </c>
      <c r="E3" s="104" t="s">
        <v>442</v>
      </c>
      <c r="F3" s="104" t="s">
        <v>442</v>
      </c>
    </row>
    <row r="4" spans="2:6" x14ac:dyDescent="0.25">
      <c r="C4" s="105" t="s">
        <v>443</v>
      </c>
      <c r="D4" s="106">
        <v>2743089.6827839673</v>
      </c>
      <c r="E4" s="106">
        <v>2767157.1260085427</v>
      </c>
      <c r="F4" s="106">
        <v>2822500.2685287138</v>
      </c>
    </row>
    <row r="5" spans="2:6" x14ac:dyDescent="0.25">
      <c r="C5" s="105" t="s">
        <v>444</v>
      </c>
      <c r="D5" s="106">
        <v>46673.915391998453</v>
      </c>
      <c r="E5" s="106">
        <v>48774.241584638388</v>
      </c>
      <c r="F5" s="106">
        <v>49749.726416331156</v>
      </c>
    </row>
    <row r="6" spans="2:6" x14ac:dyDescent="0.25">
      <c r="C6" s="105" t="s">
        <v>445</v>
      </c>
      <c r="D6" s="106">
        <v>8205792.8682941217</v>
      </c>
      <c r="E6" s="106">
        <v>8315203.4398713764</v>
      </c>
      <c r="F6" s="106">
        <v>8481507.5086688045</v>
      </c>
    </row>
    <row r="7" spans="2:6" x14ac:dyDescent="0.25">
      <c r="C7" s="105" t="s">
        <v>446</v>
      </c>
      <c r="D7" s="106">
        <v>677894.21876000008</v>
      </c>
      <c r="E7" s="106">
        <v>740753.50086320005</v>
      </c>
      <c r="F7" s="106">
        <v>755568.57088046416</v>
      </c>
    </row>
    <row r="8" spans="2:6" x14ac:dyDescent="0.25">
      <c r="C8" s="105" t="s">
        <v>447</v>
      </c>
      <c r="D8" s="106">
        <v>4281.9479999999994</v>
      </c>
      <c r="E8" s="106">
        <v>4679.0013599999993</v>
      </c>
      <c r="F8" s="106">
        <v>4772.5813871999999</v>
      </c>
    </row>
    <row r="9" spans="2:6" x14ac:dyDescent="0.25">
      <c r="C9" s="105" t="s">
        <v>448</v>
      </c>
      <c r="D9" s="106">
        <v>9970.4688355555554</v>
      </c>
      <c r="E9" s="106">
        <v>10895.003218488888</v>
      </c>
      <c r="F9" s="106">
        <v>11112.903282858668</v>
      </c>
    </row>
    <row r="10" spans="2:6" x14ac:dyDescent="0.25">
      <c r="C10" s="105" t="s">
        <v>449</v>
      </c>
      <c r="D10" s="106">
        <v>383668.63583197462</v>
      </c>
      <c r="E10" s="106">
        <v>419245.18206366687</v>
      </c>
      <c r="F10" s="106">
        <v>427630.0857049402</v>
      </c>
    </row>
    <row r="11" spans="2:6" x14ac:dyDescent="0.25">
      <c r="C11" s="105" t="s">
        <v>450</v>
      </c>
      <c r="D11" s="106">
        <v>65356.469262000013</v>
      </c>
      <c r="E11" s="106">
        <v>70115.541720840018</v>
      </c>
      <c r="F11" s="106">
        <v>71517.852555256803</v>
      </c>
    </row>
    <row r="12" spans="2:6" x14ac:dyDescent="0.25">
      <c r="C12" s="105" t="s">
        <v>451</v>
      </c>
      <c r="D12" s="106">
        <v>65.373000000000005</v>
      </c>
      <c r="E12" s="106">
        <v>66.680460000000011</v>
      </c>
      <c r="F12" s="106">
        <v>68.014069200000009</v>
      </c>
    </row>
    <row r="13" spans="2:6" x14ac:dyDescent="0.25">
      <c r="C13" s="105" t="s">
        <v>452</v>
      </c>
      <c r="D13" s="106">
        <v>22261.443742096184</v>
      </c>
      <c r="E13" s="106">
        <v>22980.659616840829</v>
      </c>
      <c r="F13" s="106">
        <v>23440.272809177644</v>
      </c>
    </row>
    <row r="14" spans="2:6" x14ac:dyDescent="0.25">
      <c r="C14" s="105" t="s">
        <v>453</v>
      </c>
      <c r="D14" s="106">
        <v>90412.034868886374</v>
      </c>
      <c r="E14" s="106">
        <v>99453.238355775014</v>
      </c>
      <c r="F14" s="106">
        <v>109398.56219135252</v>
      </c>
    </row>
    <row r="15" spans="2:6" x14ac:dyDescent="0.25">
      <c r="D15" s="107">
        <v>12249467.058770601</v>
      </c>
      <c r="E15" s="107">
        <v>12499323.615123369</v>
      </c>
      <c r="F15" s="107">
        <v>12757266.346494297</v>
      </c>
    </row>
    <row r="16" spans="2:6" x14ac:dyDescent="0.25">
      <c r="B16" s="108" t="s">
        <v>454</v>
      </c>
      <c r="C16" s="108">
        <v>1.25</v>
      </c>
      <c r="D16" s="109">
        <f>$C$16*D15</f>
        <v>15311833.82346325</v>
      </c>
      <c r="E16" s="109">
        <f>$C$16*E15</f>
        <v>15624154.518904211</v>
      </c>
      <c r="F16" s="109">
        <f>$C$16*F15</f>
        <v>15946582.93311787</v>
      </c>
    </row>
  </sheetData>
  <conditionalFormatting sqref="C4:C14">
    <cfRule type="duplicateValues" dxfId="19" priority="1"/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F476-03A5-4416-8F74-B25DE2877029}">
  <dimension ref="A3:G25"/>
  <sheetViews>
    <sheetView showGridLines="0" zoomScaleNormal="100" workbookViewId="0">
      <selection activeCell="E14" sqref="E14"/>
    </sheetView>
  </sheetViews>
  <sheetFormatPr defaultRowHeight="15" x14ac:dyDescent="0.25"/>
  <cols>
    <col min="1" max="1" width="21" bestFit="1" customWidth="1"/>
    <col min="2" max="3" width="20.28515625" style="12" customWidth="1"/>
    <col min="4" max="4" width="8" style="12" bestFit="1" customWidth="1"/>
    <col min="5" max="5" width="16" style="12" customWidth="1"/>
    <col min="6" max="6" width="18.42578125" style="12" bestFit="1" customWidth="1"/>
    <col min="7" max="7" width="8.5703125" style="12" bestFit="1" customWidth="1"/>
  </cols>
  <sheetData>
    <row r="3" spans="1:7" x14ac:dyDescent="0.25">
      <c r="A3" s="3"/>
      <c r="B3" s="68"/>
      <c r="C3" s="68"/>
      <c r="D3" s="68"/>
      <c r="G3" s="68"/>
    </row>
    <row r="4" spans="1:7" x14ac:dyDescent="0.25">
      <c r="A4" s="69"/>
      <c r="B4" s="70" t="s">
        <v>99</v>
      </c>
      <c r="C4" s="70" t="s">
        <v>358</v>
      </c>
      <c r="D4" s="71" t="s">
        <v>359</v>
      </c>
      <c r="E4" s="72" t="s">
        <v>98</v>
      </c>
      <c r="F4" s="72" t="s">
        <v>360</v>
      </c>
      <c r="G4" s="71" t="s">
        <v>359</v>
      </c>
    </row>
    <row r="5" spans="1:7" x14ac:dyDescent="0.25">
      <c r="A5" s="3" t="s">
        <v>361</v>
      </c>
      <c r="B5" s="73">
        <f>EPBCS_Totals!C26</f>
        <v>2434442.4056699998</v>
      </c>
      <c r="C5" s="73">
        <v>2434442.4056699998</v>
      </c>
      <c r="D5" s="74">
        <f>B5-C5</f>
        <v>0</v>
      </c>
      <c r="E5" s="73">
        <f>SUM(EPBCS_Totals!D26:'EPBCS_Totals'!F26)</f>
        <v>2388973.3360000001</v>
      </c>
      <c r="F5" s="73">
        <v>2388973.3359999997</v>
      </c>
      <c r="G5" s="74">
        <f>E5-F5</f>
        <v>0</v>
      </c>
    </row>
    <row r="6" spans="1:7" x14ac:dyDescent="0.25">
      <c r="A6" s="3" t="s">
        <v>362</v>
      </c>
      <c r="B6" s="73">
        <f>SUM(EPBCS_Totals!C10,EPBCS_Totals!C16,EPBCS_Totals!C20)</f>
        <v>3400311.3502000002</v>
      </c>
      <c r="C6" s="73">
        <v>3400311.3501999998</v>
      </c>
      <c r="D6" s="74">
        <f t="shared" ref="D6:D18" si="0">B6-C6</f>
        <v>0</v>
      </c>
      <c r="E6" s="73">
        <f>SUM(EPBCS_Totals!D10:'EPBCS_Totals'!F10,EPBCS_Totals!D16:'EPBCS_Totals'!F16,EPBCS_Totals!D20:'EPBCS_Totals'!F20)</f>
        <v>3336201.56648</v>
      </c>
      <c r="F6" s="73">
        <v>3336201.5664800005</v>
      </c>
      <c r="G6" s="74">
        <f t="shared" ref="G6:G18" si="1">E6-F6</f>
        <v>0</v>
      </c>
    </row>
    <row r="7" spans="1:7" x14ac:dyDescent="0.25">
      <c r="A7" s="3" t="s">
        <v>363</v>
      </c>
      <c r="B7" s="73">
        <f>SUM(EPBCS_Totals!C35,EPBCS_Totals!C36)</f>
        <v>1086088.3239799999</v>
      </c>
      <c r="C7" s="73">
        <v>1086088.3239799999</v>
      </c>
      <c r="D7" s="74">
        <f t="shared" si="0"/>
        <v>0</v>
      </c>
      <c r="E7" s="73">
        <f>SUM(EPBCS_Totals!D35:'EPBCS_Totals'!F35,EPBCS_Totals!D36:'EPBCS_Totals'!F36)</f>
        <v>1065703.6775699998</v>
      </c>
      <c r="F7" s="73">
        <v>1065703.6775700001</v>
      </c>
      <c r="G7" s="74">
        <f t="shared" si="1"/>
        <v>0</v>
      </c>
    </row>
    <row r="8" spans="1:7" x14ac:dyDescent="0.25">
      <c r="A8" s="3" t="s">
        <v>364</v>
      </c>
      <c r="B8" s="73">
        <f>EPBCS_FinanceOnly!$C$46</f>
        <v>34552084.026182882</v>
      </c>
      <c r="C8" s="73">
        <v>34552084.026182882</v>
      </c>
      <c r="D8" s="74">
        <f t="shared" si="0"/>
        <v>0</v>
      </c>
      <c r="E8" s="73">
        <f>EPBCS_FinanceOnly!$G$46</f>
        <v>33858603.107552879</v>
      </c>
      <c r="F8" s="73">
        <v>33858603.107552879</v>
      </c>
      <c r="G8" s="73">
        <f t="shared" si="1"/>
        <v>0</v>
      </c>
    </row>
    <row r="9" spans="1:7" x14ac:dyDescent="0.25">
      <c r="A9" s="3" t="s">
        <v>365</v>
      </c>
      <c r="B9" s="73">
        <f>EPBCS_Totals!C30</f>
        <v>55737045.309331492</v>
      </c>
      <c r="C9" s="73">
        <v>55737045.309331484</v>
      </c>
      <c r="D9" s="74">
        <f t="shared" si="0"/>
        <v>0</v>
      </c>
      <c r="E9" s="73">
        <f>SUM(EPBCS_Totals!D30:'EPBCS_Totals'!F30)</f>
        <v>54778611.680521488</v>
      </c>
      <c r="F9" s="73">
        <v>54778611.680521488</v>
      </c>
      <c r="G9" s="74">
        <f t="shared" si="1"/>
        <v>0</v>
      </c>
    </row>
    <row r="10" spans="1:7" x14ac:dyDescent="0.25">
      <c r="A10" s="3" t="s">
        <v>366</v>
      </c>
      <c r="B10" s="73">
        <f>SUM(EPBCS_Totals!C27,EPBCS_Totals!C28)</f>
        <v>12059570.352817565</v>
      </c>
      <c r="C10" s="73">
        <v>12059570.352817565</v>
      </c>
      <c r="D10" s="74">
        <f t="shared" si="0"/>
        <v>0</v>
      </c>
      <c r="E10" s="73">
        <f>SUM(EPBCS_Totals!D27:'EPBCS_Totals'!F27,EPBCS_Totals!D28:'EPBCS_Totals'!F28)</f>
        <v>11830206.396589968</v>
      </c>
      <c r="F10" s="73">
        <v>11830206.396589966</v>
      </c>
      <c r="G10" s="74">
        <f t="shared" si="1"/>
        <v>0</v>
      </c>
    </row>
    <row r="11" spans="1:7" x14ac:dyDescent="0.25">
      <c r="A11" s="3" t="s">
        <v>367</v>
      </c>
      <c r="B11" s="73">
        <f>EPBCS_Totals!C32</f>
        <v>8296519.1742685717</v>
      </c>
      <c r="C11" s="73">
        <v>8296519.1742685707</v>
      </c>
      <c r="D11" s="74">
        <f t="shared" si="0"/>
        <v>0</v>
      </c>
      <c r="E11" s="73">
        <f>SUM(EPBCS_Totals!D32:'EPBCS_Totals'!F32)</f>
        <v>8132836.3594699996</v>
      </c>
      <c r="F11" s="73">
        <v>8132836.3594700005</v>
      </c>
      <c r="G11" s="74">
        <f t="shared" si="1"/>
        <v>0</v>
      </c>
    </row>
    <row r="12" spans="1:7" x14ac:dyDescent="0.25">
      <c r="A12" s="3" t="s">
        <v>368</v>
      </c>
      <c r="B12" s="73">
        <f>EPBCS_Totals!C34</f>
        <v>7660942.4228375433</v>
      </c>
      <c r="C12" s="73">
        <v>7660942.4228375433</v>
      </c>
      <c r="D12" s="74">
        <f t="shared" si="0"/>
        <v>0</v>
      </c>
      <c r="E12" s="73">
        <f>SUM(EPBCS_Totals!D34:'EPBCS_Totals'!F34)</f>
        <v>6683788.8190975431</v>
      </c>
      <c r="F12" s="73">
        <v>6683788.8190975431</v>
      </c>
      <c r="G12" s="74">
        <f t="shared" si="1"/>
        <v>0</v>
      </c>
    </row>
    <row r="13" spans="1:7" x14ac:dyDescent="0.25">
      <c r="A13" s="3" t="s">
        <v>369</v>
      </c>
      <c r="B13" s="73">
        <f>EPBCS_Totals!C33</f>
        <v>11259921.100764092</v>
      </c>
      <c r="C13" s="73">
        <v>11259921.100764092</v>
      </c>
      <c r="D13" s="74">
        <f t="shared" si="0"/>
        <v>0</v>
      </c>
      <c r="E13" s="73">
        <f>SUM(EPBCS_Totals!D33:'EPBCS_Totals'!F33)</f>
        <v>11037772.241194092</v>
      </c>
      <c r="F13" s="73">
        <v>11037772.241194095</v>
      </c>
      <c r="G13" s="74">
        <f t="shared" si="1"/>
        <v>0</v>
      </c>
    </row>
    <row r="14" spans="1:7" x14ac:dyDescent="0.25">
      <c r="A14" s="3" t="s">
        <v>370</v>
      </c>
      <c r="B14" s="73">
        <f>EPBCS_Totals!C31</f>
        <v>113317235.87650563</v>
      </c>
      <c r="C14" s="73">
        <v>113317236.12628563</v>
      </c>
      <c r="D14" s="74">
        <f t="shared" si="0"/>
        <v>-0.24977999925613403</v>
      </c>
      <c r="E14" s="73">
        <f>SUM(EPBCS_Totals!D31:'EPBCS_Totals'!F31)</f>
        <v>111139661.62951562</v>
      </c>
      <c r="F14" s="73">
        <v>111139661.64930564</v>
      </c>
      <c r="G14" s="74">
        <f t="shared" si="1"/>
        <v>-1.9790023565292358E-2</v>
      </c>
    </row>
    <row r="15" spans="1:7" x14ac:dyDescent="0.25">
      <c r="A15" s="3" t="s">
        <v>371</v>
      </c>
      <c r="B15" s="73">
        <f>SUM(EPBCS_Totals!C11,EPBCS_Totals!C13)-EPBCS_Totals!C12</f>
        <v>1831777.1232499988</v>
      </c>
      <c r="C15" s="73">
        <v>1831776.87347</v>
      </c>
      <c r="D15" s="74">
        <f t="shared" si="0"/>
        <v>0.24977999879047275</v>
      </c>
      <c r="E15" s="73">
        <f>SUM(EPBCS_Totals!D11:'EPBCS_Totals'!F11,EPBCS_Totals!D13:'EPBCS_Totals'!F13)-SUM(EPBCS_Totals!D12:'EPBCS_Totals'!F12)</f>
        <v>1797397.5567499991</v>
      </c>
      <c r="F15" s="73">
        <v>1797397.5369600002</v>
      </c>
      <c r="G15" s="74">
        <f t="shared" si="1"/>
        <v>1.9789998885244131E-2</v>
      </c>
    </row>
    <row r="16" spans="1:7" x14ac:dyDescent="0.25">
      <c r="A16" s="3" t="s">
        <v>372</v>
      </c>
      <c r="B16" s="73">
        <f>EPBCS_Totals!C38</f>
        <v>-6673294.0119400006</v>
      </c>
      <c r="C16" s="73">
        <v>-6673294.0119399996</v>
      </c>
      <c r="D16" s="74">
        <f t="shared" si="0"/>
        <v>0</v>
      </c>
      <c r="E16" s="73">
        <f>SUM(EPBCS_Totals!D38:'EPBCS_Totals'!F38)</f>
        <v>-2112590.5171699999</v>
      </c>
      <c r="F16" s="73">
        <v>-2112590.5171699999</v>
      </c>
      <c r="G16" s="74">
        <f t="shared" si="1"/>
        <v>0</v>
      </c>
    </row>
    <row r="17" spans="1:7" x14ac:dyDescent="0.25">
      <c r="A17" s="3" t="s">
        <v>373</v>
      </c>
      <c r="B17" s="73">
        <f>EPBCS_Totals!C39</f>
        <v>28088600.48099</v>
      </c>
      <c r="C17" s="73">
        <v>28088600.480990008</v>
      </c>
      <c r="D17" s="74">
        <f t="shared" si="0"/>
        <v>0</v>
      </c>
      <c r="E17" s="73">
        <f>SUM(EPBCS_Totals!D39:'EPBCS_Totals'!F39)</f>
        <v>27561417.761810005</v>
      </c>
      <c r="F17" s="73">
        <v>27561417.761810005</v>
      </c>
      <c r="G17" s="74">
        <f t="shared" si="1"/>
        <v>0</v>
      </c>
    </row>
    <row r="18" spans="1:7" ht="15.75" thickBot="1" x14ac:dyDescent="0.3">
      <c r="B18" s="62">
        <f>SUM(B5:B17)</f>
        <v>273051243.93485779</v>
      </c>
      <c r="C18" s="62">
        <f>SUM(C5:C17)</f>
        <v>273051243.93485773</v>
      </c>
      <c r="D18" s="75">
        <f t="shared" si="0"/>
        <v>0</v>
      </c>
      <c r="E18" s="62">
        <f>SUM(E5:E17)</f>
        <v>271498583.6153816</v>
      </c>
      <c r="F18" s="62">
        <f>SUM(F5:F17)</f>
        <v>271498583.6153816</v>
      </c>
      <c r="G18" s="75">
        <f t="shared" si="1"/>
        <v>0</v>
      </c>
    </row>
    <row r="20" spans="1:7" x14ac:dyDescent="0.25">
      <c r="B20" s="53"/>
      <c r="C20" s="53"/>
      <c r="D20" s="53"/>
      <c r="E20" s="76"/>
      <c r="F20" s="76"/>
      <c r="G20" s="53"/>
    </row>
    <row r="21" spans="1:7" x14ac:dyDescent="0.25">
      <c r="A21" s="7" t="s">
        <v>374</v>
      </c>
      <c r="B21" s="53"/>
      <c r="C21" s="53"/>
      <c r="D21" s="53"/>
      <c r="E21" s="53"/>
      <c r="F21" s="53"/>
      <c r="G21" s="53"/>
    </row>
    <row r="22" spans="1:7" x14ac:dyDescent="0.25">
      <c r="A22" s="77" t="s">
        <v>375</v>
      </c>
    </row>
    <row r="23" spans="1:7" x14ac:dyDescent="0.25">
      <c r="A23" s="77" t="s">
        <v>376</v>
      </c>
    </row>
    <row r="24" spans="1:7" x14ac:dyDescent="0.25">
      <c r="A24" s="77" t="s">
        <v>268</v>
      </c>
    </row>
    <row r="25" spans="1:7" x14ac:dyDescent="0.25">
      <c r="A25" s="77" t="s">
        <v>269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D0F9-2999-4094-B635-8FD513E6DE0E}">
  <dimension ref="A1:F9"/>
  <sheetViews>
    <sheetView workbookViewId="0">
      <selection activeCell="C21" sqref="C21"/>
    </sheetView>
  </sheetViews>
  <sheetFormatPr defaultRowHeight="15" x14ac:dyDescent="0.25"/>
  <cols>
    <col min="1" max="1" width="26" bestFit="1" customWidth="1"/>
    <col min="2" max="2" width="34.5703125" bestFit="1" customWidth="1"/>
    <col min="3" max="3" width="28.140625" bestFit="1" customWidth="1"/>
    <col min="4" max="4" width="27.85546875" bestFit="1" customWidth="1"/>
    <col min="5" max="5" width="30.28515625" bestFit="1" customWidth="1"/>
    <col min="6" max="6" width="26.7109375" bestFit="1" customWidth="1"/>
  </cols>
  <sheetData>
    <row r="1" spans="1:6" x14ac:dyDescent="0.25">
      <c r="A1" s="14"/>
      <c r="B1" s="14"/>
      <c r="C1" s="2" t="s">
        <v>4</v>
      </c>
      <c r="D1" s="2" t="s">
        <v>5</v>
      </c>
      <c r="E1" s="2" t="s">
        <v>27</v>
      </c>
      <c r="F1" s="2" t="s">
        <v>45</v>
      </c>
    </row>
    <row r="2" spans="1:6" x14ac:dyDescent="0.25">
      <c r="A2" s="14"/>
      <c r="B2" s="14"/>
      <c r="C2" s="2" t="s">
        <v>25</v>
      </c>
      <c r="D2" s="2" t="s">
        <v>25</v>
      </c>
      <c r="E2" s="2" t="s">
        <v>25</v>
      </c>
      <c r="F2" s="2" t="s">
        <v>25</v>
      </c>
    </row>
    <row r="3" spans="1:6" x14ac:dyDescent="0.25">
      <c r="A3" s="14"/>
      <c r="B3" s="14"/>
      <c r="C3" s="2" t="s">
        <v>36</v>
      </c>
      <c r="D3" s="2" t="s">
        <v>36</v>
      </c>
      <c r="E3" s="2" t="s">
        <v>36</v>
      </c>
      <c r="F3" s="2" t="s">
        <v>36</v>
      </c>
    </row>
    <row r="4" spans="1:6" x14ac:dyDescent="0.25">
      <c r="A4" s="14"/>
      <c r="B4" s="14"/>
      <c r="C4" s="2" t="s">
        <v>44</v>
      </c>
      <c r="D4" s="2" t="s">
        <v>44</v>
      </c>
      <c r="E4" s="2" t="s">
        <v>44</v>
      </c>
      <c r="F4" s="2" t="s">
        <v>44</v>
      </c>
    </row>
    <row r="5" spans="1:6" x14ac:dyDescent="0.25">
      <c r="A5" s="14"/>
      <c r="B5" s="14"/>
      <c r="C5" s="2" t="s">
        <v>1</v>
      </c>
      <c r="D5" s="2" t="s">
        <v>1</v>
      </c>
      <c r="E5" s="2" t="s">
        <v>1</v>
      </c>
      <c r="F5" s="2" t="s">
        <v>1</v>
      </c>
    </row>
    <row r="6" spans="1:6" x14ac:dyDescent="0.25">
      <c r="A6" s="14"/>
      <c r="B6" s="14"/>
      <c r="C6" s="2" t="s">
        <v>2</v>
      </c>
      <c r="D6" s="2" t="s">
        <v>2</v>
      </c>
      <c r="E6" s="2" t="s">
        <v>2</v>
      </c>
      <c r="F6" s="2" t="s">
        <v>2</v>
      </c>
    </row>
    <row r="7" spans="1:6" x14ac:dyDescent="0.25">
      <c r="A7" s="14"/>
      <c r="B7" s="14"/>
      <c r="C7" s="2" t="s">
        <v>3</v>
      </c>
      <c r="D7" s="2" t="s">
        <v>3</v>
      </c>
      <c r="E7" s="2" t="s">
        <v>3</v>
      </c>
      <c r="F7" s="2" t="s">
        <v>3</v>
      </c>
    </row>
    <row r="8" spans="1:6" x14ac:dyDescent="0.25">
      <c r="A8" s="14"/>
      <c r="B8" s="14"/>
      <c r="C8" s="2" t="s">
        <v>34</v>
      </c>
      <c r="D8" s="2" t="s">
        <v>34</v>
      </c>
      <c r="E8" s="2" t="s">
        <v>34</v>
      </c>
      <c r="F8" s="2" t="s">
        <v>34</v>
      </c>
    </row>
    <row r="9" spans="1:6" x14ac:dyDescent="0.25">
      <c r="A9" s="2" t="s">
        <v>96</v>
      </c>
      <c r="B9" s="2" t="s">
        <v>10</v>
      </c>
      <c r="C9" s="11">
        <v>0</v>
      </c>
      <c r="D9" s="11">
        <v>12963068.886288986</v>
      </c>
      <c r="E9" s="11">
        <v>2753625.56</v>
      </c>
      <c r="F9" s="11">
        <v>17089730.556498721</v>
      </c>
    </row>
  </sheetData>
  <pageMargins left="0.7" right="0.7" top="0.75" bottom="0.75" header="0.3" footer="0.3"/>
  <pageSetup orientation="portrait" horizontalDpi="1200" verticalDpi="1200" r:id="rId1"/>
  <customProperties>
    <customPr name="CellIDs" r:id="rId2"/>
    <customPr name="ConnName" r:id="rId3"/>
    <customPr name="ConnPOV" r:id="rId4"/>
    <customPr name="EpmWorksheetKeyString_GUID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04.04.03</Exhibit_x002f_Tab_x002f_Schedule>
    <_x0031_st_x0020_Draft_x0020_SL_x0020_Review_x0020_Complete xmlns="0e4c58a4-4156-4653-af30-d293e31e5ce5" xsi:nil="true"/>
    <Binder xmlns="0e4c58a4-4156-4653-af30-d293e31e5ce5">4</Binder>
    <Attachment xmlns="0e4c58a4-4156-4653-af30-d293e31e5ce5">5</Attachment>
    <Final_x0020_Draft_x0020_Reg_x002f_1st_x0020_Level_x0020_Review_x0020_Due_x0020_Date xmlns="0e4c58a4-4156-4653-af30-d293e31e5ce5" xsi:nil="true"/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>2022-10-03T06:00:00+00:00</Legal_x0020_Session_x0020_Date>
    <TM_x0020_Sign_x0020_Off xmlns="0e4c58a4-4156-4653-af30-d293e31e5ce5" xsi:nil="true"/>
    <xewa xmlns="0e4c58a4-4156-4653-af30-d293e31e5ce5">2022-10-11T06:00:00+00:00</xewa>
    <Legal_x0020_Team xmlns="0e4c58a4-4156-4653-af30-d293e31e5ce5">
      <UserInfo>
        <DisplayName>i:0#.w|egd\persadt</DisplayName>
        <AccountId>118</AccountId>
        <AccountType/>
      </UserInfo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  <UserInfo>
        <DisplayName>i:0#.w|egd\conrodd</DisplayName>
        <AccountId>84</AccountId>
        <AccountType/>
      </UserInfo>
      <UserInfo>
        <DisplayName>i:0#.w|corp\healeyc</DisplayName>
        <AccountId>60</AccountId>
        <AccountType/>
      </UserInfo>
      <UserInfo>
        <DisplayName>i:0#.w|egd\houe</DisplayName>
        <AccountId>61</AccountId>
        <AccountType/>
      </UserInfo>
      <UserInfo>
        <DisplayName>i:0#.w|corp\zakiy</DisplayName>
        <AccountId>185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>No</Cust_x0020_Eng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64C6B-3040-4A58-9649-8933A8039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B8828B-6525-4B2D-BA1D-96BF6D07C7F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e4c58a4-4156-4653-af30-d293e31e5ce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F5F0A47-2B8C-445E-9BA5-61E5EB4BCE7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A604482-6322-4514-8AD6-C1EF3D8ECA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Sheet1</vt:lpstr>
      <vt:lpstr>Depreciation</vt:lpstr>
      <vt:lpstr>Inflation_Assump</vt:lpstr>
      <vt:lpstr>Summary Variance Analysis</vt:lpstr>
      <vt:lpstr>Budget</vt:lpstr>
      <vt:lpstr>3. C100317,NoCC|Var1</vt:lpstr>
      <vt:lpstr>Insurance Forecast</vt:lpstr>
      <vt:lpstr>1. CF Allocations</vt:lpstr>
      <vt:lpstr>2. C191000|A70950</vt:lpstr>
      <vt:lpstr>Pension_Overlay</vt:lpstr>
      <vt:lpstr>Pension_Summary - NPBC</vt:lpstr>
      <vt:lpstr>4. 2+10</vt:lpstr>
      <vt:lpstr>A01100|Var</vt:lpstr>
      <vt:lpstr>5. A02000|STIP_SBC</vt:lpstr>
      <vt:lpstr>6. A01100|Var_Piv</vt:lpstr>
      <vt:lpstr>Rec. to alloc. schedule OM</vt:lpstr>
      <vt:lpstr>EPBCS_Totals</vt:lpstr>
      <vt:lpstr>EPBCS_FinanceOnly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Scott Hines</dc:creator>
  <cp:lastModifiedBy>Angela Monforton</cp:lastModifiedBy>
  <cp:lastPrinted>2022-10-28T01:02:42Z</cp:lastPrinted>
  <dcterms:created xsi:type="dcterms:W3CDTF">2021-02-10T13:49:13Z</dcterms:created>
  <dcterms:modified xsi:type="dcterms:W3CDTF">2023-02-07T18:01:24Z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0x010100BA68BE8D2D1B4442B56E8613E5D4A5D4</vt:lpwstr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2022-10-22T18:27:33Z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406b1846-d9ff-4455-af00-f484ed372697</vt:lpwstr>
  </property>
  <property fmtid="{D5CDD505-2E9C-101B-9397-08002B2CF9AE}" pid="11" name="MSIP_Label_b1a6f161-e42b-4c47-8f69-f6a81e023e2d_ContentBits">
    <vt:lpwstr>0</vt:lpwstr>
  </property>
</Properties>
</file>