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sites.enbridge.com/sites/2024RnI/Application and Evidence/"/>
    </mc:Choice>
  </mc:AlternateContent>
  <xr:revisionPtr revIDLastSave="0" documentId="13_ncr:1_{D0A96174-5905-4AAC-91AF-36160A92702B}" xr6:coauthVersionLast="47" xr6:coauthVersionMax="47" xr10:uidLastSave="{00000000-0000-0000-0000-000000000000}"/>
  <bookViews>
    <workbookView xWindow="-120" yWindow="-120" windowWidth="29040" windowHeight="15840" xr2:uid="{523CA462-B029-4CEF-95B0-F22C30E14A7E}"/>
  </bookViews>
  <sheets>
    <sheet name="Sheet1" sheetId="1" r:id="rId1"/>
  </sheets>
  <definedNames>
    <definedName name="_xlnm.Print_Area" localSheetId="0">Sheet1!$A$1:$M$282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5" i="1" l="1"/>
  <c r="A51" i="1"/>
  <c r="A52" i="1" s="1"/>
  <c r="A53" i="1" s="1"/>
  <c r="A54" i="1" s="1"/>
  <c r="A55" i="1" s="1"/>
  <c r="A56" i="1" s="1"/>
  <c r="A57" i="1" s="1"/>
  <c r="A58" i="1" s="1"/>
  <c r="A59" i="1" s="1"/>
  <c r="A60" i="1" s="1"/>
  <c r="A61" i="1" s="1"/>
  <c r="A62" i="1" s="1"/>
  <c r="A63" i="1" s="1"/>
  <c r="A64" i="1" s="1"/>
  <c r="A87" i="1" s="1"/>
  <c r="A88" i="1" s="1"/>
  <c r="A89" i="1" s="1"/>
  <c r="A90" i="1" s="1"/>
  <c r="A91" i="1" s="1"/>
  <c r="A92" i="1" s="1"/>
  <c r="A93" i="1" s="1"/>
  <c r="A94" i="1" s="1"/>
  <c r="A95" i="1" s="1"/>
  <c r="A96" i="1" s="1"/>
  <c r="A97" i="1" s="1"/>
  <c r="A98" i="1" s="1"/>
  <c r="A99" i="1" s="1"/>
  <c r="A100" i="1" s="1"/>
  <c r="A101"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61" i="1" s="1"/>
  <c r="A162" i="1" s="1"/>
  <c r="A163" i="1" s="1"/>
  <c r="A164" i="1" s="1"/>
  <c r="A165" i="1" s="1"/>
  <c r="A166" i="1" s="1"/>
  <c r="A167" i="1" s="1"/>
  <c r="A168" i="1" s="1"/>
  <c r="A169" i="1" s="1"/>
  <c r="A170" i="1" s="1"/>
  <c r="A171" i="1" s="1"/>
  <c r="A172" i="1" s="1"/>
  <c r="A173" i="1" s="1"/>
  <c r="A174" i="1" s="1"/>
  <c r="A175"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71" i="1" s="1"/>
  <c r="A272" i="1" s="1"/>
  <c r="A274" i="1" s="1"/>
  <c r="A14" i="1"/>
  <c r="A15" i="1" s="1"/>
  <c r="A16" i="1" s="1"/>
  <c r="A17" i="1" s="1"/>
  <c r="A21" i="1" s="1"/>
  <c r="A22" i="1" s="1"/>
  <c r="A23" i="1" s="1"/>
  <c r="A24" i="1" s="1"/>
  <c r="A25" i="1" s="1"/>
  <c r="A26" i="1" s="1"/>
  <c r="A27" i="1" s="1"/>
  <c r="L13" i="1" l="1"/>
  <c r="L15" i="1"/>
  <c r="J17" i="1"/>
  <c r="J271" i="1"/>
  <c r="G17" i="1" l="1"/>
  <c r="K17" i="1"/>
  <c r="L123" i="1"/>
  <c r="K27" i="1"/>
  <c r="L271" i="1"/>
  <c r="L131" i="1"/>
  <c r="L209" i="1"/>
  <c r="L141" i="1"/>
  <c r="L205" i="1"/>
  <c r="L91" i="1"/>
  <c r="L21" i="1"/>
  <c r="L56" i="1"/>
  <c r="L217" i="1"/>
  <c r="L89" i="1"/>
  <c r="L165" i="1"/>
  <c r="L133" i="1"/>
  <c r="L251" i="1"/>
  <c r="L235" i="1"/>
  <c r="K257" i="1"/>
  <c r="L245" i="1"/>
  <c r="L243" i="1"/>
  <c r="L207" i="1"/>
  <c r="L241" i="1"/>
  <c r="L93" i="1"/>
  <c r="L58" i="1"/>
  <c r="L203" i="1"/>
  <c r="L125" i="1"/>
  <c r="L219" i="1"/>
  <c r="L171" i="1"/>
  <c r="L169" i="1"/>
  <c r="L127" i="1"/>
  <c r="L87" i="1"/>
  <c r="L167" i="1"/>
  <c r="L247" i="1"/>
  <c r="L215" i="1"/>
  <c r="L95" i="1"/>
  <c r="L60" i="1"/>
  <c r="G27" i="1"/>
  <c r="L237" i="1"/>
  <c r="L199" i="1"/>
  <c r="L253" i="1"/>
  <c r="L249" i="1"/>
  <c r="L239" i="1"/>
  <c r="L213" i="1"/>
  <c r="L173" i="1"/>
  <c r="L50" i="1"/>
  <c r="L25" i="1"/>
  <c r="L135" i="1"/>
  <c r="L255" i="1"/>
  <c r="L211" i="1"/>
  <c r="L99" i="1"/>
  <c r="L197" i="1"/>
  <c r="L139" i="1"/>
  <c r="L17" i="1"/>
  <c r="J64" i="1"/>
  <c r="J257" i="1"/>
  <c r="L23" i="1"/>
  <c r="J27" i="1"/>
  <c r="J175" i="1"/>
  <c r="J101" i="1"/>
  <c r="L52" i="1"/>
  <c r="L137" i="1"/>
  <c r="L201" i="1"/>
  <c r="L129" i="1"/>
  <c r="L54" i="1"/>
  <c r="L143" i="1"/>
  <c r="L97" i="1"/>
  <c r="L62" i="1"/>
  <c r="G64" i="1"/>
  <c r="G257" i="1"/>
  <c r="G101" i="1"/>
  <c r="L161" i="1"/>
  <c r="L163" i="1"/>
  <c r="G175" i="1"/>
  <c r="K64" i="1"/>
  <c r="K101" i="1"/>
  <c r="J274" i="1" l="1"/>
  <c r="G274" i="1"/>
  <c r="I175" i="1"/>
  <c r="L64" i="1"/>
  <c r="I27" i="1"/>
  <c r="H27" i="1"/>
  <c r="L27" i="1"/>
  <c r="K274" i="1"/>
  <c r="L101" i="1"/>
  <c r="L257" i="1"/>
  <c r="H175" i="1"/>
  <c r="I64" i="1"/>
  <c r="H64" i="1"/>
  <c r="H257" i="1"/>
  <c r="I101" i="1"/>
  <c r="L175" i="1"/>
  <c r="H101" i="1"/>
  <c r="I257" i="1"/>
  <c r="I274" i="1" l="1"/>
  <c r="L274" i="1"/>
  <c r="H274" i="1"/>
</calcChain>
</file>

<file path=xl/sharedStrings.xml><?xml version="1.0" encoding="utf-8"?>
<sst xmlns="http://schemas.openxmlformats.org/spreadsheetml/2006/main" count="420" uniqueCount="105">
  <si>
    <t>(2)</t>
  </si>
  <si>
    <t>(1)</t>
  </si>
  <si>
    <t>Notes:</t>
  </si>
  <si>
    <t>EGI</t>
  </si>
  <si>
    <t>Total</t>
  </si>
  <si>
    <t>EGD</t>
  </si>
  <si>
    <t>Plant held for future use</t>
  </si>
  <si>
    <t>Union</t>
  </si>
  <si>
    <t>WAMS (491.04)</t>
  </si>
  <si>
    <t>TIS/IT software</t>
  </si>
  <si>
    <t>CIS acquired software (491.03)</t>
  </si>
  <si>
    <t>Software developed intangibles - post 2023</t>
  </si>
  <si>
    <t>Software developed intangibles (491.02)</t>
  </si>
  <si>
    <t>Software acquired intangibles - post 2023</t>
  </si>
  <si>
    <t>Software acquired intangibles (491.01)</t>
  </si>
  <si>
    <t>Computer equipment - post 2023</t>
  </si>
  <si>
    <t>Computer equipment (490)</t>
  </si>
  <si>
    <t>Communication structures and equipment (488)</t>
  </si>
  <si>
    <t>Rental - NGV Stations (487.80)</t>
  </si>
  <si>
    <t>General Plant</t>
  </si>
  <si>
    <t xml:space="preserve">(e) </t>
  </si>
  <si>
    <t>(c)</t>
  </si>
  <si>
    <t>(b)</t>
  </si>
  <si>
    <t>(a)</t>
  </si>
  <si>
    <t>Particulars ($ millions)</t>
  </si>
  <si>
    <t>Proposed Provision Over / (Under) Current Provision</t>
  </si>
  <si>
    <t>Provision - Proposed Rate</t>
  </si>
  <si>
    <t>Proposed Rate</t>
  </si>
  <si>
    <t>Current Rate</t>
  </si>
  <si>
    <t>Rental - refuel appl (487.70)</t>
  </si>
  <si>
    <t>Tools and other equipment (486)</t>
  </si>
  <si>
    <t>Heavy work equipment (485)</t>
  </si>
  <si>
    <t>Transportation equipment (484)</t>
  </si>
  <si>
    <t>Office furniture and equipment (483)</t>
  </si>
  <si>
    <t>Structures and improvements - Bloomfield (482.52)</t>
  </si>
  <si>
    <t>Item N</t>
  </si>
  <si>
    <t>Structures and improvements - Keil (482.51)</t>
  </si>
  <si>
    <t>Structures and improvements - Markham (482.05)</t>
  </si>
  <si>
    <t>Structures and improvements - Thorold (482.04)</t>
  </si>
  <si>
    <t>Structures and improvements - VPC (482.01)</t>
  </si>
  <si>
    <t>Structures and improvements - Other (482.00)</t>
  </si>
  <si>
    <t>Investment in leased assets</t>
  </si>
  <si>
    <t>Meters (478)</t>
  </si>
  <si>
    <t>Measuring &amp; regulating equipment (477)</t>
  </si>
  <si>
    <t>Company NGV compressor stations (476)</t>
  </si>
  <si>
    <t>Mains - Plastic (475.30)</t>
  </si>
  <si>
    <t>Mains - Coated and wrapped (475.21)</t>
  </si>
  <si>
    <t>Mains - Envision (475.00)</t>
  </si>
  <si>
    <t>Distribution Plant</t>
  </si>
  <si>
    <t>Regulators (474)</t>
  </si>
  <si>
    <t>Services - plastic (473.02)</t>
  </si>
  <si>
    <t>Services - metallic (473.01)</t>
  </si>
  <si>
    <t>Structures and improvements - Mainway (472.35)</t>
  </si>
  <si>
    <t>Structures and improvements - Kingston Office (472.34</t>
  </si>
  <si>
    <t>Structures and improvements - London Admin (472.33)</t>
  </si>
  <si>
    <t>Structures and improvements - Win-Rhodes (472.32)</t>
  </si>
  <si>
    <t>Structures and improvements - Stoney Creek (472.31)</t>
  </si>
  <si>
    <t>Structures and improvements - Other (472)</t>
  </si>
  <si>
    <t>Land rights (471)</t>
  </si>
  <si>
    <t>Measuring and regulating equipment (467)</t>
  </si>
  <si>
    <t>Compressor equipment (466)</t>
  </si>
  <si>
    <t>Mains (465)</t>
  </si>
  <si>
    <t>Equipment (464)</t>
  </si>
  <si>
    <t>Measuring and regulating structures and improvements (463)</t>
  </si>
  <si>
    <t>Compressor structures and improvements (462)</t>
  </si>
  <si>
    <t>Land rights (461)</t>
  </si>
  <si>
    <t>Transmission</t>
  </si>
  <si>
    <t>Measuring and regulating equipment (457)</t>
  </si>
  <si>
    <t>Compressor equipment (456)</t>
  </si>
  <si>
    <t>Field Lines (455)</t>
  </si>
  <si>
    <t>Well equipment (454)</t>
  </si>
  <si>
    <t>Wells (453)</t>
  </si>
  <si>
    <t>Structures and improvements (452)</t>
  </si>
  <si>
    <t>Land rights (451)</t>
  </si>
  <si>
    <t>Storage Plant</t>
  </si>
  <si>
    <t>Utility</t>
  </si>
  <si>
    <t>Gas Holders - Equipment (443)</t>
  </si>
  <si>
    <t>Gas Holders - Storage (443)</t>
  </si>
  <si>
    <t>Structures and Improvements (442)</t>
  </si>
  <si>
    <t>Local Storage Plant</t>
  </si>
  <si>
    <t>Intangible plant - Other (402)</t>
  </si>
  <si>
    <t>Franchises and consents (401)</t>
  </si>
  <si>
    <t>Intangible Plant</t>
  </si>
  <si>
    <t>*</t>
  </si>
  <si>
    <t>(*)</t>
  </si>
  <si>
    <t>(3)</t>
  </si>
  <si>
    <t>(**)</t>
  </si>
  <si>
    <t>Customer M&amp;R Equipment (477.01)(4)</t>
  </si>
  <si>
    <t>(4)</t>
  </si>
  <si>
    <t>various</t>
  </si>
  <si>
    <t>Renewable Natural Gas(3)</t>
  </si>
  <si>
    <t>Placeholder to be replaced with actual plant accounts once assets are unitized. Represents forecasted RNG projects in total using a blended rate of assets.</t>
  </si>
  <si>
    <t>Line No.</t>
  </si>
  <si>
    <t>Provision  - Current Rate (2)</t>
  </si>
  <si>
    <t>(f) = (e-d)</t>
  </si>
  <si>
    <r>
      <t xml:space="preserve">Plant </t>
    </r>
    <r>
      <rPr>
        <sz val="11"/>
        <color theme="1"/>
        <rFont val="Arial"/>
        <family val="2"/>
      </rPr>
      <t>(1)</t>
    </r>
    <r>
      <rPr>
        <sz val="10"/>
        <color theme="1"/>
        <rFont val="Arial"/>
        <family val="2"/>
      </rPr>
      <t xml:space="preserve"> Average Balance</t>
    </r>
  </si>
  <si>
    <t>2024 Test Year Impact of Proposed Depreciation Rates</t>
  </si>
  <si>
    <t>2024 Test Year Impact of Proposed Depreciation Rates (Continued)</t>
  </si>
  <si>
    <t>A simple average of the opening and closing plant balances was used.</t>
  </si>
  <si>
    <t>Previously account 474.01 for Union.</t>
  </si>
  <si>
    <t>Depreciation rate for current provision uses equivalent Distribution Plant account.</t>
  </si>
  <si>
    <t>Depreciation rate for current provision uses 473 Services.</t>
  </si>
  <si>
    <t>(d)</t>
  </si>
  <si>
    <t>Provision - Current Rate represents depreciation on 2024 plant balances using previously approved rates and excluding the impacts of all harmonization and depreciation study changes.  Depreciation expense has been allocated to approximate the change in plant balances as a result of asset harmonization.</t>
  </si>
  <si>
    <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</si>
</sst>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
  </numFmts>
  <fonts count="6" x14ac:knownFonts="1">
    <font>
      <sz val="11"/>
      <color theme="1"/>
      <name val="Calibri"/>
      <family val="2"/>
      <scheme val="minor"/>
    </font>
    <font>
      <sz val="11"/>
      <color theme="1"/>
      <name val="Calibri"/>
      <family val="2"/>
      <scheme val="minor"/>
    </font>
    <font>
      <sz val="10"/>
      <color theme="1"/>
      <name val="Arial"/>
      <family val="2"/>
    </font>
    <font>
      <u/>
      <sz val="10"/>
      <color theme="1"/>
      <name val="Arial"/>
      <family val="2"/>
    </font>
    <font>
      <sz val="11"/>
      <color theme="1"/>
      <name val="Arial"/>
      <family val="2"/>
    </font>
    <font>
      <sz val="10"/>
      <name val="Arial"/>
      <family val="2"/>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3" fillId="0" borderId="0" xfId="0" applyFont="1" applyFill="1" applyAlignment="1">
      <alignment horizontal="centerContinuous"/>
    </xf>
    <xf numFmtId="0" fontId="3" fillId="0" borderId="0" xfId="0" applyFont="1" applyFill="1" applyAlignment="1">
      <alignment horizontal="centerContinuous" wrapText="1"/>
    </xf>
    <xf numFmtId="0" fontId="2" fillId="0" borderId="0" xfId="0" applyFont="1" applyFill="1" applyAlignment="1">
      <alignment horizontal="left"/>
    </xf>
    <xf numFmtId="0" fontId="2" fillId="0" borderId="3" xfId="0" applyFont="1" applyFill="1" applyBorder="1" applyAlignment="1">
      <alignment horizontal="center" wrapText="1"/>
    </xf>
    <xf numFmtId="0" fontId="2" fillId="0" borderId="0" xfId="0" applyFont="1" applyFill="1" applyAlignment="1">
      <alignment wrapText="1"/>
    </xf>
    <xf numFmtId="0" fontId="2" fillId="0" borderId="3" xfId="0" applyFont="1" applyFill="1" applyBorder="1" applyAlignment="1">
      <alignment wrapText="1"/>
    </xf>
    <xf numFmtId="0" fontId="2" fillId="0" borderId="3" xfId="0" applyFont="1" applyFill="1" applyBorder="1" applyAlignment="1">
      <alignment horizontal="center"/>
    </xf>
    <xf numFmtId="0" fontId="2" fillId="0" borderId="0" xfId="0" applyFont="1" applyFill="1"/>
    <xf numFmtId="0" fontId="2" fillId="0" borderId="0" xfId="0" applyFont="1" applyFill="1" applyAlignment="1">
      <alignment horizontal="center"/>
    </xf>
    <xf numFmtId="0" fontId="3" fillId="0" borderId="0" xfId="0" applyFont="1" applyFill="1" applyAlignment="1">
      <alignment wrapText="1"/>
    </xf>
    <xf numFmtId="0" fontId="2" fillId="0" borderId="0" xfId="0" applyFont="1" applyFill="1" applyAlignment="1">
      <alignment horizontal="center" vertical="center"/>
    </xf>
    <xf numFmtId="0" fontId="2" fillId="0" borderId="0" xfId="0" applyFont="1" applyFill="1" applyAlignment="1">
      <alignment horizontal="left" vertical="center" wrapText="1"/>
    </xf>
    <xf numFmtId="164" fontId="2" fillId="0" borderId="0" xfId="0" applyNumberFormat="1" applyFont="1" applyFill="1" applyAlignment="1">
      <alignment horizontal="center"/>
    </xf>
    <xf numFmtId="10" fontId="2" fillId="0" borderId="0" xfId="0" applyNumberFormat="1" applyFont="1" applyFill="1" applyAlignment="1">
      <alignment horizontal="center"/>
    </xf>
    <xf numFmtId="164" fontId="2" fillId="0" borderId="0" xfId="0" applyNumberFormat="1" applyFont="1" applyFill="1" applyAlignment="1">
      <alignment horizontal="center" vertical="center"/>
    </xf>
    <xf numFmtId="164" fontId="2" fillId="0" borderId="2" xfId="0" applyNumberFormat="1" applyFont="1" applyFill="1" applyBorder="1" applyAlignment="1">
      <alignment horizontal="center"/>
    </xf>
    <xf numFmtId="10" fontId="2" fillId="0" borderId="2" xfId="0" applyNumberFormat="1" applyFont="1" applyFill="1" applyBorder="1" applyAlignment="1">
      <alignment horizontal="center"/>
    </xf>
    <xf numFmtId="10" fontId="2" fillId="0" borderId="0" xfId="0" applyNumberFormat="1" applyFont="1" applyFill="1" applyAlignment="1">
      <alignment horizontal="center" vertical="center"/>
    </xf>
    <xf numFmtId="0" fontId="2" fillId="0" borderId="0" xfId="0" applyFont="1" applyFill="1"/>
    <xf numFmtId="0" fontId="2" fillId="0" borderId="0" xfId="0" applyFont="1" applyFill="1" applyAlignment="1">
      <alignment horizontal="left" wrapText="1"/>
    </xf>
    <xf numFmtId="10" fontId="2" fillId="0" borderId="3" xfId="0" applyNumberFormat="1" applyFont="1" applyFill="1" applyBorder="1" applyAlignment="1">
      <alignment horizontal="center" vertical="center"/>
    </xf>
    <xf numFmtId="0" fontId="2" fillId="0" borderId="0" xfId="0" applyFont="1" applyFill="1" applyAlignment="1">
      <alignment horizontal="left"/>
    </xf>
    <xf numFmtId="0" fontId="2" fillId="0" borderId="0" xfId="0" applyFont="1" applyFill="1" applyAlignment="1">
      <alignment horizontal="left" vertical="center" wrapText="1"/>
    </xf>
    <xf numFmtId="10" fontId="2" fillId="0" borderId="0" xfId="0" applyNumberFormat="1" applyFont="1" applyFill="1" applyAlignment="1">
      <alignment horizontal="center" vertical="center"/>
    </xf>
    <xf numFmtId="164" fontId="2" fillId="0" borderId="0" xfId="0" applyNumberFormat="1" applyFont="1" applyFill="1" applyAlignment="1">
      <alignment horizontal="center" vertical="center"/>
    </xf>
    <xf numFmtId="0" fontId="2" fillId="0" borderId="0" xfId="0" applyFont="1" applyFill="1" applyAlignment="1">
      <alignment wrapText="1"/>
    </xf>
    <xf numFmtId="0" fontId="5" fillId="0" borderId="3" xfId="0" applyFont="1" applyFill="1" applyBorder="1" applyAlignment="1">
      <alignment horizontal="center" wrapText="1"/>
    </xf>
    <xf numFmtId="0" fontId="2" fillId="0" borderId="0" xfId="0" applyFont="1" applyFill="1" applyAlignment="1">
      <alignment horizontal="center" vertical="center"/>
    </xf>
    <xf numFmtId="10" fontId="2" fillId="0" borderId="0" xfId="1" applyNumberFormat="1" applyFont="1" applyFill="1" applyAlignment="1">
      <alignment horizontal="center" vertical="center"/>
    </xf>
    <xf numFmtId="10" fontId="2" fillId="0" borderId="0" xfId="1" applyNumberFormat="1" applyFont="1" applyFill="1" applyAlignment="1">
      <alignment horizontal="center" vertical="center" wrapText="1"/>
    </xf>
    <xf numFmtId="164" fontId="2" fillId="0" borderId="0" xfId="0" applyNumberFormat="1" applyFont="1" applyFill="1" applyAlignment="1">
      <alignment vertical="center"/>
    </xf>
    <xf numFmtId="164" fontId="2" fillId="0" borderId="1" xfId="0" applyNumberFormat="1" applyFont="1" applyFill="1" applyBorder="1" applyAlignment="1">
      <alignment horizontal="center"/>
    </xf>
    <xf numFmtId="10" fontId="2" fillId="0" borderId="1" xfId="1" applyNumberFormat="1" applyFont="1" applyFill="1" applyBorder="1" applyAlignment="1">
      <alignment horizontal="center"/>
    </xf>
    <xf numFmtId="0" fontId="3" fillId="0" borderId="0" xfId="0" applyFont="1" applyFill="1"/>
    <xf numFmtId="49" fontId="2" fillId="0" borderId="0" xfId="0" applyNumberFormat="1" applyFont="1" applyFill="1" applyAlignment="1">
      <alignment horizontal="center"/>
    </xf>
    <xf numFmtId="0" fontId="2" fillId="0" borderId="0" xfId="0" applyFont="1" applyFill="1" applyAlignment="1"/>
    <xf numFmtId="49" fontId="2" fillId="0" borderId="0" xfId="0" applyNumberFormat="1" applyFont="1" applyFill="1" applyAlignment="1">
      <alignment horizontal="center" vertical="top"/>
    </xf>
    <xf numFmtId="0" fontId="2" fillId="0" borderId="0" xfId="0" applyFont="1" applyFill="1" applyAlignment="1">
      <alignment horizontal="left" wrapText="1"/>
    </xf>
    <xf numFmtId="0" fontId="2" fillId="0" borderId="0" xfId="0" applyFont="1" applyFill="1" applyAlignment="1">
      <alignmen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A32A5-8B13-41B5-8158-CC3CE6CB7727}">
  <dimension ref="A6:M282"/>
  <sheetViews>
    <sheetView tabSelected="1" view="pageLayout" zoomScale="90" zoomScaleNormal="100" zoomScalePageLayoutView="90" workbookViewId="0">
      <selection activeCell="A259" sqref="A1:XFD1048576"/>
    </sheetView>
  </sheetViews>
  <sheetFormatPr defaultColWidth="101.140625" defaultRowHeight="12.75" x14ac:dyDescent="0.2"/>
  <cols>
    <col min="1" max="1" width="5.140625" style="8" customWidth="1"/>
    <col min="2" max="2" width="1.28515625" style="8" customWidth="1"/>
    <col min="3" max="3" width="40.42578125" style="5" customWidth="1"/>
    <col min="4" max="4" width="1.28515625" style="8" customWidth="1"/>
    <col min="5" max="5" width="7.85546875" style="9" customWidth="1"/>
    <col min="6" max="6" width="1.28515625" style="8" customWidth="1"/>
    <col min="7" max="7" width="9.28515625" style="9" customWidth="1"/>
    <col min="8" max="8" width="7.85546875" style="8" customWidth="1"/>
    <col min="9" max="9" width="9.7109375" style="8" customWidth="1"/>
    <col min="10" max="10" width="12.140625" style="8" customWidth="1"/>
    <col min="11" max="11" width="10.140625" style="8" customWidth="1"/>
    <col min="12" max="12" width="15.7109375" style="8" customWidth="1"/>
    <col min="13" max="13" width="9.28515625" style="8" customWidth="1"/>
    <col min="14" max="16384" width="101.140625" style="8"/>
  </cols>
  <sheetData>
    <row r="6" spans="1:13" s="3" customFormat="1" x14ac:dyDescent="0.2">
      <c r="A6" s="1" t="s">
        <v>96</v>
      </c>
      <c r="B6" s="1"/>
      <c r="C6" s="2"/>
      <c r="D6" s="1"/>
      <c r="E6" s="1"/>
      <c r="F6" s="1"/>
      <c r="G6" s="1"/>
      <c r="H6" s="1"/>
      <c r="I6" s="1"/>
      <c r="J6" s="1"/>
      <c r="K6" s="1"/>
      <c r="L6" s="1"/>
    </row>
    <row r="8" spans="1:13" s="5" customFormat="1" ht="51" x14ac:dyDescent="0.2">
      <c r="A8" s="4" t="s">
        <v>92</v>
      </c>
      <c r="C8" s="6" t="s">
        <v>24</v>
      </c>
      <c r="E8" s="7" t="s">
        <v>75</v>
      </c>
      <c r="G8" s="4" t="s">
        <v>95</v>
      </c>
      <c r="H8" s="4" t="s">
        <v>28</v>
      </c>
      <c r="I8" s="4" t="s">
        <v>27</v>
      </c>
      <c r="J8" s="4" t="s">
        <v>93</v>
      </c>
      <c r="K8" s="4" t="s">
        <v>26</v>
      </c>
      <c r="L8" s="4" t="s">
        <v>25</v>
      </c>
    </row>
    <row r="9" spans="1:13" x14ac:dyDescent="0.2">
      <c r="G9" s="9" t="s">
        <v>23</v>
      </c>
      <c r="H9" s="9" t="s">
        <v>22</v>
      </c>
      <c r="I9" s="9" t="s">
        <v>21</v>
      </c>
      <c r="J9" s="9" t="s">
        <v>102</v>
      </c>
      <c r="K9" s="9" t="s">
        <v>20</v>
      </c>
      <c r="L9" s="9" t="s">
        <v>94</v>
      </c>
      <c r="M9" s="8" t="s">
        <v>104</v>
      </c>
    </row>
    <row r="10" spans="1:13" x14ac:dyDescent="0.2">
      <c r="H10" s="9"/>
      <c r="I10" s="9"/>
      <c r="J10" s="9"/>
      <c r="K10" s="9"/>
      <c r="L10" s="9"/>
    </row>
    <row r="11" spans="1:13" x14ac:dyDescent="0.2">
      <c r="C11" s="10" t="s">
        <v>82</v>
      </c>
      <c r="H11" s="9"/>
      <c r="I11" s="9"/>
      <c r="J11" s="9"/>
      <c r="K11" s="9"/>
      <c r="L11" s="9"/>
    </row>
    <row r="12" spans="1:13" x14ac:dyDescent="0.2">
      <c r="H12" s="9"/>
      <c r="I12" s="9"/>
      <c r="J12" s="9"/>
      <c r="K12" s="9"/>
      <c r="L12" s="9"/>
    </row>
    <row r="13" spans="1:13" x14ac:dyDescent="0.2">
      <c r="A13" s="11">
        <v>1</v>
      </c>
      <c r="C13" s="12" t="s">
        <v>81</v>
      </c>
      <c r="E13" s="9" t="s">
        <v>5</v>
      </c>
      <c r="G13" s="13">
        <v>0</v>
      </c>
      <c r="H13" s="14"/>
      <c r="I13" s="9"/>
      <c r="J13" s="13">
        <v>0</v>
      </c>
      <c r="K13" s="15">
        <v>0</v>
      </c>
      <c r="L13" s="15">
        <f>K13-J13-J14</f>
        <v>0</v>
      </c>
    </row>
    <row r="14" spans="1:13" x14ac:dyDescent="0.2">
      <c r="A14" s="11">
        <f>A13+1</f>
        <v>2</v>
      </c>
      <c r="C14" s="12"/>
      <c r="E14" s="9" t="s">
        <v>7</v>
      </c>
      <c r="G14" s="13">
        <v>1.1680347933333333</v>
      </c>
      <c r="H14" s="14"/>
      <c r="I14" s="9"/>
      <c r="J14" s="13">
        <v>0</v>
      </c>
      <c r="K14" s="15"/>
      <c r="L14" s="15"/>
    </row>
    <row r="15" spans="1:13" x14ac:dyDescent="0.2">
      <c r="A15" s="11">
        <f>A14+1</f>
        <v>3</v>
      </c>
      <c r="C15" s="12" t="s">
        <v>80</v>
      </c>
      <c r="E15" s="9" t="s">
        <v>5</v>
      </c>
      <c r="G15" s="13">
        <v>0</v>
      </c>
      <c r="H15" s="14"/>
      <c r="I15" s="9"/>
      <c r="J15" s="13">
        <v>0</v>
      </c>
      <c r="K15" s="15">
        <v>0</v>
      </c>
      <c r="L15" s="15">
        <f>K15-J15-J16</f>
        <v>0</v>
      </c>
    </row>
    <row r="16" spans="1:13" x14ac:dyDescent="0.2">
      <c r="A16" s="11">
        <f t="shared" ref="A16:A17" si="0">A15+1</f>
        <v>4</v>
      </c>
      <c r="C16" s="12"/>
      <c r="E16" s="9" t="s">
        <v>7</v>
      </c>
      <c r="G16" s="13">
        <v>0.49476059000000006</v>
      </c>
      <c r="H16" s="14"/>
      <c r="I16" s="9"/>
      <c r="J16" s="13">
        <v>0</v>
      </c>
      <c r="K16" s="15"/>
      <c r="L16" s="15"/>
    </row>
    <row r="17" spans="1:13" x14ac:dyDescent="0.2">
      <c r="A17" s="11">
        <f t="shared" si="0"/>
        <v>5</v>
      </c>
      <c r="C17" s="5" t="s">
        <v>4</v>
      </c>
      <c r="G17" s="16">
        <f>SUM(G13:G16)</f>
        <v>1.6627953833333333</v>
      </c>
      <c r="H17" s="17"/>
      <c r="I17" s="17"/>
      <c r="J17" s="16">
        <f>SUM(J13:J16)</f>
        <v>0</v>
      </c>
      <c r="K17" s="16">
        <f>SUM(K13:K16)</f>
        <v>0</v>
      </c>
      <c r="L17" s="16">
        <f>SUM(L13:L16)</f>
        <v>0</v>
      </c>
    </row>
    <row r="18" spans="1:13" x14ac:dyDescent="0.2">
      <c r="A18" s="9"/>
      <c r="H18" s="9"/>
      <c r="I18" s="9"/>
      <c r="J18" s="9"/>
      <c r="K18" s="9"/>
      <c r="L18" s="9"/>
    </row>
    <row r="19" spans="1:13" x14ac:dyDescent="0.2">
      <c r="A19" s="9"/>
      <c r="C19" s="10" t="s">
        <v>79</v>
      </c>
      <c r="G19" s="13"/>
      <c r="H19" s="13"/>
      <c r="I19" s="13"/>
      <c r="J19" s="13"/>
      <c r="K19" s="13"/>
      <c r="L19" s="13"/>
    </row>
    <row r="20" spans="1:13" x14ac:dyDescent="0.2">
      <c r="A20" s="9"/>
      <c r="G20" s="13"/>
      <c r="H20" s="13"/>
      <c r="I20" s="13"/>
      <c r="J20" s="13"/>
      <c r="K20" s="13"/>
      <c r="L20" s="13"/>
    </row>
    <row r="21" spans="1:13" x14ac:dyDescent="0.2">
      <c r="A21" s="11">
        <f>A17+1</f>
        <v>6</v>
      </c>
      <c r="C21" s="12" t="s">
        <v>78</v>
      </c>
      <c r="E21" s="9" t="s">
        <v>5</v>
      </c>
      <c r="G21" s="13">
        <v>0</v>
      </c>
      <c r="H21" s="14"/>
      <c r="I21" s="18">
        <v>1.6899999999999998E-2</v>
      </c>
      <c r="J21" s="13"/>
      <c r="K21" s="15">
        <v>0.14249809132622743</v>
      </c>
      <c r="L21" s="15">
        <f>K21-J21-J22</f>
        <v>-0.10333443506569215</v>
      </c>
      <c r="M21" s="19" t="s">
        <v>104</v>
      </c>
    </row>
    <row r="22" spans="1:13" x14ac:dyDescent="0.2">
      <c r="A22" s="11">
        <f t="shared" ref="A22:A27" si="1">A21+1</f>
        <v>7</v>
      </c>
      <c r="C22" s="12"/>
      <c r="E22" s="9" t="s">
        <v>7</v>
      </c>
      <c r="G22" s="13">
        <v>8.5129042335570517</v>
      </c>
      <c r="H22" s="14">
        <v>2.8500000000000001E-2</v>
      </c>
      <c r="I22" s="18"/>
      <c r="J22" s="13">
        <v>0.24583252639191958</v>
      </c>
      <c r="K22" s="15"/>
      <c r="L22" s="15"/>
      <c r="M22" s="19"/>
    </row>
    <row r="23" spans="1:13" x14ac:dyDescent="0.2">
      <c r="A23" s="11">
        <f t="shared" si="1"/>
        <v>8</v>
      </c>
      <c r="C23" s="12" t="s">
        <v>77</v>
      </c>
      <c r="E23" s="9" t="s">
        <v>5</v>
      </c>
      <c r="G23" s="13">
        <v>0</v>
      </c>
      <c r="H23" s="14"/>
      <c r="I23" s="18">
        <v>9.5999999999999992E-3</v>
      </c>
      <c r="J23" s="13"/>
      <c r="K23" s="15">
        <v>6.9583390005230727E-2</v>
      </c>
      <c r="L23" s="15">
        <f>K23-J23-J24</f>
        <v>-0.12401600559789192</v>
      </c>
      <c r="M23" s="19" t="s">
        <v>104</v>
      </c>
    </row>
    <row r="24" spans="1:13" x14ac:dyDescent="0.2">
      <c r="A24" s="11">
        <f t="shared" si="1"/>
        <v>9</v>
      </c>
      <c r="C24" s="12"/>
      <c r="E24" s="9" t="s">
        <v>7</v>
      </c>
      <c r="G24" s="13">
        <v>7.2651291758757193</v>
      </c>
      <c r="H24" s="14">
        <v>2.5399999999999999E-2</v>
      </c>
      <c r="I24" s="18"/>
      <c r="J24" s="13">
        <v>0.19359939560312264</v>
      </c>
      <c r="K24" s="15"/>
      <c r="L24" s="15"/>
      <c r="M24" s="19"/>
    </row>
    <row r="25" spans="1:13" ht="15" customHeight="1" x14ac:dyDescent="0.2">
      <c r="A25" s="11">
        <f t="shared" si="1"/>
        <v>10</v>
      </c>
      <c r="C25" s="12" t="s">
        <v>76</v>
      </c>
      <c r="E25" s="9" t="s">
        <v>5</v>
      </c>
      <c r="G25" s="13">
        <v>0</v>
      </c>
      <c r="H25" s="14"/>
      <c r="I25" s="18">
        <v>1.06E-2</v>
      </c>
      <c r="J25" s="13"/>
      <c r="K25" s="15">
        <v>0.26322409019169202</v>
      </c>
      <c r="L25" s="15">
        <f>K25-J25-J26</f>
        <v>-0.59892469247264468</v>
      </c>
      <c r="M25" s="19" t="s">
        <v>104</v>
      </c>
    </row>
    <row r="26" spans="1:13" x14ac:dyDescent="0.2">
      <c r="A26" s="11">
        <f t="shared" si="1"/>
        <v>11</v>
      </c>
      <c r="C26" s="12" t="s">
        <v>35</v>
      </c>
      <c r="E26" s="9" t="s">
        <v>7</v>
      </c>
      <c r="G26" s="13">
        <v>24.756065783854407</v>
      </c>
      <c r="H26" s="14">
        <v>3.5400000000000001E-2</v>
      </c>
      <c r="I26" s="18">
        <v>0.02</v>
      </c>
      <c r="J26" s="13">
        <v>0.8621487826643367</v>
      </c>
      <c r="K26" s="15"/>
      <c r="L26" s="15"/>
      <c r="M26" s="19"/>
    </row>
    <row r="27" spans="1:13" x14ac:dyDescent="0.2">
      <c r="A27" s="11">
        <f t="shared" si="1"/>
        <v>12</v>
      </c>
      <c r="C27" s="5" t="s">
        <v>4</v>
      </c>
      <c r="G27" s="16">
        <f>SUM(G21:G26)</f>
        <v>40.534099193287176</v>
      </c>
      <c r="H27" s="17">
        <f>J27/G27</f>
        <v>3.2110759349869372E-2</v>
      </c>
      <c r="I27" s="17">
        <f>K27/G27</f>
        <v>1.1726067212118167E-2</v>
      </c>
      <c r="J27" s="16">
        <f>SUM(J21:J26)</f>
        <v>1.3015807046593788</v>
      </c>
      <c r="K27" s="16">
        <f>SUM(K21:K26)</f>
        <v>0.47530557152315017</v>
      </c>
      <c r="L27" s="16">
        <f>SUM(L21:L26)</f>
        <v>-0.8262751331362288</v>
      </c>
      <c r="M27" s="8" t="s">
        <v>104</v>
      </c>
    </row>
    <row r="28" spans="1:13" x14ac:dyDescent="0.2">
      <c r="A28" s="9"/>
      <c r="C28" s="20"/>
      <c r="G28" s="13"/>
      <c r="H28" s="13"/>
      <c r="I28" s="13"/>
      <c r="J28" s="13"/>
      <c r="K28" s="13"/>
      <c r="L28" s="13"/>
    </row>
    <row r="29" spans="1:13" x14ac:dyDescent="0.2">
      <c r="A29" s="9"/>
      <c r="C29" s="20"/>
      <c r="G29" s="13"/>
      <c r="H29" s="13"/>
      <c r="I29" s="13"/>
      <c r="J29" s="13"/>
      <c r="K29" s="13"/>
      <c r="L29" s="13"/>
    </row>
    <row r="30" spans="1:13" x14ac:dyDescent="0.2">
      <c r="A30" s="9"/>
      <c r="C30" s="20"/>
      <c r="G30" s="13"/>
      <c r="H30" s="13"/>
      <c r="I30" s="13"/>
      <c r="J30" s="13"/>
      <c r="K30" s="13"/>
      <c r="L30" s="13"/>
    </row>
    <row r="31" spans="1:13" x14ac:dyDescent="0.2">
      <c r="A31" s="9"/>
      <c r="C31" s="20"/>
      <c r="G31" s="13"/>
      <c r="H31" s="13"/>
      <c r="I31" s="13"/>
      <c r="J31" s="13"/>
      <c r="K31" s="13"/>
      <c r="L31" s="13"/>
    </row>
    <row r="32" spans="1:13" x14ac:dyDescent="0.2">
      <c r="A32" s="9"/>
      <c r="C32" s="20"/>
      <c r="G32" s="13"/>
      <c r="H32" s="13"/>
      <c r="I32" s="13"/>
      <c r="J32" s="13"/>
      <c r="K32" s="13"/>
      <c r="L32" s="13"/>
    </row>
    <row r="33" spans="1:13" x14ac:dyDescent="0.2">
      <c r="A33" s="9"/>
      <c r="C33" s="20"/>
      <c r="G33" s="13"/>
      <c r="H33" s="13"/>
      <c r="I33" s="13"/>
      <c r="J33" s="13"/>
      <c r="K33" s="13"/>
      <c r="L33" s="13"/>
    </row>
    <row r="34" spans="1:13" x14ac:dyDescent="0.2">
      <c r="A34" s="9"/>
      <c r="C34" s="20"/>
      <c r="G34" s="13"/>
      <c r="H34" s="13"/>
      <c r="I34" s="13"/>
      <c r="J34" s="13"/>
      <c r="K34" s="13"/>
      <c r="L34" s="13"/>
    </row>
    <row r="35" spans="1:13" x14ac:dyDescent="0.2">
      <c r="A35" s="9"/>
      <c r="C35" s="20"/>
      <c r="G35" s="13"/>
      <c r="H35" s="13"/>
      <c r="I35" s="13"/>
      <c r="J35" s="13"/>
      <c r="K35" s="13"/>
      <c r="L35" s="13"/>
    </row>
    <row r="36" spans="1:13" x14ac:dyDescent="0.2">
      <c r="A36" s="9"/>
      <c r="C36" s="20"/>
      <c r="G36" s="13"/>
      <c r="H36" s="13"/>
      <c r="I36" s="13"/>
      <c r="J36" s="13"/>
      <c r="K36" s="13"/>
      <c r="L36" s="13"/>
    </row>
    <row r="37" spans="1:13" x14ac:dyDescent="0.2">
      <c r="A37" s="9"/>
      <c r="C37" s="20"/>
      <c r="G37" s="13"/>
      <c r="H37" s="13"/>
      <c r="I37" s="13"/>
      <c r="J37" s="13"/>
      <c r="K37" s="13"/>
      <c r="L37" s="13"/>
    </row>
    <row r="43" spans="1:13" x14ac:dyDescent="0.2">
      <c r="A43" s="1" t="s">
        <v>97</v>
      </c>
      <c r="B43" s="1"/>
      <c r="C43" s="2"/>
      <c r="D43" s="1"/>
      <c r="E43" s="1"/>
      <c r="F43" s="1"/>
      <c r="G43" s="1"/>
      <c r="H43" s="1"/>
      <c r="I43" s="1"/>
      <c r="J43" s="1"/>
      <c r="K43" s="1"/>
      <c r="L43" s="1"/>
    </row>
    <row r="45" spans="1:13" ht="51" x14ac:dyDescent="0.2">
      <c r="A45" s="4" t="s">
        <v>92</v>
      </c>
      <c r="B45" s="5"/>
      <c r="C45" s="6" t="s">
        <v>24</v>
      </c>
      <c r="D45" s="5"/>
      <c r="E45" s="7" t="s">
        <v>75</v>
      </c>
      <c r="F45" s="5"/>
      <c r="G45" s="4" t="s">
        <v>95</v>
      </c>
      <c r="H45" s="4" t="s">
        <v>28</v>
      </c>
      <c r="I45" s="4" t="s">
        <v>27</v>
      </c>
      <c r="J45" s="4" t="s">
        <v>93</v>
      </c>
      <c r="K45" s="4" t="s">
        <v>26</v>
      </c>
      <c r="L45" s="4" t="s">
        <v>25</v>
      </c>
    </row>
    <row r="46" spans="1:13" x14ac:dyDescent="0.2">
      <c r="G46" s="9" t="s">
        <v>23</v>
      </c>
      <c r="H46" s="9" t="s">
        <v>22</v>
      </c>
      <c r="I46" s="9" t="s">
        <v>21</v>
      </c>
      <c r="J46" s="9" t="s">
        <v>102</v>
      </c>
      <c r="K46" s="9" t="s">
        <v>20</v>
      </c>
      <c r="L46" s="9" t="s">
        <v>94</v>
      </c>
      <c r="M46" s="8" t="s">
        <v>104</v>
      </c>
    </row>
    <row r="47" spans="1:13" x14ac:dyDescent="0.2">
      <c r="A47" s="9"/>
      <c r="C47" s="20"/>
      <c r="G47" s="13"/>
      <c r="H47" s="13"/>
      <c r="I47" s="13"/>
      <c r="J47" s="13"/>
      <c r="K47" s="13"/>
      <c r="L47" s="13"/>
    </row>
    <row r="48" spans="1:13" x14ac:dyDescent="0.2">
      <c r="A48" s="9"/>
      <c r="C48" s="10" t="s">
        <v>74</v>
      </c>
      <c r="G48" s="13"/>
      <c r="H48" s="13"/>
      <c r="I48" s="13"/>
      <c r="J48" s="13"/>
      <c r="K48" s="13"/>
      <c r="L48" s="13"/>
    </row>
    <row r="49" spans="1:13" x14ac:dyDescent="0.2">
      <c r="A49" s="9"/>
      <c r="G49" s="13"/>
      <c r="H49" s="13"/>
      <c r="I49" s="13"/>
      <c r="J49" s="13"/>
      <c r="K49" s="13"/>
      <c r="L49" s="13"/>
    </row>
    <row r="50" spans="1:13" x14ac:dyDescent="0.2">
      <c r="A50" s="11">
        <v>13</v>
      </c>
      <c r="C50" s="12" t="s">
        <v>73</v>
      </c>
      <c r="E50" s="9" t="s">
        <v>5</v>
      </c>
      <c r="G50" s="13">
        <v>42.777292319999994</v>
      </c>
      <c r="H50" s="14">
        <v>1.1599999999999999E-2</v>
      </c>
      <c r="I50" s="18">
        <v>1.4800000000000001E-2</v>
      </c>
      <c r="J50" s="13">
        <v>0.50231670968869668</v>
      </c>
      <c r="K50" s="15">
        <v>1.136576746100169</v>
      </c>
      <c r="L50" s="15">
        <f>K50-J50-J51</f>
        <v>-7.4316867098527695E-2</v>
      </c>
      <c r="M50" s="19" t="s">
        <v>104</v>
      </c>
    </row>
    <row r="51" spans="1:13" x14ac:dyDescent="0.2">
      <c r="A51" s="11">
        <f t="shared" ref="A51:A64" si="2">A50+1</f>
        <v>14</v>
      </c>
      <c r="C51" s="12"/>
      <c r="E51" s="9" t="s">
        <v>7</v>
      </c>
      <c r="G51" s="13">
        <v>33.741757310000004</v>
      </c>
      <c r="H51" s="14">
        <v>2.1000000000000001E-2</v>
      </c>
      <c r="I51" s="18"/>
      <c r="J51" s="13">
        <v>0.70857690351000002</v>
      </c>
      <c r="K51" s="15"/>
      <c r="L51" s="15"/>
      <c r="M51" s="19"/>
    </row>
    <row r="52" spans="1:13" x14ac:dyDescent="0.2">
      <c r="A52" s="11">
        <f t="shared" si="2"/>
        <v>15</v>
      </c>
      <c r="C52" s="12" t="s">
        <v>72</v>
      </c>
      <c r="E52" s="9" t="s">
        <v>5</v>
      </c>
      <c r="G52" s="13">
        <v>32.340132923373702</v>
      </c>
      <c r="H52" s="14">
        <v>1.84E-2</v>
      </c>
      <c r="I52" s="18">
        <v>3.9399999999999998E-2</v>
      </c>
      <c r="J52" s="13">
        <v>0.59484393994833018</v>
      </c>
      <c r="K52" s="15">
        <v>4.5286082835992518</v>
      </c>
      <c r="L52" s="15">
        <f>K52-J52-J53</f>
        <v>1.8664966037147512</v>
      </c>
      <c r="M52" s="19" t="s">
        <v>104</v>
      </c>
    </row>
    <row r="53" spans="1:13" x14ac:dyDescent="0.2">
      <c r="A53" s="11">
        <f t="shared" si="2"/>
        <v>16</v>
      </c>
      <c r="C53" s="12"/>
      <c r="E53" s="9" t="s">
        <v>7</v>
      </c>
      <c r="G53" s="13">
        <v>83.451867551554798</v>
      </c>
      <c r="H53" s="14">
        <v>2.5000000000000001E-2</v>
      </c>
      <c r="I53" s="18"/>
      <c r="J53" s="13">
        <v>2.0672677399361703</v>
      </c>
      <c r="K53" s="15"/>
      <c r="L53" s="15"/>
      <c r="M53" s="19"/>
    </row>
    <row r="54" spans="1:13" x14ac:dyDescent="0.2">
      <c r="A54" s="11">
        <f t="shared" si="2"/>
        <v>17</v>
      </c>
      <c r="C54" s="12" t="s">
        <v>71</v>
      </c>
      <c r="E54" s="9" t="s">
        <v>5</v>
      </c>
      <c r="G54" s="13">
        <v>111.26622863037832</v>
      </c>
      <c r="H54" s="14">
        <v>1.52E-2</v>
      </c>
      <c r="I54" s="18">
        <v>3.85E-2</v>
      </c>
      <c r="J54" s="13">
        <v>1.6568860846327507</v>
      </c>
      <c r="K54" s="15">
        <v>7.2644721538797947</v>
      </c>
      <c r="L54" s="15">
        <f>K54-J54-J55</f>
        <v>3.6562696879462195</v>
      </c>
      <c r="M54" s="19" t="s">
        <v>104</v>
      </c>
    </row>
    <row r="55" spans="1:13" x14ac:dyDescent="0.2">
      <c r="A55" s="11">
        <f t="shared" si="2"/>
        <v>18</v>
      </c>
      <c r="C55" s="12" t="s">
        <v>35</v>
      </c>
      <c r="E55" s="9" t="s">
        <v>7</v>
      </c>
      <c r="G55" s="13">
        <v>82.639257166644711</v>
      </c>
      <c r="H55" s="14">
        <v>2.4799999999999999E-2</v>
      </c>
      <c r="I55" s="18">
        <v>0.02</v>
      </c>
      <c r="J55" s="13">
        <v>1.9513163813008245</v>
      </c>
      <c r="K55" s="15"/>
      <c r="L55" s="15"/>
      <c r="M55" s="19"/>
    </row>
    <row r="56" spans="1:13" x14ac:dyDescent="0.2">
      <c r="A56" s="11">
        <f t="shared" si="2"/>
        <v>19</v>
      </c>
      <c r="C56" s="12" t="s">
        <v>70</v>
      </c>
      <c r="E56" s="9" t="s">
        <v>5</v>
      </c>
      <c r="G56" s="13">
        <v>17.307872895134899</v>
      </c>
      <c r="H56" s="14">
        <v>5.5599999999999997E-2</v>
      </c>
      <c r="I56" s="18">
        <v>1.32E-2</v>
      </c>
      <c r="J56" s="13">
        <v>0.9445528469800516</v>
      </c>
      <c r="K56" s="15">
        <v>0.22350829593482638</v>
      </c>
      <c r="L56" s="15">
        <f>K56-J56-J57</f>
        <v>-0.72104455104522525</v>
      </c>
      <c r="M56" s="19" t="s">
        <v>104</v>
      </c>
    </row>
    <row r="57" spans="1:13" x14ac:dyDescent="0.2">
      <c r="A57" s="11">
        <f t="shared" si="2"/>
        <v>20</v>
      </c>
      <c r="C57" s="12"/>
      <c r="E57" s="9" t="s">
        <v>7</v>
      </c>
      <c r="G57" s="13">
        <v>0</v>
      </c>
      <c r="H57" s="14"/>
      <c r="I57" s="18"/>
      <c r="J57" s="13">
        <v>0</v>
      </c>
      <c r="K57" s="15"/>
      <c r="L57" s="15"/>
      <c r="M57" s="19"/>
    </row>
    <row r="58" spans="1:13" x14ac:dyDescent="0.2">
      <c r="A58" s="11">
        <f t="shared" si="2"/>
        <v>21</v>
      </c>
      <c r="C58" s="12" t="s">
        <v>69</v>
      </c>
      <c r="E58" s="9" t="s">
        <v>5</v>
      </c>
      <c r="G58" s="13">
        <v>211.14531802558497</v>
      </c>
      <c r="H58" s="14">
        <v>1.49E-2</v>
      </c>
      <c r="I58" s="18">
        <v>2.5399999999999999E-2</v>
      </c>
      <c r="J58" s="13">
        <v>3.6011979876148348</v>
      </c>
      <c r="K58" s="15">
        <v>6.4413199896957227</v>
      </c>
      <c r="L58" s="15">
        <f>K58-J58-J59</f>
        <v>1.8263935698978562</v>
      </c>
      <c r="M58" s="19" t="s">
        <v>104</v>
      </c>
    </row>
    <row r="59" spans="1:13" x14ac:dyDescent="0.2">
      <c r="A59" s="11">
        <f t="shared" si="2"/>
        <v>22</v>
      </c>
      <c r="C59" s="12"/>
      <c r="E59" s="9" t="s">
        <v>7</v>
      </c>
      <c r="G59" s="13">
        <v>47.845634062034108</v>
      </c>
      <c r="H59" s="14">
        <v>2.4799999999999999E-2</v>
      </c>
      <c r="I59" s="18"/>
      <c r="J59" s="13">
        <v>1.0137284321830318</v>
      </c>
      <c r="K59" s="15"/>
      <c r="L59" s="15"/>
      <c r="M59" s="19"/>
    </row>
    <row r="60" spans="1:13" x14ac:dyDescent="0.2">
      <c r="A60" s="11">
        <f t="shared" si="2"/>
        <v>23</v>
      </c>
      <c r="C60" s="12" t="s">
        <v>68</v>
      </c>
      <c r="E60" s="9" t="s">
        <v>5</v>
      </c>
      <c r="G60" s="13">
        <v>234.16879464165592</v>
      </c>
      <c r="H60" s="14">
        <v>2.5999999999999999E-2</v>
      </c>
      <c r="I60" s="18">
        <v>2.8799999999999999E-2</v>
      </c>
      <c r="J60" s="13">
        <v>6.0411209025413033</v>
      </c>
      <c r="K60" s="15">
        <v>20.854888418238659</v>
      </c>
      <c r="L60" s="15">
        <f>K60-J60-J61</f>
        <v>1.6134022361737177</v>
      </c>
      <c r="M60" s="19" t="s">
        <v>104</v>
      </c>
    </row>
    <row r="61" spans="1:13" x14ac:dyDescent="0.2">
      <c r="A61" s="11">
        <f t="shared" si="2"/>
        <v>24</v>
      </c>
      <c r="C61" s="12" t="s">
        <v>35</v>
      </c>
      <c r="E61" s="9" t="s">
        <v>7</v>
      </c>
      <c r="G61" s="13">
        <v>491.64059193724398</v>
      </c>
      <c r="H61" s="14">
        <v>2.6800000000000001E-2</v>
      </c>
      <c r="I61" s="18">
        <v>0.02</v>
      </c>
      <c r="J61" s="13">
        <v>13.200365279523638</v>
      </c>
      <c r="K61" s="15"/>
      <c r="L61" s="15"/>
      <c r="M61" s="19"/>
    </row>
    <row r="62" spans="1:13" x14ac:dyDescent="0.2">
      <c r="A62" s="11">
        <f t="shared" si="2"/>
        <v>25</v>
      </c>
      <c r="C62" s="12" t="s">
        <v>67</v>
      </c>
      <c r="E62" s="9" t="s">
        <v>5</v>
      </c>
      <c r="G62" s="13">
        <v>11.177912413333331</v>
      </c>
      <c r="H62" s="14">
        <v>2.9899999999999999E-2</v>
      </c>
      <c r="I62" s="18">
        <v>2.5999999999999999E-2</v>
      </c>
      <c r="J62" s="13">
        <v>0.33421958115866662</v>
      </c>
      <c r="K62" s="15">
        <v>2.7622958652284302</v>
      </c>
      <c r="L62" s="15">
        <f>K62-J62-J63</f>
        <v>-0.49353874715612811</v>
      </c>
      <c r="M62" s="19" t="s">
        <v>104</v>
      </c>
    </row>
    <row r="63" spans="1:13" x14ac:dyDescent="0.2">
      <c r="A63" s="11">
        <f t="shared" si="2"/>
        <v>26</v>
      </c>
      <c r="C63" s="12"/>
      <c r="E63" s="9" t="s">
        <v>7</v>
      </c>
      <c r="G63" s="13">
        <v>97.721321717670989</v>
      </c>
      <c r="H63" s="14">
        <v>3.1099999999999999E-2</v>
      </c>
      <c r="I63" s="21"/>
      <c r="J63" s="13">
        <v>2.9216150312258917</v>
      </c>
      <c r="K63" s="15"/>
      <c r="L63" s="15"/>
      <c r="M63" s="19"/>
    </row>
    <row r="64" spans="1:13" x14ac:dyDescent="0.2">
      <c r="A64" s="11">
        <f t="shared" si="2"/>
        <v>27</v>
      </c>
      <c r="C64" s="5" t="s">
        <v>4</v>
      </c>
      <c r="G64" s="16">
        <f>SUM(G50:G63)</f>
        <v>1497.2239815946098</v>
      </c>
      <c r="H64" s="17">
        <f>J64/G64</f>
        <v>2.3735932804385507E-2</v>
      </c>
      <c r="I64" s="17">
        <f>K64/G64</f>
        <v>2.8861192636424723E-2</v>
      </c>
      <c r="J64" s="16">
        <f>SUM(J50:J63)</f>
        <v>35.538007820244182</v>
      </c>
      <c r="K64" s="16">
        <f>SUM(K50:K63)</f>
        <v>43.211669752676855</v>
      </c>
      <c r="L64" s="16">
        <f>SUM(L50:L63)</f>
        <v>7.6736619324326636</v>
      </c>
      <c r="M64" s="8" t="s">
        <v>104</v>
      </c>
    </row>
    <row r="65" spans="1:12" x14ac:dyDescent="0.2">
      <c r="A65" s="9"/>
      <c r="G65" s="13"/>
      <c r="H65" s="14"/>
      <c r="I65" s="14"/>
      <c r="J65" s="13"/>
      <c r="K65" s="13"/>
      <c r="L65" s="13"/>
    </row>
    <row r="66" spans="1:12" x14ac:dyDescent="0.2">
      <c r="A66" s="9"/>
      <c r="G66" s="13"/>
      <c r="H66" s="14"/>
      <c r="I66" s="14"/>
      <c r="J66" s="13"/>
      <c r="K66" s="13"/>
      <c r="L66" s="13"/>
    </row>
    <row r="67" spans="1:12" x14ac:dyDescent="0.2">
      <c r="A67" s="9"/>
      <c r="G67" s="13"/>
      <c r="H67" s="14"/>
      <c r="I67" s="14"/>
      <c r="J67" s="13"/>
      <c r="K67" s="13"/>
      <c r="L67" s="13"/>
    </row>
    <row r="68" spans="1:12" x14ac:dyDescent="0.2">
      <c r="A68" s="9"/>
      <c r="G68" s="13"/>
      <c r="H68" s="14"/>
      <c r="I68" s="14"/>
      <c r="J68" s="13"/>
      <c r="K68" s="13"/>
      <c r="L68" s="13"/>
    </row>
    <row r="69" spans="1:12" x14ac:dyDescent="0.2">
      <c r="A69" s="9"/>
      <c r="G69" s="13"/>
      <c r="H69" s="14"/>
      <c r="I69" s="14"/>
      <c r="J69" s="13"/>
      <c r="K69" s="13"/>
      <c r="L69" s="13"/>
    </row>
    <row r="70" spans="1:12" x14ac:dyDescent="0.2">
      <c r="A70" s="9"/>
      <c r="G70" s="13"/>
      <c r="H70" s="14"/>
      <c r="I70" s="14"/>
      <c r="J70" s="13"/>
      <c r="K70" s="13"/>
      <c r="L70" s="13"/>
    </row>
    <row r="71" spans="1:12" x14ac:dyDescent="0.2">
      <c r="A71" s="9"/>
      <c r="G71" s="13"/>
      <c r="H71" s="14"/>
      <c r="I71" s="14"/>
      <c r="J71" s="13"/>
      <c r="K71" s="13"/>
      <c r="L71" s="13"/>
    </row>
    <row r="72" spans="1:12" x14ac:dyDescent="0.2">
      <c r="A72" s="9"/>
      <c r="G72" s="13"/>
      <c r="H72" s="14"/>
      <c r="I72" s="14"/>
      <c r="J72" s="13"/>
      <c r="K72" s="13"/>
      <c r="L72" s="13"/>
    </row>
    <row r="73" spans="1:12" x14ac:dyDescent="0.2">
      <c r="A73" s="9"/>
      <c r="G73" s="13"/>
      <c r="H73" s="14"/>
      <c r="I73" s="14"/>
      <c r="J73" s="13"/>
      <c r="K73" s="13"/>
      <c r="L73" s="13"/>
    </row>
    <row r="74" spans="1:12" x14ac:dyDescent="0.2">
      <c r="A74" s="9"/>
      <c r="G74" s="13"/>
      <c r="H74" s="14"/>
      <c r="I74" s="14"/>
      <c r="J74" s="13"/>
      <c r="K74" s="13"/>
      <c r="L74" s="13"/>
    </row>
    <row r="75" spans="1:12" x14ac:dyDescent="0.2">
      <c r="A75" s="9"/>
      <c r="G75" s="13"/>
      <c r="H75" s="14"/>
      <c r="I75" s="14"/>
      <c r="J75" s="13"/>
      <c r="K75" s="13"/>
      <c r="L75" s="13"/>
    </row>
    <row r="76" spans="1:12" x14ac:dyDescent="0.2">
      <c r="A76" s="9"/>
      <c r="G76" s="13"/>
      <c r="H76" s="14"/>
      <c r="I76" s="14"/>
      <c r="J76" s="13"/>
      <c r="K76" s="13"/>
      <c r="L76" s="13"/>
    </row>
    <row r="77" spans="1:12" x14ac:dyDescent="0.2">
      <c r="A77" s="9"/>
      <c r="G77" s="13"/>
      <c r="H77" s="14"/>
      <c r="I77" s="14"/>
      <c r="J77" s="13"/>
      <c r="K77" s="13"/>
      <c r="L77" s="13"/>
    </row>
    <row r="78" spans="1:12" x14ac:dyDescent="0.2">
      <c r="A78" s="9"/>
      <c r="G78" s="13"/>
      <c r="H78" s="14"/>
      <c r="I78" s="14"/>
      <c r="J78" s="13"/>
      <c r="K78" s="13"/>
      <c r="L78" s="13"/>
    </row>
    <row r="79" spans="1:12" x14ac:dyDescent="0.2">
      <c r="A79" s="9"/>
      <c r="G79" s="13"/>
      <c r="H79" s="14"/>
      <c r="I79" s="14"/>
      <c r="J79" s="13"/>
      <c r="K79" s="13"/>
      <c r="L79" s="13"/>
    </row>
    <row r="80" spans="1:12" s="3" customFormat="1" x14ac:dyDescent="0.2">
      <c r="A80" s="1" t="s">
        <v>97</v>
      </c>
      <c r="B80" s="1"/>
      <c r="C80" s="2"/>
      <c r="D80" s="1"/>
      <c r="E80" s="1"/>
      <c r="F80" s="1"/>
      <c r="G80" s="1"/>
      <c r="H80" s="1"/>
      <c r="I80" s="1"/>
      <c r="J80" s="1"/>
      <c r="K80" s="1"/>
      <c r="L80" s="1"/>
    </row>
    <row r="82" spans="1:13" s="5" customFormat="1" ht="51" x14ac:dyDescent="0.2">
      <c r="A82" s="4" t="s">
        <v>92</v>
      </c>
      <c r="C82" s="6" t="s">
        <v>24</v>
      </c>
      <c r="E82" s="7" t="s">
        <v>75</v>
      </c>
      <c r="G82" s="4" t="s">
        <v>95</v>
      </c>
      <c r="H82" s="4" t="s">
        <v>28</v>
      </c>
      <c r="I82" s="4" t="s">
        <v>27</v>
      </c>
      <c r="J82" s="4" t="s">
        <v>93</v>
      </c>
      <c r="K82" s="4" t="s">
        <v>26</v>
      </c>
      <c r="L82" s="4" t="s">
        <v>25</v>
      </c>
    </row>
    <row r="83" spans="1:13" x14ac:dyDescent="0.2">
      <c r="G83" s="9" t="s">
        <v>23</v>
      </c>
      <c r="H83" s="9" t="s">
        <v>22</v>
      </c>
      <c r="I83" s="9" t="s">
        <v>21</v>
      </c>
      <c r="J83" s="9" t="s">
        <v>102</v>
      </c>
      <c r="K83" s="9" t="s">
        <v>20</v>
      </c>
      <c r="L83" s="9" t="s">
        <v>94</v>
      </c>
    </row>
    <row r="84" spans="1:13" x14ac:dyDescent="0.2">
      <c r="H84" s="9"/>
      <c r="I84" s="9"/>
      <c r="J84" s="9"/>
      <c r="K84" s="9"/>
      <c r="L84" s="9"/>
    </row>
    <row r="85" spans="1:13" x14ac:dyDescent="0.2">
      <c r="A85" s="9"/>
      <c r="C85" s="10" t="s">
        <v>66</v>
      </c>
      <c r="G85" s="13"/>
      <c r="H85" s="13"/>
      <c r="I85" s="13"/>
      <c r="J85" s="13"/>
      <c r="K85" s="13"/>
      <c r="L85" s="13"/>
    </row>
    <row r="86" spans="1:13" x14ac:dyDescent="0.2">
      <c r="A86" s="9"/>
      <c r="G86" s="13"/>
      <c r="H86" s="13"/>
      <c r="I86" s="13"/>
      <c r="J86" s="13"/>
      <c r="K86" s="13"/>
      <c r="L86" s="13"/>
    </row>
    <row r="87" spans="1:13" x14ac:dyDescent="0.2">
      <c r="A87" s="11">
        <f>A64+1</f>
        <v>28</v>
      </c>
      <c r="C87" s="12" t="s">
        <v>65</v>
      </c>
      <c r="E87" s="9" t="s">
        <v>5</v>
      </c>
      <c r="G87" s="13">
        <v>19.86104959</v>
      </c>
      <c r="H87" s="14" t="s">
        <v>83</v>
      </c>
      <c r="I87" s="18">
        <v>1.7100000000000001E-2</v>
      </c>
      <c r="J87" s="13">
        <v>0.23436038516199997</v>
      </c>
      <c r="K87" s="15">
        <v>1.5643195577304261</v>
      </c>
      <c r="L87" s="15">
        <f>K87-J87-J88</f>
        <v>6.931174262732287E-2</v>
      </c>
      <c r="M87" s="19" t="s">
        <v>104</v>
      </c>
    </row>
    <row r="88" spans="1:13" x14ac:dyDescent="0.2">
      <c r="A88" s="11">
        <f t="shared" ref="A88:A101" si="3">A87+1</f>
        <v>29</v>
      </c>
      <c r="C88" s="12"/>
      <c r="E88" s="9" t="s">
        <v>7</v>
      </c>
      <c r="G88" s="13">
        <v>71.934672824253795</v>
      </c>
      <c r="H88" s="14">
        <v>1.7600000000000001E-2</v>
      </c>
      <c r="I88" s="18"/>
      <c r="J88" s="13">
        <v>1.2606474299411032</v>
      </c>
      <c r="K88" s="15"/>
      <c r="L88" s="15"/>
      <c r="M88" s="19"/>
    </row>
    <row r="89" spans="1:13" x14ac:dyDescent="0.2">
      <c r="A89" s="11">
        <f t="shared" si="3"/>
        <v>30</v>
      </c>
      <c r="C89" s="12" t="s">
        <v>64</v>
      </c>
      <c r="E89" s="9" t="s">
        <v>5</v>
      </c>
      <c r="G89" s="13">
        <v>0</v>
      </c>
      <c r="H89" s="14"/>
      <c r="I89" s="18">
        <v>2.07E-2</v>
      </c>
      <c r="J89" s="13">
        <v>0</v>
      </c>
      <c r="K89" s="15">
        <v>3.4646062888944966</v>
      </c>
      <c r="L89" s="15">
        <f>K89-J89-J90</f>
        <v>-6.2017660097084537E-3</v>
      </c>
      <c r="M89" s="19" t="s">
        <v>104</v>
      </c>
    </row>
    <row r="90" spans="1:13" x14ac:dyDescent="0.2">
      <c r="A90" s="11">
        <f t="shared" si="3"/>
        <v>31</v>
      </c>
      <c r="C90" s="12"/>
      <c r="E90" s="9" t="s">
        <v>7</v>
      </c>
      <c r="G90" s="13">
        <v>167.54694880452809</v>
      </c>
      <c r="H90" s="14">
        <v>2.0299999999999999E-2</v>
      </c>
      <c r="I90" s="18"/>
      <c r="J90" s="13">
        <v>3.4708080549042051</v>
      </c>
      <c r="K90" s="15"/>
      <c r="L90" s="15"/>
      <c r="M90" s="19"/>
    </row>
    <row r="91" spans="1:13" x14ac:dyDescent="0.2">
      <c r="A91" s="11">
        <f t="shared" si="3"/>
        <v>32</v>
      </c>
      <c r="C91" s="12" t="s">
        <v>63</v>
      </c>
      <c r="E91" s="9" t="s">
        <v>5</v>
      </c>
      <c r="G91" s="13">
        <v>0</v>
      </c>
      <c r="H91" s="14"/>
      <c r="I91" s="18">
        <v>1.4E-2</v>
      </c>
      <c r="J91" s="13">
        <v>0</v>
      </c>
      <c r="K91" s="15">
        <v>0.16089990858300371</v>
      </c>
      <c r="L91" s="15">
        <f>K91-J91-J92</f>
        <v>-7.7272655924901096E-2</v>
      </c>
      <c r="M91" s="19" t="s">
        <v>104</v>
      </c>
    </row>
    <row r="92" spans="1:13" x14ac:dyDescent="0.2">
      <c r="A92" s="11">
        <f t="shared" si="3"/>
        <v>33</v>
      </c>
      <c r="C92" s="12" t="s">
        <v>35</v>
      </c>
      <c r="E92" s="9" t="s">
        <v>7</v>
      </c>
      <c r="G92" s="13">
        <v>11.488634547052621</v>
      </c>
      <c r="H92" s="14">
        <v>2.0299999999999999E-2</v>
      </c>
      <c r="I92" s="18">
        <v>0.02</v>
      </c>
      <c r="J92" s="13">
        <v>0.2381725645079048</v>
      </c>
      <c r="K92" s="15"/>
      <c r="L92" s="15"/>
      <c r="M92" s="19"/>
    </row>
    <row r="93" spans="1:13" x14ac:dyDescent="0.2">
      <c r="A93" s="11">
        <f t="shared" si="3"/>
        <v>34</v>
      </c>
      <c r="C93" s="12" t="s">
        <v>62</v>
      </c>
      <c r="E93" s="9" t="s">
        <v>5</v>
      </c>
      <c r="G93" s="13">
        <v>0</v>
      </c>
      <c r="H93" s="14"/>
      <c r="I93" s="18">
        <v>2.23E-2</v>
      </c>
      <c r="J93" s="13">
        <v>0</v>
      </c>
      <c r="K93" s="15">
        <v>6.6335857351867353E-2</v>
      </c>
      <c r="L93" s="15">
        <f>K93-J93-J94</f>
        <v>4.6784376189678012E-3</v>
      </c>
      <c r="M93" s="19" t="s">
        <v>104</v>
      </c>
    </row>
    <row r="94" spans="1:13" x14ac:dyDescent="0.2">
      <c r="A94" s="11">
        <f t="shared" si="3"/>
        <v>35</v>
      </c>
      <c r="C94" s="12"/>
      <c r="E94" s="9" t="s">
        <v>7</v>
      </c>
      <c r="G94" s="13">
        <v>2.9717747257279763</v>
      </c>
      <c r="H94" s="14"/>
      <c r="I94" s="18"/>
      <c r="J94" s="13">
        <v>6.1657419732899552E-2</v>
      </c>
      <c r="K94" s="15"/>
      <c r="L94" s="15"/>
      <c r="M94" s="19"/>
    </row>
    <row r="95" spans="1:13" x14ac:dyDescent="0.2">
      <c r="A95" s="11">
        <f t="shared" si="3"/>
        <v>36</v>
      </c>
      <c r="C95" s="12" t="s">
        <v>61</v>
      </c>
      <c r="E95" s="9" t="s">
        <v>5</v>
      </c>
      <c r="G95" s="13">
        <v>414.9012409936044</v>
      </c>
      <c r="H95" s="14" t="s">
        <v>83</v>
      </c>
      <c r="I95" s="18">
        <v>1.77E-2</v>
      </c>
      <c r="J95" s="13">
        <v>10.206088052153353</v>
      </c>
      <c r="K95" s="15">
        <v>54.859385912415235</v>
      </c>
      <c r="L95" s="15">
        <f>K95-J95-J96</f>
        <v>-11.710198871740246</v>
      </c>
      <c r="M95" s="19" t="s">
        <v>104</v>
      </c>
    </row>
    <row r="96" spans="1:13" x14ac:dyDescent="0.2">
      <c r="A96" s="11">
        <f t="shared" si="3"/>
        <v>37</v>
      </c>
      <c r="C96" s="12"/>
      <c r="E96" s="9" t="s">
        <v>7</v>
      </c>
      <c r="G96" s="13">
        <v>2713.6601863874957</v>
      </c>
      <c r="H96" s="14">
        <v>1.9800000000000002E-2</v>
      </c>
      <c r="I96" s="18"/>
      <c r="J96" s="13">
        <v>56.363496732002126</v>
      </c>
      <c r="K96" s="15"/>
      <c r="L96" s="15"/>
      <c r="M96" s="19"/>
    </row>
    <row r="97" spans="1:13" x14ac:dyDescent="0.2">
      <c r="A97" s="11">
        <f t="shared" si="3"/>
        <v>38</v>
      </c>
      <c r="C97" s="12" t="s">
        <v>60</v>
      </c>
      <c r="E97" s="9" t="s">
        <v>5</v>
      </c>
      <c r="G97" s="13">
        <v>0</v>
      </c>
      <c r="H97" s="14"/>
      <c r="I97" s="18">
        <v>3.7199999999999997E-2</v>
      </c>
      <c r="J97" s="13">
        <v>0</v>
      </c>
      <c r="K97" s="15">
        <v>38.401287511968036</v>
      </c>
      <c r="L97" s="15">
        <f>K97-J97-J98</f>
        <v>5.5646524073600645</v>
      </c>
      <c r="M97" s="19" t="s">
        <v>104</v>
      </c>
    </row>
    <row r="98" spans="1:13" x14ac:dyDescent="0.2">
      <c r="A98" s="11">
        <f t="shared" si="3"/>
        <v>39</v>
      </c>
      <c r="C98" s="12" t="s">
        <v>35</v>
      </c>
      <c r="E98" s="9" t="s">
        <v>7</v>
      </c>
      <c r="G98" s="13">
        <v>1031.7823483312955</v>
      </c>
      <c r="H98" s="14">
        <v>3.2300000000000002E-2</v>
      </c>
      <c r="I98" s="18">
        <v>0.02</v>
      </c>
      <c r="J98" s="13">
        <v>32.836635104607971</v>
      </c>
      <c r="K98" s="15"/>
      <c r="L98" s="15"/>
      <c r="M98" s="19"/>
    </row>
    <row r="99" spans="1:13" x14ac:dyDescent="0.2">
      <c r="A99" s="11">
        <f t="shared" si="3"/>
        <v>40</v>
      </c>
      <c r="C99" s="12" t="s">
        <v>59</v>
      </c>
      <c r="E99" s="9" t="s">
        <v>5</v>
      </c>
      <c r="G99" s="13">
        <v>3.4641131800000005</v>
      </c>
      <c r="H99" s="14" t="s">
        <v>83</v>
      </c>
      <c r="I99" s="18">
        <v>3.0599999999999999E-2</v>
      </c>
      <c r="J99" s="13">
        <v>7.1601693315780812E-2</v>
      </c>
      <c r="K99" s="15">
        <v>15.841584296611799</v>
      </c>
      <c r="L99" s="15">
        <f>K99-J99-J100</f>
        <v>2.4717553916053046</v>
      </c>
      <c r="M99" s="19" t="s">
        <v>104</v>
      </c>
    </row>
    <row r="100" spans="1:13" x14ac:dyDescent="0.2">
      <c r="A100" s="11">
        <f t="shared" si="3"/>
        <v>41</v>
      </c>
      <c r="C100" s="12"/>
      <c r="E100" s="9" t="s">
        <v>7</v>
      </c>
      <c r="G100" s="13">
        <v>522.904149697869</v>
      </c>
      <c r="H100" s="14">
        <v>2.5999999999999999E-2</v>
      </c>
      <c r="I100" s="18"/>
      <c r="J100" s="13">
        <v>13.298227211690714</v>
      </c>
      <c r="K100" s="15"/>
      <c r="L100" s="15"/>
      <c r="M100" s="19"/>
    </row>
    <row r="101" spans="1:13" x14ac:dyDescent="0.2">
      <c r="A101" s="11">
        <f t="shared" si="3"/>
        <v>42</v>
      </c>
      <c r="C101" s="5" t="s">
        <v>4</v>
      </c>
      <c r="G101" s="16">
        <f>SUM(G87:G100)</f>
        <v>4960.5151190818269</v>
      </c>
      <c r="H101" s="17">
        <f>J101/G101</f>
        <v>2.3796257407611154E-2</v>
      </c>
      <c r="I101" s="17">
        <f>K101/G101</f>
        <v>2.3053738692106272E-2</v>
      </c>
      <c r="J101" s="16">
        <f>SUM(J87:J100)</f>
        <v>118.04169464801805</v>
      </c>
      <c r="K101" s="16">
        <f>SUM(K87:K100)</f>
        <v>114.35841933355486</v>
      </c>
      <c r="L101" s="16">
        <f>SUM(L87:L100)</f>
        <v>-3.6832753144631969</v>
      </c>
      <c r="M101" s="8" t="s">
        <v>104</v>
      </c>
    </row>
    <row r="102" spans="1:13" x14ac:dyDescent="0.2">
      <c r="A102" s="9"/>
      <c r="C102" s="20"/>
      <c r="G102" s="13"/>
      <c r="H102" s="13"/>
      <c r="I102" s="13"/>
      <c r="J102" s="13"/>
      <c r="K102" s="13"/>
      <c r="L102" s="13"/>
    </row>
    <row r="103" spans="1:13" x14ac:dyDescent="0.2">
      <c r="A103" s="9"/>
      <c r="C103" s="20"/>
      <c r="G103" s="13"/>
      <c r="H103" s="13"/>
      <c r="I103" s="13"/>
      <c r="J103" s="13"/>
      <c r="K103" s="13"/>
      <c r="L103" s="13"/>
    </row>
    <row r="104" spans="1:13" x14ac:dyDescent="0.2">
      <c r="A104" s="9"/>
      <c r="C104" s="20"/>
      <c r="G104" s="13"/>
      <c r="H104" s="13"/>
      <c r="I104" s="13"/>
      <c r="J104" s="13"/>
      <c r="K104" s="13"/>
      <c r="L104" s="13"/>
    </row>
    <row r="105" spans="1:13" x14ac:dyDescent="0.2">
      <c r="A105" s="9"/>
      <c r="C105" s="20"/>
      <c r="G105" s="13"/>
      <c r="H105" s="13"/>
      <c r="I105" s="13"/>
      <c r="J105" s="13"/>
      <c r="K105" s="13"/>
      <c r="L105" s="13"/>
    </row>
    <row r="106" spans="1:13" x14ac:dyDescent="0.2">
      <c r="A106" s="9"/>
      <c r="C106" s="20"/>
      <c r="G106" s="13"/>
      <c r="H106" s="13"/>
      <c r="I106" s="13"/>
      <c r="J106" s="13"/>
      <c r="K106" s="13"/>
      <c r="L106" s="13"/>
    </row>
    <row r="107" spans="1:13" x14ac:dyDescent="0.2">
      <c r="A107" s="9"/>
      <c r="C107" s="20"/>
      <c r="G107" s="13"/>
      <c r="H107" s="13"/>
      <c r="I107" s="13"/>
      <c r="J107" s="13"/>
      <c r="K107" s="13"/>
      <c r="L107" s="13"/>
    </row>
    <row r="108" spans="1:13" x14ac:dyDescent="0.2">
      <c r="A108" s="9"/>
      <c r="C108" s="20"/>
      <c r="G108" s="13"/>
      <c r="H108" s="13"/>
      <c r="I108" s="13"/>
      <c r="J108" s="13"/>
      <c r="K108" s="13"/>
      <c r="L108" s="13"/>
    </row>
    <row r="109" spans="1:13" x14ac:dyDescent="0.2">
      <c r="A109" s="9"/>
      <c r="C109" s="20"/>
      <c r="G109" s="13"/>
      <c r="H109" s="13"/>
      <c r="I109" s="13"/>
      <c r="J109" s="13"/>
      <c r="K109" s="13"/>
      <c r="L109" s="13"/>
    </row>
    <row r="110" spans="1:13" x14ac:dyDescent="0.2">
      <c r="A110" s="9"/>
      <c r="C110" s="20"/>
      <c r="G110" s="13"/>
      <c r="H110" s="13"/>
      <c r="I110" s="13"/>
      <c r="J110" s="13"/>
      <c r="K110" s="13"/>
      <c r="L110" s="13"/>
    </row>
    <row r="111" spans="1:13" x14ac:dyDescent="0.2">
      <c r="A111" s="9"/>
      <c r="C111" s="20"/>
      <c r="G111" s="13"/>
      <c r="H111" s="13"/>
      <c r="I111" s="13"/>
      <c r="J111" s="13"/>
      <c r="K111" s="13"/>
      <c r="L111" s="13"/>
    </row>
    <row r="112" spans="1:13" x14ac:dyDescent="0.2">
      <c r="A112" s="9"/>
      <c r="C112" s="20"/>
      <c r="G112" s="13"/>
      <c r="H112" s="13"/>
      <c r="I112" s="13"/>
      <c r="J112" s="13"/>
      <c r="K112" s="13"/>
      <c r="L112" s="13"/>
    </row>
    <row r="113" spans="1:13" x14ac:dyDescent="0.2">
      <c r="A113" s="9"/>
      <c r="C113" s="20"/>
      <c r="G113" s="13"/>
      <c r="H113" s="13"/>
      <c r="I113" s="13"/>
      <c r="J113" s="13"/>
      <c r="K113" s="13"/>
      <c r="L113" s="13"/>
    </row>
    <row r="114" spans="1:13" x14ac:dyDescent="0.2">
      <c r="A114" s="9"/>
      <c r="C114" s="20"/>
      <c r="G114" s="13"/>
      <c r="H114" s="13"/>
      <c r="I114" s="13"/>
      <c r="J114" s="13"/>
      <c r="K114" s="13"/>
      <c r="L114" s="13"/>
    </row>
    <row r="115" spans="1:13" x14ac:dyDescent="0.2">
      <c r="A115" s="9"/>
      <c r="C115" s="20"/>
      <c r="G115" s="13"/>
      <c r="H115" s="13"/>
      <c r="I115" s="13"/>
      <c r="J115" s="13"/>
      <c r="K115" s="13"/>
      <c r="L115" s="13"/>
    </row>
    <row r="116" spans="1:13" x14ac:dyDescent="0.2">
      <c r="A116" s="9"/>
      <c r="C116" s="20"/>
      <c r="G116" s="13"/>
      <c r="H116" s="13"/>
      <c r="I116" s="13"/>
      <c r="J116" s="13"/>
      <c r="K116" s="13"/>
      <c r="L116" s="13"/>
    </row>
    <row r="117" spans="1:13" x14ac:dyDescent="0.2">
      <c r="A117" s="1" t="s">
        <v>97</v>
      </c>
      <c r="B117" s="1"/>
      <c r="C117" s="2"/>
      <c r="D117" s="1"/>
      <c r="E117" s="1"/>
      <c r="F117" s="1"/>
      <c r="G117" s="1"/>
      <c r="H117" s="1"/>
      <c r="I117" s="1"/>
      <c r="J117" s="1"/>
      <c r="K117" s="1"/>
      <c r="L117" s="1"/>
    </row>
    <row r="119" spans="1:13" ht="51" x14ac:dyDescent="0.2">
      <c r="A119" s="4" t="s">
        <v>92</v>
      </c>
      <c r="B119" s="5"/>
      <c r="C119" s="6" t="s">
        <v>24</v>
      </c>
      <c r="D119" s="5"/>
      <c r="E119" s="7" t="s">
        <v>75</v>
      </c>
      <c r="F119" s="5"/>
      <c r="G119" s="4" t="s">
        <v>95</v>
      </c>
      <c r="H119" s="4" t="s">
        <v>28</v>
      </c>
      <c r="I119" s="4" t="s">
        <v>27</v>
      </c>
      <c r="J119" s="4" t="s">
        <v>93</v>
      </c>
      <c r="K119" s="4" t="s">
        <v>26</v>
      </c>
      <c r="L119" s="4" t="s">
        <v>25</v>
      </c>
    </row>
    <row r="120" spans="1:13" x14ac:dyDescent="0.2">
      <c r="G120" s="9" t="s">
        <v>23</v>
      </c>
      <c r="H120" s="9" t="s">
        <v>22</v>
      </c>
      <c r="I120" s="9" t="s">
        <v>21</v>
      </c>
      <c r="J120" s="9" t="s">
        <v>102</v>
      </c>
      <c r="K120" s="9" t="s">
        <v>20</v>
      </c>
      <c r="L120" s="9" t="s">
        <v>94</v>
      </c>
    </row>
    <row r="121" spans="1:13" x14ac:dyDescent="0.2">
      <c r="A121" s="9"/>
      <c r="C121" s="10" t="s">
        <v>48</v>
      </c>
      <c r="G121" s="13"/>
      <c r="H121" s="13"/>
      <c r="I121" s="13"/>
      <c r="J121" s="13"/>
      <c r="K121" s="13"/>
      <c r="L121" s="13"/>
    </row>
    <row r="122" spans="1:13" x14ac:dyDescent="0.2">
      <c r="A122" s="9"/>
      <c r="G122" s="13"/>
      <c r="H122" s="13"/>
      <c r="I122" s="13"/>
      <c r="J122" s="13"/>
      <c r="K122" s="13"/>
      <c r="L122" s="13"/>
    </row>
    <row r="123" spans="1:13" s="3" customFormat="1" x14ac:dyDescent="0.2">
      <c r="A123" s="11">
        <f>A101+1</f>
        <v>43</v>
      </c>
      <c r="B123" s="8"/>
      <c r="C123" s="12" t="s">
        <v>90</v>
      </c>
      <c r="D123" s="8"/>
      <c r="E123" s="9" t="s">
        <v>5</v>
      </c>
      <c r="F123" s="8"/>
      <c r="G123" s="13">
        <v>31.430492056696586</v>
      </c>
      <c r="H123" s="14" t="s">
        <v>89</v>
      </c>
      <c r="I123" s="18" t="s">
        <v>89</v>
      </c>
      <c r="J123" s="13">
        <v>1.3</v>
      </c>
      <c r="K123" s="15">
        <v>1.1903253808611836</v>
      </c>
      <c r="L123" s="15">
        <f>K123-J123-J124</f>
        <v>-0.10967461913881649</v>
      </c>
      <c r="M123" s="22" t="s">
        <v>104</v>
      </c>
    </row>
    <row r="124" spans="1:13" s="3" customFormat="1" x14ac:dyDescent="0.2">
      <c r="A124" s="11">
        <f t="shared" ref="A124:A144" si="4">A123+1</f>
        <v>44</v>
      </c>
      <c r="B124" s="8"/>
      <c r="C124" s="12"/>
      <c r="D124" s="8"/>
      <c r="E124" s="9" t="s">
        <v>7</v>
      </c>
      <c r="F124" s="8"/>
      <c r="G124" s="13">
        <v>0</v>
      </c>
      <c r="H124" s="14"/>
      <c r="I124" s="18"/>
      <c r="J124" s="13">
        <v>0</v>
      </c>
      <c r="K124" s="15"/>
      <c r="L124" s="15"/>
      <c r="M124" s="22"/>
    </row>
    <row r="125" spans="1:13" x14ac:dyDescent="0.2">
      <c r="A125" s="11">
        <f t="shared" si="4"/>
        <v>45</v>
      </c>
      <c r="C125" s="12" t="s">
        <v>58</v>
      </c>
      <c r="E125" s="9" t="s">
        <v>5</v>
      </c>
      <c r="G125" s="13">
        <v>45.748774959449761</v>
      </c>
      <c r="H125" s="14">
        <v>1.18E-2</v>
      </c>
      <c r="I125" s="18">
        <v>1.7999999999999999E-2</v>
      </c>
      <c r="J125" s="13">
        <v>0.53983553916430682</v>
      </c>
      <c r="K125" s="15">
        <v>1.2196449415803023</v>
      </c>
      <c r="L125" s="15">
        <f>K125-J125-J126</f>
        <v>0.31046596256728737</v>
      </c>
      <c r="M125" s="19" t="s">
        <v>104</v>
      </c>
    </row>
    <row r="126" spans="1:13" s="5" customFormat="1" x14ac:dyDescent="0.2">
      <c r="A126" s="11">
        <f t="shared" si="4"/>
        <v>46</v>
      </c>
      <c r="B126" s="8"/>
      <c r="C126" s="12"/>
      <c r="D126" s="8"/>
      <c r="E126" s="9" t="s">
        <v>7</v>
      </c>
      <c r="F126" s="8"/>
      <c r="G126" s="13">
        <v>22.23155514909201</v>
      </c>
      <c r="H126" s="14">
        <v>1.6799999999999999E-2</v>
      </c>
      <c r="I126" s="18"/>
      <c r="J126" s="13">
        <v>0.36934343984870815</v>
      </c>
      <c r="K126" s="15"/>
      <c r="L126" s="15"/>
      <c r="M126" s="19"/>
    </row>
    <row r="127" spans="1:13" s="5" customFormat="1" x14ac:dyDescent="0.2">
      <c r="A127" s="11">
        <f t="shared" si="4"/>
        <v>47</v>
      </c>
      <c r="B127" s="8"/>
      <c r="C127" s="12" t="s">
        <v>57</v>
      </c>
      <c r="D127" s="8"/>
      <c r="E127" s="9" t="s">
        <v>5</v>
      </c>
      <c r="F127" s="8"/>
      <c r="G127" s="13">
        <v>110.14931981226269</v>
      </c>
      <c r="H127" s="14">
        <v>5.2400000000000002E-2</v>
      </c>
      <c r="I127" s="18">
        <v>3.1699999999999999E-2</v>
      </c>
      <c r="J127" s="13">
        <v>6.6572908561401265</v>
      </c>
      <c r="K127" s="15">
        <v>7.0039061761238894</v>
      </c>
      <c r="L127" s="15">
        <f>K127-J127-J128</f>
        <v>-3.1992672833660785</v>
      </c>
      <c r="M127" s="19" t="s">
        <v>104</v>
      </c>
    </row>
    <row r="128" spans="1:13" s="5" customFormat="1" x14ac:dyDescent="0.2">
      <c r="A128" s="11">
        <f t="shared" si="4"/>
        <v>48</v>
      </c>
      <c r="B128" s="8"/>
      <c r="C128" s="12"/>
      <c r="D128" s="8"/>
      <c r="E128" s="9" t="s">
        <v>7</v>
      </c>
      <c r="F128" s="8"/>
      <c r="G128" s="13">
        <v>148.66368623850332</v>
      </c>
      <c r="H128" s="14">
        <v>2.3199999999999998E-2</v>
      </c>
      <c r="I128" s="18"/>
      <c r="J128" s="13">
        <v>3.5458826033498414</v>
      </c>
      <c r="K128" s="15"/>
      <c r="L128" s="15"/>
      <c r="M128" s="19"/>
    </row>
    <row r="129" spans="1:13" s="5" customFormat="1" x14ac:dyDescent="0.2">
      <c r="A129" s="11">
        <f t="shared" si="4"/>
        <v>49</v>
      </c>
      <c r="B129" s="8"/>
      <c r="C129" s="12" t="s">
        <v>56</v>
      </c>
      <c r="D129" s="8"/>
      <c r="E129" s="9" t="s">
        <v>5</v>
      </c>
      <c r="F129" s="8"/>
      <c r="G129" s="13">
        <v>0</v>
      </c>
      <c r="H129" s="14"/>
      <c r="I129" s="18">
        <v>4.4684204362702998E-2</v>
      </c>
      <c r="J129" s="13">
        <v>0</v>
      </c>
      <c r="K129" s="15">
        <v>1.4970000000000001</v>
      </c>
      <c r="L129" s="15">
        <f>K129-J129-J130</f>
        <v>0.69264164272477069</v>
      </c>
      <c r="M129" s="19" t="s">
        <v>104</v>
      </c>
    </row>
    <row r="130" spans="1:13" s="5" customFormat="1" x14ac:dyDescent="0.2">
      <c r="A130" s="11">
        <f t="shared" si="4"/>
        <v>50</v>
      </c>
      <c r="B130" s="8"/>
      <c r="C130" s="12"/>
      <c r="D130" s="8"/>
      <c r="E130" s="9" t="s">
        <v>7</v>
      </c>
      <c r="F130" s="8"/>
      <c r="G130" s="13">
        <v>33.507153659730186</v>
      </c>
      <c r="H130" s="14">
        <v>2.3199999999999998E-2</v>
      </c>
      <c r="I130" s="18"/>
      <c r="J130" s="13">
        <v>0.80435835727522942</v>
      </c>
      <c r="K130" s="15"/>
      <c r="L130" s="15"/>
      <c r="M130" s="19"/>
    </row>
    <row r="131" spans="1:13" s="5" customFormat="1" x14ac:dyDescent="0.2">
      <c r="A131" s="11">
        <f t="shared" si="4"/>
        <v>51</v>
      </c>
      <c r="B131" s="8"/>
      <c r="C131" s="12" t="s">
        <v>55</v>
      </c>
      <c r="D131" s="8"/>
      <c r="E131" s="9" t="s">
        <v>5</v>
      </c>
      <c r="F131" s="8"/>
      <c r="G131" s="13">
        <v>0</v>
      </c>
      <c r="H131" s="14"/>
      <c r="I131" s="18">
        <v>4.2716733254076801E-2</v>
      </c>
      <c r="J131" s="13">
        <v>0</v>
      </c>
      <c r="K131" s="15">
        <v>1.1200000000000001</v>
      </c>
      <c r="L131" s="15">
        <f>K131-J131-J132</f>
        <v>0.49042847843041915</v>
      </c>
      <c r="M131" s="19" t="s">
        <v>104</v>
      </c>
    </row>
    <row r="132" spans="1:13" s="5" customFormat="1" x14ac:dyDescent="0.2">
      <c r="A132" s="11">
        <f t="shared" si="4"/>
        <v>52</v>
      </c>
      <c r="B132" s="8"/>
      <c r="C132" s="12" t="s">
        <v>35</v>
      </c>
      <c r="D132" s="8"/>
      <c r="E132" s="9" t="s">
        <v>7</v>
      </c>
      <c r="F132" s="8"/>
      <c r="G132" s="13">
        <v>26.226058972622702</v>
      </c>
      <c r="H132" s="14">
        <v>2.3199999999999998E-2</v>
      </c>
      <c r="I132" s="18">
        <v>0.02</v>
      </c>
      <c r="J132" s="13">
        <v>0.62957152156958096</v>
      </c>
      <c r="K132" s="15"/>
      <c r="L132" s="15"/>
      <c r="M132" s="19"/>
    </row>
    <row r="133" spans="1:13" s="5" customFormat="1" x14ac:dyDescent="0.2">
      <c r="A133" s="11">
        <f t="shared" si="4"/>
        <v>53</v>
      </c>
      <c r="B133" s="8"/>
      <c r="C133" s="12" t="s">
        <v>54</v>
      </c>
      <c r="D133" s="8"/>
      <c r="E133" s="9" t="s">
        <v>5</v>
      </c>
      <c r="F133" s="8"/>
      <c r="G133" s="13">
        <v>0</v>
      </c>
      <c r="H133" s="14"/>
      <c r="I133" s="18">
        <v>0.119525250565616</v>
      </c>
      <c r="J133" s="13">
        <v>0</v>
      </c>
      <c r="K133" s="15">
        <v>2.67</v>
      </c>
      <c r="L133" s="15">
        <f>K133-J133-J134</f>
        <v>2.1333500275521278</v>
      </c>
      <c r="M133" s="19" t="s">
        <v>104</v>
      </c>
    </row>
    <row r="134" spans="1:13" s="5" customFormat="1" x14ac:dyDescent="0.2">
      <c r="A134" s="11">
        <f t="shared" si="4"/>
        <v>54</v>
      </c>
      <c r="B134" s="8"/>
      <c r="C134" s="12"/>
      <c r="D134" s="8"/>
      <c r="E134" s="9" t="s">
        <v>7</v>
      </c>
      <c r="F134" s="8"/>
      <c r="G134" s="13">
        <v>22.355226281496815</v>
      </c>
      <c r="H134" s="14">
        <v>2.3199999999999998E-2</v>
      </c>
      <c r="I134" s="18"/>
      <c r="J134" s="13">
        <v>0.53664997244787194</v>
      </c>
      <c r="K134" s="15"/>
      <c r="L134" s="15"/>
      <c r="M134" s="19"/>
    </row>
    <row r="135" spans="1:13" s="5" customFormat="1" x14ac:dyDescent="0.2">
      <c r="A135" s="11">
        <f t="shared" si="4"/>
        <v>55</v>
      </c>
      <c r="B135" s="8"/>
      <c r="C135" s="12" t="s">
        <v>53</v>
      </c>
      <c r="D135" s="8"/>
      <c r="E135" s="9" t="s">
        <v>5</v>
      </c>
      <c r="F135" s="8"/>
      <c r="G135" s="13">
        <v>0</v>
      </c>
      <c r="H135" s="14"/>
      <c r="I135" s="18">
        <v>4.21006603408422E-2</v>
      </c>
      <c r="J135" s="13">
        <v>0</v>
      </c>
      <c r="K135" s="15">
        <v>0.79600000000000004</v>
      </c>
      <c r="L135" s="15">
        <f>K135-J135-J136</f>
        <v>0.34212106445719109</v>
      </c>
      <c r="M135" s="19" t="s">
        <v>104</v>
      </c>
    </row>
    <row r="136" spans="1:13" s="5" customFormat="1" x14ac:dyDescent="0.2">
      <c r="A136" s="11">
        <f t="shared" si="4"/>
        <v>56</v>
      </c>
      <c r="B136" s="8"/>
      <c r="C136" s="12" t="s">
        <v>35</v>
      </c>
      <c r="D136" s="8"/>
      <c r="E136" s="9" t="s">
        <v>7</v>
      </c>
      <c r="F136" s="8"/>
      <c r="G136" s="13">
        <v>18.907233447123676</v>
      </c>
      <c r="H136" s="14">
        <v>2.3199999999999998E-2</v>
      </c>
      <c r="I136" s="18">
        <v>0.02</v>
      </c>
      <c r="J136" s="13">
        <v>0.45387893554280895</v>
      </c>
      <c r="K136" s="15"/>
      <c r="L136" s="15"/>
      <c r="M136" s="19"/>
    </row>
    <row r="137" spans="1:13" s="5" customFormat="1" x14ac:dyDescent="0.2">
      <c r="A137" s="11">
        <f t="shared" si="4"/>
        <v>57</v>
      </c>
      <c r="B137" s="8"/>
      <c r="C137" s="12" t="s">
        <v>52</v>
      </c>
      <c r="D137" s="8"/>
      <c r="E137" s="9" t="s">
        <v>5</v>
      </c>
      <c r="F137" s="8"/>
      <c r="G137" s="13">
        <v>0</v>
      </c>
      <c r="H137" s="14"/>
      <c r="I137" s="18">
        <v>0.50484967349195897</v>
      </c>
      <c r="J137" s="13">
        <v>0</v>
      </c>
      <c r="K137" s="15">
        <v>9.0749999999999993</v>
      </c>
      <c r="L137" s="15">
        <f>K137-J137-J138</f>
        <v>8.6428225298894361</v>
      </c>
      <c r="M137" s="19" t="s">
        <v>104</v>
      </c>
    </row>
    <row r="138" spans="1:13" s="5" customFormat="1" x14ac:dyDescent="0.2">
      <c r="A138" s="11">
        <f t="shared" si="4"/>
        <v>58</v>
      </c>
      <c r="B138" s="8"/>
      <c r="C138" s="12"/>
      <c r="D138" s="8"/>
      <c r="E138" s="9" t="s">
        <v>7</v>
      </c>
      <c r="F138" s="8"/>
      <c r="G138" s="13">
        <v>9.0023843070983887</v>
      </c>
      <c r="H138" s="14">
        <v>2.3199999999999998E-2</v>
      </c>
      <c r="I138" s="18"/>
      <c r="J138" s="13">
        <v>0.43217747011056251</v>
      </c>
      <c r="K138" s="15"/>
      <c r="L138" s="15"/>
      <c r="M138" s="19"/>
    </row>
    <row r="139" spans="1:13" s="5" customFormat="1" x14ac:dyDescent="0.2">
      <c r="A139" s="11">
        <f t="shared" si="4"/>
        <v>59</v>
      </c>
      <c r="B139" s="8"/>
      <c r="C139" s="12" t="s">
        <v>51</v>
      </c>
      <c r="D139" s="8"/>
      <c r="E139" s="9" t="s">
        <v>5</v>
      </c>
      <c r="F139" s="8"/>
      <c r="G139" s="13">
        <v>320.57555828356476</v>
      </c>
      <c r="H139" s="14">
        <v>2.2700000000000001E-2</v>
      </c>
      <c r="I139" s="18">
        <v>3.6299999999999999E-2</v>
      </c>
      <c r="J139" s="13">
        <v>7.2099842180689278</v>
      </c>
      <c r="K139" s="15">
        <v>22.012144980935499</v>
      </c>
      <c r="L139" s="15">
        <f>K139-J139-J140</f>
        <v>6.116694489326683</v>
      </c>
      <c r="M139" s="19" t="s">
        <v>104</v>
      </c>
    </row>
    <row r="140" spans="1:13" s="5" customFormat="1" x14ac:dyDescent="0.2">
      <c r="A140" s="11">
        <f t="shared" si="4"/>
        <v>60</v>
      </c>
      <c r="B140" s="8"/>
      <c r="C140" s="12"/>
      <c r="D140" s="8"/>
      <c r="E140" s="9" t="s">
        <v>7</v>
      </c>
      <c r="F140" s="8"/>
      <c r="G140" s="13">
        <v>290.78403171662961</v>
      </c>
      <c r="H140" s="14">
        <v>3.0200000000000001E-2</v>
      </c>
      <c r="I140" s="18"/>
      <c r="J140" s="13">
        <v>8.6854662735398875</v>
      </c>
      <c r="K140" s="15"/>
      <c r="L140" s="15"/>
      <c r="M140" s="19"/>
    </row>
    <row r="141" spans="1:13" s="5" customFormat="1" x14ac:dyDescent="0.2">
      <c r="A141" s="11">
        <f t="shared" si="4"/>
        <v>61</v>
      </c>
      <c r="B141" s="8"/>
      <c r="C141" s="12" t="s">
        <v>50</v>
      </c>
      <c r="D141" s="8"/>
      <c r="E141" s="9" t="s">
        <v>5</v>
      </c>
      <c r="F141" s="8"/>
      <c r="G141" s="13">
        <v>3180.5965604341595</v>
      </c>
      <c r="H141" s="14">
        <v>2.2700000000000001E-2</v>
      </c>
      <c r="I141" s="18">
        <v>2.7300000000000001E-2</v>
      </c>
      <c r="J141" s="13">
        <v>71.533996938375708</v>
      </c>
      <c r="K141" s="15">
        <v>136.25842212213601</v>
      </c>
      <c r="L141" s="15">
        <f>K141-J141-J142</f>
        <v>16.942857135000637</v>
      </c>
      <c r="M141" s="19" t="s">
        <v>104</v>
      </c>
    </row>
    <row r="142" spans="1:13" s="5" customFormat="1" x14ac:dyDescent="0.2">
      <c r="A142" s="11">
        <f t="shared" si="4"/>
        <v>62</v>
      </c>
      <c r="B142" s="8"/>
      <c r="C142" s="12"/>
      <c r="D142" s="8"/>
      <c r="E142" s="9" t="s">
        <v>7</v>
      </c>
      <c r="F142" s="8"/>
      <c r="G142" s="13">
        <v>1855.6274324698354</v>
      </c>
      <c r="H142" s="14">
        <v>2.5600000000000001E-2</v>
      </c>
      <c r="I142" s="18"/>
      <c r="J142" s="13">
        <v>47.781568048759667</v>
      </c>
      <c r="K142" s="15"/>
      <c r="L142" s="15"/>
      <c r="M142" s="19"/>
    </row>
    <row r="143" spans="1:13" s="5" customFormat="1" x14ac:dyDescent="0.2">
      <c r="A143" s="11">
        <f t="shared" si="4"/>
        <v>63</v>
      </c>
      <c r="B143" s="8"/>
      <c r="C143" s="12" t="s">
        <v>49</v>
      </c>
      <c r="D143" s="8"/>
      <c r="E143" s="9" t="s">
        <v>5</v>
      </c>
      <c r="F143" s="8"/>
      <c r="G143" s="13">
        <v>315.85998332050065</v>
      </c>
      <c r="H143" s="14" t="s">
        <v>86</v>
      </c>
      <c r="I143" s="18">
        <v>8.8599999999999998E-2</v>
      </c>
      <c r="J143" s="13">
        <v>10.06949347327707</v>
      </c>
      <c r="K143" s="15">
        <v>44.651969618349199</v>
      </c>
      <c r="L143" s="15">
        <f>K143-J143-J144</f>
        <v>25.656949466895444</v>
      </c>
      <c r="M143" s="19" t="s">
        <v>104</v>
      </c>
    </row>
    <row r="144" spans="1:13" s="5" customFormat="1" x14ac:dyDescent="0.2">
      <c r="A144" s="11">
        <f t="shared" si="4"/>
        <v>64</v>
      </c>
      <c r="B144" s="8"/>
      <c r="C144" s="12"/>
      <c r="D144" s="8"/>
      <c r="E144" s="9" t="s">
        <v>7</v>
      </c>
      <c r="F144" s="8"/>
      <c r="G144" s="13">
        <v>192.45204965725935</v>
      </c>
      <c r="H144" s="14">
        <v>0.05</v>
      </c>
      <c r="I144" s="18"/>
      <c r="J144" s="13">
        <v>8.9255266781766842</v>
      </c>
      <c r="K144" s="15"/>
      <c r="L144" s="15"/>
      <c r="M144" s="19"/>
    </row>
    <row r="145" spans="1:12" s="5" customFormat="1" x14ac:dyDescent="0.2">
      <c r="A145" s="9"/>
      <c r="B145" s="8"/>
      <c r="C145" s="20"/>
      <c r="D145" s="8"/>
      <c r="E145" s="9"/>
      <c r="F145" s="8"/>
      <c r="G145" s="13"/>
      <c r="H145" s="13"/>
      <c r="I145" s="13"/>
      <c r="J145" s="13"/>
      <c r="K145" s="13"/>
      <c r="L145" s="13"/>
    </row>
    <row r="146" spans="1:12" s="5" customFormat="1" x14ac:dyDescent="0.2">
      <c r="A146" s="9"/>
      <c r="B146" s="8"/>
      <c r="C146" s="20"/>
      <c r="D146" s="8"/>
      <c r="E146" s="9"/>
      <c r="F146" s="8"/>
      <c r="G146" s="13"/>
      <c r="H146" s="13"/>
      <c r="I146" s="13"/>
      <c r="J146" s="13"/>
      <c r="K146" s="13"/>
      <c r="L146" s="13"/>
    </row>
    <row r="147" spans="1:12" s="5" customFormat="1" x14ac:dyDescent="0.2">
      <c r="A147" s="9"/>
      <c r="B147" s="8"/>
      <c r="C147" s="20"/>
      <c r="D147" s="8"/>
      <c r="E147" s="9"/>
      <c r="F147" s="8"/>
      <c r="G147" s="13"/>
      <c r="H147" s="13"/>
      <c r="I147" s="13"/>
      <c r="J147" s="13"/>
      <c r="K147" s="13"/>
      <c r="L147" s="13"/>
    </row>
    <row r="148" spans="1:12" s="5" customFormat="1" x14ac:dyDescent="0.2">
      <c r="A148" s="9"/>
      <c r="B148" s="8"/>
      <c r="C148" s="20"/>
      <c r="D148" s="8"/>
      <c r="E148" s="9"/>
      <c r="F148" s="8"/>
      <c r="G148" s="13"/>
      <c r="H148" s="13"/>
      <c r="I148" s="13"/>
      <c r="J148" s="13"/>
      <c r="K148" s="13"/>
      <c r="L148" s="13"/>
    </row>
    <row r="149" spans="1:12" s="5" customFormat="1" x14ac:dyDescent="0.2">
      <c r="A149" s="9"/>
      <c r="B149" s="8"/>
      <c r="C149" s="20"/>
      <c r="D149" s="8"/>
      <c r="E149" s="9"/>
      <c r="F149" s="8"/>
      <c r="G149" s="13"/>
      <c r="H149" s="13"/>
      <c r="I149" s="13"/>
      <c r="J149" s="13"/>
      <c r="K149" s="13"/>
      <c r="L149" s="13"/>
    </row>
    <row r="150" spans="1:12" s="5" customFormat="1" x14ac:dyDescent="0.2">
      <c r="A150" s="9"/>
      <c r="B150" s="8"/>
      <c r="C150" s="20"/>
      <c r="D150" s="8"/>
      <c r="E150" s="9"/>
      <c r="F150" s="8"/>
      <c r="G150" s="13"/>
      <c r="H150" s="13"/>
      <c r="I150" s="13"/>
      <c r="J150" s="13"/>
      <c r="K150" s="13"/>
      <c r="L150" s="13"/>
    </row>
    <row r="151" spans="1:12" s="5" customFormat="1" x14ac:dyDescent="0.2">
      <c r="A151" s="9"/>
      <c r="B151" s="8"/>
      <c r="C151" s="20"/>
      <c r="D151" s="8"/>
      <c r="E151" s="9"/>
      <c r="F151" s="8"/>
      <c r="G151" s="13"/>
      <c r="H151" s="13"/>
      <c r="I151" s="13"/>
      <c r="J151" s="13"/>
      <c r="K151" s="13"/>
      <c r="L151" s="13"/>
    </row>
    <row r="152" spans="1:12" s="5" customFormat="1" x14ac:dyDescent="0.2">
      <c r="A152" s="9"/>
      <c r="B152" s="8"/>
      <c r="C152" s="20"/>
      <c r="D152" s="8"/>
      <c r="E152" s="9"/>
      <c r="F152" s="8"/>
      <c r="G152" s="13"/>
      <c r="H152" s="13"/>
      <c r="I152" s="13"/>
      <c r="J152" s="13"/>
      <c r="K152" s="13"/>
      <c r="L152" s="13"/>
    </row>
    <row r="153" spans="1:12" s="5" customFormat="1" x14ac:dyDescent="0.2">
      <c r="A153" s="9"/>
      <c r="B153" s="8"/>
      <c r="C153" s="20"/>
      <c r="D153" s="8"/>
      <c r="E153" s="9"/>
      <c r="F153" s="8"/>
      <c r="G153" s="13"/>
      <c r="H153" s="13"/>
      <c r="I153" s="13"/>
      <c r="J153" s="13"/>
      <c r="K153" s="13"/>
      <c r="L153" s="13"/>
    </row>
    <row r="154" spans="1:12" s="5" customFormat="1" x14ac:dyDescent="0.2">
      <c r="A154" s="1" t="s">
        <v>97</v>
      </c>
      <c r="B154" s="1"/>
      <c r="C154" s="2"/>
      <c r="D154" s="1"/>
      <c r="E154" s="1"/>
      <c r="F154" s="1"/>
      <c r="G154" s="1"/>
      <c r="H154" s="1"/>
      <c r="I154" s="1"/>
      <c r="J154" s="1"/>
      <c r="K154" s="1"/>
      <c r="L154" s="1"/>
    </row>
    <row r="155" spans="1:12" s="5" customFormat="1" x14ac:dyDescent="0.2">
      <c r="A155" s="8"/>
      <c r="B155" s="8"/>
      <c r="D155" s="8"/>
      <c r="E155" s="9"/>
      <c r="F155" s="8"/>
      <c r="G155" s="9"/>
      <c r="H155" s="8"/>
      <c r="I155" s="8"/>
      <c r="J155" s="8"/>
      <c r="K155" s="8"/>
      <c r="L155" s="8"/>
    </row>
    <row r="156" spans="1:12" s="5" customFormat="1" ht="51" x14ac:dyDescent="0.2">
      <c r="A156" s="4" t="s">
        <v>92</v>
      </c>
      <c r="C156" s="6" t="s">
        <v>24</v>
      </c>
      <c r="E156" s="7" t="s">
        <v>75</v>
      </c>
      <c r="G156" s="4" t="s">
        <v>95</v>
      </c>
      <c r="H156" s="4" t="s">
        <v>28</v>
      </c>
      <c r="I156" s="4" t="s">
        <v>27</v>
      </c>
      <c r="J156" s="4" t="s">
        <v>93</v>
      </c>
      <c r="K156" s="4" t="s">
        <v>26</v>
      </c>
      <c r="L156" s="4" t="s">
        <v>25</v>
      </c>
    </row>
    <row r="157" spans="1:12" s="5" customFormat="1" x14ac:dyDescent="0.2">
      <c r="A157" s="8"/>
      <c r="B157" s="8"/>
      <c r="D157" s="8"/>
      <c r="E157" s="9"/>
      <c r="F157" s="8"/>
      <c r="G157" s="9" t="s">
        <v>23</v>
      </c>
      <c r="H157" s="9" t="s">
        <v>22</v>
      </c>
      <c r="I157" s="9" t="s">
        <v>21</v>
      </c>
      <c r="J157" s="9" t="s">
        <v>102</v>
      </c>
      <c r="K157" s="9" t="s">
        <v>20</v>
      </c>
      <c r="L157" s="9" t="s">
        <v>94</v>
      </c>
    </row>
    <row r="158" spans="1:12" s="5" customFormat="1" x14ac:dyDescent="0.2">
      <c r="A158" s="9"/>
      <c r="B158" s="8"/>
      <c r="C158" s="23"/>
      <c r="D158" s="8"/>
      <c r="E158" s="9"/>
      <c r="F158" s="8"/>
      <c r="G158" s="13"/>
      <c r="H158" s="14"/>
      <c r="I158" s="24"/>
      <c r="J158" s="13"/>
      <c r="K158" s="25"/>
      <c r="L158" s="25"/>
    </row>
    <row r="159" spans="1:12" s="5" customFormat="1" x14ac:dyDescent="0.2">
      <c r="A159" s="9"/>
      <c r="B159" s="8"/>
      <c r="C159" s="10" t="s">
        <v>48</v>
      </c>
      <c r="D159" s="8"/>
      <c r="E159" s="9"/>
      <c r="F159" s="8"/>
      <c r="G159" s="13"/>
      <c r="H159" s="14"/>
      <c r="I159" s="24"/>
      <c r="J159" s="13"/>
      <c r="K159" s="25"/>
      <c r="L159" s="25"/>
    </row>
    <row r="160" spans="1:12" s="5" customFormat="1" x14ac:dyDescent="0.2">
      <c r="A160" s="9"/>
      <c r="B160" s="8"/>
      <c r="C160" s="23"/>
      <c r="D160" s="8"/>
      <c r="E160" s="9"/>
      <c r="F160" s="8"/>
      <c r="G160" s="13"/>
      <c r="H160" s="14"/>
      <c r="I160" s="24"/>
      <c r="J160" s="13"/>
      <c r="K160" s="25"/>
      <c r="L160" s="25"/>
    </row>
    <row r="161" spans="1:13" s="5" customFormat="1" x14ac:dyDescent="0.2">
      <c r="A161" s="11">
        <f>A144+1</f>
        <v>65</v>
      </c>
      <c r="B161" s="8"/>
      <c r="C161" s="12" t="s">
        <v>47</v>
      </c>
      <c r="D161" s="8"/>
      <c r="E161" s="9" t="s">
        <v>5</v>
      </c>
      <c r="F161" s="8"/>
      <c r="G161" s="13">
        <v>222.23399572753846</v>
      </c>
      <c r="H161" s="14">
        <v>4.0300000000000002E-2</v>
      </c>
      <c r="I161" s="18">
        <v>5.7799999999999997E-2</v>
      </c>
      <c r="J161" s="13">
        <v>8.8137015437102662</v>
      </c>
      <c r="K161" s="15">
        <v>12.631701820500869</v>
      </c>
      <c r="L161" s="15">
        <f>K161-J161-J162</f>
        <v>3.8180002767906025</v>
      </c>
      <c r="M161" s="26" t="s">
        <v>104</v>
      </c>
    </row>
    <row r="162" spans="1:13" s="5" customFormat="1" x14ac:dyDescent="0.2">
      <c r="A162" s="11">
        <f t="shared" ref="A162:A175" si="5">A161+1</f>
        <v>66</v>
      </c>
      <c r="B162" s="8"/>
      <c r="C162" s="12"/>
      <c r="D162" s="8"/>
      <c r="E162" s="9" t="s">
        <v>7</v>
      </c>
      <c r="F162" s="8"/>
      <c r="G162" s="13">
        <v>0</v>
      </c>
      <c r="H162" s="14"/>
      <c r="I162" s="18"/>
      <c r="J162" s="13">
        <v>0</v>
      </c>
      <c r="K162" s="15"/>
      <c r="L162" s="15"/>
      <c r="M162" s="26"/>
    </row>
    <row r="163" spans="1:13" s="5" customFormat="1" x14ac:dyDescent="0.2">
      <c r="A163" s="11">
        <f t="shared" si="5"/>
        <v>67</v>
      </c>
      <c r="B163" s="8"/>
      <c r="C163" s="12" t="s">
        <v>46</v>
      </c>
      <c r="D163" s="8"/>
      <c r="E163" s="9" t="s">
        <v>5</v>
      </c>
      <c r="F163" s="8"/>
      <c r="G163" s="13">
        <v>2163.4653326259536</v>
      </c>
      <c r="H163" s="14">
        <v>2.4400000000000002E-2</v>
      </c>
      <c r="I163" s="18">
        <v>3.3799999999999997E-2</v>
      </c>
      <c r="J163" s="13">
        <v>52.52651546796627</v>
      </c>
      <c r="K163" s="15">
        <v>134.65671102114297</v>
      </c>
      <c r="L163" s="15">
        <f>K163-J163-J164</f>
        <v>34.284630246588542</v>
      </c>
      <c r="M163" s="26" t="s">
        <v>104</v>
      </c>
    </row>
    <row r="164" spans="1:13" s="5" customFormat="1" x14ac:dyDescent="0.2">
      <c r="A164" s="11">
        <f t="shared" si="5"/>
        <v>68</v>
      </c>
      <c r="B164" s="8"/>
      <c r="C164" s="12"/>
      <c r="D164" s="8"/>
      <c r="E164" s="9" t="s">
        <v>7</v>
      </c>
      <c r="F164" s="8"/>
      <c r="G164" s="13">
        <v>1845.3237371415885</v>
      </c>
      <c r="H164" s="14">
        <v>2.93E-2</v>
      </c>
      <c r="I164" s="18"/>
      <c r="J164" s="13">
        <v>47.845565306588149</v>
      </c>
      <c r="K164" s="15"/>
      <c r="L164" s="15"/>
      <c r="M164" s="26"/>
    </row>
    <row r="165" spans="1:13" s="5" customFormat="1" x14ac:dyDescent="0.2">
      <c r="A165" s="11">
        <f t="shared" si="5"/>
        <v>69</v>
      </c>
      <c r="B165" s="8"/>
      <c r="C165" s="12" t="s">
        <v>45</v>
      </c>
      <c r="D165" s="8"/>
      <c r="E165" s="9" t="s">
        <v>5</v>
      </c>
      <c r="F165" s="8"/>
      <c r="G165" s="13">
        <v>2737.9788354301631</v>
      </c>
      <c r="H165" s="14">
        <v>1.8499999999999999E-2</v>
      </c>
      <c r="I165" s="18">
        <v>2.7199999999999998E-2</v>
      </c>
      <c r="J165" s="13">
        <v>50.543919946367012</v>
      </c>
      <c r="K165" s="15">
        <v>103.47246672460901</v>
      </c>
      <c r="L165" s="15">
        <f>K165-J165-J166</f>
        <v>22.534771511886408</v>
      </c>
      <c r="M165" s="26" t="s">
        <v>104</v>
      </c>
    </row>
    <row r="166" spans="1:13" s="5" customFormat="1" x14ac:dyDescent="0.2">
      <c r="A166" s="11">
        <f t="shared" si="5"/>
        <v>70</v>
      </c>
      <c r="B166" s="8"/>
      <c r="C166" s="12" t="s">
        <v>35</v>
      </c>
      <c r="D166" s="8"/>
      <c r="E166" s="9" t="s">
        <v>7</v>
      </c>
      <c r="F166" s="8"/>
      <c r="G166" s="13">
        <v>1101.0728437967455</v>
      </c>
      <c r="H166" s="14">
        <v>2.35E-2</v>
      </c>
      <c r="I166" s="18">
        <v>0.02</v>
      </c>
      <c r="J166" s="13">
        <v>30.393775266355586</v>
      </c>
      <c r="K166" s="15"/>
      <c r="L166" s="15"/>
      <c r="M166" s="26"/>
    </row>
    <row r="167" spans="1:13" s="5" customFormat="1" x14ac:dyDescent="0.2">
      <c r="A167" s="11">
        <f t="shared" si="5"/>
        <v>71</v>
      </c>
      <c r="B167" s="8"/>
      <c r="C167" s="12" t="s">
        <v>44</v>
      </c>
      <c r="D167" s="8"/>
      <c r="E167" s="9" t="s">
        <v>5</v>
      </c>
      <c r="F167" s="8"/>
      <c r="G167" s="13">
        <v>6.4614763723591304</v>
      </c>
      <c r="H167" s="14">
        <v>5.9700000000000003E-2</v>
      </c>
      <c r="I167" s="18">
        <v>3.6999999999999998E-2</v>
      </c>
      <c r="J167" s="13">
        <v>0.3816685041330668</v>
      </c>
      <c r="K167" s="15">
        <v>0.45459141531129799</v>
      </c>
      <c r="L167" s="15">
        <f>K167-J167-J168</f>
        <v>-0.15552629344461388</v>
      </c>
      <c r="M167" s="26" t="s">
        <v>104</v>
      </c>
    </row>
    <row r="168" spans="1:13" s="5" customFormat="1" x14ac:dyDescent="0.2">
      <c r="A168" s="11">
        <f t="shared" si="5"/>
        <v>72</v>
      </c>
      <c r="B168" s="8"/>
      <c r="C168" s="12"/>
      <c r="D168" s="8"/>
      <c r="E168" s="9" t="s">
        <v>7</v>
      </c>
      <c r="F168" s="8"/>
      <c r="G168" s="13">
        <v>5.9748041070960021</v>
      </c>
      <c r="H168" s="14">
        <v>0.04</v>
      </c>
      <c r="I168" s="18"/>
      <c r="J168" s="13">
        <v>0.22844920462284507</v>
      </c>
      <c r="K168" s="15"/>
      <c r="L168" s="15"/>
      <c r="M168" s="26"/>
    </row>
    <row r="169" spans="1:13" s="5" customFormat="1" x14ac:dyDescent="0.2">
      <c r="A169" s="11">
        <f t="shared" si="5"/>
        <v>73</v>
      </c>
      <c r="B169" s="8"/>
      <c r="C169" s="12" t="s">
        <v>43</v>
      </c>
      <c r="D169" s="8"/>
      <c r="E169" s="9" t="s">
        <v>5</v>
      </c>
      <c r="F169" s="8"/>
      <c r="G169" s="13">
        <v>802.6898146459838</v>
      </c>
      <c r="H169" s="14">
        <v>2.0500000000000001E-2</v>
      </c>
      <c r="I169" s="18">
        <v>2.8899999999999999E-2</v>
      </c>
      <c r="J169" s="13">
        <v>16.409752198197516</v>
      </c>
      <c r="K169" s="15">
        <v>32.398848037802104</v>
      </c>
      <c r="L169" s="15">
        <f>K169-J169-J170</f>
        <v>4.4182510696366446</v>
      </c>
      <c r="M169" s="26" t="s">
        <v>104</v>
      </c>
    </row>
    <row r="170" spans="1:13" s="5" customFormat="1" x14ac:dyDescent="0.2">
      <c r="A170" s="11">
        <f t="shared" si="5"/>
        <v>74</v>
      </c>
      <c r="B170" s="8"/>
      <c r="C170" s="12"/>
      <c r="D170" s="8"/>
      <c r="E170" s="9" t="s">
        <v>7</v>
      </c>
      <c r="F170" s="8"/>
      <c r="G170" s="13">
        <v>329.86120128903815</v>
      </c>
      <c r="H170" s="14">
        <v>3.7199999999999997E-2</v>
      </c>
      <c r="I170" s="18"/>
      <c r="J170" s="13">
        <v>11.570844769967943</v>
      </c>
      <c r="K170" s="15"/>
      <c r="L170" s="15"/>
      <c r="M170" s="26"/>
    </row>
    <row r="171" spans="1:13" s="5" customFormat="1" x14ac:dyDescent="0.2">
      <c r="A171" s="11">
        <f t="shared" si="5"/>
        <v>75</v>
      </c>
      <c r="B171" s="8"/>
      <c r="C171" s="12" t="s">
        <v>87</v>
      </c>
      <c r="D171" s="8"/>
      <c r="E171" s="9" t="s">
        <v>5</v>
      </c>
      <c r="F171" s="8"/>
      <c r="G171" s="13">
        <v>0</v>
      </c>
      <c r="H171" s="14"/>
      <c r="I171" s="18">
        <v>3.3399999999999999E-2</v>
      </c>
      <c r="J171" s="13">
        <v>0</v>
      </c>
      <c r="K171" s="15">
        <v>5.6994060085048233</v>
      </c>
      <c r="L171" s="15">
        <f>K171-J171-J172</f>
        <v>0.83625597390222328</v>
      </c>
      <c r="M171" s="26" t="s">
        <v>104</v>
      </c>
    </row>
    <row r="172" spans="1:13" s="5" customFormat="1" x14ac:dyDescent="0.2">
      <c r="A172" s="11">
        <f t="shared" si="5"/>
        <v>76</v>
      </c>
      <c r="B172" s="8"/>
      <c r="C172" s="12"/>
      <c r="D172" s="8"/>
      <c r="E172" s="9" t="s">
        <v>7</v>
      </c>
      <c r="F172" s="8"/>
      <c r="G172" s="13">
        <v>174.37409889140326</v>
      </c>
      <c r="H172" s="14">
        <v>2.86E-2</v>
      </c>
      <c r="I172" s="18"/>
      <c r="J172" s="13">
        <v>4.8631500346026</v>
      </c>
      <c r="K172" s="15"/>
      <c r="L172" s="15"/>
      <c r="M172" s="26"/>
    </row>
    <row r="173" spans="1:13" s="5" customFormat="1" x14ac:dyDescent="0.2">
      <c r="A173" s="11">
        <f t="shared" si="5"/>
        <v>77</v>
      </c>
      <c r="B173" s="8"/>
      <c r="C173" s="12" t="s">
        <v>42</v>
      </c>
      <c r="D173" s="8"/>
      <c r="E173" s="9" t="s">
        <v>5</v>
      </c>
      <c r="F173" s="8"/>
      <c r="G173" s="13">
        <v>583.75369830528632</v>
      </c>
      <c r="H173" s="14">
        <v>9.2200000000000004E-2</v>
      </c>
      <c r="I173" s="18">
        <v>0.10249999999999999</v>
      </c>
      <c r="J173" s="13">
        <v>53.543687136548755</v>
      </c>
      <c r="K173" s="15">
        <v>118.452425221898</v>
      </c>
      <c r="L173" s="15">
        <f>K173-J173-J174</f>
        <v>42.362575080360052</v>
      </c>
      <c r="M173" s="26" t="s">
        <v>104</v>
      </c>
    </row>
    <row r="174" spans="1:13" s="5" customFormat="1" x14ac:dyDescent="0.2">
      <c r="A174" s="11">
        <f t="shared" si="5"/>
        <v>78</v>
      </c>
      <c r="B174" s="8"/>
      <c r="C174" s="12"/>
      <c r="D174" s="8"/>
      <c r="E174" s="9" t="s">
        <v>7</v>
      </c>
      <c r="F174" s="8"/>
      <c r="G174" s="13">
        <v>580.73300711038269</v>
      </c>
      <c r="H174" s="14">
        <v>3.9300000000000002E-2</v>
      </c>
      <c r="I174" s="18"/>
      <c r="J174" s="13">
        <v>22.546163004989189</v>
      </c>
      <c r="K174" s="15"/>
      <c r="L174" s="15"/>
      <c r="M174" s="26"/>
    </row>
    <row r="175" spans="1:13" x14ac:dyDescent="0.2">
      <c r="A175" s="11">
        <f t="shared" si="5"/>
        <v>79</v>
      </c>
      <c r="C175" s="5" t="s">
        <v>4</v>
      </c>
      <c r="G175" s="16">
        <f>SUM(G161:G174)+SUM(G123:G144)</f>
        <v>17178.040346209567</v>
      </c>
      <c r="H175" s="17">
        <f>J175/G175</f>
        <v>2.7310578346220679E-2</v>
      </c>
      <c r="I175" s="17">
        <f>K175/G175</f>
        <v>3.698271459759004E-2</v>
      </c>
      <c r="J175" s="16">
        <f>SUM(J161:J174)+SUM(J123:J144)</f>
        <v>469.14221670969619</v>
      </c>
      <c r="K175" s="16">
        <f>SUM(K161:K174)+SUM(K123:K144)+0.03</f>
        <v>635.29056346975517</v>
      </c>
      <c r="L175" s="16">
        <f>SUM(L161:L174)+SUM(L123:L144)</f>
        <v>166.11834676005896</v>
      </c>
      <c r="M175" s="8" t="s">
        <v>104</v>
      </c>
    </row>
    <row r="176" spans="1:13" x14ac:dyDescent="0.2">
      <c r="A176" s="9"/>
      <c r="C176" s="20"/>
      <c r="G176" s="13"/>
      <c r="H176" s="13"/>
      <c r="I176" s="13"/>
      <c r="J176" s="13"/>
      <c r="K176" s="13"/>
      <c r="L176" s="13"/>
    </row>
    <row r="177" spans="1:12" x14ac:dyDescent="0.2">
      <c r="A177" s="9"/>
      <c r="C177" s="20"/>
      <c r="G177" s="13"/>
      <c r="H177" s="13"/>
      <c r="I177" s="13"/>
      <c r="J177" s="13"/>
      <c r="K177" s="13"/>
      <c r="L177" s="13"/>
    </row>
    <row r="178" spans="1:12" x14ac:dyDescent="0.2">
      <c r="A178" s="9"/>
      <c r="C178" s="20"/>
      <c r="G178" s="13"/>
      <c r="H178" s="13"/>
      <c r="I178" s="13"/>
      <c r="J178" s="13"/>
      <c r="K178" s="13"/>
      <c r="L178" s="13"/>
    </row>
    <row r="179" spans="1:12" x14ac:dyDescent="0.2">
      <c r="A179" s="9"/>
      <c r="C179" s="20"/>
      <c r="G179" s="13"/>
      <c r="H179" s="13"/>
      <c r="I179" s="13"/>
      <c r="J179" s="13"/>
      <c r="K179" s="13"/>
      <c r="L179" s="13"/>
    </row>
    <row r="180" spans="1:12" x14ac:dyDescent="0.2">
      <c r="A180" s="9"/>
      <c r="C180" s="20"/>
      <c r="G180" s="13"/>
      <c r="H180" s="13"/>
      <c r="I180" s="13"/>
      <c r="J180" s="13"/>
      <c r="K180" s="13"/>
      <c r="L180" s="13"/>
    </row>
    <row r="181" spans="1:12" x14ac:dyDescent="0.2">
      <c r="A181" s="9"/>
      <c r="C181" s="20"/>
      <c r="G181" s="13"/>
      <c r="H181" s="13"/>
      <c r="I181" s="13"/>
      <c r="J181" s="13"/>
      <c r="K181" s="13"/>
      <c r="L181" s="13"/>
    </row>
    <row r="182" spans="1:12" x14ac:dyDescent="0.2">
      <c r="A182" s="9"/>
      <c r="C182" s="20"/>
      <c r="G182" s="13"/>
      <c r="H182" s="13"/>
      <c r="I182" s="13"/>
      <c r="J182" s="13"/>
      <c r="K182" s="13"/>
      <c r="L182" s="13"/>
    </row>
    <row r="183" spans="1:12" x14ac:dyDescent="0.2">
      <c r="A183" s="9"/>
      <c r="C183" s="20"/>
      <c r="G183" s="13"/>
      <c r="H183" s="13"/>
      <c r="I183" s="13"/>
      <c r="J183" s="13"/>
      <c r="K183" s="13"/>
      <c r="L183" s="13"/>
    </row>
    <row r="184" spans="1:12" x14ac:dyDescent="0.2">
      <c r="A184" s="9"/>
      <c r="C184" s="20"/>
      <c r="G184" s="13"/>
      <c r="H184" s="13"/>
      <c r="I184" s="13"/>
      <c r="J184" s="13"/>
      <c r="K184" s="13"/>
      <c r="L184" s="13"/>
    </row>
    <row r="185" spans="1:12" x14ac:dyDescent="0.2">
      <c r="A185" s="9"/>
      <c r="C185" s="20"/>
      <c r="G185" s="13"/>
      <c r="H185" s="13"/>
      <c r="I185" s="13"/>
      <c r="J185" s="13"/>
      <c r="K185" s="13"/>
      <c r="L185" s="13"/>
    </row>
    <row r="186" spans="1:12" x14ac:dyDescent="0.2">
      <c r="A186" s="9"/>
      <c r="C186" s="20"/>
      <c r="G186" s="13"/>
      <c r="H186" s="13"/>
      <c r="I186" s="13"/>
      <c r="J186" s="13"/>
      <c r="K186" s="13"/>
      <c r="L186" s="13"/>
    </row>
    <row r="187" spans="1:12" x14ac:dyDescent="0.2">
      <c r="A187" s="9"/>
      <c r="C187" s="20"/>
      <c r="G187" s="13"/>
      <c r="H187" s="13"/>
      <c r="I187" s="13"/>
      <c r="J187" s="13"/>
      <c r="K187" s="13"/>
      <c r="L187" s="13"/>
    </row>
    <row r="188" spans="1:12" x14ac:dyDescent="0.2">
      <c r="A188" s="9"/>
      <c r="C188" s="20"/>
      <c r="G188" s="13"/>
      <c r="H188" s="13"/>
      <c r="I188" s="13"/>
      <c r="J188" s="13"/>
      <c r="K188" s="13"/>
      <c r="L188" s="13"/>
    </row>
    <row r="189" spans="1:12" x14ac:dyDescent="0.2">
      <c r="A189" s="9"/>
      <c r="C189" s="20"/>
      <c r="G189" s="13"/>
      <c r="H189" s="13"/>
      <c r="I189" s="13"/>
      <c r="J189" s="13"/>
      <c r="K189" s="13"/>
      <c r="L189" s="13"/>
    </row>
    <row r="190" spans="1:12" x14ac:dyDescent="0.2">
      <c r="A190" s="9"/>
      <c r="C190" s="20"/>
      <c r="G190" s="13"/>
      <c r="H190" s="13"/>
      <c r="I190" s="13"/>
      <c r="J190" s="13"/>
      <c r="K190" s="13"/>
      <c r="L190" s="13"/>
    </row>
    <row r="191" spans="1:12" x14ac:dyDescent="0.2">
      <c r="A191" s="1" t="s">
        <v>97</v>
      </c>
      <c r="B191" s="1"/>
      <c r="C191" s="2"/>
      <c r="D191" s="1"/>
      <c r="E191" s="1"/>
      <c r="F191" s="1"/>
      <c r="G191" s="1"/>
      <c r="H191" s="1"/>
      <c r="I191" s="1"/>
      <c r="J191" s="1"/>
      <c r="K191" s="1"/>
      <c r="L191" s="1"/>
    </row>
    <row r="193" spans="1:13" ht="51" x14ac:dyDescent="0.2">
      <c r="A193" s="4" t="s">
        <v>92</v>
      </c>
      <c r="B193" s="5"/>
      <c r="C193" s="6" t="s">
        <v>24</v>
      </c>
      <c r="D193" s="5"/>
      <c r="E193" s="7" t="s">
        <v>75</v>
      </c>
      <c r="F193" s="5"/>
      <c r="G193" s="4" t="s">
        <v>95</v>
      </c>
      <c r="H193" s="4" t="s">
        <v>28</v>
      </c>
      <c r="I193" s="4" t="s">
        <v>27</v>
      </c>
      <c r="J193" s="4" t="s">
        <v>93</v>
      </c>
      <c r="K193" s="4" t="s">
        <v>26</v>
      </c>
      <c r="L193" s="4" t="s">
        <v>25</v>
      </c>
    </row>
    <row r="194" spans="1:13" x14ac:dyDescent="0.2">
      <c r="G194" s="9" t="s">
        <v>23</v>
      </c>
      <c r="H194" s="9" t="s">
        <v>22</v>
      </c>
      <c r="I194" s="9" t="s">
        <v>21</v>
      </c>
      <c r="J194" s="9" t="s">
        <v>102</v>
      </c>
      <c r="K194" s="9" t="s">
        <v>20</v>
      </c>
      <c r="L194" s="9" t="s">
        <v>94</v>
      </c>
    </row>
    <row r="195" spans="1:13" x14ac:dyDescent="0.2">
      <c r="A195" s="9"/>
      <c r="C195" s="10" t="s">
        <v>19</v>
      </c>
      <c r="G195" s="13"/>
      <c r="H195" s="13"/>
      <c r="I195" s="13"/>
      <c r="J195" s="13"/>
      <c r="K195" s="13"/>
      <c r="L195" s="13"/>
    </row>
    <row r="196" spans="1:13" x14ac:dyDescent="0.2">
      <c r="A196" s="9"/>
      <c r="G196" s="13"/>
      <c r="H196" s="13"/>
      <c r="I196" s="13"/>
      <c r="J196" s="13"/>
      <c r="K196" s="13"/>
      <c r="L196" s="13"/>
    </row>
    <row r="197" spans="1:13" x14ac:dyDescent="0.2">
      <c r="A197" s="11">
        <f>A175+1</f>
        <v>80</v>
      </c>
      <c r="C197" s="12" t="s">
        <v>41</v>
      </c>
      <c r="E197" s="9" t="s">
        <v>5</v>
      </c>
      <c r="G197" s="13">
        <v>37.703391130712284</v>
      </c>
      <c r="H197" s="14"/>
      <c r="I197" s="18"/>
      <c r="J197" s="13">
        <v>1.2008745162736099</v>
      </c>
      <c r="K197" s="15">
        <v>1.52</v>
      </c>
      <c r="L197" s="15">
        <f>K197-J197-J198</f>
        <v>0.31912548372639016</v>
      </c>
      <c r="M197" s="19" t="s">
        <v>104</v>
      </c>
    </row>
    <row r="198" spans="1:13" x14ac:dyDescent="0.2">
      <c r="A198" s="11">
        <f t="shared" ref="A198:A220" si="6">A197+1</f>
        <v>81</v>
      </c>
      <c r="C198" s="12"/>
      <c r="E198" s="9" t="s">
        <v>7</v>
      </c>
      <c r="G198" s="13">
        <v>0</v>
      </c>
      <c r="H198" s="14"/>
      <c r="I198" s="18"/>
      <c r="J198" s="13">
        <v>0</v>
      </c>
      <c r="K198" s="15"/>
      <c r="L198" s="15"/>
      <c r="M198" s="19"/>
    </row>
    <row r="199" spans="1:13" x14ac:dyDescent="0.2">
      <c r="A199" s="11">
        <f t="shared" si="6"/>
        <v>82</v>
      </c>
      <c r="C199" s="12" t="s">
        <v>40</v>
      </c>
      <c r="E199" s="9" t="s">
        <v>5</v>
      </c>
      <c r="G199" s="13">
        <v>8.9599013499999991</v>
      </c>
      <c r="H199" s="14">
        <v>2.98E-2</v>
      </c>
      <c r="I199" s="18">
        <v>1.44E-2</v>
      </c>
      <c r="J199" s="13">
        <v>0.26700506022999998</v>
      </c>
      <c r="K199" s="15">
        <v>0.47299999999999998</v>
      </c>
      <c r="L199" s="15">
        <f>K199-J199-J200</f>
        <v>-0.50719438693482966</v>
      </c>
      <c r="M199" s="19" t="s">
        <v>104</v>
      </c>
    </row>
    <row r="200" spans="1:13" x14ac:dyDescent="0.2">
      <c r="A200" s="11">
        <f t="shared" si="6"/>
        <v>83</v>
      </c>
      <c r="C200" s="12"/>
      <c r="E200" s="9" t="s">
        <v>7</v>
      </c>
      <c r="G200" s="13">
        <v>28.989286899018111</v>
      </c>
      <c r="H200" s="14">
        <v>1.9199999999999998E-2</v>
      </c>
      <c r="I200" s="18"/>
      <c r="J200" s="13">
        <v>0.71318932670482971</v>
      </c>
      <c r="K200" s="15"/>
      <c r="L200" s="15"/>
      <c r="M200" s="19"/>
    </row>
    <row r="201" spans="1:13" x14ac:dyDescent="0.2">
      <c r="A201" s="11">
        <f t="shared" si="6"/>
        <v>84</v>
      </c>
      <c r="C201" s="12" t="s">
        <v>39</v>
      </c>
      <c r="E201" s="9" t="s">
        <v>5</v>
      </c>
      <c r="G201" s="13">
        <v>119.401494538598</v>
      </c>
      <c r="H201" s="14">
        <v>9.9299999999999999E-2</v>
      </c>
      <c r="I201" s="18">
        <v>6.3600000000000004E-2</v>
      </c>
      <c r="J201" s="13">
        <v>11.849190233670504</v>
      </c>
      <c r="K201" s="15">
        <v>7.59</v>
      </c>
      <c r="L201" s="15">
        <f>K201-J201-J202</f>
        <v>-4.2591902336705036</v>
      </c>
      <c r="M201" s="19" t="s">
        <v>104</v>
      </c>
    </row>
    <row r="202" spans="1:13" x14ac:dyDescent="0.2">
      <c r="A202" s="11">
        <f t="shared" si="6"/>
        <v>85</v>
      </c>
      <c r="C202" s="12"/>
      <c r="E202" s="9" t="s">
        <v>7</v>
      </c>
      <c r="G202" s="13">
        <v>0</v>
      </c>
      <c r="H202" s="14"/>
      <c r="I202" s="18"/>
      <c r="J202" s="13">
        <v>0</v>
      </c>
      <c r="K202" s="15"/>
      <c r="L202" s="15"/>
      <c r="M202" s="19"/>
    </row>
    <row r="203" spans="1:13" x14ac:dyDescent="0.2">
      <c r="A203" s="11">
        <f t="shared" si="6"/>
        <v>86</v>
      </c>
      <c r="C203" s="12" t="s">
        <v>38</v>
      </c>
      <c r="E203" s="9" t="s">
        <v>5</v>
      </c>
      <c r="G203" s="13">
        <v>0</v>
      </c>
      <c r="H203" s="14">
        <v>3.61E-2</v>
      </c>
      <c r="I203" s="18">
        <v>0.59230000000000005</v>
      </c>
      <c r="J203" s="13">
        <v>7.0883739644603335E-9</v>
      </c>
      <c r="K203" s="15">
        <v>0</v>
      </c>
      <c r="L203" s="15">
        <f>K203-J203-J204</f>
        <v>-7.0883739644603335E-9</v>
      </c>
      <c r="M203" s="19" t="s">
        <v>104</v>
      </c>
    </row>
    <row r="204" spans="1:13" x14ac:dyDescent="0.2">
      <c r="A204" s="11">
        <f t="shared" si="6"/>
        <v>87</v>
      </c>
      <c r="C204" s="12" t="s">
        <v>35</v>
      </c>
      <c r="E204" s="9" t="s">
        <v>7</v>
      </c>
      <c r="G204" s="13">
        <v>0</v>
      </c>
      <c r="H204" s="14"/>
      <c r="I204" s="18">
        <v>0.02</v>
      </c>
      <c r="J204" s="13">
        <v>0</v>
      </c>
      <c r="K204" s="15"/>
      <c r="L204" s="15"/>
      <c r="M204" s="19"/>
    </row>
    <row r="205" spans="1:13" x14ac:dyDescent="0.2">
      <c r="A205" s="11">
        <f t="shared" si="6"/>
        <v>88</v>
      </c>
      <c r="C205" s="12" t="s">
        <v>37</v>
      </c>
      <c r="E205" s="9" t="s">
        <v>5</v>
      </c>
      <c r="G205" s="13">
        <v>37.118785905919303</v>
      </c>
      <c r="H205" s="14">
        <v>2.18E-2</v>
      </c>
      <c r="I205" s="18">
        <v>4.2099999999999999E-2</v>
      </c>
      <c r="J205" s="13">
        <v>0.80918953274904148</v>
      </c>
      <c r="K205" s="15">
        <v>1.5640000000000001</v>
      </c>
      <c r="L205" s="15">
        <f>K205-J205-J206</f>
        <v>0.75481046725095857</v>
      </c>
      <c r="M205" s="19" t="s">
        <v>104</v>
      </c>
    </row>
    <row r="206" spans="1:13" x14ac:dyDescent="0.2">
      <c r="A206" s="11">
        <f t="shared" si="6"/>
        <v>89</v>
      </c>
      <c r="C206" s="12"/>
      <c r="E206" s="9" t="s">
        <v>7</v>
      </c>
      <c r="G206" s="13">
        <v>0</v>
      </c>
      <c r="H206" s="14"/>
      <c r="I206" s="18"/>
      <c r="J206" s="13">
        <v>0</v>
      </c>
      <c r="K206" s="15"/>
      <c r="L206" s="15"/>
      <c r="M206" s="19"/>
    </row>
    <row r="207" spans="1:13" x14ac:dyDescent="0.2">
      <c r="A207" s="11">
        <f t="shared" si="6"/>
        <v>90</v>
      </c>
      <c r="C207" s="12" t="s">
        <v>36</v>
      </c>
      <c r="E207" s="9" t="s">
        <v>5</v>
      </c>
      <c r="G207" s="13">
        <v>0</v>
      </c>
      <c r="H207" s="14"/>
      <c r="I207" s="18">
        <v>5.62E-2</v>
      </c>
      <c r="J207" s="13">
        <v>0</v>
      </c>
      <c r="K207" s="15">
        <v>4.391</v>
      </c>
      <c r="L207" s="15">
        <f>K207-J207-J208</f>
        <v>2.1259560572705678</v>
      </c>
      <c r="M207" s="19" t="s">
        <v>104</v>
      </c>
    </row>
    <row r="208" spans="1:13" x14ac:dyDescent="0.2">
      <c r="A208" s="11">
        <f t="shared" si="6"/>
        <v>91</v>
      </c>
      <c r="C208" s="12" t="s">
        <v>35</v>
      </c>
      <c r="E208" s="9" t="s">
        <v>7</v>
      </c>
      <c r="G208" s="13">
        <v>78.18340804642736</v>
      </c>
      <c r="H208" s="14">
        <v>1.9199999999999998E-2</v>
      </c>
      <c r="I208" s="18">
        <v>0.02</v>
      </c>
      <c r="J208" s="13">
        <v>2.2650439427294322</v>
      </c>
      <c r="K208" s="15"/>
      <c r="L208" s="15"/>
      <c r="M208" s="19"/>
    </row>
    <row r="209" spans="1:13" x14ac:dyDescent="0.2">
      <c r="A209" s="11">
        <f t="shared" si="6"/>
        <v>92</v>
      </c>
      <c r="C209" s="12" t="s">
        <v>34</v>
      </c>
      <c r="E209" s="9" t="s">
        <v>5</v>
      </c>
      <c r="G209" s="13">
        <v>0</v>
      </c>
      <c r="H209" s="14"/>
      <c r="I209" s="18">
        <v>0.14630000000000001</v>
      </c>
      <c r="J209" s="13">
        <v>0</v>
      </c>
      <c r="K209" s="15">
        <v>3.16</v>
      </c>
      <c r="L209" s="15">
        <f>K209-J209-J210</f>
        <v>2.5335616981199518</v>
      </c>
      <c r="M209" s="19" t="s">
        <v>104</v>
      </c>
    </row>
    <row r="210" spans="1:13" x14ac:dyDescent="0.2">
      <c r="A210" s="11">
        <f t="shared" si="6"/>
        <v>93</v>
      </c>
      <c r="C210" s="12"/>
      <c r="E210" s="9" t="s">
        <v>7</v>
      </c>
      <c r="G210" s="13">
        <v>21.623015981217709</v>
      </c>
      <c r="H210" s="14">
        <v>1.9199999999999998E-2</v>
      </c>
      <c r="I210" s="18"/>
      <c r="J210" s="13">
        <v>0.62643830188004845</v>
      </c>
      <c r="K210" s="15"/>
      <c r="L210" s="15"/>
      <c r="M210" s="19"/>
    </row>
    <row r="211" spans="1:13" x14ac:dyDescent="0.2">
      <c r="A211" s="11">
        <f t="shared" si="6"/>
        <v>94</v>
      </c>
      <c r="C211" s="12" t="s">
        <v>33</v>
      </c>
      <c r="E211" s="9" t="s">
        <v>5</v>
      </c>
      <c r="G211" s="13">
        <v>28.624770474625599</v>
      </c>
      <c r="H211" s="14">
        <v>0.1074</v>
      </c>
      <c r="I211" s="18">
        <v>4.0300000000000002E-2</v>
      </c>
      <c r="J211" s="13">
        <v>3.162805269585435</v>
      </c>
      <c r="K211" s="15">
        <v>1.4792050822923459</v>
      </c>
      <c r="L211" s="15">
        <f>K211-J211-J212</f>
        <v>-2.3104599578099672</v>
      </c>
      <c r="M211" s="19" t="s">
        <v>104</v>
      </c>
    </row>
    <row r="212" spans="1:13" x14ac:dyDescent="0.2">
      <c r="A212" s="11">
        <f t="shared" si="6"/>
        <v>95</v>
      </c>
      <c r="C212" s="12"/>
      <c r="E212" s="9" t="s">
        <v>7</v>
      </c>
      <c r="G212" s="13">
        <v>9.3590918680380621</v>
      </c>
      <c r="H212" s="14">
        <v>6.6699999999999995E-2</v>
      </c>
      <c r="I212" s="18"/>
      <c r="J212" s="13">
        <v>0.62685977051687813</v>
      </c>
      <c r="K212" s="15"/>
      <c r="L212" s="15"/>
      <c r="M212" s="19"/>
    </row>
    <row r="213" spans="1:13" x14ac:dyDescent="0.2">
      <c r="A213" s="11">
        <f t="shared" si="6"/>
        <v>96</v>
      </c>
      <c r="C213" s="12" t="s">
        <v>32</v>
      </c>
      <c r="E213" s="9" t="s">
        <v>5</v>
      </c>
      <c r="G213" s="13">
        <v>82.534497022825789</v>
      </c>
      <c r="H213" s="14">
        <v>0.1056</v>
      </c>
      <c r="I213" s="18">
        <v>4.65E-2</v>
      </c>
      <c r="J213" s="13">
        <v>8.5171679202357602</v>
      </c>
      <c r="K213" s="15">
        <v>7.1780695242232708</v>
      </c>
      <c r="L213" s="15">
        <f>K213-J213-J214</f>
        <v>-11.00561292076015</v>
      </c>
      <c r="M213" s="19" t="s">
        <v>104</v>
      </c>
    </row>
    <row r="214" spans="1:13" x14ac:dyDescent="0.2">
      <c r="A214" s="11">
        <f t="shared" si="6"/>
        <v>97</v>
      </c>
      <c r="C214" s="12"/>
      <c r="E214" s="9" t="s">
        <v>7</v>
      </c>
      <c r="G214" s="13">
        <v>73.585955405313925</v>
      </c>
      <c r="H214" s="14">
        <v>0.13270000000000001</v>
      </c>
      <c r="I214" s="18"/>
      <c r="J214" s="13">
        <v>9.6665145247476616</v>
      </c>
      <c r="K214" s="15"/>
      <c r="L214" s="15"/>
      <c r="M214" s="19"/>
    </row>
    <row r="215" spans="1:13" x14ac:dyDescent="0.2">
      <c r="A215" s="11">
        <f t="shared" si="6"/>
        <v>98</v>
      </c>
      <c r="C215" s="12" t="s">
        <v>31</v>
      </c>
      <c r="E215" s="9" t="s">
        <v>5</v>
      </c>
      <c r="G215" s="13">
        <v>29.387274171569125</v>
      </c>
      <c r="H215" s="14">
        <v>3.5799999999999998E-2</v>
      </c>
      <c r="I215" s="18">
        <v>8.2900000000000001E-2</v>
      </c>
      <c r="J215" s="13">
        <v>1.040871192201916</v>
      </c>
      <c r="K215" s="15">
        <v>4.2996569817799495</v>
      </c>
      <c r="L215" s="15">
        <f>K215-J215-J216</f>
        <v>1.681525899122623</v>
      </c>
      <c r="M215" s="19" t="s">
        <v>104</v>
      </c>
    </row>
    <row r="216" spans="1:13" x14ac:dyDescent="0.2">
      <c r="A216" s="11">
        <f t="shared" si="6"/>
        <v>99</v>
      </c>
      <c r="C216" s="12"/>
      <c r="E216" s="9" t="s">
        <v>7</v>
      </c>
      <c r="G216" s="13">
        <v>23.037318796585065</v>
      </c>
      <c r="H216" s="14">
        <v>6.9199999999999998E-2</v>
      </c>
      <c r="I216" s="18"/>
      <c r="J216" s="13">
        <v>1.5772598904554107</v>
      </c>
      <c r="K216" s="15"/>
      <c r="L216" s="15"/>
      <c r="M216" s="19"/>
    </row>
    <row r="217" spans="1:13" x14ac:dyDescent="0.2">
      <c r="A217" s="11">
        <f t="shared" si="6"/>
        <v>100</v>
      </c>
      <c r="C217" s="12" t="s">
        <v>30</v>
      </c>
      <c r="E217" s="9" t="s">
        <v>5</v>
      </c>
      <c r="G217" s="13">
        <v>53.289991685661171</v>
      </c>
      <c r="H217" s="14">
        <v>4.0800000000000003E-2</v>
      </c>
      <c r="I217" s="18">
        <v>0.1192</v>
      </c>
      <c r="J217" s="13">
        <v>3.0016350207929854</v>
      </c>
      <c r="K217" s="15">
        <v>10.879849207666721</v>
      </c>
      <c r="L217" s="15">
        <f>K217-J217-J218</f>
        <v>5.3117836727279713</v>
      </c>
      <c r="M217" s="19" t="s">
        <v>104</v>
      </c>
    </row>
    <row r="218" spans="1:13" x14ac:dyDescent="0.2">
      <c r="A218" s="11">
        <f t="shared" si="6"/>
        <v>101</v>
      </c>
      <c r="C218" s="12"/>
      <c r="E218" s="9" t="s">
        <v>7</v>
      </c>
      <c r="G218" s="13">
        <v>38.604838734444478</v>
      </c>
      <c r="H218" s="14">
        <v>6.6699999999999995E-2</v>
      </c>
      <c r="I218" s="18"/>
      <c r="J218" s="13">
        <v>2.5664305141457642</v>
      </c>
      <c r="K218" s="15"/>
      <c r="L218" s="15"/>
      <c r="M218" s="19"/>
    </row>
    <row r="219" spans="1:13" x14ac:dyDescent="0.2">
      <c r="A219" s="11">
        <f t="shared" si="6"/>
        <v>102</v>
      </c>
      <c r="C219" s="12" t="s">
        <v>29</v>
      </c>
      <c r="E219" s="9" t="s">
        <v>5</v>
      </c>
      <c r="G219" s="13">
        <v>0.77721610909377137</v>
      </c>
      <c r="H219" s="14">
        <v>7.4000000000000003E-3</v>
      </c>
      <c r="I219" s="18">
        <v>0.10050000000000001</v>
      </c>
      <c r="J219" s="13">
        <v>1.3076503928108354E-2</v>
      </c>
      <c r="K219" s="15">
        <v>7.8427787623426656E-2</v>
      </c>
      <c r="L219" s="15">
        <f>K219-J219-J220</f>
        <v>6.5351283695318299E-2</v>
      </c>
      <c r="M219" s="19" t="s">
        <v>104</v>
      </c>
    </row>
    <row r="220" spans="1:13" x14ac:dyDescent="0.2">
      <c r="A220" s="11">
        <f t="shared" si="6"/>
        <v>103</v>
      </c>
      <c r="C220" s="12"/>
      <c r="E220" s="9" t="s">
        <v>7</v>
      </c>
      <c r="G220" s="13">
        <v>0</v>
      </c>
      <c r="H220" s="14"/>
      <c r="I220" s="18"/>
      <c r="J220" s="13">
        <v>0</v>
      </c>
      <c r="K220" s="15"/>
      <c r="L220" s="15"/>
      <c r="M220" s="19"/>
    </row>
    <row r="221" spans="1:13" x14ac:dyDescent="0.2">
      <c r="A221" s="9"/>
      <c r="C221" s="23"/>
      <c r="G221" s="13"/>
      <c r="H221" s="14"/>
      <c r="I221" s="24"/>
      <c r="J221" s="13"/>
      <c r="K221" s="25"/>
      <c r="L221" s="25"/>
    </row>
    <row r="222" spans="1:13" x14ac:dyDescent="0.2">
      <c r="A222" s="9"/>
      <c r="C222" s="23"/>
      <c r="G222" s="13"/>
      <c r="H222" s="14"/>
      <c r="I222" s="24"/>
      <c r="J222" s="13"/>
      <c r="K222" s="25"/>
      <c r="L222" s="25"/>
    </row>
    <row r="223" spans="1:13" x14ac:dyDescent="0.2">
      <c r="A223" s="9"/>
      <c r="C223" s="20"/>
      <c r="G223" s="13"/>
      <c r="H223" s="13"/>
      <c r="I223" s="13"/>
      <c r="J223" s="13"/>
      <c r="K223" s="13"/>
      <c r="L223" s="13"/>
    </row>
    <row r="224" spans="1:13" x14ac:dyDescent="0.2">
      <c r="A224" s="9"/>
      <c r="C224" s="20"/>
      <c r="G224" s="13"/>
      <c r="H224" s="13"/>
      <c r="I224" s="13"/>
      <c r="J224" s="13"/>
      <c r="K224" s="13"/>
      <c r="L224" s="13"/>
    </row>
    <row r="225" spans="1:13" x14ac:dyDescent="0.2">
      <c r="A225" s="9"/>
      <c r="C225" s="20"/>
      <c r="G225" s="13"/>
      <c r="H225" s="13"/>
      <c r="I225" s="13"/>
      <c r="J225" s="13"/>
      <c r="K225" s="13"/>
      <c r="L225" s="13"/>
    </row>
    <row r="226" spans="1:13" x14ac:dyDescent="0.2">
      <c r="A226" s="9"/>
      <c r="C226" s="20"/>
      <c r="G226" s="13"/>
      <c r="H226" s="13"/>
      <c r="I226" s="13"/>
      <c r="J226" s="13"/>
      <c r="K226" s="13"/>
      <c r="L226" s="13"/>
    </row>
    <row r="227" spans="1:13" x14ac:dyDescent="0.2">
      <c r="A227" s="9"/>
      <c r="C227" s="20"/>
      <c r="G227" s="13"/>
      <c r="H227" s="13"/>
      <c r="I227" s="13"/>
      <c r="J227" s="13"/>
      <c r="K227" s="13"/>
      <c r="L227" s="13"/>
    </row>
    <row r="228" spans="1:13" x14ac:dyDescent="0.2">
      <c r="A228" s="1" t="s">
        <v>97</v>
      </c>
      <c r="B228" s="1"/>
      <c r="C228" s="2"/>
      <c r="D228" s="1"/>
      <c r="E228" s="1"/>
      <c r="F228" s="1"/>
      <c r="G228" s="1"/>
      <c r="H228" s="1"/>
      <c r="I228" s="1"/>
      <c r="J228" s="1"/>
      <c r="K228" s="1"/>
      <c r="L228" s="1"/>
    </row>
    <row r="230" spans="1:13" ht="51" x14ac:dyDescent="0.2">
      <c r="A230" s="4" t="s">
        <v>92</v>
      </c>
      <c r="B230" s="5"/>
      <c r="C230" s="6" t="s">
        <v>24</v>
      </c>
      <c r="D230" s="5"/>
      <c r="E230" s="7" t="s">
        <v>75</v>
      </c>
      <c r="F230" s="5"/>
      <c r="G230" s="27" t="s">
        <v>95</v>
      </c>
      <c r="H230" s="27" t="s">
        <v>28</v>
      </c>
      <c r="I230" s="27" t="s">
        <v>27</v>
      </c>
      <c r="J230" s="27" t="s">
        <v>93</v>
      </c>
      <c r="K230" s="27" t="s">
        <v>26</v>
      </c>
      <c r="L230" s="27" t="s">
        <v>25</v>
      </c>
    </row>
    <row r="231" spans="1:13" x14ac:dyDescent="0.2">
      <c r="G231" s="9" t="s">
        <v>23</v>
      </c>
      <c r="H231" s="9" t="s">
        <v>22</v>
      </c>
      <c r="I231" s="9" t="s">
        <v>21</v>
      </c>
      <c r="J231" s="9" t="s">
        <v>102</v>
      </c>
      <c r="K231" s="9" t="s">
        <v>20</v>
      </c>
      <c r="L231" s="9" t="s">
        <v>94</v>
      </c>
    </row>
    <row r="232" spans="1:13" x14ac:dyDescent="0.2">
      <c r="H232" s="9"/>
      <c r="I232" s="9"/>
      <c r="J232" s="9"/>
      <c r="K232" s="9"/>
      <c r="L232" s="9"/>
    </row>
    <row r="233" spans="1:13" x14ac:dyDescent="0.2">
      <c r="A233" s="9"/>
      <c r="C233" s="10" t="s">
        <v>19</v>
      </c>
      <c r="G233" s="13"/>
      <c r="H233" s="14"/>
      <c r="I233" s="24"/>
      <c r="J233" s="13"/>
      <c r="K233" s="25"/>
      <c r="L233" s="25"/>
    </row>
    <row r="234" spans="1:13" x14ac:dyDescent="0.2">
      <c r="A234" s="9"/>
      <c r="C234" s="23"/>
      <c r="G234" s="13"/>
      <c r="H234" s="14"/>
      <c r="I234" s="24"/>
      <c r="J234" s="13"/>
      <c r="K234" s="25"/>
      <c r="L234" s="25"/>
    </row>
    <row r="235" spans="1:13" x14ac:dyDescent="0.2">
      <c r="A235" s="11">
        <f>A220+1</f>
        <v>104</v>
      </c>
      <c r="C235" s="12" t="s">
        <v>18</v>
      </c>
      <c r="E235" s="9" t="s">
        <v>5</v>
      </c>
      <c r="G235" s="13">
        <v>8.0595231689899673</v>
      </c>
      <c r="H235" s="14">
        <v>8.0100000000000005E-2</v>
      </c>
      <c r="I235" s="18">
        <v>3.7100000000000001E-2</v>
      </c>
      <c r="J235" s="13">
        <v>0.64477505282939229</v>
      </c>
      <c r="K235" s="15">
        <v>0.30551698321147275</v>
      </c>
      <c r="L235" s="15">
        <f>K235-J235-J236</f>
        <v>-0.33925806961791954</v>
      </c>
      <c r="M235" s="19" t="s">
        <v>104</v>
      </c>
    </row>
    <row r="236" spans="1:13" x14ac:dyDescent="0.2">
      <c r="A236" s="11">
        <f t="shared" ref="A236:A257" si="7">A235+1</f>
        <v>105</v>
      </c>
      <c r="C236" s="12"/>
      <c r="E236" s="9" t="s">
        <v>7</v>
      </c>
      <c r="G236" s="13">
        <v>0</v>
      </c>
      <c r="H236" s="14"/>
      <c r="I236" s="18"/>
      <c r="J236" s="13">
        <v>0</v>
      </c>
      <c r="K236" s="15"/>
      <c r="L236" s="15"/>
      <c r="M236" s="19"/>
    </row>
    <row r="237" spans="1:13" x14ac:dyDescent="0.2">
      <c r="A237" s="11">
        <f t="shared" si="7"/>
        <v>106</v>
      </c>
      <c r="C237" s="12" t="s">
        <v>17</v>
      </c>
      <c r="E237" s="9" t="s">
        <v>5</v>
      </c>
      <c r="G237" s="13">
        <v>2.0436890905676601</v>
      </c>
      <c r="H237" s="14">
        <v>9.7100000000000006E-2</v>
      </c>
      <c r="I237" s="18">
        <v>0.26250000000000001</v>
      </c>
      <c r="J237" s="13">
        <v>7.4113858997391271E-2</v>
      </c>
      <c r="K237" s="15">
        <v>2.5716307029833385</v>
      </c>
      <c r="L237" s="15">
        <f>K237-J237-J238</f>
        <v>1.9790145146480587</v>
      </c>
      <c r="M237" s="19" t="s">
        <v>104</v>
      </c>
    </row>
    <row r="238" spans="1:13" x14ac:dyDescent="0.2">
      <c r="A238" s="11">
        <f t="shared" si="7"/>
        <v>107</v>
      </c>
      <c r="C238" s="12"/>
      <c r="E238" s="9" t="s">
        <v>7</v>
      </c>
      <c r="G238" s="13">
        <v>7.5089096042330219</v>
      </c>
      <c r="H238" s="14">
        <v>6.6699999999999995E-2</v>
      </c>
      <c r="I238" s="18"/>
      <c r="J238" s="13">
        <v>0.51850232933788876</v>
      </c>
      <c r="K238" s="15"/>
      <c r="L238" s="15"/>
      <c r="M238" s="19"/>
    </row>
    <row r="239" spans="1:13" x14ac:dyDescent="0.2">
      <c r="A239" s="11">
        <f t="shared" si="7"/>
        <v>108</v>
      </c>
      <c r="C239" s="12" t="s">
        <v>16</v>
      </c>
      <c r="E239" s="9" t="s">
        <v>5</v>
      </c>
      <c r="G239" s="13">
        <v>18.946424702537847</v>
      </c>
      <c r="H239" s="14">
        <v>0.36630000000000001</v>
      </c>
      <c r="I239" s="18">
        <v>0.13339999999999999</v>
      </c>
      <c r="J239" s="13">
        <v>15.12977500750004</v>
      </c>
      <c r="K239" s="15">
        <v>4.1596753097626653</v>
      </c>
      <c r="L239" s="15">
        <f>K239-J239-J240</f>
        <v>-16.002997431895242</v>
      </c>
      <c r="M239" s="19" t="s">
        <v>104</v>
      </c>
    </row>
    <row r="240" spans="1:13" x14ac:dyDescent="0.2">
      <c r="A240" s="11">
        <f t="shared" si="7"/>
        <v>109</v>
      </c>
      <c r="C240" s="12"/>
      <c r="E240" s="9" t="s">
        <v>7</v>
      </c>
      <c r="G240" s="13">
        <v>17.050488493823796</v>
      </c>
      <c r="H240" s="14">
        <v>0.25</v>
      </c>
      <c r="I240" s="18"/>
      <c r="J240" s="13">
        <v>5.032897734157868</v>
      </c>
      <c r="K240" s="15"/>
      <c r="L240" s="15"/>
      <c r="M240" s="19"/>
    </row>
    <row r="241" spans="1:13" x14ac:dyDescent="0.2">
      <c r="A241" s="11">
        <f t="shared" si="7"/>
        <v>110</v>
      </c>
      <c r="C241" s="12" t="s">
        <v>15</v>
      </c>
      <c r="E241" s="9" t="s">
        <v>5</v>
      </c>
      <c r="G241" s="13">
        <v>8.4953319511473371</v>
      </c>
      <c r="H241" s="14"/>
      <c r="I241" s="18">
        <v>0.25</v>
      </c>
      <c r="J241" s="13">
        <v>0</v>
      </c>
      <c r="K241" s="15">
        <v>3.3284750803934102</v>
      </c>
      <c r="L241" s="15">
        <f>K241-J241-J242</f>
        <v>3.3284750803934102</v>
      </c>
      <c r="M241" s="19" t="s">
        <v>104</v>
      </c>
    </row>
    <row r="242" spans="1:13" x14ac:dyDescent="0.2">
      <c r="A242" s="11">
        <f t="shared" si="7"/>
        <v>111</v>
      </c>
      <c r="C242" s="12"/>
      <c r="E242" s="9" t="s">
        <v>7</v>
      </c>
      <c r="G242" s="13">
        <v>3.6194812169707613</v>
      </c>
      <c r="H242" s="14"/>
      <c r="I242" s="18"/>
      <c r="J242" s="13">
        <v>0</v>
      </c>
      <c r="K242" s="15"/>
      <c r="L242" s="15"/>
      <c r="M242" s="19"/>
    </row>
    <row r="243" spans="1:13" x14ac:dyDescent="0.2">
      <c r="A243" s="11">
        <f t="shared" si="7"/>
        <v>112</v>
      </c>
      <c r="C243" s="12" t="s">
        <v>14</v>
      </c>
      <c r="E243" s="9" t="s">
        <v>5</v>
      </c>
      <c r="G243" s="13">
        <v>84.240632770826423</v>
      </c>
      <c r="H243" s="14">
        <v>0.26319999999999999</v>
      </c>
      <c r="I243" s="18">
        <v>8.77E-2</v>
      </c>
      <c r="J243" s="13">
        <v>18.871309906747147</v>
      </c>
      <c r="K243" s="15">
        <v>15.519194599494572</v>
      </c>
      <c r="L243" s="15">
        <f>K243-J243-J244</f>
        <v>-14.451457559147471</v>
      </c>
      <c r="M243" s="19" t="s">
        <v>104</v>
      </c>
    </row>
    <row r="244" spans="1:13" x14ac:dyDescent="0.2">
      <c r="A244" s="11">
        <f t="shared" si="7"/>
        <v>113</v>
      </c>
      <c r="C244" s="12"/>
      <c r="E244" s="9" t="s">
        <v>7</v>
      </c>
      <c r="G244" s="13">
        <v>66.654810028235062</v>
      </c>
      <c r="H244" s="14">
        <v>0.25</v>
      </c>
      <c r="I244" s="18"/>
      <c r="J244" s="13">
        <v>11.099342251894896</v>
      </c>
      <c r="K244" s="15"/>
      <c r="L244" s="15"/>
      <c r="M244" s="19"/>
    </row>
    <row r="245" spans="1:13" x14ac:dyDescent="0.2">
      <c r="A245" s="11">
        <f t="shared" si="7"/>
        <v>114</v>
      </c>
      <c r="C245" s="12" t="s">
        <v>13</v>
      </c>
      <c r="E245" s="28" t="s">
        <v>3</v>
      </c>
      <c r="G245" s="15">
        <v>14.3</v>
      </c>
      <c r="H245" s="14"/>
      <c r="I245" s="18">
        <v>0.25</v>
      </c>
      <c r="J245" s="13">
        <v>0</v>
      </c>
      <c r="K245" s="15">
        <v>2.5347362500155248</v>
      </c>
      <c r="L245" s="15">
        <f>K245-J245-J246</f>
        <v>2.5347362500155248</v>
      </c>
      <c r="M245" s="19" t="s">
        <v>104</v>
      </c>
    </row>
    <row r="246" spans="1:13" x14ac:dyDescent="0.2">
      <c r="A246" s="11">
        <f t="shared" si="7"/>
        <v>115</v>
      </c>
      <c r="C246" s="12"/>
      <c r="E246" s="28"/>
      <c r="G246" s="15"/>
      <c r="H246" s="14"/>
      <c r="I246" s="18"/>
      <c r="J246" s="13">
        <v>0</v>
      </c>
      <c r="K246" s="15"/>
      <c r="L246" s="15"/>
      <c r="M246" s="19"/>
    </row>
    <row r="247" spans="1:13" x14ac:dyDescent="0.2">
      <c r="A247" s="11">
        <f t="shared" si="7"/>
        <v>116</v>
      </c>
      <c r="C247" s="12" t="s">
        <v>12</v>
      </c>
      <c r="E247" s="9" t="s">
        <v>5</v>
      </c>
      <c r="G247" s="13">
        <v>60.21536828983588</v>
      </c>
      <c r="H247" s="14">
        <v>0.21240000000000001</v>
      </c>
      <c r="I247" s="18">
        <v>0.1004</v>
      </c>
      <c r="J247" s="13">
        <v>28.026430218741407</v>
      </c>
      <c r="K247" s="15">
        <v>6.5139495866348902</v>
      </c>
      <c r="L247" s="15">
        <f>K247-J247-J248</f>
        <v>-21.512480632106517</v>
      </c>
      <c r="M247" s="19" t="s">
        <v>104</v>
      </c>
    </row>
    <row r="248" spans="1:13" x14ac:dyDescent="0.2">
      <c r="A248" s="11">
        <f t="shared" si="7"/>
        <v>117</v>
      </c>
      <c r="C248" s="12"/>
      <c r="E248" s="9" t="s">
        <v>7</v>
      </c>
      <c r="G248" s="13">
        <v>0</v>
      </c>
      <c r="H248" s="14">
        <v>0.25</v>
      </c>
      <c r="I248" s="18"/>
      <c r="J248" s="13">
        <v>0</v>
      </c>
      <c r="K248" s="15"/>
      <c r="L248" s="15"/>
      <c r="M248" s="19"/>
    </row>
    <row r="249" spans="1:13" x14ac:dyDescent="0.2">
      <c r="A249" s="11">
        <f t="shared" si="7"/>
        <v>118</v>
      </c>
      <c r="C249" s="12" t="s">
        <v>11</v>
      </c>
      <c r="E249" s="28" t="s">
        <v>3</v>
      </c>
      <c r="G249" s="15">
        <v>14.364244482283478</v>
      </c>
      <c r="H249" s="14"/>
      <c r="I249" s="18">
        <v>0.25</v>
      </c>
      <c r="J249" s="13">
        <v>0</v>
      </c>
      <c r="K249" s="15">
        <v>2.6972722998877288</v>
      </c>
      <c r="L249" s="15">
        <f>K249-J249-J250</f>
        <v>2.6972722998877288</v>
      </c>
      <c r="M249" s="19" t="s">
        <v>104</v>
      </c>
    </row>
    <row r="250" spans="1:13" x14ac:dyDescent="0.2">
      <c r="A250" s="11">
        <f t="shared" si="7"/>
        <v>119</v>
      </c>
      <c r="C250" s="12"/>
      <c r="E250" s="28"/>
      <c r="G250" s="15"/>
      <c r="H250" s="14"/>
      <c r="I250" s="18"/>
      <c r="J250" s="13">
        <v>0</v>
      </c>
      <c r="K250" s="15"/>
      <c r="L250" s="15"/>
      <c r="M250" s="19"/>
    </row>
    <row r="251" spans="1:13" x14ac:dyDescent="0.2">
      <c r="A251" s="11">
        <f t="shared" si="7"/>
        <v>120</v>
      </c>
      <c r="C251" s="12" t="s">
        <v>10</v>
      </c>
      <c r="E251" s="9" t="s">
        <v>5</v>
      </c>
      <c r="G251" s="13">
        <v>12.154650190000002</v>
      </c>
      <c r="H251" s="14">
        <v>0.1</v>
      </c>
      <c r="I251" s="18">
        <v>8.2400000000000001E-2</v>
      </c>
      <c r="J251" s="13">
        <v>1.215465019</v>
      </c>
      <c r="K251" s="15">
        <v>9.1454066099008422</v>
      </c>
      <c r="L251" s="15">
        <f>K251-J251-J252</f>
        <v>-2.17661183173729</v>
      </c>
      <c r="M251" s="19" t="s">
        <v>104</v>
      </c>
    </row>
    <row r="252" spans="1:13" x14ac:dyDescent="0.2">
      <c r="A252" s="11">
        <f t="shared" si="7"/>
        <v>121</v>
      </c>
      <c r="C252" s="12"/>
      <c r="E252" s="9" t="s">
        <v>7</v>
      </c>
      <c r="G252" s="13">
        <v>98.874566362335784</v>
      </c>
      <c r="H252" s="14">
        <v>0.1</v>
      </c>
      <c r="I252" s="18"/>
      <c r="J252" s="13">
        <v>10.106553422638132</v>
      </c>
      <c r="K252" s="15"/>
      <c r="L252" s="15"/>
      <c r="M252" s="19"/>
    </row>
    <row r="253" spans="1:13" x14ac:dyDescent="0.2">
      <c r="A253" s="11">
        <f t="shared" si="7"/>
        <v>122</v>
      </c>
      <c r="C253" s="12" t="s">
        <v>9</v>
      </c>
      <c r="E253" s="9" t="s">
        <v>5</v>
      </c>
      <c r="G253" s="13">
        <v>0</v>
      </c>
      <c r="H253" s="14"/>
      <c r="I253" s="18">
        <v>0.1</v>
      </c>
      <c r="J253" s="13">
        <v>0</v>
      </c>
      <c r="K253" s="15">
        <v>0</v>
      </c>
      <c r="L253" s="15">
        <f>K253-J253-J254</f>
        <v>0</v>
      </c>
      <c r="M253" s="19" t="s">
        <v>104</v>
      </c>
    </row>
    <row r="254" spans="1:13" x14ac:dyDescent="0.2">
      <c r="A254" s="11">
        <f t="shared" si="7"/>
        <v>123</v>
      </c>
      <c r="C254" s="12"/>
      <c r="E254" s="9" t="s">
        <v>7</v>
      </c>
      <c r="G254" s="13">
        <v>0</v>
      </c>
      <c r="H254" s="14"/>
      <c r="I254" s="18"/>
      <c r="J254" s="13">
        <v>0</v>
      </c>
      <c r="K254" s="15"/>
      <c r="L254" s="15"/>
      <c r="M254" s="19"/>
    </row>
    <row r="255" spans="1:13" x14ac:dyDescent="0.2">
      <c r="A255" s="11">
        <f t="shared" si="7"/>
        <v>124</v>
      </c>
      <c r="C255" s="12" t="s">
        <v>8</v>
      </c>
      <c r="E255" s="9" t="s">
        <v>5</v>
      </c>
      <c r="G255" s="13">
        <v>89.902804491817022</v>
      </c>
      <c r="H255" s="14">
        <v>0.1</v>
      </c>
      <c r="I255" s="18">
        <v>0.1074</v>
      </c>
      <c r="J255" s="13">
        <v>8.9902804510000003</v>
      </c>
      <c r="K255" s="15">
        <v>9.676227247282533</v>
      </c>
      <c r="L255" s="15">
        <f>K255-J255-J256</f>
        <v>0.68594679628253274</v>
      </c>
      <c r="M255" s="19" t="s">
        <v>104</v>
      </c>
    </row>
    <row r="256" spans="1:13" x14ac:dyDescent="0.2">
      <c r="A256" s="11">
        <f t="shared" si="7"/>
        <v>125</v>
      </c>
      <c r="C256" s="12"/>
      <c r="E256" s="9" t="s">
        <v>7</v>
      </c>
      <c r="G256" s="13">
        <v>0</v>
      </c>
      <c r="H256" s="14"/>
      <c r="I256" s="18"/>
      <c r="J256" s="13">
        <v>0</v>
      </c>
      <c r="K256" s="15"/>
      <c r="L256" s="15"/>
      <c r="M256" s="19"/>
    </row>
    <row r="257" spans="1:13" x14ac:dyDescent="0.2">
      <c r="A257" s="11">
        <f t="shared" si="7"/>
        <v>126</v>
      </c>
      <c r="C257" s="5" t="s">
        <v>4</v>
      </c>
      <c r="G257" s="16">
        <f>SUM(G197:G220)+SUM(G235:G255)</f>
        <v>1177.6111629636539</v>
      </c>
      <c r="H257" s="17">
        <f>J257/G257</f>
        <v>0.12534952234087807</v>
      </c>
      <c r="I257" s="17">
        <f>K257/G257</f>
        <v>8.4123942069161822E-2</v>
      </c>
      <c r="J257" s="16">
        <f>SUM(J197:J220)+SUM(J235:J255)</f>
        <v>147.61299678077995</v>
      </c>
      <c r="K257" s="16">
        <f>SUM(K197:K220)+SUM(K235:K255)</f>
        <v>99.065293253152703</v>
      </c>
      <c r="L257" s="16">
        <f>SUM(L197:L220)+SUM(L235:L255)</f>
        <v>-48.54770352762722</v>
      </c>
      <c r="M257" s="8" t="s">
        <v>104</v>
      </c>
    </row>
    <row r="258" spans="1:13" x14ac:dyDescent="0.2">
      <c r="G258" s="13"/>
      <c r="H258" s="13"/>
      <c r="I258" s="13"/>
      <c r="J258" s="13"/>
      <c r="K258" s="13"/>
      <c r="L258" s="13"/>
    </row>
    <row r="259" spans="1:13" x14ac:dyDescent="0.2">
      <c r="G259" s="13"/>
      <c r="H259" s="13"/>
      <c r="I259" s="13"/>
      <c r="J259" s="13"/>
      <c r="K259" s="13"/>
      <c r="L259" s="13"/>
    </row>
    <row r="260" spans="1:13" x14ac:dyDescent="0.2">
      <c r="G260" s="13"/>
      <c r="H260" s="13"/>
      <c r="I260" s="13"/>
      <c r="J260" s="13"/>
      <c r="K260" s="13"/>
      <c r="L260" s="13"/>
    </row>
    <row r="261" spans="1:13" x14ac:dyDescent="0.2">
      <c r="G261" s="13"/>
      <c r="H261" s="13"/>
      <c r="I261" s="13"/>
      <c r="J261" s="13"/>
      <c r="K261" s="13"/>
      <c r="L261" s="13"/>
    </row>
    <row r="262" spans="1:13" x14ac:dyDescent="0.2">
      <c r="G262" s="13"/>
      <c r="H262" s="13"/>
      <c r="I262" s="13"/>
      <c r="J262" s="13"/>
      <c r="K262" s="13"/>
      <c r="L262" s="13"/>
    </row>
    <row r="263" spans="1:13" x14ac:dyDescent="0.2">
      <c r="G263" s="13"/>
      <c r="H263" s="13"/>
      <c r="I263" s="13"/>
      <c r="J263" s="13"/>
      <c r="K263" s="13"/>
      <c r="L263" s="13"/>
    </row>
    <row r="264" spans="1:13" x14ac:dyDescent="0.2">
      <c r="G264" s="13"/>
      <c r="H264" s="13"/>
      <c r="I264" s="13"/>
      <c r="J264" s="13"/>
      <c r="K264" s="13"/>
      <c r="L264" s="13"/>
    </row>
    <row r="265" spans="1:13" x14ac:dyDescent="0.2">
      <c r="G265" s="13"/>
      <c r="H265" s="13"/>
      <c r="I265" s="13"/>
      <c r="J265" s="13"/>
      <c r="K265" s="13"/>
      <c r="L265" s="13"/>
    </row>
    <row r="266" spans="1:13" x14ac:dyDescent="0.2">
      <c r="A266" s="1" t="s">
        <v>97</v>
      </c>
      <c r="B266" s="1"/>
      <c r="C266" s="2"/>
      <c r="D266" s="1"/>
      <c r="E266" s="1"/>
      <c r="F266" s="1"/>
      <c r="G266" s="1"/>
      <c r="H266" s="1"/>
      <c r="I266" s="1"/>
      <c r="J266" s="1"/>
      <c r="K266" s="1"/>
      <c r="L266" s="1"/>
    </row>
    <row r="268" spans="1:13" ht="51" x14ac:dyDescent="0.2">
      <c r="A268" s="4" t="s">
        <v>92</v>
      </c>
      <c r="B268" s="5"/>
      <c r="C268" s="6" t="s">
        <v>24</v>
      </c>
      <c r="D268" s="5"/>
      <c r="E268" s="7" t="s">
        <v>75</v>
      </c>
      <c r="F268" s="5"/>
      <c r="G268" s="4" t="s">
        <v>95</v>
      </c>
      <c r="H268" s="4" t="s">
        <v>28</v>
      </c>
      <c r="I268" s="4" t="s">
        <v>27</v>
      </c>
      <c r="J268" s="4" t="s">
        <v>93</v>
      </c>
      <c r="K268" s="4" t="s">
        <v>26</v>
      </c>
      <c r="L268" s="4" t="s">
        <v>25</v>
      </c>
    </row>
    <row r="269" spans="1:13" x14ac:dyDescent="0.2">
      <c r="G269" s="9" t="s">
        <v>23</v>
      </c>
      <c r="H269" s="9" t="s">
        <v>22</v>
      </c>
      <c r="I269" s="9" t="s">
        <v>21</v>
      </c>
      <c r="J269" s="9" t="s">
        <v>102</v>
      </c>
      <c r="K269" s="9" t="s">
        <v>20</v>
      </c>
      <c r="L269" s="9" t="s">
        <v>94</v>
      </c>
    </row>
    <row r="270" spans="1:13" x14ac:dyDescent="0.2">
      <c r="H270" s="9"/>
      <c r="I270" s="9"/>
      <c r="J270" s="9"/>
      <c r="K270" s="9"/>
      <c r="L270" s="9"/>
    </row>
    <row r="271" spans="1:13" x14ac:dyDescent="0.2">
      <c r="A271" s="9">
        <f>A257+1</f>
        <v>127</v>
      </c>
      <c r="C271" s="12" t="s">
        <v>6</v>
      </c>
      <c r="E271" s="28" t="s">
        <v>5</v>
      </c>
      <c r="G271" s="15">
        <v>1.6708609999999999</v>
      </c>
      <c r="H271" s="29">
        <v>2.2700000000000001E-2</v>
      </c>
      <c r="I271" s="30">
        <v>3.6299999999999999E-2</v>
      </c>
      <c r="J271" s="15">
        <f>G271*H271</f>
        <v>3.7928544700000004E-2</v>
      </c>
      <c r="K271" s="15">
        <v>0</v>
      </c>
      <c r="L271" s="15">
        <f>K271-J271-J273</f>
        <v>-3.7928544700000004E-2</v>
      </c>
    </row>
    <row r="272" spans="1:13" x14ac:dyDescent="0.2">
      <c r="A272" s="11">
        <f t="shared" ref="A272" si="8">A271+1</f>
        <v>128</v>
      </c>
      <c r="C272" s="12"/>
      <c r="E272" s="28"/>
      <c r="G272" s="15"/>
      <c r="H272" s="29"/>
      <c r="I272" s="30">
        <v>2.7300000000000001E-2</v>
      </c>
      <c r="J272" s="15"/>
      <c r="K272" s="15"/>
      <c r="L272" s="15"/>
    </row>
    <row r="273" spans="1:13" x14ac:dyDescent="0.2">
      <c r="G273" s="13"/>
      <c r="H273" s="13"/>
      <c r="I273" s="13"/>
      <c r="J273" s="13"/>
      <c r="K273" s="13"/>
      <c r="L273" s="31"/>
    </row>
    <row r="274" spans="1:13" ht="13.5" thickBot="1" x14ac:dyDescent="0.25">
      <c r="A274" s="9">
        <f>A272+1</f>
        <v>129</v>
      </c>
      <c r="C274" s="5" t="s">
        <v>4</v>
      </c>
      <c r="E274" s="9" t="s">
        <v>3</v>
      </c>
      <c r="G274" s="32">
        <f>G257+G175+G101+G64+G27+G17+G271</f>
        <v>24857.258365426278</v>
      </c>
      <c r="H274" s="33">
        <f>J274/G274</f>
        <v>3.1043022278006753E-2</v>
      </c>
      <c r="I274" s="33">
        <f>K274/G274</f>
        <v>3.5899423752292783E-2</v>
      </c>
      <c r="J274" s="32">
        <f>J257+J175+J101+J64+J27+J17+J271-0.03</f>
        <v>771.64442520809769</v>
      </c>
      <c r="K274" s="32">
        <f>K257+K175+K101+K64+K27+K17+K271-0.04</f>
        <v>892.36125138066268</v>
      </c>
      <c r="L274" s="32">
        <f>L257+L175+L101+L64+L27+L17+L271</f>
        <v>120.69682617256497</v>
      </c>
      <c r="M274" s="8" t="s">
        <v>104</v>
      </c>
    </row>
    <row r="275" spans="1:13" ht="13.5" thickTop="1" x14ac:dyDescent="0.2">
      <c r="G275" s="13"/>
      <c r="H275" s="13"/>
      <c r="I275" s="13"/>
      <c r="J275" s="13"/>
      <c r="K275" s="13"/>
      <c r="L275" s="13"/>
    </row>
    <row r="276" spans="1:13" x14ac:dyDescent="0.2">
      <c r="A276" s="34" t="s">
        <v>2</v>
      </c>
    </row>
    <row r="277" spans="1:13" x14ac:dyDescent="0.2">
      <c r="A277" s="35" t="s">
        <v>1</v>
      </c>
      <c r="C277" s="36" t="s">
        <v>98</v>
      </c>
      <c r="D277" s="36"/>
      <c r="F277" s="36"/>
      <c r="H277" s="36"/>
      <c r="I277" s="36"/>
      <c r="J277" s="36"/>
      <c r="K277" s="36"/>
      <c r="L277" s="36"/>
    </row>
    <row r="278" spans="1:13" ht="36.6" customHeight="1" x14ac:dyDescent="0.2">
      <c r="A278" s="37" t="s">
        <v>0</v>
      </c>
      <c r="C278" s="38" t="s">
        <v>103</v>
      </c>
      <c r="D278" s="38"/>
      <c r="E278" s="38"/>
      <c r="F278" s="38"/>
      <c r="G278" s="38"/>
      <c r="H278" s="38"/>
      <c r="I278" s="38"/>
      <c r="J278" s="38"/>
      <c r="K278" s="38"/>
      <c r="L278" s="38"/>
      <c r="M278" s="39" t="s">
        <v>104</v>
      </c>
    </row>
    <row r="279" spans="1:13" ht="27" customHeight="1" x14ac:dyDescent="0.2">
      <c r="A279" s="37" t="s">
        <v>85</v>
      </c>
      <c r="C279" s="38" t="s">
        <v>91</v>
      </c>
      <c r="D279" s="38"/>
      <c r="E279" s="38"/>
      <c r="F279" s="38"/>
      <c r="G279" s="38"/>
      <c r="H279" s="38"/>
      <c r="I279" s="38"/>
      <c r="J279" s="38"/>
      <c r="K279" s="38"/>
      <c r="L279" s="38"/>
    </row>
    <row r="280" spans="1:13" x14ac:dyDescent="0.2">
      <c r="A280" s="35" t="s">
        <v>88</v>
      </c>
      <c r="C280" s="36" t="s">
        <v>99</v>
      </c>
    </row>
    <row r="281" spans="1:13" x14ac:dyDescent="0.2">
      <c r="A281" s="35" t="s">
        <v>84</v>
      </c>
      <c r="C281" s="36" t="s">
        <v>100</v>
      </c>
    </row>
    <row r="282" spans="1:13" x14ac:dyDescent="0.2">
      <c r="A282" s="35" t="s">
        <v>86</v>
      </c>
      <c r="C282" s="36" t="s">
        <v>101</v>
      </c>
    </row>
  </sheetData>
  <mergeCells count="309">
    <mergeCell ref="M249:M250"/>
    <mergeCell ref="M251:M252"/>
    <mergeCell ref="M253:M254"/>
    <mergeCell ref="M255:M256"/>
    <mergeCell ref="M217:M218"/>
    <mergeCell ref="M219:M220"/>
    <mergeCell ref="M235:M236"/>
    <mergeCell ref="M237:M238"/>
    <mergeCell ref="M239:M240"/>
    <mergeCell ref="M241:M242"/>
    <mergeCell ref="M243:M244"/>
    <mergeCell ref="M245:M246"/>
    <mergeCell ref="M247:M248"/>
    <mergeCell ref="M199:M200"/>
    <mergeCell ref="M201:M202"/>
    <mergeCell ref="M203:M204"/>
    <mergeCell ref="M205:M206"/>
    <mergeCell ref="M207:M208"/>
    <mergeCell ref="M209:M210"/>
    <mergeCell ref="M211:M212"/>
    <mergeCell ref="M213:M214"/>
    <mergeCell ref="M215:M216"/>
    <mergeCell ref="M143:M144"/>
    <mergeCell ref="M161:M162"/>
    <mergeCell ref="M163:M164"/>
    <mergeCell ref="M165:M166"/>
    <mergeCell ref="M167:M168"/>
    <mergeCell ref="M169:M170"/>
    <mergeCell ref="M171:M172"/>
    <mergeCell ref="M173:M174"/>
    <mergeCell ref="M197:M198"/>
    <mergeCell ref="M125:M126"/>
    <mergeCell ref="M127:M128"/>
    <mergeCell ref="M129:M130"/>
    <mergeCell ref="M131:M132"/>
    <mergeCell ref="M133:M134"/>
    <mergeCell ref="M135:M136"/>
    <mergeCell ref="M137:M138"/>
    <mergeCell ref="M139:M140"/>
    <mergeCell ref="M141:M142"/>
    <mergeCell ref="M62:M63"/>
    <mergeCell ref="M87:M88"/>
    <mergeCell ref="M89:M90"/>
    <mergeCell ref="M91:M92"/>
    <mergeCell ref="M93:M94"/>
    <mergeCell ref="M95:M96"/>
    <mergeCell ref="M97:M98"/>
    <mergeCell ref="M99:M100"/>
    <mergeCell ref="M123:M124"/>
    <mergeCell ref="M21:M22"/>
    <mergeCell ref="M23:M24"/>
    <mergeCell ref="M25:M26"/>
    <mergeCell ref="M50:M51"/>
    <mergeCell ref="M52:M53"/>
    <mergeCell ref="M54:M55"/>
    <mergeCell ref="M56:M57"/>
    <mergeCell ref="M58:M59"/>
    <mergeCell ref="M60:M61"/>
    <mergeCell ref="C278:L278"/>
    <mergeCell ref="L247:L248"/>
    <mergeCell ref="E249:E250"/>
    <mergeCell ref="E245:E246"/>
    <mergeCell ref="C279:L279"/>
    <mergeCell ref="G271:G272"/>
    <mergeCell ref="H271:H272"/>
    <mergeCell ref="E271:E272"/>
    <mergeCell ref="J271:J272"/>
    <mergeCell ref="K271:K272"/>
    <mergeCell ref="L271:L272"/>
    <mergeCell ref="C271:C272"/>
    <mergeCell ref="K253:K254"/>
    <mergeCell ref="L253:L254"/>
    <mergeCell ref="C249:C250"/>
    <mergeCell ref="I249:I250"/>
    <mergeCell ref="K249:K250"/>
    <mergeCell ref="L249:L250"/>
    <mergeCell ref="C255:C256"/>
    <mergeCell ref="I255:I256"/>
    <mergeCell ref="K255:K256"/>
    <mergeCell ref="L255:L256"/>
    <mergeCell ref="C251:C252"/>
    <mergeCell ref="I251:I252"/>
    <mergeCell ref="K251:K252"/>
    <mergeCell ref="L251:L252"/>
    <mergeCell ref="C253:C254"/>
    <mergeCell ref="I253:I254"/>
    <mergeCell ref="K199:K200"/>
    <mergeCell ref="L199:L200"/>
    <mergeCell ref="K235:K236"/>
    <mergeCell ref="L235:L236"/>
    <mergeCell ref="C213:C214"/>
    <mergeCell ref="I213:I214"/>
    <mergeCell ref="K213:K214"/>
    <mergeCell ref="L213:L214"/>
    <mergeCell ref="C215:C216"/>
    <mergeCell ref="I215:I216"/>
    <mergeCell ref="C235:C236"/>
    <mergeCell ref="I235:I236"/>
    <mergeCell ref="I209:I210"/>
    <mergeCell ref="C209:C210"/>
    <mergeCell ref="K201:K202"/>
    <mergeCell ref="L201:L202"/>
    <mergeCell ref="C203:C204"/>
    <mergeCell ref="K203:K204"/>
    <mergeCell ref="K211:K212"/>
    <mergeCell ref="L211:L212"/>
    <mergeCell ref="L207:L208"/>
    <mergeCell ref="C243:C244"/>
    <mergeCell ref="I243:I244"/>
    <mergeCell ref="K243:K244"/>
    <mergeCell ref="L243:L244"/>
    <mergeCell ref="C245:C246"/>
    <mergeCell ref="I245:I246"/>
    <mergeCell ref="C239:C240"/>
    <mergeCell ref="I239:I240"/>
    <mergeCell ref="K239:K240"/>
    <mergeCell ref="L239:L240"/>
    <mergeCell ref="C241:C242"/>
    <mergeCell ref="I241:I242"/>
    <mergeCell ref="K241:K242"/>
    <mergeCell ref="L241:L242"/>
    <mergeCell ref="C237:C238"/>
    <mergeCell ref="I237:I238"/>
    <mergeCell ref="K237:K238"/>
    <mergeCell ref="L237:L238"/>
    <mergeCell ref="K245:K246"/>
    <mergeCell ref="L245:L246"/>
    <mergeCell ref="L165:L166"/>
    <mergeCell ref="I201:I202"/>
    <mergeCell ref="I203:I204"/>
    <mergeCell ref="C201:C202"/>
    <mergeCell ref="L203:L204"/>
    <mergeCell ref="K215:K216"/>
    <mergeCell ref="C219:C220"/>
    <mergeCell ref="I219:I220"/>
    <mergeCell ref="K219:K220"/>
    <mergeCell ref="L219:L220"/>
    <mergeCell ref="L215:L216"/>
    <mergeCell ref="C217:C218"/>
    <mergeCell ref="I217:I218"/>
    <mergeCell ref="K217:K218"/>
    <mergeCell ref="L217:L218"/>
    <mergeCell ref="K205:K206"/>
    <mergeCell ref="L205:L206"/>
    <mergeCell ref="C207:C208"/>
    <mergeCell ref="I205:I206"/>
    <mergeCell ref="I207:I208"/>
    <mergeCell ref="K209:K210"/>
    <mergeCell ref="L209:L210"/>
    <mergeCell ref="C211:C212"/>
    <mergeCell ref="I211:I212"/>
    <mergeCell ref="L197:L198"/>
    <mergeCell ref="C171:C172"/>
    <mergeCell ref="I171:I172"/>
    <mergeCell ref="K171:K172"/>
    <mergeCell ref="L171:L172"/>
    <mergeCell ref="K169:K170"/>
    <mergeCell ref="L169:L170"/>
    <mergeCell ref="C173:C174"/>
    <mergeCell ref="I173:I174"/>
    <mergeCell ref="K173:K174"/>
    <mergeCell ref="L173:L174"/>
    <mergeCell ref="I197:I198"/>
    <mergeCell ref="C169:C170"/>
    <mergeCell ref="I169:I170"/>
    <mergeCell ref="C197:C198"/>
    <mergeCell ref="C133:C134"/>
    <mergeCell ref="I133:I134"/>
    <mergeCell ref="K133:K134"/>
    <mergeCell ref="L133:L134"/>
    <mergeCell ref="C139:C140"/>
    <mergeCell ref="I139:I140"/>
    <mergeCell ref="K139:K140"/>
    <mergeCell ref="C167:C168"/>
    <mergeCell ref="I167:I168"/>
    <mergeCell ref="K167:K168"/>
    <mergeCell ref="L167:L168"/>
    <mergeCell ref="C163:C164"/>
    <mergeCell ref="I163:I164"/>
    <mergeCell ref="K163:K164"/>
    <mergeCell ref="L163:L164"/>
    <mergeCell ref="C165:C166"/>
    <mergeCell ref="I165:I166"/>
    <mergeCell ref="C141:C142"/>
    <mergeCell ref="I141:I142"/>
    <mergeCell ref="K141:K142"/>
    <mergeCell ref="L141:L142"/>
    <mergeCell ref="C143:C144"/>
    <mergeCell ref="I143:I144"/>
    <mergeCell ref="L139:L140"/>
    <mergeCell ref="C129:C130"/>
    <mergeCell ref="I129:I130"/>
    <mergeCell ref="K129:K130"/>
    <mergeCell ref="L129:L130"/>
    <mergeCell ref="C127:C128"/>
    <mergeCell ref="I127:I128"/>
    <mergeCell ref="C131:C132"/>
    <mergeCell ref="I131:I132"/>
    <mergeCell ref="K131:K132"/>
    <mergeCell ref="L131:L132"/>
    <mergeCell ref="K127:K128"/>
    <mergeCell ref="L127:L128"/>
    <mergeCell ref="C123:C124"/>
    <mergeCell ref="I123:I124"/>
    <mergeCell ref="C13:C14"/>
    <mergeCell ref="K13:K14"/>
    <mergeCell ref="L13:L14"/>
    <mergeCell ref="K125:K126"/>
    <mergeCell ref="L125:L126"/>
    <mergeCell ref="K123:K124"/>
    <mergeCell ref="L123:L124"/>
    <mergeCell ref="C125:C126"/>
    <mergeCell ref="I125:I126"/>
    <mergeCell ref="C23:C24"/>
    <mergeCell ref="I23:I24"/>
    <mergeCell ref="C15:C16"/>
    <mergeCell ref="K15:K16"/>
    <mergeCell ref="L15:L16"/>
    <mergeCell ref="C25:C26"/>
    <mergeCell ref="I25:I26"/>
    <mergeCell ref="I21:I22"/>
    <mergeCell ref="K21:K22"/>
    <mergeCell ref="L21:L22"/>
    <mergeCell ref="K25:K26"/>
    <mergeCell ref="L25:L26"/>
    <mergeCell ref="C21:C22"/>
    <mergeCell ref="K23:K24"/>
    <mergeCell ref="L23:L24"/>
    <mergeCell ref="C50:C51"/>
    <mergeCell ref="I50:I51"/>
    <mergeCell ref="K50:K51"/>
    <mergeCell ref="L50:L51"/>
    <mergeCell ref="I52:I53"/>
    <mergeCell ref="K52:K53"/>
    <mergeCell ref="L52:L53"/>
    <mergeCell ref="C54:C55"/>
    <mergeCell ref="I54:I55"/>
    <mergeCell ref="K54:K55"/>
    <mergeCell ref="I56:I57"/>
    <mergeCell ref="K56:K57"/>
    <mergeCell ref="L56:L57"/>
    <mergeCell ref="L54:L55"/>
    <mergeCell ref="C56:C57"/>
    <mergeCell ref="C52:C53"/>
    <mergeCell ref="C87:C88"/>
    <mergeCell ref="I87:I88"/>
    <mergeCell ref="K87:K88"/>
    <mergeCell ref="L87:L88"/>
    <mergeCell ref="C58:C59"/>
    <mergeCell ref="I58:I59"/>
    <mergeCell ref="K58:K59"/>
    <mergeCell ref="L58:L59"/>
    <mergeCell ref="C60:C61"/>
    <mergeCell ref="I60:I61"/>
    <mergeCell ref="K60:K61"/>
    <mergeCell ref="L60:L61"/>
    <mergeCell ref="C62:C63"/>
    <mergeCell ref="I62:I63"/>
    <mergeCell ref="K62:K63"/>
    <mergeCell ref="L62:L63"/>
    <mergeCell ref="C89:C90"/>
    <mergeCell ref="I89:I90"/>
    <mergeCell ref="K89:K90"/>
    <mergeCell ref="L89:L90"/>
    <mergeCell ref="C91:C92"/>
    <mergeCell ref="I91:I92"/>
    <mergeCell ref="K91:K92"/>
    <mergeCell ref="L91:L92"/>
    <mergeCell ref="C93:C94"/>
    <mergeCell ref="I93:I94"/>
    <mergeCell ref="K93:K94"/>
    <mergeCell ref="L93:L94"/>
    <mergeCell ref="C99:C100"/>
    <mergeCell ref="I99:I100"/>
    <mergeCell ref="K99:K100"/>
    <mergeCell ref="L99:L100"/>
    <mergeCell ref="C95:C96"/>
    <mergeCell ref="I95:I96"/>
    <mergeCell ref="K95:K96"/>
    <mergeCell ref="L95:L96"/>
    <mergeCell ref="C97:C98"/>
    <mergeCell ref="I97:I98"/>
    <mergeCell ref="K97:K98"/>
    <mergeCell ref="L97:L98"/>
    <mergeCell ref="L135:L136"/>
    <mergeCell ref="C137:C138"/>
    <mergeCell ref="I137:I138"/>
    <mergeCell ref="K137:K138"/>
    <mergeCell ref="L137:L138"/>
    <mergeCell ref="K161:K162"/>
    <mergeCell ref="L161:L162"/>
    <mergeCell ref="C161:C162"/>
    <mergeCell ref="I161:I162"/>
    <mergeCell ref="K143:K144"/>
    <mergeCell ref="L143:L144"/>
    <mergeCell ref="I199:I200"/>
    <mergeCell ref="C199:C200"/>
    <mergeCell ref="G245:G246"/>
    <mergeCell ref="G249:G250"/>
    <mergeCell ref="C205:C206"/>
    <mergeCell ref="C247:C248"/>
    <mergeCell ref="C135:C136"/>
    <mergeCell ref="I135:I136"/>
    <mergeCell ref="K135:K136"/>
    <mergeCell ref="K197:K198"/>
    <mergeCell ref="K165:K166"/>
    <mergeCell ref="I247:I248"/>
    <mergeCell ref="K247:K248"/>
    <mergeCell ref="K207:K208"/>
  </mergeCells>
  <pageMargins left="0.7" right="0.7" top="0.75" bottom="0.75" header="0.3" footer="0.3"/>
  <pageSetup scale="93" orientation="landscape" r:id="rId1"/>
  <headerFooter>
    <oddHeader>&amp;R&amp;"Arial,Regular"&amp;10Updated: 2023-03-08
EB-2022-0200
Exhibit 4
Tab 5
Schedule 1
Attachment 2
Page &amp;P of &amp;N</oddHeader>
  </headerFooter>
  <rowBreaks count="7" manualBreakCount="7">
    <brk id="37" max="16383" man="1"/>
    <brk id="74" max="12" man="1"/>
    <brk id="111" max="12" man="1"/>
    <brk id="148" max="12" man="1"/>
    <brk id="185" max="12" man="1"/>
    <brk id="222" max="12" man="1"/>
    <brk id="260" max="12" man="1"/>
  </rowBreaks>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6129b17777e4756d3484ea6abc615963">
  <xsd:schema xmlns:xsd="http://www.w3.org/2001/XMLSchema" xmlns:xs="http://www.w3.org/2001/XMLSchema" xmlns:p="http://schemas.microsoft.com/office/2006/metadata/properties" xmlns:ns2="0e4c58a4-4156-4653-af30-d293e31e5ce5" targetNamespace="http://schemas.microsoft.com/office/2006/metadata/properties" ma:root="true" ma:fieldsID="50cea4d8efb7eb9556150446c3ff5c58"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enumeration value="Updated Evidence"/>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enumeration value="Update in Progress"/>
          <xsd:enumeration value="Update Complete"/>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Finance</Accountable_x0020_Area>
    <Formatting_x0020_Reqd xmlns="0e4c58a4-4156-4653-af30-d293e31e5ce5">false</Formatting_x0020_Reqd>
    <Status xmlns="0e4c58a4-4156-4653-af30-d293e31e5ce5">Final PDF</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i:0#.w|egd\denomyj</DisplayName>
        <AccountId>19</AccountId>
        <AccountType/>
      </UserInfo>
      <UserInfo>
        <DisplayName>i:0#.w|gtna\jcrader</DisplayName>
        <AccountId>37</AccountId>
        <AccountType/>
      </UserInfo>
    </Regulatory_x0020_Leads>
    <Final_x0020_Draft_x0020_Due xmlns="0e4c58a4-4156-4653-af30-d293e31e5ce5" xsi:nil="true"/>
    <Legal_x0020_Handoff_x0020_Date xmlns="0e4c58a4-4156-4653-af30-d293e31e5ce5" xsi:nil="true"/>
    <Exhibit_x002f_Tab_x002f_Schedule xmlns="0e4c58a4-4156-4653-af30-d293e31e5ce5">04.05.01</Exhibit_x002f_Tab_x002f_Schedule>
    <_x0031_st_x0020_Draft_x0020_SL_x0020_Review_x0020_Complete xmlns="0e4c58a4-4156-4653-af30-d293e31e5ce5" xsi:nil="true"/>
    <Binder xmlns="0e4c58a4-4156-4653-af30-d293e31e5ce5">4</Binder>
    <Attachment xmlns="0e4c58a4-4156-4653-af30-d293e31e5ce5">2</Attachment>
    <Final_x0020_Draft_x0020_Reg_x002f_1st_x0020_Level_x0020_Review_x0020_Due_x0020_Date xmlns="0e4c58a4-4156-4653-af30-d293e31e5ce5" xsi:nil="true"/>
    <Phase xmlns="0e4c58a4-4156-4653-af30-d293e31e5ce5">Phase 1</Phase>
    <Version_x0020_Comments xmlns="0e4c58a4-4156-4653-af30-d293e31e5ce5">COMPLETE</Version_x0020_Comments>
    <Executive_x0020_Review xmlns="0e4c58a4-4156-4653-af30-d293e31e5ce5">false</Executive_x0020_Review>
    <Legal_x0020_Session_x0020_Date xmlns="0e4c58a4-4156-4653-af30-d293e31e5ce5" xsi:nil="true"/>
    <TM_x0020_Sign_x0020_Off xmlns="0e4c58a4-4156-4653-af30-d293e31e5ce5" xsi:nil="true"/>
    <xewa xmlns="0e4c58a4-4156-4653-af30-d293e31e5ce5" xsi:nil="true"/>
    <Legal_x0020_Team xmlns="0e4c58a4-4156-4653-af30-d293e31e5ce5">
      <UserInfo>
        <DisplayName>i:0#.w|external\olearyd1</DisplayName>
        <AccountId>408</AccountId>
        <AccountType/>
      </UserInfo>
    </Legal_x0020_Team>
    <Witness xmlns="0e4c58a4-4156-4653-af30-d293e31e5ce5">
      <UserInfo>
        <DisplayName>i:0#.w|gtna\dmdreven</DisplayName>
        <AccountId>57</AccountId>
        <AccountType/>
      </UserInfo>
    </Witness>
    <Folder xmlns="0e4c58a4-4156-4653-af30-d293e31e5ce5">Updated Evidence</Folder>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4ab40f3-767a-43a9-8b62-265d64c54f3b" ContentTypeId="0x01" PreviousValue="false"/>
</file>

<file path=customXml/itemProps1.xml><?xml version="1.0" encoding="utf-8"?>
<ds:datastoreItem xmlns:ds="http://schemas.openxmlformats.org/officeDocument/2006/customXml" ds:itemID="{940B3F63-B0A9-49BD-B13E-532BF3CF8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c58a4-4156-4653-af30-d293e31e5c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5F740E-A788-4C02-9DD1-7D5FF6201F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e4c58a4-4156-4653-af30-d293e31e5ce5"/>
    <ds:schemaRef ds:uri="http://www.w3.org/XML/1998/namespace"/>
    <ds:schemaRef ds:uri="http://purl.org/dc/dcmitype/"/>
  </ds:schemaRefs>
</ds:datastoreItem>
</file>

<file path=customXml/itemProps3.xml><?xml version="1.0" encoding="utf-8"?>
<ds:datastoreItem xmlns:ds="http://schemas.openxmlformats.org/officeDocument/2006/customXml" ds:itemID="{8F1EDB1F-A224-4C96-9A2D-49782D2AE56A}">
  <ds:schemaRefs>
    <ds:schemaRef ds:uri="http://schemas.microsoft.com/sharepoint/v3/contenttype/forms"/>
  </ds:schemaRefs>
</ds:datastoreItem>
</file>

<file path=customXml/itemProps4.xml><?xml version="1.0" encoding="utf-8"?>
<ds:datastoreItem xmlns:ds="http://schemas.openxmlformats.org/officeDocument/2006/customXml" ds:itemID="{7B0DE946-AA11-43B6-BF62-AF4F9DA396D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Sheehan</dc:creator>
  <cp:lastModifiedBy>Angela Monforton</cp:lastModifiedBy>
  <cp:lastPrinted>2022-10-28T18:14:04Z</cp:lastPrinted>
  <dcterms:created xsi:type="dcterms:W3CDTF">2022-10-06T15:11:16Z</dcterms:created>
  <dcterms:modified xsi:type="dcterms:W3CDTF">2023-02-07T18:16:29Z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2022-10-06T15:11:17Z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66099aee-78a0-4e07-b356-acedf1d9aad1</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