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E93330F2-2838-4C8E-91E3-F8A3E31B5A8C}" xr6:coauthVersionLast="47" xr6:coauthVersionMax="47" xr10:uidLastSave="{00000000-0000-0000-0000-000000000000}"/>
  <bookViews>
    <workbookView xWindow="-120" yWindow="-120" windowWidth="29040" windowHeight="15840" xr2:uid="{D6172355-1D7C-450F-93C9-C3BCB3DDDA9D}"/>
  </bookViews>
  <sheets>
    <sheet name="Sheet 1" sheetId="1" r:id="rId1"/>
    <sheet name="Sheet 2" sheetId="2" r:id="rId2"/>
  </sheets>
  <definedNames>
    <definedName name="_xlnm.Print_Area" localSheetId="0">'Sheet 1'!$A$1:$H$53</definedName>
    <definedName name="_xlnm.Print_Area" localSheetId="1">'Sheet 2'!$A$1:$H$21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E16" i="2" l="1"/>
  <c r="E11" i="2" l="1"/>
  <c r="E19" i="2" l="1"/>
  <c r="E14" i="2" l="1"/>
  <c r="E21" i="2" s="1"/>
  <c r="G12" i="2" l="1"/>
  <c r="G13" i="2"/>
  <c r="G17" i="2"/>
  <c r="G16" i="2"/>
  <c r="G11" i="2" l="1"/>
  <c r="G14" i="2" s="1"/>
  <c r="G18" i="2"/>
  <c r="G19" i="2" s="1"/>
  <c r="G21" i="2" l="1"/>
</calcChain>
</file>

<file path=xl/sharedStrings.xml><?xml version="1.0" encoding="utf-8"?>
<sst xmlns="http://schemas.openxmlformats.org/spreadsheetml/2006/main" count="91" uniqueCount="58">
  <si>
    <t>Test Year</t>
  </si>
  <si>
    <t>Reference</t>
  </si>
  <si>
    <t>Particulars ($ millions)</t>
  </si>
  <si>
    <t>Transmission, Compression &amp; Storage</t>
  </si>
  <si>
    <t>Transportation Service</t>
  </si>
  <si>
    <t>Revenue At Existing Rates</t>
  </si>
  <si>
    <t>Revenue Requirement</t>
  </si>
  <si>
    <t>Total</t>
  </si>
  <si>
    <t>Tax Shield Provided by Interest Expense</t>
  </si>
  <si>
    <t>Excluding Tax Shield</t>
  </si>
  <si>
    <t>Income Taxes on Earnings</t>
  </si>
  <si>
    <t>Other Income</t>
  </si>
  <si>
    <t>Other Operating Revenue</t>
  </si>
  <si>
    <t>Miscellaneous Operating and Non-Operating Revenue</t>
  </si>
  <si>
    <t>Municipal and Other Taxes</t>
  </si>
  <si>
    <t>Fixed Financing Costs</t>
  </si>
  <si>
    <t>Depreciation and Amortization</t>
  </si>
  <si>
    <t>Operations and Maintenance</t>
  </si>
  <si>
    <t>Cost of Service</t>
  </si>
  <si>
    <t>Required Return</t>
  </si>
  <si>
    <t>Required Rate of Return</t>
  </si>
  <si>
    <t>Rate Base</t>
  </si>
  <si>
    <t>Cost of Capital</t>
  </si>
  <si>
    <t>Relative Contribution</t>
  </si>
  <si>
    <t>Increase equity thickness from 36% to 38% in 2024</t>
  </si>
  <si>
    <t>2024 Test Year - Drivers of Delivery Revenue Deficiency</t>
  </si>
  <si>
    <t>2024 Test Year - Calculation of Delivery Revenue Deficiency Net of Gas Cost Impacts</t>
  </si>
  <si>
    <t>Gas Costs</t>
  </si>
  <si>
    <t>Higher depreciation resulting from new depreciation study</t>
  </si>
  <si>
    <t>Taxes on (Deficiency)/Sufficiency</t>
  </si>
  <si>
    <t>Gross (Deficiency)/Sufficiency</t>
  </si>
  <si>
    <t>Net (Deficiency)/Sufficiency</t>
  </si>
  <si>
    <t>Gas Sales (Delivery Revenue not incl. Gas Supply)</t>
  </si>
  <si>
    <t>Gross Revenue (Deficiency)/Sufficiency</t>
  </si>
  <si>
    <t>Total Revenue at Existing Rates</t>
  </si>
  <si>
    <t>Gross (Deficiency)/
Sufficiency</t>
  </si>
  <si>
    <t>Total Gross 2024 Test Year Deficiency</t>
  </si>
  <si>
    <t>-</t>
  </si>
  <si>
    <t>Net sustainable synergies and productivity</t>
  </si>
  <si>
    <t>Cost pressures</t>
  </si>
  <si>
    <t>Cost of Service Impacts</t>
  </si>
  <si>
    <t>Deferred Rebasing Impact</t>
  </si>
  <si>
    <t>Changes in accounting policy and methodologies</t>
  </si>
  <si>
    <t>Impact related to ICM and Capital Pass Through</t>
  </si>
  <si>
    <t>Line No.</t>
  </si>
  <si>
    <t>Exhibit 2 Tab 1 Schedule 1</t>
  </si>
  <si>
    <t>Exhibit 5 Tab 2 Schedule 1 Attachment 6</t>
  </si>
  <si>
    <t>Exhibit 4 Tab 2 Schedule 1 Attachment 1</t>
  </si>
  <si>
    <t>Exhibit 4 Tab 4 Schedule 1</t>
  </si>
  <si>
    <t>Exhibit 4 Tab 5 Schedule 1 Attachment 2</t>
  </si>
  <si>
    <t>Exhibit 5 Tab 2 Schedule 1</t>
  </si>
  <si>
    <t>Exhibit 4 Tab 6 Schedule 2</t>
  </si>
  <si>
    <t>Exhibit 3 Tab 1 Schedule 1</t>
  </si>
  <si>
    <t>Exhibit 4 Tab 6 Schedule 1 Attachment 1</t>
  </si>
  <si>
    <t>Exhibit 3 Tab 2 Schedule 1 Attachment 3</t>
  </si>
  <si>
    <t>Exhibit 3 Tab 4 Schedule 1 Attachment 1</t>
  </si>
  <si>
    <t>Exhibit 6 Tab 1 Schedule 2 Attachment 1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</si>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</sst>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);\(#,##0.0\)"/>
    <numFmt numFmtId="165" formatCode="###0%;\(###0%\)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Continuous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164" fontId="2" fillId="0" borderId="0" xfId="0" quotePrefix="1" applyNumberFormat="1" applyFont="1" applyFill="1" applyAlignment="1">
      <alignment horizontal="center"/>
    </xf>
    <xf numFmtId="0" fontId="4" fillId="0" borderId="0" xfId="0" applyFont="1" applyFill="1"/>
    <xf numFmtId="164" fontId="2" fillId="0" borderId="2" xfId="0" applyNumberFormat="1" applyFont="1" applyFill="1" applyBorder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top"/>
    </xf>
    <xf numFmtId="165" fontId="2" fillId="0" borderId="0" xfId="2" applyNumberFormat="1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165" fontId="2" fillId="0" borderId="3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1" xfId="2" applyNumberFormat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4" fillId="0" borderId="0" xfId="0" applyFont="1" applyFill="1" applyBorder="1"/>
    <xf numFmtId="164" fontId="2" fillId="0" borderId="4" xfId="1" applyNumberFormat="1" applyFont="1" applyFill="1" applyBorder="1" applyAlignment="1">
      <alignment horizontal="center"/>
    </xf>
    <xf numFmtId="165" fontId="2" fillId="0" borderId="4" xfId="2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2D4-9B76-4FE1-9107-9EDF9FA79013}">
  <sheetPr>
    <pageSetUpPr fitToPage="1"/>
  </sheetPr>
  <dimension ref="A6:H54"/>
  <sheetViews>
    <sheetView tabSelected="1" view="pageLayout" zoomScaleNormal="100" workbookViewId="0">
      <selection activeCell="H28" sqref="H28"/>
    </sheetView>
  </sheetViews>
  <sheetFormatPr defaultColWidth="101.140625" defaultRowHeight="12.75" x14ac:dyDescent="0.2"/>
  <cols>
    <col min="1" max="1" width="5.85546875" style="7" bestFit="1" customWidth="1"/>
    <col min="2" max="2" width="1.140625" style="7" customWidth="1"/>
    <col min="3" max="3" width="43.85546875" style="7" customWidth="1"/>
    <col min="4" max="4" width="1.140625" style="7" customWidth="1"/>
    <col min="5" max="5" width="37.140625" style="7" customWidth="1"/>
    <col min="6" max="6" width="1.140625" style="7" customWidth="1"/>
    <col min="7" max="7" width="13.85546875" style="7" customWidth="1"/>
    <col min="8" max="8" width="6.85546875" style="7" customWidth="1"/>
    <col min="9" max="16384" width="101.140625" style="7"/>
  </cols>
  <sheetData>
    <row r="6" spans="1:8" s="2" customFormat="1" x14ac:dyDescent="0.2">
      <c r="A6" s="3" t="s">
        <v>26</v>
      </c>
      <c r="B6" s="3"/>
      <c r="C6" s="3"/>
      <c r="D6" s="3"/>
      <c r="E6" s="3"/>
      <c r="F6" s="3"/>
      <c r="G6" s="3"/>
    </row>
    <row r="7" spans="1:8" s="2" customFormat="1" x14ac:dyDescent="0.2">
      <c r="A7" s="3"/>
      <c r="B7" s="3"/>
      <c r="C7" s="3"/>
      <c r="D7" s="3"/>
      <c r="E7" s="3"/>
      <c r="F7" s="3"/>
      <c r="G7" s="3"/>
    </row>
    <row r="8" spans="1:8" s="5" customFormat="1" ht="25.5" x14ac:dyDescent="0.2">
      <c r="A8" s="4" t="s">
        <v>44</v>
      </c>
      <c r="C8" s="6" t="s">
        <v>2</v>
      </c>
      <c r="E8" s="4" t="s">
        <v>1</v>
      </c>
      <c r="G8" s="4" t="s">
        <v>0</v>
      </c>
    </row>
    <row r="9" spans="1:8" x14ac:dyDescent="0.2">
      <c r="E9" s="2"/>
      <c r="G9" s="8"/>
    </row>
    <row r="10" spans="1:8" x14ac:dyDescent="0.2">
      <c r="C10" s="9" t="s">
        <v>22</v>
      </c>
      <c r="D10" s="9"/>
      <c r="E10" s="10"/>
      <c r="G10" s="8"/>
    </row>
    <row r="11" spans="1:8" x14ac:dyDescent="0.2">
      <c r="E11" s="2"/>
    </row>
    <row r="12" spans="1:8" x14ac:dyDescent="0.2">
      <c r="A12" s="8">
        <v>1</v>
      </c>
      <c r="C12" s="7" t="s">
        <v>21</v>
      </c>
      <c r="E12" s="2" t="s">
        <v>45</v>
      </c>
      <c r="G12" s="11">
        <v>16281.1434771162</v>
      </c>
      <c r="H12" s="7" t="s">
        <v>57</v>
      </c>
    </row>
    <row r="13" spans="1:8" x14ac:dyDescent="0.2">
      <c r="A13" s="8">
        <v>2</v>
      </c>
      <c r="C13" s="7" t="s">
        <v>20</v>
      </c>
      <c r="E13" s="2" t="s">
        <v>46</v>
      </c>
      <c r="G13" s="12">
        <v>5.8700897458991798E-2</v>
      </c>
      <c r="H13" s="7" t="s">
        <v>57</v>
      </c>
    </row>
    <row r="14" spans="1:8" x14ac:dyDescent="0.2">
      <c r="A14" s="8">
        <v>3</v>
      </c>
      <c r="C14" s="7" t="s">
        <v>19</v>
      </c>
      <c r="E14" s="2"/>
      <c r="G14" s="13">
        <v>955.7</v>
      </c>
      <c r="H14" s="7" t="s">
        <v>57</v>
      </c>
    </row>
    <row r="15" spans="1:8" x14ac:dyDescent="0.2">
      <c r="A15" s="8"/>
      <c r="E15" s="2"/>
      <c r="G15" s="14"/>
    </row>
    <row r="16" spans="1:8" x14ac:dyDescent="0.2">
      <c r="A16" s="8"/>
      <c r="C16" s="9" t="s">
        <v>18</v>
      </c>
      <c r="E16" s="2"/>
      <c r="G16" s="14"/>
    </row>
    <row r="17" spans="1:8" x14ac:dyDescent="0.2">
      <c r="A17" s="8"/>
      <c r="E17" s="2"/>
      <c r="G17" s="14"/>
    </row>
    <row r="18" spans="1:8" x14ac:dyDescent="0.2">
      <c r="A18" s="8">
        <v>5</v>
      </c>
      <c r="C18" s="7" t="s">
        <v>27</v>
      </c>
      <c r="E18" s="2" t="s">
        <v>47</v>
      </c>
      <c r="G18" s="11">
        <v>17.612274764011602</v>
      </c>
    </row>
    <row r="19" spans="1:8" x14ac:dyDescent="0.2">
      <c r="A19" s="8">
        <v>6</v>
      </c>
      <c r="C19" s="7" t="s">
        <v>17</v>
      </c>
      <c r="E19" s="2" t="s">
        <v>48</v>
      </c>
      <c r="G19" s="11">
        <v>1045.9917479600003</v>
      </c>
      <c r="H19" s="7" t="s">
        <v>57</v>
      </c>
    </row>
    <row r="20" spans="1:8" x14ac:dyDescent="0.2">
      <c r="A20" s="8">
        <v>7</v>
      </c>
      <c r="C20" s="7" t="s">
        <v>16</v>
      </c>
      <c r="E20" s="2" t="s">
        <v>49</v>
      </c>
      <c r="G20" s="14">
        <v>892</v>
      </c>
      <c r="H20" s="7" t="s">
        <v>57</v>
      </c>
    </row>
    <row r="21" spans="1:8" x14ac:dyDescent="0.2">
      <c r="A21" s="8">
        <v>8</v>
      </c>
      <c r="C21" s="7" t="s">
        <v>15</v>
      </c>
      <c r="E21" s="2" t="s">
        <v>50</v>
      </c>
      <c r="G21" s="11">
        <v>4</v>
      </c>
    </row>
    <row r="22" spans="1:8" x14ac:dyDescent="0.2">
      <c r="A22" s="8">
        <v>9</v>
      </c>
      <c r="C22" s="7" t="s">
        <v>14</v>
      </c>
      <c r="E22" s="2" t="s">
        <v>51</v>
      </c>
      <c r="G22" s="11">
        <v>127.182502920392</v>
      </c>
    </row>
    <row r="23" spans="1:8" x14ac:dyDescent="0.2">
      <c r="A23" s="8">
        <v>10</v>
      </c>
      <c r="C23" s="7" t="s">
        <v>7</v>
      </c>
      <c r="E23" s="2"/>
      <c r="G23" s="13">
        <v>2086.7964136444039</v>
      </c>
      <c r="H23" s="7" t="s">
        <v>57</v>
      </c>
    </row>
    <row r="24" spans="1:8" x14ac:dyDescent="0.2">
      <c r="A24" s="8"/>
      <c r="E24" s="2"/>
      <c r="G24" s="14"/>
    </row>
    <row r="25" spans="1:8" x14ac:dyDescent="0.2">
      <c r="A25" s="8"/>
      <c r="C25" s="9" t="s">
        <v>13</v>
      </c>
      <c r="E25" s="2"/>
      <c r="G25" s="14"/>
    </row>
    <row r="26" spans="1:8" x14ac:dyDescent="0.2">
      <c r="A26" s="8"/>
      <c r="E26" s="2"/>
      <c r="G26" s="14"/>
    </row>
    <row r="27" spans="1:8" x14ac:dyDescent="0.2">
      <c r="A27" s="8">
        <v>11</v>
      </c>
      <c r="C27" s="7" t="s">
        <v>12</v>
      </c>
      <c r="E27" s="2" t="s">
        <v>52</v>
      </c>
      <c r="G27" s="11">
        <v>-64.279665700703788</v>
      </c>
    </row>
    <row r="28" spans="1:8" x14ac:dyDescent="0.2">
      <c r="A28" s="8">
        <v>12</v>
      </c>
      <c r="C28" s="7" t="s">
        <v>11</v>
      </c>
      <c r="E28" s="2" t="s">
        <v>52</v>
      </c>
      <c r="G28" s="15" t="s">
        <v>37</v>
      </c>
    </row>
    <row r="29" spans="1:8" x14ac:dyDescent="0.2">
      <c r="A29" s="8">
        <v>13</v>
      </c>
      <c r="C29" s="7" t="s">
        <v>7</v>
      </c>
      <c r="E29" s="2"/>
      <c r="G29" s="13">
        <v>-64.279665700703788</v>
      </c>
    </row>
    <row r="30" spans="1:8" x14ac:dyDescent="0.2">
      <c r="A30" s="8"/>
      <c r="E30" s="2"/>
      <c r="G30" s="14"/>
    </row>
    <row r="31" spans="1:8" x14ac:dyDescent="0.2">
      <c r="A31" s="8"/>
      <c r="C31" s="9" t="s">
        <v>10</v>
      </c>
      <c r="E31" s="2"/>
      <c r="G31" s="14"/>
    </row>
    <row r="32" spans="1:8" x14ac:dyDescent="0.2">
      <c r="A32" s="8"/>
      <c r="C32" s="9"/>
      <c r="E32" s="2"/>
      <c r="G32" s="14"/>
    </row>
    <row r="33" spans="1:8" x14ac:dyDescent="0.2">
      <c r="A33" s="8">
        <v>14</v>
      </c>
      <c r="C33" s="7" t="s">
        <v>9</v>
      </c>
      <c r="E33" s="2" t="s">
        <v>53</v>
      </c>
      <c r="G33" s="11">
        <v>161.24290059211023</v>
      </c>
      <c r="H33" s="7" t="s">
        <v>57</v>
      </c>
    </row>
    <row r="34" spans="1:8" x14ac:dyDescent="0.2">
      <c r="A34" s="8">
        <v>15</v>
      </c>
      <c r="C34" s="7" t="s">
        <v>8</v>
      </c>
      <c r="E34" s="2" t="s">
        <v>53</v>
      </c>
      <c r="G34" s="11">
        <v>-111.29036913623059</v>
      </c>
      <c r="H34" s="7" t="s">
        <v>57</v>
      </c>
    </row>
    <row r="35" spans="1:8" x14ac:dyDescent="0.2">
      <c r="A35" s="8">
        <v>16</v>
      </c>
      <c r="C35" s="7" t="s">
        <v>7</v>
      </c>
      <c r="E35" s="2"/>
      <c r="G35" s="13">
        <v>49.952531455879637</v>
      </c>
      <c r="H35" s="7" t="s">
        <v>57</v>
      </c>
    </row>
    <row r="36" spans="1:8" x14ac:dyDescent="0.2">
      <c r="A36" s="8"/>
      <c r="C36" s="9"/>
      <c r="E36" s="2"/>
      <c r="G36" s="14"/>
    </row>
    <row r="37" spans="1:8" x14ac:dyDescent="0.2">
      <c r="A37" s="8"/>
      <c r="C37" s="9" t="s">
        <v>29</v>
      </c>
      <c r="E37" s="2"/>
      <c r="G37" s="14"/>
      <c r="H37" s="16"/>
    </row>
    <row r="38" spans="1:8" x14ac:dyDescent="0.2">
      <c r="A38" s="8"/>
      <c r="C38" s="9"/>
      <c r="E38" s="2"/>
      <c r="G38" s="11"/>
    </row>
    <row r="39" spans="1:8" x14ac:dyDescent="0.2">
      <c r="A39" s="8">
        <v>17</v>
      </c>
      <c r="C39" s="7" t="s">
        <v>30</v>
      </c>
      <c r="E39" s="2" t="s">
        <v>56</v>
      </c>
      <c r="G39" s="11">
        <v>-270.93923382672551</v>
      </c>
      <c r="H39" s="7" t="s">
        <v>57</v>
      </c>
    </row>
    <row r="40" spans="1:8" x14ac:dyDescent="0.2">
      <c r="A40" s="8">
        <v>18</v>
      </c>
      <c r="C40" s="7" t="s">
        <v>31</v>
      </c>
      <c r="E40" s="2" t="s">
        <v>56</v>
      </c>
      <c r="G40" s="11">
        <v>-199.14033686264324</v>
      </c>
      <c r="H40" s="7" t="s">
        <v>57</v>
      </c>
    </row>
    <row r="41" spans="1:8" x14ac:dyDescent="0.2">
      <c r="A41" s="8">
        <v>19</v>
      </c>
      <c r="C41" s="7" t="s">
        <v>7</v>
      </c>
      <c r="E41" s="2"/>
      <c r="G41" s="13">
        <v>71.798896964082275</v>
      </c>
      <c r="H41" s="7" t="s">
        <v>57</v>
      </c>
    </row>
    <row r="42" spans="1:8" x14ac:dyDescent="0.2">
      <c r="A42" s="8"/>
      <c r="C42" s="9"/>
      <c r="E42" s="2"/>
      <c r="G42" s="11"/>
    </row>
    <row r="43" spans="1:8" ht="13.5" thickBot="1" x14ac:dyDescent="0.25">
      <c r="A43" s="8">
        <v>20</v>
      </c>
      <c r="C43" s="7" t="s">
        <v>6</v>
      </c>
      <c r="E43" s="2"/>
      <c r="G43" s="17">
        <v>3100.0446110264534</v>
      </c>
      <c r="H43" s="7" t="s">
        <v>57</v>
      </c>
    </row>
    <row r="44" spans="1:8" ht="13.5" thickTop="1" x14ac:dyDescent="0.2">
      <c r="A44" s="8"/>
      <c r="C44" s="9"/>
      <c r="E44" s="2"/>
      <c r="G44" s="11"/>
    </row>
    <row r="45" spans="1:8" x14ac:dyDescent="0.2">
      <c r="A45" s="8">
        <v>21</v>
      </c>
      <c r="C45" s="9" t="s">
        <v>5</v>
      </c>
      <c r="E45" s="2"/>
      <c r="G45" s="11"/>
    </row>
    <row r="46" spans="1:8" x14ac:dyDescent="0.2">
      <c r="A46" s="8"/>
      <c r="E46" s="2"/>
    </row>
    <row r="47" spans="1:8" x14ac:dyDescent="0.2">
      <c r="A47" s="8">
        <v>22</v>
      </c>
      <c r="C47" s="7" t="s">
        <v>32</v>
      </c>
      <c r="D47" s="9"/>
      <c r="E47" s="2" t="s">
        <v>54</v>
      </c>
      <c r="G47" s="11">
        <v>2666.91479110501</v>
      </c>
    </row>
    <row r="48" spans="1:8" x14ac:dyDescent="0.2">
      <c r="A48" s="8">
        <v>23</v>
      </c>
      <c r="C48" s="7" t="s">
        <v>4</v>
      </c>
      <c r="E48" s="2" t="s">
        <v>55</v>
      </c>
      <c r="G48" s="15">
        <v>162.19058609472123</v>
      </c>
      <c r="H48" s="7" t="s">
        <v>57</v>
      </c>
    </row>
    <row r="49" spans="1:8" x14ac:dyDescent="0.2">
      <c r="A49" s="8">
        <v>24</v>
      </c>
      <c r="C49" s="7" t="s">
        <v>3</v>
      </c>
      <c r="E49" s="2"/>
      <c r="G49" s="15" t="s">
        <v>37</v>
      </c>
    </row>
    <row r="50" spans="1:8" x14ac:dyDescent="0.2">
      <c r="A50" s="8"/>
      <c r="E50" s="2"/>
      <c r="G50" s="11"/>
    </row>
    <row r="51" spans="1:8" ht="13.5" thickBot="1" x14ac:dyDescent="0.25">
      <c r="A51" s="8">
        <v>25</v>
      </c>
      <c r="C51" s="7" t="s">
        <v>34</v>
      </c>
      <c r="E51" s="2"/>
      <c r="G51" s="17">
        <v>2829.1053771997281</v>
      </c>
      <c r="H51" s="7" t="s">
        <v>57</v>
      </c>
    </row>
    <row r="52" spans="1:8" ht="13.5" thickTop="1" x14ac:dyDescent="0.2">
      <c r="A52" s="8"/>
      <c r="E52" s="2"/>
      <c r="G52" s="14"/>
    </row>
    <row r="53" spans="1:8" ht="13.5" thickBot="1" x14ac:dyDescent="0.25">
      <c r="A53" s="8">
        <v>26</v>
      </c>
      <c r="C53" s="7" t="s">
        <v>33</v>
      </c>
      <c r="E53" s="2"/>
      <c r="G53" s="17">
        <v>-270.93923382672529</v>
      </c>
      <c r="H53" s="7" t="s">
        <v>57</v>
      </c>
    </row>
    <row r="54" spans="1:8" ht="13.5" thickTop="1" x14ac:dyDescent="0.2">
      <c r="A54" s="8"/>
      <c r="E54" s="8"/>
      <c r="G54" s="14"/>
    </row>
  </sheetData>
  <pageMargins left="0.7" right="0.7" top="0.75" bottom="0.75" header="0.3" footer="0.3"/>
  <pageSetup scale="81" orientation="portrait" r:id="rId1"/>
  <headerFooter>
    <oddHeader>&amp;R&amp;"Arial,Regular"&amp;10Updated: 2023-03-08
EB-2022-0200
Exhibit 6
Tab 1
Schedule 2
Attachment 2
Page 1 of 2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CCE7-7FBC-44A4-A5D8-000831D6904C}">
  <sheetPr>
    <pageSetUpPr fitToPage="1"/>
  </sheetPr>
  <dimension ref="A6:H25"/>
  <sheetViews>
    <sheetView view="pageLayout" zoomScaleNormal="100" workbookViewId="0">
      <selection activeCell="H27" sqref="H27"/>
    </sheetView>
  </sheetViews>
  <sheetFormatPr defaultColWidth="77.85546875" defaultRowHeight="12.75" x14ac:dyDescent="0.2"/>
  <cols>
    <col min="1" max="1" width="5.85546875" style="7" bestFit="1" customWidth="1"/>
    <col min="2" max="2" width="1.140625" style="7" customWidth="1"/>
    <col min="3" max="3" width="68.85546875" style="7" customWidth="1"/>
    <col min="4" max="4" width="1.140625" style="7" customWidth="1"/>
    <col min="5" max="5" width="15.85546875" style="7" customWidth="1"/>
    <col min="6" max="6" width="1.140625" style="7" customWidth="1"/>
    <col min="7" max="7" width="13.85546875" style="7" customWidth="1"/>
    <col min="8" max="8" width="5.7109375" style="7" customWidth="1"/>
    <col min="9" max="16384" width="77.85546875" style="7"/>
  </cols>
  <sheetData>
    <row r="6" spans="1:8" s="2" customFormat="1" x14ac:dyDescent="0.2">
      <c r="A6" s="32" t="s">
        <v>25</v>
      </c>
      <c r="B6" s="32"/>
      <c r="C6" s="32"/>
      <c r="D6" s="32"/>
      <c r="E6" s="32"/>
      <c r="F6" s="32"/>
      <c r="G6" s="32"/>
    </row>
    <row r="7" spans="1:8" s="2" customFormat="1" x14ac:dyDescent="0.2">
      <c r="A7" s="3"/>
      <c r="B7" s="3"/>
      <c r="C7" s="3"/>
      <c r="D7" s="3"/>
      <c r="E7" s="3"/>
    </row>
    <row r="8" spans="1:8" s="5" customFormat="1" ht="38.25" x14ac:dyDescent="0.2">
      <c r="A8" s="4" t="s">
        <v>44</v>
      </c>
      <c r="C8" s="6" t="s">
        <v>2</v>
      </c>
      <c r="E8" s="4" t="s">
        <v>35</v>
      </c>
      <c r="G8" s="4" t="s">
        <v>23</v>
      </c>
    </row>
    <row r="9" spans="1:8" x14ac:dyDescent="0.2">
      <c r="E9" s="8"/>
    </row>
    <row r="10" spans="1:8" x14ac:dyDescent="0.2">
      <c r="E10" s="18"/>
    </row>
    <row r="11" spans="1:8" x14ac:dyDescent="0.2">
      <c r="A11" s="19">
        <v>1</v>
      </c>
      <c r="C11" s="5" t="s">
        <v>38</v>
      </c>
      <c r="E11" s="1">
        <f>121.2-54</f>
        <v>67.2</v>
      </c>
      <c r="G11" s="20">
        <f t="shared" ref="G11:G18" si="0">E11/E$21</f>
        <v>-0.24804420741310457</v>
      </c>
      <c r="H11" s="7" t="s">
        <v>57</v>
      </c>
    </row>
    <row r="12" spans="1:8" x14ac:dyDescent="0.2">
      <c r="A12" s="8">
        <v>2</v>
      </c>
      <c r="C12" s="7" t="s">
        <v>42</v>
      </c>
      <c r="E12" s="1">
        <v>25.6</v>
      </c>
      <c r="G12" s="20">
        <f t="shared" si="0"/>
        <v>-9.4493031395468413E-2</v>
      </c>
      <c r="H12" s="7" t="s">
        <v>57</v>
      </c>
    </row>
    <row r="13" spans="1:8" x14ac:dyDescent="0.2">
      <c r="A13" s="8">
        <v>3</v>
      </c>
      <c r="C13" s="7" t="s">
        <v>43</v>
      </c>
      <c r="E13" s="21">
        <v>-42</v>
      </c>
      <c r="G13" s="20">
        <f t="shared" si="0"/>
        <v>0.15502762963319036</v>
      </c>
      <c r="H13" s="7" t="s">
        <v>57</v>
      </c>
    </row>
    <row r="14" spans="1:8" x14ac:dyDescent="0.2">
      <c r="A14" s="8"/>
      <c r="C14" s="7" t="s">
        <v>41</v>
      </c>
      <c r="E14" s="22">
        <f>SUM(E11+E12+E13)</f>
        <v>50.800000000000011</v>
      </c>
      <c r="G14" s="23">
        <f>SUM(G11:G13)</f>
        <v>-0.18750960917538265</v>
      </c>
      <c r="H14" s="7" t="s">
        <v>57</v>
      </c>
    </row>
    <row r="15" spans="1:8" x14ac:dyDescent="0.2">
      <c r="A15" s="8"/>
      <c r="E15" s="1"/>
      <c r="G15" s="20"/>
    </row>
    <row r="16" spans="1:8" x14ac:dyDescent="0.2">
      <c r="A16" s="8">
        <v>4</v>
      </c>
      <c r="C16" s="2" t="s">
        <v>39</v>
      </c>
      <c r="E16" s="18">
        <f>-68.7-64.34+5-6.6-0.4</f>
        <v>-135.04000000000002</v>
      </c>
      <c r="G16" s="20">
        <f t="shared" si="0"/>
        <v>0.4984507406110959</v>
      </c>
      <c r="H16" s="7" t="s">
        <v>57</v>
      </c>
    </row>
    <row r="17" spans="1:8" x14ac:dyDescent="0.2">
      <c r="A17" s="8">
        <v>5</v>
      </c>
      <c r="C17" s="24" t="s">
        <v>28</v>
      </c>
      <c r="E17" s="18">
        <f>-198.1+38.664-0.943449</f>
        <v>-160.37944899999997</v>
      </c>
      <c r="G17" s="20">
        <f t="shared" si="0"/>
        <v>0.59198204334159843</v>
      </c>
      <c r="H17" s="7" t="s">
        <v>57</v>
      </c>
    </row>
    <row r="18" spans="1:8" s="26" customFormat="1" x14ac:dyDescent="0.2">
      <c r="A18" s="25">
        <v>6</v>
      </c>
      <c r="C18" s="2" t="s">
        <v>24</v>
      </c>
      <c r="E18" s="21">
        <v>-26.3</v>
      </c>
      <c r="G18" s="27">
        <f t="shared" si="0"/>
        <v>9.7076825222688248E-2</v>
      </c>
      <c r="H18" s="7" t="s">
        <v>57</v>
      </c>
    </row>
    <row r="19" spans="1:8" s="26" customFormat="1" x14ac:dyDescent="0.2">
      <c r="A19" s="25"/>
      <c r="C19" s="24" t="s">
        <v>40</v>
      </c>
      <c r="E19" s="22">
        <f>SUM(E16:E18)</f>
        <v>-321.719449</v>
      </c>
      <c r="G19" s="23">
        <f>SUM(G16:G18)</f>
        <v>1.1875096091753827</v>
      </c>
      <c r="H19" s="7" t="s">
        <v>57</v>
      </c>
    </row>
    <row r="20" spans="1:8" s="26" customFormat="1" x14ac:dyDescent="0.2">
      <c r="A20" s="25"/>
      <c r="C20" s="24"/>
      <c r="E20" s="21"/>
      <c r="G20" s="28"/>
      <c r="H20" s="29"/>
    </row>
    <row r="21" spans="1:8" ht="13.5" thickBot="1" x14ac:dyDescent="0.25">
      <c r="A21" s="8">
        <v>7</v>
      </c>
      <c r="C21" s="2" t="s">
        <v>36</v>
      </c>
      <c r="E21" s="30">
        <f>E14+E19</f>
        <v>-270.91944899999999</v>
      </c>
      <c r="G21" s="31">
        <f>G14+G19</f>
        <v>1</v>
      </c>
      <c r="H21" s="7" t="s">
        <v>57</v>
      </c>
    </row>
    <row r="22" spans="1:8" ht="13.5" thickTop="1" x14ac:dyDescent="0.2">
      <c r="A22" s="8"/>
      <c r="E22" s="18"/>
    </row>
    <row r="25" spans="1:8" x14ac:dyDescent="0.2">
      <c r="C25" s="24"/>
    </row>
  </sheetData>
  <mergeCells count="1">
    <mergeCell ref="A6:G6"/>
  </mergeCells>
  <pageMargins left="0.7" right="0.7" top="0.75" bottom="0.75" header="0.3" footer="0.3"/>
  <pageSetup scale="79" orientation="portrait" r:id="rId1"/>
  <headerFooter>
    <oddHeader>&amp;R&amp;"Arial,Regular"&amp;10Updated: 2023-03-08
EB-2022-0200
Exhibit 6
Tab 1
Schedule 2
Attachment 2
Page 2 of 2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  <UserInfo>
        <DisplayName>i:0#.w|gtna\rwebb</DisplayName>
        <AccountId>25</AccountId>
        <AccountType/>
      </UserInfo>
    </Regulatory_x0020_Leads>
    <Final_x0020_Draft_x0020_Due xmlns="0e4c58a4-4156-4653-af30-d293e31e5ce5">2022-08-03T06:00:00+00:00</Final_x0020_Draft_x0020_Due>
    <Exhibit_x002f_Tab_x002f_Schedule xmlns="0e4c58a4-4156-4653-af30-d293e31e5ce5">06.01.02</Exhibit_x002f_Tab_x002f_Schedule>
    <_x0031_st_x0020_Draft_x0020_SL_x0020_Review_x0020_Complete xmlns="0e4c58a4-4156-4653-af30-d293e31e5ce5">2022-07-04T06:00:00+00:00</_x0031_st_x0020_Draft_x0020_SL_x0020_Review_x0020_Complete>
    <Binder xmlns="0e4c58a4-4156-4653-af30-d293e31e5ce5">6</Binder>
    <Attachment xmlns="0e4c58a4-4156-4653-af30-d293e31e5ce5">2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i:0#.w|gtna\rmgoodr</DisplayName>
        <AccountId>54</AccountId>
        <AccountType/>
      </UserInfo>
      <UserInfo>
        <DisplayName>i:0#.w|egd\hoc1</DisplayName>
        <AccountId>30</AccountId>
        <AccountType/>
      </UserInfo>
    </Witness>
    <Folder xmlns="0e4c58a4-4156-4653-af30-d293e31e5ce5">Updated Evidence</Folder>
    <_x0031_st_x0020_Draft_x0020_Evidence_x0020_Due xmlns="0e4c58a4-4156-4653-af30-d293e31e5ce5">2022-05-27T06:00:00+00:00</_x0031_st_x0020_Draft_x0020_Evidence_x0020_Due>
    <Cust_x0020_Eng xmlns="0e4c58a4-4156-4653-af30-d293e31e5ce5">No</Cust_x0020_Eng>
    <_x0031_st_x0020_draft_x0020_ready_x0020_for_x0020_Regulatory xmlns="0e4c58a4-4156-4653-af30-d293e31e5ce5">2022-05-30T06:00:00+00:00</_x0031_st_x0020_draft_x0020_ready_x0020_for_x0020_Regulatory>
    <Final_x0020_Draft_x0020_Reg_x002f_1st_x0020_Level_x0020_Review_x0020_Due_x0020_Date xmlns="0e4c58a4-4156-4653-af30-d293e31e5ce5">2022-08-22T06:00:00+00:00</Final_x0020_Draft_x0020_Reg_x002f_1st_x0020_Level_x0020_Review_x0020_Due_x0020_Date>
    <Legal_x0020_Handoff_x0020_Date xmlns="0e4c58a4-4156-4653-af30-d293e31e5ce5">2022-09-05T06:00:00+00:00</Legal_x0020_Handoff_x0020_Date>
    <Legal_x0020_Session_x0020_Date xmlns="0e4c58a4-4156-4653-af30-d293e31e5ce5">2022-09-13T06:00:00+00:00</Legal_x0020_Session_x0020_Date>
    <xewa xmlns="0e4c58a4-4156-4653-af30-d293e31e5ce5">2022-09-20T06:00:00+00:00</xewa>
    <TM_x0020_Sign_x0020_Off xmlns="0e4c58a4-4156-4653-af30-d293e31e5ce5">2022-10-13T06:00:00+00:00</TM_x0020_Sign_x0020_Off>
    <Reg_x002f_Formatting_x0020_Sign_x0020_Off xmlns="0e4c58a4-4156-4653-af30-d293e31e5ce5">2022-10-21T06:00:00+00:00</Reg_x002f_Formatting_x0020_Sign_x0020_Of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2A1C1A29-A37F-45E4-9E13-DBA9DF45C2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1D769-D52E-4DFA-8988-D2C3E58A825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56D3B2-7992-4642-9310-13E7F009FF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53C340E-6B39-496E-B39B-F4E9F2352CA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 1</vt:lpstr>
      <vt:lpstr>Sheet 2</vt:lpstr>
      <vt:lpstr>'Sheet 1'!Print_Area</vt:lpstr>
      <vt:lpstr>'Sheet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Emily Pavli</dc:creator>
  <cp:lastModifiedBy>Angela Monforton</cp:lastModifiedBy>
  <cp:lastPrinted>2022-10-17T17:26:29Z</cp:lastPrinted>
  <dcterms:created xsi:type="dcterms:W3CDTF">2022-06-22T14:16:11Z</dcterms:created>
  <dcterms:modified xsi:type="dcterms:W3CDTF">2023-02-06T20:03:19Z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2022-06-22T14:19:05Z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737c6e4c-c5ba-427b-a172-8106045d2285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</Properties>
</file>