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4RnI/Application and Evidence/"/>
    </mc:Choice>
  </mc:AlternateContent>
  <xr:revisionPtr revIDLastSave="0" documentId="13_ncr:1_{73E49076-7E56-45DE-A012-8F4BF4CE1A48}" xr6:coauthVersionLast="47" xr6:coauthVersionMax="47" xr10:uidLastSave="{00000000-0000-0000-0000-000000000000}"/>
  <bookViews>
    <workbookView xWindow="-120" yWindow="-120" windowWidth="29040" windowHeight="15840" xr2:uid="{2B7E0E06-FFFB-47A6-B68A-6E186BBD1150}"/>
  </bookViews>
  <sheets>
    <sheet name="Sheet1" sheetId="1" r:id="rId1"/>
  </sheets>
  <definedNames>
    <definedName name="_xlnm.Print_Area" localSheetId="0">Sheet1!$A$1:$T$192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2" i="1" l="1"/>
  <c r="K90" i="1"/>
  <c r="K75" i="1"/>
  <c r="K79" i="1"/>
  <c r="K29" i="1"/>
  <c r="K25" i="1"/>
  <c r="A121" i="1"/>
  <c r="A122" i="1" s="1"/>
  <c r="A123" i="1" s="1"/>
  <c r="A124" i="1" s="1"/>
  <c r="A125" i="1" s="1"/>
  <c r="A126" i="1" s="1"/>
  <c r="A127" i="1" s="1"/>
  <c r="A129" i="1" s="1"/>
  <c r="A130" i="1" s="1"/>
  <c r="A131" i="1" s="1"/>
  <c r="A132" i="1" s="1"/>
  <c r="A133" i="1" s="1"/>
  <c r="A134" i="1" s="1"/>
  <c r="A135" i="1" s="1"/>
  <c r="A136" i="1" s="1"/>
  <c r="A138" i="1" s="1"/>
  <c r="A139" i="1" s="1"/>
  <c r="A140" i="1" s="1"/>
  <c r="A141" i="1" s="1"/>
  <c r="A143" i="1" s="1"/>
  <c r="A144" i="1" s="1"/>
  <c r="A145" i="1" s="1"/>
  <c r="A146" i="1" s="1"/>
  <c r="A147" i="1" s="1"/>
  <c r="A148" i="1" s="1"/>
  <c r="A150" i="1" s="1"/>
  <c r="A152" i="1" s="1"/>
  <c r="A153" i="1" s="1"/>
  <c r="A154" i="1" s="1"/>
  <c r="A156" i="1" s="1"/>
  <c r="A157" i="1" s="1"/>
  <c r="A158" i="1" s="1"/>
  <c r="A159" i="1" s="1"/>
  <c r="A160" i="1" s="1"/>
  <c r="A161" i="1" s="1"/>
  <c r="A162" i="1" s="1"/>
  <c r="A164" i="1" s="1"/>
  <c r="A165" i="1" s="1"/>
  <c r="A167" i="1" s="1"/>
  <c r="A169" i="1" s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7" i="1" s="1"/>
  <c r="A29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8" i="1" s="1"/>
  <c r="A50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7" i="1" s="1"/>
  <c r="A79" i="1" s="1"/>
  <c r="A85" i="1" s="1"/>
  <c r="A86" i="1" s="1"/>
  <c r="A87" i="1" s="1"/>
  <c r="A88" i="1" s="1"/>
  <c r="A89" i="1" s="1"/>
  <c r="A90" i="1" s="1"/>
  <c r="A92" i="1" s="1"/>
  <c r="A94" i="1" s="1"/>
  <c r="A96" i="1" s="1"/>
  <c r="A100" i="1" s="1"/>
  <c r="A101" i="1" s="1"/>
  <c r="A102" i="1" s="1"/>
  <c r="A106" i="1" s="1"/>
  <c r="A107" i="1" s="1"/>
  <c r="A108" i="1" s="1"/>
  <c r="A181" i="1" l="1"/>
  <c r="A182" i="1" s="1"/>
  <c r="A183" i="1" s="1"/>
  <c r="A184" i="1"/>
  <c r="A185" i="1" s="1"/>
  <c r="A186" i="1" s="1"/>
  <c r="A187" i="1" s="1"/>
  <c r="A189" i="1" s="1"/>
  <c r="A192" i="1" s="1"/>
  <c r="G189" i="1" l="1"/>
  <c r="G77" i="1" l="1"/>
  <c r="G90" i="1"/>
  <c r="K41" i="1" l="1"/>
  <c r="K33" i="1" l="1"/>
  <c r="S46" i="1" l="1"/>
  <c r="K45" i="1" l="1"/>
  <c r="K185" i="1" l="1"/>
  <c r="K182" i="1"/>
  <c r="K184" i="1"/>
  <c r="K186" i="1"/>
  <c r="K181" i="1" l="1"/>
  <c r="K145" i="1" l="1"/>
  <c r="K88" i="1" l="1"/>
  <c r="K44" i="1" l="1"/>
  <c r="K40" i="1" l="1"/>
  <c r="K42" i="1"/>
  <c r="K43" i="1"/>
  <c r="K23" i="1" l="1"/>
  <c r="K21" i="1" l="1"/>
  <c r="K73" i="1"/>
  <c r="K19" i="1"/>
  <c r="K20" i="1"/>
  <c r="K69" i="1" l="1"/>
  <c r="K71" i="1"/>
  <c r="K70" i="1"/>
  <c r="O73" i="1"/>
  <c r="P73" i="1"/>
  <c r="Q73" i="1"/>
  <c r="S73" i="1"/>
  <c r="K22" i="1"/>
  <c r="K72" i="1" l="1"/>
  <c r="P71" i="1"/>
  <c r="S71" i="1"/>
  <c r="O71" i="1"/>
  <c r="Q71" i="1"/>
  <c r="S72" i="1" l="1"/>
  <c r="P72" i="1"/>
  <c r="Q72" i="1"/>
  <c r="O72" i="1"/>
  <c r="K24" i="1" l="1"/>
  <c r="K74" i="1" l="1"/>
  <c r="Q74" i="1" l="1"/>
  <c r="S74" i="1"/>
  <c r="O74" i="1"/>
  <c r="P74" i="1"/>
  <c r="K38" i="1" l="1"/>
  <c r="K34" i="1" l="1"/>
  <c r="K13" i="1"/>
  <c r="K17" i="1"/>
  <c r="K16" i="1"/>
  <c r="K63" i="1" l="1"/>
  <c r="K67" i="1"/>
  <c r="O67" i="1" l="1"/>
  <c r="Q67" i="1"/>
  <c r="S67" i="1"/>
  <c r="P67" i="1"/>
  <c r="S66" i="1"/>
  <c r="K37" i="1" l="1"/>
  <c r="K66" i="1" l="1"/>
  <c r="O66" i="1" l="1"/>
  <c r="Q66" i="1"/>
  <c r="P66" i="1"/>
  <c r="K122" i="1" l="1"/>
  <c r="K127" i="1" l="1"/>
  <c r="K15" i="1" l="1"/>
  <c r="E25" i="1"/>
  <c r="K36" i="1" l="1"/>
  <c r="E46" i="1"/>
  <c r="S65" i="1"/>
  <c r="K65" i="1" l="1"/>
  <c r="E75" i="1"/>
  <c r="Q65" i="1"/>
  <c r="O65" i="1"/>
  <c r="P65" i="1"/>
  <c r="K101" i="1" l="1"/>
  <c r="K100" i="1" l="1"/>
  <c r="K124" i="1" l="1"/>
  <c r="K125" i="1" l="1"/>
  <c r="K18" i="1" l="1"/>
  <c r="K14" i="1"/>
  <c r="G25" i="1" l="1"/>
  <c r="G29" i="1" s="1"/>
  <c r="K12" i="1"/>
  <c r="K35" i="1"/>
  <c r="K39" i="1"/>
  <c r="K64" i="1"/>
  <c r="K46" i="1" l="1"/>
  <c r="G46" i="1"/>
  <c r="G50" i="1" s="1"/>
  <c r="K62" i="1"/>
  <c r="S64" i="1"/>
  <c r="S68" i="1"/>
  <c r="P68" i="1"/>
  <c r="K68" i="1"/>
  <c r="Q64" i="1" l="1"/>
  <c r="Q68" i="1"/>
  <c r="O68" i="1"/>
  <c r="S62" i="1"/>
  <c r="P62" i="1"/>
  <c r="G75" i="1"/>
  <c r="G79" i="1" s="1"/>
  <c r="G92" i="1" s="1"/>
  <c r="G96" i="1" s="1"/>
  <c r="O62" i="1"/>
  <c r="O64" i="1"/>
  <c r="Q62" i="1"/>
  <c r="P64" i="1"/>
  <c r="P69" i="1" l="1"/>
  <c r="P63" i="1"/>
  <c r="P46" i="1"/>
  <c r="O69" i="1"/>
  <c r="S69" i="1"/>
  <c r="P70" i="1" l="1"/>
  <c r="P75" i="1" s="1"/>
  <c r="Q69" i="1"/>
  <c r="O63" i="1"/>
  <c r="S63" i="1"/>
  <c r="P25" i="1"/>
  <c r="Q63" i="1"/>
  <c r="O46" i="1"/>
  <c r="S70" i="1"/>
  <c r="Q25" i="1"/>
  <c r="Q46" i="1"/>
  <c r="O70" i="1" l="1"/>
  <c r="O75" i="1" s="1"/>
  <c r="S25" i="1"/>
  <c r="S75" i="1"/>
  <c r="Q70" i="1"/>
  <c r="Q75" i="1" s="1"/>
  <c r="O25" i="1"/>
  <c r="K139" i="1" l="1"/>
  <c r="K157" i="1"/>
  <c r="K141" i="1"/>
  <c r="K147" i="1"/>
  <c r="K160" i="1"/>
  <c r="K136" i="1"/>
  <c r="K144" i="1" l="1"/>
  <c r="K161" i="1"/>
  <c r="K158" i="1"/>
  <c r="K140" i="1"/>
  <c r="K159" i="1"/>
  <c r="K148" i="1"/>
  <c r="K146" i="1"/>
  <c r="K132" i="1"/>
  <c r="K156" i="1"/>
  <c r="K138" i="1"/>
  <c r="K152" i="1"/>
  <c r="K131" i="1" l="1"/>
  <c r="K134" i="1"/>
  <c r="K135" i="1"/>
  <c r="K133" i="1"/>
  <c r="K143" i="1"/>
  <c r="K130" i="1" l="1"/>
  <c r="G167" i="1" l="1"/>
  <c r="G169" i="1" s="1"/>
  <c r="G192" i="1" s="1"/>
  <c r="K129" i="1"/>
  <c r="K162" i="1" l="1"/>
  <c r="K150" i="1" l="1"/>
  <c r="K187" i="1" l="1"/>
  <c r="K183" i="1" l="1"/>
  <c r="K189" i="1" s="1"/>
  <c r="E189" i="1"/>
  <c r="S189" i="1" l="1"/>
  <c r="O189" i="1"/>
  <c r="Q189" i="1"/>
  <c r="P189" i="1"/>
  <c r="K154" i="1" l="1"/>
  <c r="K153" i="1"/>
  <c r="K121" i="1" l="1"/>
  <c r="K123" i="1" l="1"/>
  <c r="O29" i="1" l="1"/>
  <c r="P29" i="1"/>
  <c r="Q29" i="1"/>
  <c r="E29" i="1"/>
  <c r="E77" i="1"/>
  <c r="O50" i="1"/>
  <c r="Q50" i="1"/>
  <c r="S50" i="1"/>
  <c r="K85" i="1"/>
  <c r="K86" i="1"/>
  <c r="K87" i="1"/>
  <c r="K89" i="1"/>
  <c r="O102" i="1"/>
  <c r="P102" i="1"/>
  <c r="Q102" i="1"/>
  <c r="S102" i="1"/>
  <c r="O108" i="1"/>
  <c r="P108" i="1"/>
  <c r="Q108" i="1"/>
  <c r="S108" i="1"/>
  <c r="K108" i="1"/>
  <c r="K164" i="1"/>
  <c r="K165" i="1"/>
  <c r="O167" i="1" l="1"/>
  <c r="O77" i="1"/>
  <c r="O79" i="1" s="1"/>
  <c r="K167" i="1"/>
  <c r="E90" i="1"/>
  <c r="S167" i="1"/>
  <c r="Q167" i="1"/>
  <c r="P167" i="1"/>
  <c r="P77" i="1"/>
  <c r="P79" i="1" s="1"/>
  <c r="P90" i="1"/>
  <c r="S90" i="1"/>
  <c r="S77" i="1"/>
  <c r="S79" i="1" s="1"/>
  <c r="O90" i="1"/>
  <c r="Q77" i="1"/>
  <c r="Q79" i="1" s="1"/>
  <c r="K50" i="1"/>
  <c r="Q90" i="1"/>
  <c r="K77" i="1"/>
  <c r="E79" i="1"/>
  <c r="E167" i="1"/>
  <c r="P50" i="1"/>
  <c r="S29" i="1"/>
  <c r="E50" i="1"/>
  <c r="P92" i="1" l="1"/>
  <c r="P96" i="1" s="1"/>
  <c r="P169" i="1"/>
  <c r="P192" i="1" s="1"/>
  <c r="O92" i="1"/>
  <c r="O96" i="1" s="1"/>
  <c r="O169" i="1" s="1"/>
  <c r="O192" i="1" s="1"/>
  <c r="E92" i="1"/>
  <c r="E96" i="1" s="1"/>
  <c r="Q92" i="1"/>
  <c r="Q96" i="1" s="1"/>
  <c r="Q169" i="1" s="1"/>
  <c r="Q192" i="1" s="1"/>
  <c r="S92" i="1"/>
  <c r="S96" i="1" s="1"/>
  <c r="S169" i="1" s="1"/>
  <c r="S192" i="1" s="1"/>
  <c r="K92" i="1"/>
  <c r="K96" i="1" s="1"/>
  <c r="K169" i="1" s="1"/>
  <c r="K102" i="1" l="1"/>
  <c r="E169" i="1"/>
  <c r="E192" i="1" s="1"/>
</calcChain>
</file>

<file path=xl/sharedStrings.xml><?xml version="1.0" encoding="utf-8"?>
<sst xmlns="http://schemas.openxmlformats.org/spreadsheetml/2006/main" count="344" uniqueCount="149">
  <si>
    <t>Other Income</t>
  </si>
  <si>
    <t>Customer Accounting Charge</t>
  </si>
  <si>
    <t>Late Payment Penalties</t>
  </si>
  <si>
    <t>Gas Supply Optimization</t>
  </si>
  <si>
    <t>DCB/ABC Fee</t>
  </si>
  <si>
    <t>Direct Purchase Administration</t>
  </si>
  <si>
    <t>Other Revenue</t>
  </si>
  <si>
    <t>Administrative &amp; General</t>
  </si>
  <si>
    <t xml:space="preserve">Employee Benefits </t>
  </si>
  <si>
    <t>Administrative &amp; General Expense</t>
  </si>
  <si>
    <t>Uncollectible Accounts</t>
  </si>
  <si>
    <t>Credit &amp; Collection</t>
  </si>
  <si>
    <t>Large Volume Customer Care</t>
  </si>
  <si>
    <t>Customer Billing, Accounting and Bill Delivery</t>
  </si>
  <si>
    <t>Meter Reading</t>
  </si>
  <si>
    <t>Customer Contracts &amp; Orders</t>
  </si>
  <si>
    <t>Supervision</t>
  </si>
  <si>
    <t>Distribution Customer Accounting</t>
  </si>
  <si>
    <t>Demand Side Management - Administration</t>
  </si>
  <si>
    <t>Demand Side Management - Program</t>
  </si>
  <si>
    <t>Sales Promotion &amp; Supervision</t>
  </si>
  <si>
    <t>Sales Promotion &amp; Merchandise</t>
  </si>
  <si>
    <t>System Operation &amp; Engineering</t>
  </si>
  <si>
    <t>General Operating &amp; Engineering</t>
  </si>
  <si>
    <t>Other Distribution</t>
  </si>
  <si>
    <t>Measuring &amp; Regulating</t>
  </si>
  <si>
    <t>Mains &amp; Services</t>
  </si>
  <si>
    <t>Service &amp; Equipment on Customer Premise</t>
  </si>
  <si>
    <t>Meter &amp; Regulator</t>
  </si>
  <si>
    <t xml:space="preserve">     Supervision</t>
  </si>
  <si>
    <t>Distribution</t>
  </si>
  <si>
    <t>Compressor</t>
  </si>
  <si>
    <t>Lines</t>
  </si>
  <si>
    <t xml:space="preserve">    Supervision</t>
  </si>
  <si>
    <t>Transmission</t>
  </si>
  <si>
    <t>Other Storage</t>
  </si>
  <si>
    <t>Rents</t>
  </si>
  <si>
    <t>Dehydration</t>
  </si>
  <si>
    <t xml:space="preserve">Storage Wells &amp; Lines </t>
  </si>
  <si>
    <t>Local Storage</t>
  </si>
  <si>
    <t>Storage</t>
  </si>
  <si>
    <t>Other Transportation</t>
  </si>
  <si>
    <t>Parkway Delivery Commitment Incentive</t>
  </si>
  <si>
    <t>Market Based Storage</t>
  </si>
  <si>
    <t>Company Use Gas</t>
  </si>
  <si>
    <t>Unaccounted For Gas</t>
  </si>
  <si>
    <t>Compressor Fuel</t>
  </si>
  <si>
    <t>Gas Supply Commodity</t>
  </si>
  <si>
    <t>Total</t>
  </si>
  <si>
    <t>Commodity</t>
  </si>
  <si>
    <t>Space</t>
  </si>
  <si>
    <t>Deliverability</t>
  </si>
  <si>
    <t>Total Taxes</t>
  </si>
  <si>
    <t>Property Taxes</t>
  </si>
  <si>
    <t>Income Taxes</t>
  </si>
  <si>
    <t>Income &amp; Property Taxes</t>
  </si>
  <si>
    <t>Total Depreciation Expense</t>
  </si>
  <si>
    <t>General Plant</t>
  </si>
  <si>
    <t>Storage, Transmission, and Distribution</t>
  </si>
  <si>
    <t>Depreciation Expense</t>
  </si>
  <si>
    <t>Percent Return on Rate Base</t>
  </si>
  <si>
    <t>Customer Security Deposits</t>
  </si>
  <si>
    <t>Materials and Supplies</t>
  </si>
  <si>
    <t>Working Capital</t>
  </si>
  <si>
    <t>Linepack</t>
  </si>
  <si>
    <t>Customer Stations</t>
  </si>
  <si>
    <t>Meters &amp; Regulators</t>
  </si>
  <si>
    <t>Services</t>
  </si>
  <si>
    <t>Base Pressure Gas</t>
  </si>
  <si>
    <t>Wells and Lines</t>
  </si>
  <si>
    <t>Gas Holders Storage and Equipment</t>
  </si>
  <si>
    <t>Compressor Equipment</t>
  </si>
  <si>
    <t>Mains</t>
  </si>
  <si>
    <t>Structures &amp; Improvements</t>
  </si>
  <si>
    <t>Land Rights</t>
  </si>
  <si>
    <t>Land</t>
  </si>
  <si>
    <t>Net Plant</t>
  </si>
  <si>
    <t xml:space="preserve">Gross Plant </t>
  </si>
  <si>
    <t>Contingency</t>
  </si>
  <si>
    <t>Factor</t>
  </si>
  <si>
    <t>Classified</t>
  </si>
  <si>
    <t>Assignment</t>
  </si>
  <si>
    <t>Requirement</t>
  </si>
  <si>
    <t>No.</t>
  </si>
  <si>
    <t>Operational</t>
  </si>
  <si>
    <t>Classification</t>
  </si>
  <si>
    <t>to be</t>
  </si>
  <si>
    <t>Direct</t>
  </si>
  <si>
    <t>Revenue</t>
  </si>
  <si>
    <t>Line</t>
  </si>
  <si>
    <t>Storage Demand</t>
  </si>
  <si>
    <t>Balance</t>
  </si>
  <si>
    <t>(a)</t>
  </si>
  <si>
    <t>(b)</t>
  </si>
  <si>
    <t>(c)</t>
  </si>
  <si>
    <t>(d) = (a-b)</t>
  </si>
  <si>
    <t>(e)</t>
  </si>
  <si>
    <t>(f)</t>
  </si>
  <si>
    <t>(g)</t>
  </si>
  <si>
    <t>(h)</t>
  </si>
  <si>
    <t>(i)</t>
  </si>
  <si>
    <t xml:space="preserve">Land </t>
  </si>
  <si>
    <t>Accumulated Depreciation</t>
  </si>
  <si>
    <t>DCB Receivable/(Payable)</t>
  </si>
  <si>
    <t>Gas in Storage</t>
  </si>
  <si>
    <t>Working Cash Allowance</t>
  </si>
  <si>
    <t>Cost of Gas</t>
  </si>
  <si>
    <t>Particulars ($000s)</t>
  </si>
  <si>
    <t>2024 Cost Allocation Study - Current Rate Classes</t>
  </si>
  <si>
    <t>Subtotal (sum lines 1 to 13)</t>
  </si>
  <si>
    <t>Total Gross Plant (lines 14+15)</t>
  </si>
  <si>
    <t>Subtotal (sum line 17 to 29)</t>
  </si>
  <si>
    <t>Total Accumulated Depreciation (lines 30+31)</t>
  </si>
  <si>
    <t>Subtotal (sum lines 33 to 45)</t>
  </si>
  <si>
    <t>Total Net Plant (lines 46+47)</t>
  </si>
  <si>
    <t>Subtotal (sum lines 49 to 53)</t>
  </si>
  <si>
    <t>Total Rate Base (lines 48+54)</t>
  </si>
  <si>
    <t>Return on Rate Base (line 55 x line 56)</t>
  </si>
  <si>
    <t>Operating &amp; Maintenance (O&amp;M) Expenses</t>
  </si>
  <si>
    <t>Total Revenue Requirement</t>
  </si>
  <si>
    <t>Storage Classification</t>
  </si>
  <si>
    <t>Other Revenue Surcharges</t>
  </si>
  <si>
    <t>LNG_LAND</t>
  </si>
  <si>
    <t>LNG_STRUCTURES</t>
  </si>
  <si>
    <t>LNG_EQUIPMENT</t>
  </si>
  <si>
    <t>DELIVERABILITY</t>
  </si>
  <si>
    <t>DEL_SPACE_OPCON</t>
  </si>
  <si>
    <t>SPACE_OPCON</t>
  </si>
  <si>
    <t>STOR_GENPLANT</t>
  </si>
  <si>
    <t>LNG_STRUCTURES_AD</t>
  </si>
  <si>
    <t>LNG_EQUIPMENT_AD</t>
  </si>
  <si>
    <t>STOR_NETPLANT</t>
  </si>
  <si>
    <t>GASINSTORAGE</t>
  </si>
  <si>
    <t>STOR_DEPEXP</t>
  </si>
  <si>
    <t>STOR_RATEBASE</t>
  </si>
  <si>
    <t>STOR_PROPTAX</t>
  </si>
  <si>
    <t>MKTSTORFUEL</t>
  </si>
  <si>
    <t>LNG_O&amp;M</t>
  </si>
  <si>
    <t>STOR_COMM</t>
  </si>
  <si>
    <t>MKTSTOR_DEMAND</t>
  </si>
  <si>
    <t>STOR_SUPER</t>
  </si>
  <si>
    <t>STOR_LABOUR</t>
  </si>
  <si>
    <t>STOR_O&amp;M</t>
  </si>
  <si>
    <t>Storage Classification (Continued)</t>
  </si>
  <si>
    <t>Total Other Revenue (sum lines 104 to 110)</t>
  </si>
  <si>
    <t xml:space="preserve">   Less Other Revenue (line 103 - line 111)</t>
  </si>
  <si>
    <t>Total Revenue Requirement  (lines 57+60+63+102)</t>
  </si>
  <si>
    <t>Total O&amp;M Expenses (sum lines 64 to 101)</t>
  </si>
  <si>
    <t>/u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</si>
</sst>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/>
    <xf numFmtId="0" fontId="3" fillId="0" borderId="0" xfId="0" applyFont="1" applyFill="1"/>
    <xf numFmtId="0" fontId="4" fillId="0" borderId="0" xfId="0" applyFont="1" applyFill="1"/>
    <xf numFmtId="164" fontId="2" fillId="0" borderId="0" xfId="1" applyNumberFormat="1" applyFont="1" applyFill="1"/>
    <xf numFmtId="164" fontId="2" fillId="0" borderId="3" xfId="0" applyNumberFormat="1" applyFont="1" applyFill="1" applyBorder="1"/>
    <xf numFmtId="164" fontId="2" fillId="0" borderId="3" xfId="1" applyNumberFormat="1" applyFont="1" applyFill="1" applyBorder="1"/>
    <xf numFmtId="43" fontId="2" fillId="0" borderId="0" xfId="1" applyFont="1" applyFill="1" applyBorder="1"/>
    <xf numFmtId="164" fontId="2" fillId="0" borderId="0" xfId="1" applyNumberFormat="1" applyFont="1" applyFill="1" applyBorder="1"/>
    <xf numFmtId="43" fontId="2" fillId="0" borderId="0" xfId="0" applyNumberFormat="1" applyFont="1" applyFill="1"/>
    <xf numFmtId="43" fontId="2" fillId="0" borderId="3" xfId="1" applyFont="1" applyFill="1" applyBorder="1"/>
    <xf numFmtId="164" fontId="2" fillId="0" borderId="1" xfId="0" applyNumberFormat="1" applyFont="1" applyFill="1" applyBorder="1"/>
    <xf numFmtId="0" fontId="3" fillId="0" borderId="0" xfId="0" applyFont="1" applyFill="1" applyAlignment="1"/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165" fontId="2" fillId="0" borderId="0" xfId="0" applyNumberFormat="1" applyFont="1" applyFill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2" fillId="0" borderId="2" xfId="0" applyFont="1" applyFill="1" applyBorder="1"/>
    <xf numFmtId="165" fontId="2" fillId="0" borderId="0" xfId="2" applyNumberFormat="1" applyFont="1" applyFill="1"/>
    <xf numFmtId="0" fontId="5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indent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1FF8E-1F55-4A0D-BBC7-01150DCD47FA}">
  <dimension ref="A1:T194"/>
  <sheetViews>
    <sheetView tabSelected="1" view="pageLayout" zoomScaleNormal="90" zoomScaleSheetLayoutView="90" workbookViewId="0">
      <selection sqref="A1:XFD1048576"/>
    </sheetView>
  </sheetViews>
  <sheetFormatPr defaultColWidth="6.42578125" defaultRowHeight="12.75" x14ac:dyDescent="0.2"/>
  <cols>
    <col min="1" max="1" width="5" style="1" customWidth="1"/>
    <col min="2" max="2" width="0.85546875" style="2" customWidth="1"/>
    <col min="3" max="3" width="41.28515625" style="2" customWidth="1"/>
    <col min="4" max="4" width="0.85546875" style="2" customWidth="1"/>
    <col min="5" max="5" width="11.42578125" style="2" bestFit="1" customWidth="1"/>
    <col min="6" max="6" width="0.85546875" style="2" customWidth="1"/>
    <col min="7" max="7" width="10.85546875" style="2" bestFit="1" customWidth="1"/>
    <col min="8" max="8" width="0.85546875" style="2" customWidth="1"/>
    <col min="9" max="9" width="22" style="2" bestFit="1" customWidth="1"/>
    <col min="10" max="10" width="0.85546875" style="2" customWidth="1"/>
    <col min="11" max="11" width="10.28515625" style="2" bestFit="1" customWidth="1"/>
    <col min="12" max="12" width="0.85546875" style="2" customWidth="1"/>
    <col min="13" max="13" width="20" style="2" bestFit="1" customWidth="1"/>
    <col min="14" max="14" width="0.85546875" style="2" customWidth="1"/>
    <col min="15" max="15" width="12" style="2" bestFit="1" customWidth="1"/>
    <col min="16" max="16" width="9.5703125" style="2" bestFit="1" customWidth="1"/>
    <col min="17" max="17" width="13.5703125" style="2" customWidth="1"/>
    <col min="18" max="18" width="0.85546875" style="2" customWidth="1"/>
    <col min="19" max="19" width="11.140625" style="2" bestFit="1" customWidth="1"/>
    <col min="20" max="20" width="6.42578125" style="1"/>
    <col min="21" max="16384" width="6.42578125" style="2"/>
  </cols>
  <sheetData>
    <row r="1" spans="1:19" ht="15" customHeight="1" x14ac:dyDescent="0.2">
      <c r="A1" s="14"/>
      <c r="B1" s="14"/>
      <c r="C1" s="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spans="1:19" ht="15" customHeight="1" x14ac:dyDescent="0.2">
      <c r="A2" s="21" t="s">
        <v>108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</row>
    <row r="3" spans="1:19" ht="15" customHeight="1" x14ac:dyDescent="0.2">
      <c r="A3" s="21" t="s">
        <v>120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</row>
    <row r="5" spans="1:19" x14ac:dyDescent="0.2">
      <c r="G5" s="1" t="s">
        <v>48</v>
      </c>
      <c r="I5" s="1" t="s">
        <v>87</v>
      </c>
      <c r="K5" s="1" t="s">
        <v>91</v>
      </c>
      <c r="M5" s="1" t="s">
        <v>40</v>
      </c>
      <c r="O5" s="20" t="s">
        <v>90</v>
      </c>
      <c r="P5" s="20"/>
      <c r="Q5" s="20"/>
      <c r="R5" s="1"/>
    </row>
    <row r="6" spans="1:19" x14ac:dyDescent="0.2">
      <c r="A6" s="1" t="s">
        <v>89</v>
      </c>
      <c r="E6" s="1" t="s">
        <v>88</v>
      </c>
      <c r="G6" s="1" t="s">
        <v>87</v>
      </c>
      <c r="I6" s="1" t="s">
        <v>81</v>
      </c>
      <c r="K6" s="1" t="s">
        <v>86</v>
      </c>
      <c r="M6" s="1" t="s">
        <v>85</v>
      </c>
      <c r="O6" s="1"/>
      <c r="P6" s="1"/>
      <c r="Q6" s="1" t="s">
        <v>84</v>
      </c>
      <c r="R6" s="1"/>
      <c r="S6" s="1" t="s">
        <v>40</v>
      </c>
    </row>
    <row r="7" spans="1:19" x14ac:dyDescent="0.2">
      <c r="A7" s="19" t="s">
        <v>83</v>
      </c>
      <c r="C7" s="23" t="s">
        <v>107</v>
      </c>
      <c r="E7" s="19" t="s">
        <v>82</v>
      </c>
      <c r="G7" s="19" t="s">
        <v>81</v>
      </c>
      <c r="I7" s="19" t="s">
        <v>79</v>
      </c>
      <c r="K7" s="19" t="s">
        <v>80</v>
      </c>
      <c r="M7" s="19" t="s">
        <v>79</v>
      </c>
      <c r="N7" s="1"/>
      <c r="O7" s="19" t="s">
        <v>51</v>
      </c>
      <c r="P7" s="19" t="s">
        <v>50</v>
      </c>
      <c r="Q7" s="19" t="s">
        <v>78</v>
      </c>
      <c r="R7" s="1"/>
      <c r="S7" s="19" t="s">
        <v>49</v>
      </c>
    </row>
    <row r="8" spans="1:19" x14ac:dyDescent="0.2">
      <c r="E8" s="1" t="s">
        <v>92</v>
      </c>
      <c r="G8" s="1" t="s">
        <v>93</v>
      </c>
      <c r="I8" s="1" t="s">
        <v>94</v>
      </c>
      <c r="K8" s="1" t="s">
        <v>95</v>
      </c>
      <c r="M8" s="1" t="s">
        <v>96</v>
      </c>
      <c r="N8" s="1"/>
      <c r="O8" s="1" t="s">
        <v>97</v>
      </c>
      <c r="P8" s="1" t="s">
        <v>98</v>
      </c>
      <c r="Q8" s="1" t="s">
        <v>99</v>
      </c>
      <c r="R8" s="1"/>
      <c r="S8" s="1" t="s">
        <v>100</v>
      </c>
    </row>
    <row r="10" spans="1:19" x14ac:dyDescent="0.2">
      <c r="C10" s="4" t="s">
        <v>77</v>
      </c>
      <c r="D10" s="5"/>
      <c r="E10" s="5"/>
    </row>
    <row r="12" spans="1:19" x14ac:dyDescent="0.2">
      <c r="A12" s="1">
        <v>1</v>
      </c>
      <c r="C12" s="2" t="s">
        <v>101</v>
      </c>
      <c r="E12" s="3">
        <v>12712.975753678993</v>
      </c>
      <c r="G12" s="3">
        <v>7.3027000000000006</v>
      </c>
      <c r="I12" s="1" t="s">
        <v>122</v>
      </c>
      <c r="J12" s="1"/>
      <c r="K12" s="3">
        <f t="shared" ref="K12:K24" si="0">E12-G12</f>
        <v>12705.673053678993</v>
      </c>
      <c r="M12" s="1" t="s">
        <v>125</v>
      </c>
      <c r="N12" s="1"/>
      <c r="O12" s="6">
        <v>12712.975753678993</v>
      </c>
      <c r="P12" s="6">
        <v>0</v>
      </c>
      <c r="Q12" s="6">
        <v>0</v>
      </c>
      <c r="R12" s="6"/>
      <c r="S12" s="6">
        <v>0</v>
      </c>
    </row>
    <row r="13" spans="1:19" x14ac:dyDescent="0.2">
      <c r="A13" s="1">
        <f>A12+1</f>
        <v>2</v>
      </c>
      <c r="C13" s="2" t="s">
        <v>74</v>
      </c>
      <c r="E13" s="3">
        <v>76519.049630000023</v>
      </c>
      <c r="G13" s="3">
        <v>0</v>
      </c>
      <c r="I13" s="1"/>
      <c r="J13" s="1"/>
      <c r="K13" s="3">
        <f t="shared" si="0"/>
        <v>76519.049630000023</v>
      </c>
      <c r="M13" s="1" t="s">
        <v>126</v>
      </c>
      <c r="N13" s="1"/>
      <c r="O13" s="6">
        <v>38259.524815000012</v>
      </c>
      <c r="P13" s="6">
        <v>35265.804771383649</v>
      </c>
      <c r="Q13" s="6">
        <v>2993.7200436163639</v>
      </c>
      <c r="R13" s="6"/>
      <c r="S13" s="6">
        <v>0</v>
      </c>
    </row>
    <row r="14" spans="1:19" x14ac:dyDescent="0.2">
      <c r="A14" s="1">
        <f t="shared" ref="A14:A25" si="1">A13+1</f>
        <v>3</v>
      </c>
      <c r="C14" s="2" t="s">
        <v>73</v>
      </c>
      <c r="E14" s="3">
        <v>83033.542008632023</v>
      </c>
      <c r="G14" s="3">
        <v>8437.2249179863848</v>
      </c>
      <c r="I14" s="1" t="s">
        <v>123</v>
      </c>
      <c r="J14" s="1"/>
      <c r="K14" s="3">
        <f t="shared" si="0"/>
        <v>74596.317090645636</v>
      </c>
      <c r="M14" s="1" t="s">
        <v>125</v>
      </c>
      <c r="N14" s="1"/>
      <c r="O14" s="6">
        <v>83033.542008632023</v>
      </c>
      <c r="P14" s="6">
        <v>0</v>
      </c>
      <c r="Q14" s="6">
        <v>0</v>
      </c>
      <c r="R14" s="6"/>
      <c r="S14" s="6">
        <v>0</v>
      </c>
    </row>
    <row r="15" spans="1:19" x14ac:dyDescent="0.2">
      <c r="A15" s="1">
        <f t="shared" si="1"/>
        <v>4</v>
      </c>
      <c r="C15" s="2" t="s">
        <v>25</v>
      </c>
      <c r="E15" s="3">
        <v>37640.926755705739</v>
      </c>
      <c r="G15" s="3">
        <v>0</v>
      </c>
      <c r="I15" s="1"/>
      <c r="J15" s="1"/>
      <c r="K15" s="3">
        <f t="shared" si="0"/>
        <v>37640.926755705739</v>
      </c>
      <c r="M15" s="1" t="s">
        <v>125</v>
      </c>
      <c r="N15" s="1"/>
      <c r="O15" s="6">
        <v>37640.926755705739</v>
      </c>
      <c r="P15" s="6">
        <v>0</v>
      </c>
      <c r="Q15" s="6">
        <v>0</v>
      </c>
      <c r="R15" s="6"/>
      <c r="S15" s="6">
        <v>0</v>
      </c>
    </row>
    <row r="16" spans="1:19" x14ac:dyDescent="0.2">
      <c r="A16" s="1">
        <f t="shared" si="1"/>
        <v>5</v>
      </c>
      <c r="C16" s="2" t="s">
        <v>72</v>
      </c>
      <c r="E16" s="3">
        <v>0</v>
      </c>
      <c r="G16" s="3">
        <v>0</v>
      </c>
      <c r="I16" s="1"/>
      <c r="J16" s="1"/>
      <c r="K16" s="3">
        <f t="shared" si="0"/>
        <v>0</v>
      </c>
      <c r="M16" s="1"/>
      <c r="N16" s="1"/>
      <c r="O16" s="6">
        <v>0</v>
      </c>
      <c r="P16" s="6">
        <v>0</v>
      </c>
      <c r="Q16" s="6">
        <v>0</v>
      </c>
      <c r="R16" s="6"/>
      <c r="S16" s="6">
        <v>0</v>
      </c>
    </row>
    <row r="17" spans="1:20" x14ac:dyDescent="0.2">
      <c r="A17" s="1">
        <f t="shared" si="1"/>
        <v>6</v>
      </c>
      <c r="C17" s="2" t="s">
        <v>71</v>
      </c>
      <c r="E17" s="3">
        <v>373232.12316475576</v>
      </c>
      <c r="G17" s="3">
        <v>0</v>
      </c>
      <c r="J17" s="1"/>
      <c r="K17" s="3">
        <f t="shared" si="0"/>
        <v>373232.12316475576</v>
      </c>
      <c r="M17" s="1" t="s">
        <v>125</v>
      </c>
      <c r="N17" s="1"/>
      <c r="O17" s="6">
        <v>373232.12316475576</v>
      </c>
      <c r="P17" s="6">
        <v>0</v>
      </c>
      <c r="Q17" s="6">
        <v>0</v>
      </c>
      <c r="R17" s="6"/>
      <c r="S17" s="6">
        <v>0</v>
      </c>
    </row>
    <row r="18" spans="1:20" x14ac:dyDescent="0.2">
      <c r="A18" s="1">
        <f t="shared" si="1"/>
        <v>7</v>
      </c>
      <c r="C18" s="2" t="s">
        <v>70</v>
      </c>
      <c r="E18" s="3">
        <v>32021.043297775072</v>
      </c>
      <c r="G18" s="3">
        <v>32021.043297775072</v>
      </c>
      <c r="I18" s="1" t="s">
        <v>124</v>
      </c>
      <c r="J18" s="1"/>
      <c r="K18" s="3">
        <f t="shared" si="0"/>
        <v>0</v>
      </c>
      <c r="M18" s="1" t="s">
        <v>125</v>
      </c>
      <c r="N18" s="1"/>
      <c r="O18" s="6">
        <v>32021.043297775072</v>
      </c>
      <c r="P18" s="6">
        <v>0</v>
      </c>
      <c r="Q18" s="6">
        <v>0</v>
      </c>
      <c r="R18" s="6"/>
      <c r="S18" s="6">
        <v>0</v>
      </c>
    </row>
    <row r="19" spans="1:20" x14ac:dyDescent="0.2">
      <c r="A19" s="1">
        <f t="shared" si="1"/>
        <v>8</v>
      </c>
      <c r="C19" s="2" t="s">
        <v>69</v>
      </c>
      <c r="E19" s="3">
        <v>456026.53656905453</v>
      </c>
      <c r="G19" s="3">
        <v>0</v>
      </c>
      <c r="J19" s="1"/>
      <c r="K19" s="3">
        <f t="shared" si="0"/>
        <v>456026.53656905453</v>
      </c>
      <c r="M19" s="1" t="s">
        <v>126</v>
      </c>
      <c r="N19" s="1"/>
      <c r="O19" s="6">
        <v>228013.26828452726</v>
      </c>
      <c r="P19" s="6">
        <v>210171.75313831089</v>
      </c>
      <c r="Q19" s="6">
        <v>17841.515146216392</v>
      </c>
      <c r="R19" s="6"/>
      <c r="S19" s="6">
        <v>0</v>
      </c>
    </row>
    <row r="20" spans="1:20" x14ac:dyDescent="0.2">
      <c r="A20" s="1">
        <f t="shared" si="1"/>
        <v>9</v>
      </c>
      <c r="C20" s="2" t="s">
        <v>68</v>
      </c>
      <c r="E20" s="3">
        <v>69492.406220965684</v>
      </c>
      <c r="G20" s="3">
        <v>0</v>
      </c>
      <c r="J20" s="1"/>
      <c r="K20" s="3">
        <f t="shared" si="0"/>
        <v>69492.406220965684</v>
      </c>
      <c r="M20" s="1" t="s">
        <v>127</v>
      </c>
      <c r="N20" s="1"/>
      <c r="O20" s="6">
        <v>0</v>
      </c>
      <c r="P20" s="6">
        <v>64054.784860303334</v>
      </c>
      <c r="Q20" s="6">
        <v>5437.6213606623542</v>
      </c>
      <c r="R20" s="6"/>
      <c r="S20" s="6">
        <v>0</v>
      </c>
    </row>
    <row r="21" spans="1:20" x14ac:dyDescent="0.2">
      <c r="A21" s="1">
        <f t="shared" si="1"/>
        <v>10</v>
      </c>
      <c r="C21" s="2" t="s">
        <v>67</v>
      </c>
      <c r="E21" s="3">
        <v>0</v>
      </c>
      <c r="G21" s="3">
        <v>0</v>
      </c>
      <c r="J21" s="1"/>
      <c r="K21" s="3">
        <f t="shared" si="0"/>
        <v>0</v>
      </c>
      <c r="M21" s="1"/>
      <c r="N21" s="1"/>
      <c r="O21" s="6">
        <v>0</v>
      </c>
      <c r="P21" s="6">
        <v>0</v>
      </c>
      <c r="Q21" s="6">
        <v>0</v>
      </c>
      <c r="R21" s="6"/>
      <c r="S21" s="6">
        <v>0</v>
      </c>
    </row>
    <row r="22" spans="1:20" x14ac:dyDescent="0.2">
      <c r="A22" s="1">
        <f t="shared" si="1"/>
        <v>11</v>
      </c>
      <c r="C22" s="2" t="s">
        <v>66</v>
      </c>
      <c r="E22" s="3">
        <v>0</v>
      </c>
      <c r="G22" s="3">
        <v>0</v>
      </c>
      <c r="J22" s="1"/>
      <c r="K22" s="3">
        <f t="shared" si="0"/>
        <v>0</v>
      </c>
      <c r="M22" s="1"/>
      <c r="N22" s="1"/>
      <c r="O22" s="6">
        <v>0</v>
      </c>
      <c r="P22" s="6">
        <v>0</v>
      </c>
      <c r="Q22" s="6">
        <v>0</v>
      </c>
      <c r="R22" s="6"/>
      <c r="S22" s="6">
        <v>0</v>
      </c>
    </row>
    <row r="23" spans="1:20" x14ac:dyDescent="0.2">
      <c r="A23" s="1">
        <f>A22+1</f>
        <v>12</v>
      </c>
      <c r="C23" s="2" t="s">
        <v>65</v>
      </c>
      <c r="E23" s="3">
        <v>0</v>
      </c>
      <c r="G23" s="3">
        <v>0</v>
      </c>
      <c r="J23" s="1"/>
      <c r="K23" s="3">
        <f t="shared" si="0"/>
        <v>0</v>
      </c>
      <c r="M23" s="1"/>
      <c r="N23" s="1"/>
      <c r="O23" s="6">
        <v>0</v>
      </c>
      <c r="P23" s="6">
        <v>0</v>
      </c>
      <c r="Q23" s="6">
        <v>0</v>
      </c>
      <c r="R23" s="6"/>
      <c r="S23" s="6">
        <v>0</v>
      </c>
    </row>
    <row r="24" spans="1:20" x14ac:dyDescent="0.2">
      <c r="A24" s="1">
        <f>A23+1</f>
        <v>13</v>
      </c>
      <c r="C24" s="2" t="s">
        <v>64</v>
      </c>
      <c r="E24" s="3">
        <v>499.49407531423083</v>
      </c>
      <c r="G24" s="3">
        <v>0</v>
      </c>
      <c r="J24" s="1"/>
      <c r="K24" s="3">
        <f t="shared" si="0"/>
        <v>499.49407531423083</v>
      </c>
      <c r="M24" s="1" t="s">
        <v>125</v>
      </c>
      <c r="N24" s="1"/>
      <c r="O24" s="6">
        <v>499.49407531423083</v>
      </c>
      <c r="P24" s="6">
        <v>0</v>
      </c>
      <c r="Q24" s="6">
        <v>0</v>
      </c>
      <c r="R24" s="6"/>
      <c r="S24" s="6">
        <v>0</v>
      </c>
    </row>
    <row r="25" spans="1:20" x14ac:dyDescent="0.2">
      <c r="A25" s="1">
        <f t="shared" si="1"/>
        <v>14</v>
      </c>
      <c r="C25" s="2" t="s">
        <v>109</v>
      </c>
      <c r="E25" s="7">
        <f>SUM(E12:E24)</f>
        <v>1141178.0974758822</v>
      </c>
      <c r="G25" s="7">
        <f>SUM(G12:G24)</f>
        <v>40465.570915761455</v>
      </c>
      <c r="K25" s="7">
        <f>SUM(K12:K24)</f>
        <v>1100712.5265601205</v>
      </c>
      <c r="O25" s="8">
        <f>SUM(O12:O24)</f>
        <v>805412.89815538912</v>
      </c>
      <c r="P25" s="8">
        <f>SUM(P12:P24)</f>
        <v>309492.34276999789</v>
      </c>
      <c r="Q25" s="8">
        <f>SUM(Q12:Q24)</f>
        <v>26272.856550495108</v>
      </c>
      <c r="R25" s="10"/>
      <c r="S25" s="8">
        <f>SUM(S12:S24)</f>
        <v>0</v>
      </c>
      <c r="T25" s="22"/>
    </row>
    <row r="26" spans="1:20" x14ac:dyDescent="0.2">
      <c r="P26" s="11"/>
    </row>
    <row r="27" spans="1:20" x14ac:dyDescent="0.2">
      <c r="A27" s="1">
        <f>A25+1</f>
        <v>15</v>
      </c>
      <c r="C27" s="2" t="s">
        <v>57</v>
      </c>
      <c r="E27" s="3">
        <v>63734.477354891656</v>
      </c>
      <c r="G27" s="3">
        <v>0</v>
      </c>
      <c r="J27" s="1"/>
      <c r="K27" s="3">
        <v>63734.4773548917</v>
      </c>
      <c r="M27" s="1" t="s">
        <v>128</v>
      </c>
      <c r="N27" s="1"/>
      <c r="O27" s="6">
        <v>45432.535718958003</v>
      </c>
      <c r="P27" s="6">
        <v>16869.85669035403</v>
      </c>
      <c r="Q27" s="6">
        <v>1432.0849455796208</v>
      </c>
      <c r="R27" s="6"/>
      <c r="S27" s="6">
        <v>0</v>
      </c>
      <c r="T27" s="1" t="s">
        <v>148</v>
      </c>
    </row>
    <row r="29" spans="1:20" x14ac:dyDescent="0.2">
      <c r="A29" s="1">
        <f>A27+1</f>
        <v>16</v>
      </c>
      <c r="C29" s="2" t="s">
        <v>110</v>
      </c>
      <c r="E29" s="7">
        <f>E25+E27</f>
        <v>1204912.5748307738</v>
      </c>
      <c r="G29" s="7">
        <f>G25+G27</f>
        <v>40465.570915761455</v>
      </c>
      <c r="K29" s="7">
        <f>K25+K27</f>
        <v>1164447.0039150121</v>
      </c>
      <c r="O29" s="7">
        <f>O25+O27</f>
        <v>850845.43387434713</v>
      </c>
      <c r="P29" s="7">
        <f>P25+P27</f>
        <v>326362.1994603519</v>
      </c>
      <c r="Q29" s="7">
        <f>Q25+Q27</f>
        <v>27704.941496074727</v>
      </c>
      <c r="R29" s="3"/>
      <c r="S29" s="7">
        <f>S25+S27</f>
        <v>0</v>
      </c>
      <c r="T29" s="1" t="s">
        <v>148</v>
      </c>
    </row>
    <row r="30" spans="1:20" x14ac:dyDescent="0.2">
      <c r="C30" s="4"/>
      <c r="E30" s="4"/>
      <c r="G30" s="4"/>
      <c r="K30" s="4"/>
    </row>
    <row r="31" spans="1:20" x14ac:dyDescent="0.2">
      <c r="C31" s="4" t="s">
        <v>102</v>
      </c>
      <c r="D31" s="5"/>
      <c r="E31" s="5"/>
      <c r="G31" s="5"/>
    </row>
    <row r="33" spans="1:20" x14ac:dyDescent="0.2">
      <c r="A33" s="1">
        <f>A29+1</f>
        <v>17</v>
      </c>
      <c r="C33" s="2" t="s">
        <v>101</v>
      </c>
      <c r="E33" s="3">
        <v>0</v>
      </c>
      <c r="G33" s="3">
        <v>0</v>
      </c>
      <c r="I33" s="1"/>
      <c r="J33" s="1"/>
      <c r="K33" s="3">
        <f t="shared" ref="K33:K45" si="2">E33-G33</f>
        <v>0</v>
      </c>
      <c r="M33" s="1" t="s">
        <v>125</v>
      </c>
      <c r="N33" s="1"/>
      <c r="O33" s="6">
        <v>0</v>
      </c>
      <c r="P33" s="6">
        <v>0</v>
      </c>
      <c r="Q33" s="6">
        <v>0</v>
      </c>
      <c r="R33" s="6"/>
      <c r="S33" s="6">
        <v>0</v>
      </c>
    </row>
    <row r="34" spans="1:20" x14ac:dyDescent="0.2">
      <c r="A34" s="1">
        <f>A33+1</f>
        <v>18</v>
      </c>
      <c r="C34" s="2" t="s">
        <v>74</v>
      </c>
      <c r="E34" s="3">
        <v>-48801.440541232747</v>
      </c>
      <c r="G34" s="3">
        <v>0</v>
      </c>
      <c r="I34" s="1"/>
      <c r="J34" s="1"/>
      <c r="K34" s="3">
        <f t="shared" si="2"/>
        <v>-48801.440541232747</v>
      </c>
      <c r="M34" s="1" t="s">
        <v>126</v>
      </c>
      <c r="N34" s="1"/>
      <c r="O34" s="6">
        <v>-24400.720270616373</v>
      </c>
      <c r="P34" s="6">
        <v>-22491.419888396758</v>
      </c>
      <c r="Q34" s="6">
        <v>-1909.3003822196144</v>
      </c>
      <c r="R34" s="6"/>
      <c r="S34" s="6">
        <v>0</v>
      </c>
    </row>
    <row r="35" spans="1:20" x14ac:dyDescent="0.2">
      <c r="A35" s="1">
        <f t="shared" ref="A35:A46" si="3">A34+1</f>
        <v>19</v>
      </c>
      <c r="C35" s="2" t="s">
        <v>73</v>
      </c>
      <c r="E35" s="3">
        <v>-29423.043528013535</v>
      </c>
      <c r="G35" s="3">
        <v>-3182.3723924816295</v>
      </c>
      <c r="I35" s="1" t="s">
        <v>129</v>
      </c>
      <c r="J35" s="1"/>
      <c r="K35" s="3">
        <f t="shared" si="2"/>
        <v>-26240.671135531906</v>
      </c>
      <c r="M35" s="1" t="s">
        <v>125</v>
      </c>
      <c r="N35" s="1"/>
      <c r="O35" s="6">
        <v>-29423.043528013535</v>
      </c>
      <c r="P35" s="6">
        <v>0</v>
      </c>
      <c r="Q35" s="6">
        <v>0</v>
      </c>
      <c r="R35" s="6"/>
      <c r="S35" s="6">
        <v>0</v>
      </c>
    </row>
    <row r="36" spans="1:20" x14ac:dyDescent="0.2">
      <c r="A36" s="1">
        <f t="shared" si="3"/>
        <v>20</v>
      </c>
      <c r="C36" s="2" t="s">
        <v>25</v>
      </c>
      <c r="E36" s="3">
        <v>-30584.51938464956</v>
      </c>
      <c r="G36" s="3">
        <v>0</v>
      </c>
      <c r="I36" s="1"/>
      <c r="J36" s="1"/>
      <c r="K36" s="3">
        <f t="shared" si="2"/>
        <v>-30584.51938464956</v>
      </c>
      <c r="M36" s="1" t="s">
        <v>125</v>
      </c>
      <c r="N36" s="1"/>
      <c r="O36" s="6">
        <v>-30584.51938464956</v>
      </c>
      <c r="P36" s="6">
        <v>0</v>
      </c>
      <c r="Q36" s="6">
        <v>0</v>
      </c>
      <c r="R36" s="6"/>
      <c r="S36" s="6">
        <v>0</v>
      </c>
    </row>
    <row r="37" spans="1:20" x14ac:dyDescent="0.2">
      <c r="A37" s="1">
        <f t="shared" si="3"/>
        <v>21</v>
      </c>
      <c r="C37" s="2" t="s">
        <v>72</v>
      </c>
      <c r="E37" s="3">
        <v>0</v>
      </c>
      <c r="G37" s="3">
        <v>0</v>
      </c>
      <c r="I37" s="1"/>
      <c r="J37" s="1"/>
      <c r="K37" s="3">
        <f t="shared" si="2"/>
        <v>0</v>
      </c>
      <c r="M37" s="1"/>
      <c r="N37" s="1"/>
      <c r="O37" s="6">
        <v>0</v>
      </c>
      <c r="P37" s="6">
        <v>0</v>
      </c>
      <c r="Q37" s="6">
        <v>0</v>
      </c>
      <c r="R37" s="6"/>
      <c r="S37" s="6">
        <v>0</v>
      </c>
    </row>
    <row r="38" spans="1:20" x14ac:dyDescent="0.2">
      <c r="A38" s="1">
        <f t="shared" si="3"/>
        <v>22</v>
      </c>
      <c r="C38" s="2" t="s">
        <v>71</v>
      </c>
      <c r="E38" s="3">
        <v>-145034.61246955802</v>
      </c>
      <c r="G38" s="3">
        <v>0</v>
      </c>
      <c r="J38" s="1"/>
      <c r="K38" s="3">
        <f t="shared" si="2"/>
        <v>-145034.61246955802</v>
      </c>
      <c r="M38" s="1" t="s">
        <v>125</v>
      </c>
      <c r="N38" s="1"/>
      <c r="O38" s="6">
        <v>-145034.61246955802</v>
      </c>
      <c r="P38" s="6">
        <v>0</v>
      </c>
      <c r="Q38" s="6">
        <v>0</v>
      </c>
      <c r="R38" s="6"/>
      <c r="S38" s="6">
        <v>0</v>
      </c>
    </row>
    <row r="39" spans="1:20" x14ac:dyDescent="0.2">
      <c r="A39" s="1">
        <f t="shared" si="3"/>
        <v>23</v>
      </c>
      <c r="C39" s="2" t="s">
        <v>70</v>
      </c>
      <c r="E39" s="3">
        <v>-17452.974556718505</v>
      </c>
      <c r="G39" s="3">
        <v>-17452.974556718505</v>
      </c>
      <c r="I39" s="1" t="s">
        <v>130</v>
      </c>
      <c r="J39" s="1"/>
      <c r="K39" s="3">
        <f t="shared" si="2"/>
        <v>0</v>
      </c>
      <c r="M39" s="1" t="s">
        <v>125</v>
      </c>
      <c r="N39" s="1"/>
      <c r="O39" s="6">
        <v>-17452.974556718505</v>
      </c>
      <c r="P39" s="6">
        <v>0</v>
      </c>
      <c r="Q39" s="6">
        <v>0</v>
      </c>
      <c r="R39" s="6"/>
      <c r="S39" s="6">
        <v>0</v>
      </c>
    </row>
    <row r="40" spans="1:20" x14ac:dyDescent="0.2">
      <c r="A40" s="1">
        <f t="shared" si="3"/>
        <v>24</v>
      </c>
      <c r="C40" s="2" t="s">
        <v>69</v>
      </c>
      <c r="E40" s="3">
        <v>-129516.95304599847</v>
      </c>
      <c r="G40" s="3">
        <v>0</v>
      </c>
      <c r="J40" s="1"/>
      <c r="K40" s="3">
        <f t="shared" si="2"/>
        <v>-129516.95304599847</v>
      </c>
      <c r="M40" s="1" t="s">
        <v>126</v>
      </c>
      <c r="N40" s="1"/>
      <c r="O40" s="6">
        <v>-64758.476522999234</v>
      </c>
      <c r="P40" s="6">
        <v>-59691.274300849458</v>
      </c>
      <c r="Q40" s="6">
        <v>-5067.2022221497755</v>
      </c>
      <c r="R40" s="6"/>
      <c r="S40" s="6">
        <v>0</v>
      </c>
    </row>
    <row r="41" spans="1:20" x14ac:dyDescent="0.2">
      <c r="A41" s="1">
        <f t="shared" si="3"/>
        <v>25</v>
      </c>
      <c r="C41" s="2" t="s">
        <v>68</v>
      </c>
      <c r="E41" s="3">
        <v>0</v>
      </c>
      <c r="G41" s="3">
        <v>0</v>
      </c>
      <c r="J41" s="1"/>
      <c r="K41" s="3">
        <f t="shared" si="2"/>
        <v>0</v>
      </c>
      <c r="M41" s="1" t="s">
        <v>127</v>
      </c>
      <c r="N41" s="1"/>
      <c r="O41" s="6">
        <v>0</v>
      </c>
      <c r="P41" s="6">
        <v>0</v>
      </c>
      <c r="Q41" s="6">
        <v>0</v>
      </c>
      <c r="R41" s="6"/>
      <c r="S41" s="6">
        <v>0</v>
      </c>
    </row>
    <row r="42" spans="1:20" x14ac:dyDescent="0.2">
      <c r="A42" s="1">
        <f t="shared" si="3"/>
        <v>26</v>
      </c>
      <c r="C42" s="2" t="s">
        <v>67</v>
      </c>
      <c r="E42" s="3">
        <v>0</v>
      </c>
      <c r="G42" s="3">
        <v>0</v>
      </c>
      <c r="J42" s="1"/>
      <c r="K42" s="3">
        <f t="shared" si="2"/>
        <v>0</v>
      </c>
      <c r="M42" s="1"/>
      <c r="N42" s="1"/>
      <c r="O42" s="6">
        <v>0</v>
      </c>
      <c r="P42" s="6">
        <v>0</v>
      </c>
      <c r="Q42" s="6">
        <v>0</v>
      </c>
      <c r="R42" s="6"/>
      <c r="S42" s="6">
        <v>0</v>
      </c>
    </row>
    <row r="43" spans="1:20" x14ac:dyDescent="0.2">
      <c r="A43" s="1">
        <f t="shared" si="3"/>
        <v>27</v>
      </c>
      <c r="C43" s="2" t="s">
        <v>66</v>
      </c>
      <c r="E43" s="3">
        <v>0</v>
      </c>
      <c r="G43" s="3">
        <v>0</v>
      </c>
      <c r="J43" s="1"/>
      <c r="K43" s="3">
        <f t="shared" si="2"/>
        <v>0</v>
      </c>
      <c r="M43" s="1"/>
      <c r="N43" s="1"/>
      <c r="O43" s="6">
        <v>0</v>
      </c>
      <c r="P43" s="6">
        <v>0</v>
      </c>
      <c r="Q43" s="6">
        <v>0</v>
      </c>
      <c r="R43" s="6"/>
      <c r="S43" s="6">
        <v>0</v>
      </c>
    </row>
    <row r="44" spans="1:20" x14ac:dyDescent="0.2">
      <c r="A44" s="1">
        <f>A43+1</f>
        <v>28</v>
      </c>
      <c r="C44" s="2" t="s">
        <v>65</v>
      </c>
      <c r="E44" s="3">
        <v>0</v>
      </c>
      <c r="G44" s="3">
        <v>0</v>
      </c>
      <c r="J44" s="1"/>
      <c r="K44" s="3">
        <f t="shared" si="2"/>
        <v>0</v>
      </c>
      <c r="M44" s="1"/>
      <c r="N44" s="1"/>
      <c r="O44" s="6">
        <v>0</v>
      </c>
      <c r="P44" s="6">
        <v>0</v>
      </c>
      <c r="Q44" s="6">
        <v>0</v>
      </c>
      <c r="R44" s="6"/>
      <c r="S44" s="6">
        <v>0</v>
      </c>
    </row>
    <row r="45" spans="1:20" x14ac:dyDescent="0.2">
      <c r="A45" s="1">
        <f>A44+1</f>
        <v>29</v>
      </c>
      <c r="C45" s="2" t="s">
        <v>64</v>
      </c>
      <c r="E45" s="3">
        <v>0</v>
      </c>
      <c r="G45" s="3">
        <v>0</v>
      </c>
      <c r="J45" s="1"/>
      <c r="K45" s="3">
        <f t="shared" si="2"/>
        <v>0</v>
      </c>
      <c r="M45" s="1" t="s">
        <v>125</v>
      </c>
      <c r="N45" s="1"/>
      <c r="O45" s="6">
        <v>0</v>
      </c>
      <c r="P45" s="6">
        <v>0</v>
      </c>
      <c r="Q45" s="6">
        <v>0</v>
      </c>
      <c r="R45" s="6"/>
      <c r="S45" s="6">
        <v>0</v>
      </c>
    </row>
    <row r="46" spans="1:20" x14ac:dyDescent="0.2">
      <c r="A46" s="1">
        <f t="shared" si="3"/>
        <v>30</v>
      </c>
      <c r="C46" s="2" t="s">
        <v>111</v>
      </c>
      <c r="E46" s="7">
        <f>SUM(E33:E45)</f>
        <v>-400813.54352617083</v>
      </c>
      <c r="G46" s="7">
        <f>SUM(G33:G45)</f>
        <v>-20635.346949200135</v>
      </c>
      <c r="K46" s="7">
        <f>SUM(K33:K45)</f>
        <v>-380178.19657697069</v>
      </c>
      <c r="O46" s="8">
        <f>SUM(O33:O45)</f>
        <v>-311654.34673255525</v>
      </c>
      <c r="P46" s="8">
        <f>SUM(P33:P45)</f>
        <v>-82182.69418924622</v>
      </c>
      <c r="Q46" s="8">
        <f>SUM(Q33:Q45)</f>
        <v>-6976.5026043693897</v>
      </c>
      <c r="R46" s="10"/>
      <c r="S46" s="8">
        <f>SUM(S33:S45)</f>
        <v>0</v>
      </c>
      <c r="T46" s="22"/>
    </row>
    <row r="47" spans="1:20" x14ac:dyDescent="0.2">
      <c r="P47" s="11"/>
    </row>
    <row r="48" spans="1:20" x14ac:dyDescent="0.2">
      <c r="A48" s="1">
        <f>A46+1</f>
        <v>31</v>
      </c>
      <c r="C48" s="2" t="s">
        <v>57</v>
      </c>
      <c r="E48" s="3">
        <v>-33443.566901546059</v>
      </c>
      <c r="G48" s="3">
        <v>0</v>
      </c>
      <c r="J48" s="1"/>
      <c r="K48" s="3">
        <v>-33443.566901546059</v>
      </c>
      <c r="M48" s="1" t="s">
        <v>128</v>
      </c>
      <c r="N48" s="1"/>
      <c r="O48" s="6">
        <v>-23839.938929180476</v>
      </c>
      <c r="P48" s="6">
        <v>-8852.1661157082981</v>
      </c>
      <c r="Q48" s="6">
        <v>-751.46185665729183</v>
      </c>
      <c r="R48" s="6"/>
      <c r="S48" s="6">
        <v>0</v>
      </c>
      <c r="T48" s="1" t="s">
        <v>148</v>
      </c>
    </row>
    <row r="50" spans="1:20" x14ac:dyDescent="0.2">
      <c r="A50" s="1">
        <f>A48+1</f>
        <v>32</v>
      </c>
      <c r="C50" s="2" t="s">
        <v>112</v>
      </c>
      <c r="E50" s="7">
        <f>E46+E48</f>
        <v>-434257.11042771686</v>
      </c>
      <c r="G50" s="7">
        <f>G46+G48</f>
        <v>-20635.346949200135</v>
      </c>
      <c r="K50" s="7">
        <f>K46+K48</f>
        <v>-413621.76347851672</v>
      </c>
      <c r="O50" s="7">
        <f>O46+O48</f>
        <v>-335494.28566173575</v>
      </c>
      <c r="P50" s="7">
        <f>P46+P48</f>
        <v>-91034.86030495452</v>
      </c>
      <c r="Q50" s="7">
        <f>Q46+Q48</f>
        <v>-7727.9644610266814</v>
      </c>
      <c r="R50" s="3"/>
      <c r="S50" s="7">
        <f>S46+S48</f>
        <v>0</v>
      </c>
      <c r="T50" s="1" t="s">
        <v>148</v>
      </c>
    </row>
    <row r="51" spans="1:20" ht="15" customHeight="1" x14ac:dyDescent="0.2">
      <c r="A51" s="14"/>
      <c r="B51" s="14"/>
      <c r="C51" s="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</row>
    <row r="52" spans="1:20" ht="15" customHeight="1" x14ac:dyDescent="0.2">
      <c r="A52" s="21" t="s">
        <v>108</v>
      </c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</row>
    <row r="53" spans="1:20" ht="15" customHeight="1" x14ac:dyDescent="0.2">
      <c r="A53" s="21" t="s">
        <v>143</v>
      </c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</row>
    <row r="55" spans="1:20" x14ac:dyDescent="0.2">
      <c r="G55" s="1" t="s">
        <v>48</v>
      </c>
      <c r="I55" s="1" t="s">
        <v>87</v>
      </c>
      <c r="K55" s="1" t="s">
        <v>91</v>
      </c>
      <c r="M55" s="1" t="s">
        <v>40</v>
      </c>
      <c r="O55" s="20" t="s">
        <v>90</v>
      </c>
      <c r="P55" s="20"/>
      <c r="Q55" s="20"/>
      <c r="R55" s="1"/>
    </row>
    <row r="56" spans="1:20" x14ac:dyDescent="0.2">
      <c r="A56" s="1" t="s">
        <v>89</v>
      </c>
      <c r="E56" s="1" t="s">
        <v>88</v>
      </c>
      <c r="G56" s="1" t="s">
        <v>87</v>
      </c>
      <c r="I56" s="1" t="s">
        <v>81</v>
      </c>
      <c r="K56" s="1" t="s">
        <v>86</v>
      </c>
      <c r="M56" s="1" t="s">
        <v>85</v>
      </c>
      <c r="O56" s="1"/>
      <c r="P56" s="1"/>
      <c r="Q56" s="1" t="s">
        <v>84</v>
      </c>
      <c r="R56" s="1"/>
      <c r="S56" s="1" t="s">
        <v>40</v>
      </c>
    </row>
    <row r="57" spans="1:20" x14ac:dyDescent="0.2">
      <c r="A57" s="19" t="s">
        <v>83</v>
      </c>
      <c r="C57" s="23" t="s">
        <v>107</v>
      </c>
      <c r="E57" s="19" t="s">
        <v>82</v>
      </c>
      <c r="G57" s="19" t="s">
        <v>81</v>
      </c>
      <c r="I57" s="19" t="s">
        <v>79</v>
      </c>
      <c r="K57" s="19" t="s">
        <v>80</v>
      </c>
      <c r="M57" s="19" t="s">
        <v>79</v>
      </c>
      <c r="N57" s="1"/>
      <c r="O57" s="19" t="s">
        <v>51</v>
      </c>
      <c r="P57" s="19" t="s">
        <v>50</v>
      </c>
      <c r="Q57" s="19" t="s">
        <v>78</v>
      </c>
      <c r="R57" s="1"/>
      <c r="S57" s="19" t="s">
        <v>49</v>
      </c>
    </row>
    <row r="58" spans="1:20" x14ac:dyDescent="0.2">
      <c r="E58" s="1" t="s">
        <v>92</v>
      </c>
      <c r="G58" s="1" t="s">
        <v>93</v>
      </c>
      <c r="I58" s="1" t="s">
        <v>94</v>
      </c>
      <c r="K58" s="1" t="s">
        <v>95</v>
      </c>
      <c r="M58" s="1" t="s">
        <v>96</v>
      </c>
      <c r="N58" s="1"/>
      <c r="O58" s="1" t="s">
        <v>97</v>
      </c>
      <c r="P58" s="1" t="s">
        <v>98</v>
      </c>
      <c r="Q58" s="1" t="s">
        <v>99</v>
      </c>
      <c r="R58" s="1"/>
      <c r="S58" s="1" t="s">
        <v>100</v>
      </c>
    </row>
    <row r="59" spans="1:20" x14ac:dyDescent="0.2">
      <c r="E59" s="1"/>
      <c r="G59" s="1"/>
      <c r="I59" s="1"/>
      <c r="K59" s="1"/>
      <c r="M59" s="1"/>
      <c r="N59" s="1"/>
      <c r="O59" s="1"/>
      <c r="P59" s="1"/>
      <c r="Q59" s="1"/>
      <c r="R59" s="1"/>
      <c r="S59" s="1"/>
    </row>
    <row r="60" spans="1:20" x14ac:dyDescent="0.2">
      <c r="C60" s="4" t="s">
        <v>76</v>
      </c>
      <c r="D60" s="5"/>
      <c r="E60" s="5"/>
      <c r="G60" s="5"/>
    </row>
    <row r="62" spans="1:20" x14ac:dyDescent="0.2">
      <c r="A62" s="1">
        <f>A50+1</f>
        <v>33</v>
      </c>
      <c r="C62" s="2" t="s">
        <v>75</v>
      </c>
      <c r="E62" s="3">
        <v>12712.975753678993</v>
      </c>
      <c r="G62" s="3">
        <v>7.3027000000000006</v>
      </c>
      <c r="I62" s="1"/>
      <c r="J62" s="1"/>
      <c r="K62" s="3">
        <f t="shared" ref="K62:K74" si="4">E62-G62</f>
        <v>12705.673053678993</v>
      </c>
      <c r="M62" s="1"/>
      <c r="N62" s="1"/>
      <c r="O62" s="6">
        <f t="shared" ref="O62:Q74" si="5">O12+O33</f>
        <v>12712.975753678993</v>
      </c>
      <c r="P62" s="6">
        <f t="shared" si="5"/>
        <v>0</v>
      </c>
      <c r="Q62" s="6">
        <f t="shared" si="5"/>
        <v>0</v>
      </c>
      <c r="R62" s="6"/>
      <c r="S62" s="6">
        <f t="shared" ref="S62:S74" si="6">S12+S33</f>
        <v>0</v>
      </c>
    </row>
    <row r="63" spans="1:20" x14ac:dyDescent="0.2">
      <c r="A63" s="1">
        <f>A62+1</f>
        <v>34</v>
      </c>
      <c r="C63" s="2" t="s">
        <v>74</v>
      </c>
      <c r="E63" s="3">
        <v>27717.609088767284</v>
      </c>
      <c r="G63" s="3">
        <v>0</v>
      </c>
      <c r="I63" s="1"/>
      <c r="J63" s="1"/>
      <c r="K63" s="3">
        <f t="shared" si="4"/>
        <v>27717.609088767284</v>
      </c>
      <c r="M63" s="1"/>
      <c r="N63" s="1"/>
      <c r="O63" s="6">
        <f t="shared" si="5"/>
        <v>13858.804544383638</v>
      </c>
      <c r="P63" s="6">
        <f t="shared" si="5"/>
        <v>12774.384882986891</v>
      </c>
      <c r="Q63" s="6">
        <f t="shared" si="5"/>
        <v>1084.4196613967495</v>
      </c>
      <c r="R63" s="6"/>
      <c r="S63" s="6">
        <f t="shared" si="6"/>
        <v>0</v>
      </c>
    </row>
    <row r="64" spans="1:20" x14ac:dyDescent="0.2">
      <c r="A64" s="1">
        <f t="shared" ref="A64:A75" si="7">A63+1</f>
        <v>35</v>
      </c>
      <c r="C64" s="2" t="s">
        <v>73</v>
      </c>
      <c r="E64" s="3">
        <v>53610.498480618488</v>
      </c>
      <c r="G64" s="3">
        <v>5254.8525255047552</v>
      </c>
      <c r="I64" s="1"/>
      <c r="J64" s="1"/>
      <c r="K64" s="3">
        <f t="shared" si="4"/>
        <v>48355.64595511373</v>
      </c>
      <c r="M64" s="1"/>
      <c r="N64" s="1"/>
      <c r="O64" s="6">
        <f t="shared" si="5"/>
        <v>53610.498480618488</v>
      </c>
      <c r="P64" s="6">
        <f t="shared" si="5"/>
        <v>0</v>
      </c>
      <c r="Q64" s="6">
        <f t="shared" si="5"/>
        <v>0</v>
      </c>
      <c r="R64" s="6"/>
      <c r="S64" s="6">
        <f t="shared" si="6"/>
        <v>0</v>
      </c>
    </row>
    <row r="65" spans="1:20" x14ac:dyDescent="0.2">
      <c r="A65" s="1">
        <f t="shared" si="7"/>
        <v>36</v>
      </c>
      <c r="C65" s="2" t="s">
        <v>25</v>
      </c>
      <c r="E65" s="3">
        <v>7056.4073710561788</v>
      </c>
      <c r="G65" s="3">
        <v>0</v>
      </c>
      <c r="I65" s="1"/>
      <c r="J65" s="1"/>
      <c r="K65" s="3">
        <f t="shared" si="4"/>
        <v>7056.4073710561788</v>
      </c>
      <c r="M65" s="1"/>
      <c r="N65" s="1"/>
      <c r="O65" s="6">
        <f t="shared" si="5"/>
        <v>7056.4073710561788</v>
      </c>
      <c r="P65" s="6">
        <f t="shared" si="5"/>
        <v>0</v>
      </c>
      <c r="Q65" s="6">
        <f t="shared" si="5"/>
        <v>0</v>
      </c>
      <c r="R65" s="6"/>
      <c r="S65" s="6">
        <f t="shared" si="6"/>
        <v>0</v>
      </c>
    </row>
    <row r="66" spans="1:20" x14ac:dyDescent="0.2">
      <c r="A66" s="1">
        <f t="shared" si="7"/>
        <v>37</v>
      </c>
      <c r="C66" s="2" t="s">
        <v>72</v>
      </c>
      <c r="E66" s="3">
        <v>0</v>
      </c>
      <c r="G66" s="3">
        <v>0</v>
      </c>
      <c r="I66" s="1"/>
      <c r="J66" s="1"/>
      <c r="K66" s="3">
        <f t="shared" si="4"/>
        <v>0</v>
      </c>
      <c r="M66" s="1"/>
      <c r="N66" s="1"/>
      <c r="O66" s="6">
        <f t="shared" si="5"/>
        <v>0</v>
      </c>
      <c r="P66" s="6">
        <f t="shared" si="5"/>
        <v>0</v>
      </c>
      <c r="Q66" s="6">
        <f t="shared" si="5"/>
        <v>0</v>
      </c>
      <c r="R66" s="6"/>
      <c r="S66" s="6">
        <f t="shared" si="6"/>
        <v>0</v>
      </c>
    </row>
    <row r="67" spans="1:20" x14ac:dyDescent="0.2">
      <c r="A67" s="1">
        <f t="shared" si="7"/>
        <v>38</v>
      </c>
      <c r="C67" s="2" t="s">
        <v>71</v>
      </c>
      <c r="E67" s="3">
        <v>228197.51069519774</v>
      </c>
      <c r="G67" s="3">
        <v>0</v>
      </c>
      <c r="J67" s="1"/>
      <c r="K67" s="3">
        <f t="shared" si="4"/>
        <v>228197.51069519774</v>
      </c>
      <c r="M67" s="1"/>
      <c r="N67" s="1"/>
      <c r="O67" s="6">
        <f t="shared" si="5"/>
        <v>228197.51069519774</v>
      </c>
      <c r="P67" s="6">
        <f t="shared" si="5"/>
        <v>0</v>
      </c>
      <c r="Q67" s="6">
        <f t="shared" si="5"/>
        <v>0</v>
      </c>
      <c r="R67" s="6"/>
      <c r="S67" s="6">
        <f t="shared" si="6"/>
        <v>0</v>
      </c>
    </row>
    <row r="68" spans="1:20" x14ac:dyDescent="0.2">
      <c r="A68" s="1">
        <f t="shared" si="7"/>
        <v>39</v>
      </c>
      <c r="C68" s="2" t="s">
        <v>70</v>
      </c>
      <c r="E68" s="3">
        <v>14568.068741056566</v>
      </c>
      <c r="G68" s="3">
        <v>14568.068741056566</v>
      </c>
      <c r="I68" s="1"/>
      <c r="J68" s="1"/>
      <c r="K68" s="3">
        <f t="shared" si="4"/>
        <v>0</v>
      </c>
      <c r="M68" s="1"/>
      <c r="N68" s="1"/>
      <c r="O68" s="6">
        <f t="shared" si="5"/>
        <v>14568.068741056566</v>
      </c>
      <c r="P68" s="6">
        <f t="shared" si="5"/>
        <v>0</v>
      </c>
      <c r="Q68" s="6">
        <f t="shared" si="5"/>
        <v>0</v>
      </c>
      <c r="R68" s="6"/>
      <c r="S68" s="6">
        <f t="shared" si="6"/>
        <v>0</v>
      </c>
    </row>
    <row r="69" spans="1:20" x14ac:dyDescent="0.2">
      <c r="A69" s="1">
        <f t="shared" si="7"/>
        <v>40</v>
      </c>
      <c r="C69" s="2" t="s">
        <v>69</v>
      </c>
      <c r="E69" s="3">
        <v>326509.58352305606</v>
      </c>
      <c r="G69" s="3">
        <v>0</v>
      </c>
      <c r="J69" s="1"/>
      <c r="K69" s="3">
        <f t="shared" si="4"/>
        <v>326509.58352305606</v>
      </c>
      <c r="M69" s="1"/>
      <c r="N69" s="1"/>
      <c r="O69" s="6">
        <f t="shared" si="5"/>
        <v>163254.79176152803</v>
      </c>
      <c r="P69" s="6">
        <f t="shared" si="5"/>
        <v>150480.47883746144</v>
      </c>
      <c r="Q69" s="6">
        <f t="shared" si="5"/>
        <v>12774.312924066617</v>
      </c>
      <c r="R69" s="6"/>
      <c r="S69" s="6">
        <f t="shared" si="6"/>
        <v>0</v>
      </c>
    </row>
    <row r="70" spans="1:20" x14ac:dyDescent="0.2">
      <c r="A70" s="1">
        <f t="shared" si="7"/>
        <v>41</v>
      </c>
      <c r="C70" s="2" t="s">
        <v>68</v>
      </c>
      <c r="E70" s="3">
        <v>69492.406220965684</v>
      </c>
      <c r="G70" s="3">
        <v>0</v>
      </c>
      <c r="J70" s="1"/>
      <c r="K70" s="3">
        <f t="shared" si="4"/>
        <v>69492.406220965684</v>
      </c>
      <c r="M70" s="1"/>
      <c r="N70" s="1"/>
      <c r="O70" s="6">
        <f t="shared" si="5"/>
        <v>0</v>
      </c>
      <c r="P70" s="6">
        <f t="shared" si="5"/>
        <v>64054.784860303334</v>
      </c>
      <c r="Q70" s="6">
        <f t="shared" si="5"/>
        <v>5437.6213606623542</v>
      </c>
      <c r="R70" s="6"/>
      <c r="S70" s="6">
        <f t="shared" si="6"/>
        <v>0</v>
      </c>
    </row>
    <row r="71" spans="1:20" x14ac:dyDescent="0.2">
      <c r="A71" s="1">
        <f t="shared" si="7"/>
        <v>42</v>
      </c>
      <c r="C71" s="2" t="s">
        <v>67</v>
      </c>
      <c r="E71" s="3">
        <v>0</v>
      </c>
      <c r="G71" s="3">
        <v>0</v>
      </c>
      <c r="J71" s="1"/>
      <c r="K71" s="3">
        <f t="shared" si="4"/>
        <v>0</v>
      </c>
      <c r="M71" s="1"/>
      <c r="N71" s="1"/>
      <c r="O71" s="6">
        <f t="shared" si="5"/>
        <v>0</v>
      </c>
      <c r="P71" s="6">
        <f t="shared" si="5"/>
        <v>0</v>
      </c>
      <c r="Q71" s="6">
        <f t="shared" si="5"/>
        <v>0</v>
      </c>
      <c r="R71" s="6"/>
      <c r="S71" s="6">
        <f t="shared" si="6"/>
        <v>0</v>
      </c>
    </row>
    <row r="72" spans="1:20" x14ac:dyDescent="0.2">
      <c r="A72" s="1">
        <f t="shared" si="7"/>
        <v>43</v>
      </c>
      <c r="C72" s="2" t="s">
        <v>66</v>
      </c>
      <c r="E72" s="3">
        <v>0</v>
      </c>
      <c r="G72" s="3">
        <v>0</v>
      </c>
      <c r="J72" s="1"/>
      <c r="K72" s="3">
        <f t="shared" si="4"/>
        <v>0</v>
      </c>
      <c r="M72" s="1"/>
      <c r="N72" s="1"/>
      <c r="O72" s="6">
        <f t="shared" si="5"/>
        <v>0</v>
      </c>
      <c r="P72" s="6">
        <f t="shared" si="5"/>
        <v>0</v>
      </c>
      <c r="Q72" s="6">
        <f t="shared" si="5"/>
        <v>0</v>
      </c>
      <c r="R72" s="6"/>
      <c r="S72" s="6">
        <f t="shared" si="6"/>
        <v>0</v>
      </c>
    </row>
    <row r="73" spans="1:20" x14ac:dyDescent="0.2">
      <c r="A73" s="1">
        <f>A72+1</f>
        <v>44</v>
      </c>
      <c r="C73" s="2" t="s">
        <v>65</v>
      </c>
      <c r="E73" s="3">
        <v>0</v>
      </c>
      <c r="G73" s="3">
        <v>0</v>
      </c>
      <c r="J73" s="1"/>
      <c r="K73" s="3">
        <f t="shared" si="4"/>
        <v>0</v>
      </c>
      <c r="M73" s="1"/>
      <c r="N73" s="1"/>
      <c r="O73" s="6">
        <f t="shared" si="5"/>
        <v>0</v>
      </c>
      <c r="P73" s="6">
        <f t="shared" si="5"/>
        <v>0</v>
      </c>
      <c r="Q73" s="6">
        <f t="shared" si="5"/>
        <v>0</v>
      </c>
      <c r="R73" s="6"/>
      <c r="S73" s="6">
        <f t="shared" si="6"/>
        <v>0</v>
      </c>
    </row>
    <row r="74" spans="1:20" x14ac:dyDescent="0.2">
      <c r="A74" s="1">
        <f>A73+1</f>
        <v>45</v>
      </c>
      <c r="C74" s="2" t="s">
        <v>64</v>
      </c>
      <c r="E74" s="3">
        <v>499.49407531423083</v>
      </c>
      <c r="G74" s="3">
        <v>0</v>
      </c>
      <c r="J74" s="1"/>
      <c r="K74" s="3">
        <f t="shared" si="4"/>
        <v>499.49407531423083</v>
      </c>
      <c r="M74" s="1"/>
      <c r="N74" s="1"/>
      <c r="O74" s="6">
        <f t="shared" si="5"/>
        <v>499.49407531423083</v>
      </c>
      <c r="P74" s="6">
        <f t="shared" si="5"/>
        <v>0</v>
      </c>
      <c r="Q74" s="6">
        <f t="shared" si="5"/>
        <v>0</v>
      </c>
      <c r="R74" s="6"/>
      <c r="S74" s="6">
        <f t="shared" si="6"/>
        <v>0</v>
      </c>
    </row>
    <row r="75" spans="1:20" x14ac:dyDescent="0.2">
      <c r="A75" s="1">
        <f t="shared" si="7"/>
        <v>46</v>
      </c>
      <c r="C75" s="2" t="s">
        <v>113</v>
      </c>
      <c r="E75" s="7">
        <f>SUM(E62:E74)</f>
        <v>740364.55394971115</v>
      </c>
      <c r="G75" s="7">
        <f>SUM(G62:G74)</f>
        <v>19830.223966561323</v>
      </c>
      <c r="K75" s="7">
        <f>SUM(K62:K74)</f>
        <v>720534.32998314989</v>
      </c>
      <c r="O75" s="8">
        <f>SUM(O62:O74)</f>
        <v>493758.55142283393</v>
      </c>
      <c r="P75" s="8">
        <f>SUM(P62:P74)</f>
        <v>227309.64858075167</v>
      </c>
      <c r="Q75" s="8">
        <f>SUM(Q62:Q74)</f>
        <v>19296.353946125721</v>
      </c>
      <c r="R75" s="10"/>
      <c r="S75" s="8">
        <f>SUM(S62:S74)</f>
        <v>0</v>
      </c>
      <c r="T75" s="22"/>
    </row>
    <row r="77" spans="1:20" x14ac:dyDescent="0.2">
      <c r="A77" s="1">
        <f>A75+1</f>
        <v>47</v>
      </c>
      <c r="C77" s="2" t="s">
        <v>57</v>
      </c>
      <c r="E77" s="3">
        <f>E27+E48</f>
        <v>30290.910453345597</v>
      </c>
      <c r="G77" s="3">
        <f>G27+G48</f>
        <v>0</v>
      </c>
      <c r="J77" s="1"/>
      <c r="K77" s="3">
        <f>E77-G77</f>
        <v>30290.910453345597</v>
      </c>
      <c r="M77" s="1"/>
      <c r="N77" s="1"/>
      <c r="O77" s="6">
        <f>O27+O48</f>
        <v>21592.596789777526</v>
      </c>
      <c r="P77" s="6">
        <f>P27+P48</f>
        <v>8017.6905746457323</v>
      </c>
      <c r="Q77" s="6">
        <f>Q27+Q48</f>
        <v>680.62308892232898</v>
      </c>
      <c r="R77" s="6"/>
      <c r="S77" s="6">
        <f>S27+S48</f>
        <v>0</v>
      </c>
      <c r="T77" s="1" t="s">
        <v>148</v>
      </c>
    </row>
    <row r="79" spans="1:20" x14ac:dyDescent="0.2">
      <c r="A79" s="1">
        <f>A77+1</f>
        <v>48</v>
      </c>
      <c r="C79" s="2" t="s">
        <v>114</v>
      </c>
      <c r="E79" s="7">
        <f>E75+E77</f>
        <v>770655.46440305677</v>
      </c>
      <c r="G79" s="7">
        <f>G75+G77</f>
        <v>19830.223966561323</v>
      </c>
      <c r="K79" s="7">
        <f>K75+K77</f>
        <v>750825.24043649551</v>
      </c>
      <c r="O79" s="7">
        <f>O75+O77</f>
        <v>515351.14821261144</v>
      </c>
      <c r="P79" s="7">
        <f>P75+P77</f>
        <v>235327.33915539741</v>
      </c>
      <c r="Q79" s="7">
        <f>Q75+Q77</f>
        <v>19976.97703504805</v>
      </c>
      <c r="R79" s="3"/>
      <c r="S79" s="7">
        <f>S75+S77</f>
        <v>0</v>
      </c>
      <c r="T79" s="1" t="s">
        <v>148</v>
      </c>
    </row>
    <row r="81" spans="1:20" x14ac:dyDescent="0.2">
      <c r="C81" s="4" t="s">
        <v>77</v>
      </c>
      <c r="D81" s="5"/>
      <c r="E81" s="5"/>
    </row>
    <row r="83" spans="1:20" x14ac:dyDescent="0.2">
      <c r="C83" s="4" t="s">
        <v>63</v>
      </c>
      <c r="E83" s="5"/>
      <c r="G83" s="5"/>
      <c r="K83" s="5"/>
    </row>
    <row r="84" spans="1:20" x14ac:dyDescent="0.2">
      <c r="D84" s="5"/>
    </row>
    <row r="85" spans="1:20" x14ac:dyDescent="0.2">
      <c r="A85" s="1">
        <f>A79+1</f>
        <v>49</v>
      </c>
      <c r="C85" s="2" t="s">
        <v>62</v>
      </c>
      <c r="E85" s="3">
        <v>4790.9467422107828</v>
      </c>
      <c r="G85" s="3">
        <v>0</v>
      </c>
      <c r="I85" s="1"/>
      <c r="J85" s="1"/>
      <c r="K85" s="3">
        <f t="shared" ref="K85:K89" si="8">E85-G85</f>
        <v>4790.9467422107828</v>
      </c>
      <c r="M85" s="1" t="s">
        <v>131</v>
      </c>
      <c r="N85" s="1"/>
      <c r="O85" s="6">
        <v>3525.1704570377287</v>
      </c>
      <c r="P85" s="6">
        <v>1166.7321947411958</v>
      </c>
      <c r="Q85" s="6">
        <v>99.044090431859615</v>
      </c>
      <c r="R85" s="6"/>
      <c r="S85" s="6">
        <v>0</v>
      </c>
      <c r="T85" s="1" t="s">
        <v>148</v>
      </c>
    </row>
    <row r="86" spans="1:20" x14ac:dyDescent="0.2">
      <c r="A86" s="1">
        <f>A85+1</f>
        <v>50</v>
      </c>
      <c r="C86" s="2" t="s">
        <v>103</v>
      </c>
      <c r="E86" s="3">
        <v>-227.31801175058132</v>
      </c>
      <c r="G86" s="3">
        <v>0</v>
      </c>
      <c r="J86" s="1"/>
      <c r="K86" s="3">
        <f t="shared" si="8"/>
        <v>-227.31801175058132</v>
      </c>
      <c r="M86" s="1" t="s">
        <v>131</v>
      </c>
      <c r="N86" s="1"/>
      <c r="O86" s="6">
        <v>-167.26020607065414</v>
      </c>
      <c r="P86" s="6">
        <v>-55.35842016719544</v>
      </c>
      <c r="Q86" s="6">
        <v>-4.6993855127318289</v>
      </c>
      <c r="R86" s="6"/>
      <c r="S86" s="6">
        <v>0</v>
      </c>
      <c r="T86" s="1" t="s">
        <v>148</v>
      </c>
    </row>
    <row r="87" spans="1:20" x14ac:dyDescent="0.2">
      <c r="A87" s="1">
        <f t="shared" ref="A87:A89" si="9">A86+1</f>
        <v>51</v>
      </c>
      <c r="C87" s="2" t="s">
        <v>61</v>
      </c>
      <c r="E87" s="3">
        <v>-2695.0878580978851</v>
      </c>
      <c r="G87" s="3">
        <v>0</v>
      </c>
      <c r="J87" s="1"/>
      <c r="K87" s="3">
        <f t="shared" si="8"/>
        <v>-2695.0878580978851</v>
      </c>
      <c r="M87" s="1" t="s">
        <v>131</v>
      </c>
      <c r="N87" s="1"/>
      <c r="O87" s="6">
        <v>-1983.0410579984202</v>
      </c>
      <c r="P87" s="6">
        <v>-656.33077153512443</v>
      </c>
      <c r="Q87" s="6">
        <v>-55.716028564341272</v>
      </c>
      <c r="R87" s="6"/>
      <c r="S87" s="6">
        <v>0</v>
      </c>
      <c r="T87" s="1" t="s">
        <v>148</v>
      </c>
    </row>
    <row r="88" spans="1:20" x14ac:dyDescent="0.2">
      <c r="A88" s="1">
        <f t="shared" si="9"/>
        <v>52</v>
      </c>
      <c r="C88" s="2" t="s">
        <v>104</v>
      </c>
      <c r="E88" s="3">
        <v>648411.24997650366</v>
      </c>
      <c r="G88" s="3">
        <v>0</v>
      </c>
      <c r="J88" s="1"/>
      <c r="K88" s="3">
        <f t="shared" si="8"/>
        <v>648411.24997650366</v>
      </c>
      <c r="M88" s="1" t="s">
        <v>132</v>
      </c>
      <c r="N88" s="1"/>
      <c r="O88" s="6">
        <v>0</v>
      </c>
      <c r="P88" s="6">
        <v>591069.21767275734</v>
      </c>
      <c r="Q88" s="6">
        <v>57342.03230374628</v>
      </c>
      <c r="R88" s="6"/>
      <c r="S88" s="6">
        <v>0</v>
      </c>
    </row>
    <row r="89" spans="1:20" x14ac:dyDescent="0.2">
      <c r="A89" s="1">
        <f t="shared" si="9"/>
        <v>53</v>
      </c>
      <c r="C89" s="2" t="s">
        <v>105</v>
      </c>
      <c r="E89" s="3">
        <v>-5961.1287321996469</v>
      </c>
      <c r="G89" s="3">
        <v>0</v>
      </c>
      <c r="J89" s="1"/>
      <c r="K89" s="3">
        <f t="shared" si="8"/>
        <v>-5961.1287321996469</v>
      </c>
      <c r="M89" s="1" t="s">
        <v>131</v>
      </c>
      <c r="N89" s="1"/>
      <c r="O89" s="3">
        <v>-4386.1883732091019</v>
      </c>
      <c r="P89" s="3">
        <v>-1451.7048890517806</v>
      </c>
      <c r="Q89" s="3">
        <v>-123.23546993876444</v>
      </c>
      <c r="R89" s="6"/>
      <c r="S89" s="3">
        <v>0</v>
      </c>
      <c r="T89" s="1" t="s">
        <v>148</v>
      </c>
    </row>
    <row r="90" spans="1:20" x14ac:dyDescent="0.2">
      <c r="A90" s="1">
        <f>A89+1</f>
        <v>54</v>
      </c>
      <c r="C90" s="2" t="s">
        <v>115</v>
      </c>
      <c r="E90" s="7">
        <f>SUM(E85:E89)</f>
        <v>644318.66211666632</v>
      </c>
      <c r="G90" s="7">
        <f>SUM(G85:G89)</f>
        <v>0</v>
      </c>
      <c r="K90" s="7">
        <f>SUM(K85:K89)</f>
        <v>644318.66211666632</v>
      </c>
      <c r="O90" s="8">
        <f>SUM(O85:O89)</f>
        <v>-3011.3191802404472</v>
      </c>
      <c r="P90" s="8">
        <f>SUM(P85:P89)</f>
        <v>590072.55578674446</v>
      </c>
      <c r="Q90" s="8">
        <f>SUM(Q85:Q89)</f>
        <v>57257.425510162298</v>
      </c>
      <c r="R90" s="9"/>
      <c r="S90" s="12">
        <f>SUM(S85:S89)</f>
        <v>0</v>
      </c>
      <c r="T90" s="1" t="s">
        <v>148</v>
      </c>
    </row>
    <row r="92" spans="1:20" x14ac:dyDescent="0.2">
      <c r="A92" s="1">
        <f>A90+1</f>
        <v>55</v>
      </c>
      <c r="C92" s="2" t="s">
        <v>116</v>
      </c>
      <c r="E92" s="7">
        <f>E79+E90</f>
        <v>1414974.1265197231</v>
      </c>
      <c r="G92" s="7">
        <f>G79+G90</f>
        <v>19830.223966561323</v>
      </c>
      <c r="K92" s="7">
        <f>K79+K90</f>
        <v>1395143.9025531618</v>
      </c>
      <c r="O92" s="7">
        <f>O79+O90</f>
        <v>512339.829032371</v>
      </c>
      <c r="P92" s="7">
        <f>P79+P90</f>
        <v>825399.89494214184</v>
      </c>
      <c r="Q92" s="7">
        <f>Q79+Q90</f>
        <v>77234.402545210352</v>
      </c>
      <c r="R92" s="3"/>
      <c r="S92" s="7">
        <f>S79+S90</f>
        <v>0</v>
      </c>
      <c r="T92" s="1" t="s">
        <v>148</v>
      </c>
    </row>
    <row r="94" spans="1:20" x14ac:dyDescent="0.2">
      <c r="A94" s="1">
        <f>A92+1</f>
        <v>56</v>
      </c>
      <c r="C94" s="2" t="s">
        <v>60</v>
      </c>
      <c r="E94" s="24">
        <v>5.8701360377304071E-2</v>
      </c>
      <c r="F94" s="18"/>
      <c r="G94" s="24">
        <v>5.8701360377304071E-2</v>
      </c>
      <c r="H94" s="18"/>
      <c r="I94" s="18"/>
      <c r="J94" s="18"/>
      <c r="K94" s="24">
        <v>5.8701360377304071E-2</v>
      </c>
      <c r="L94" s="18"/>
      <c r="M94" s="18"/>
      <c r="N94" s="18"/>
      <c r="O94" s="24">
        <v>5.8701360377304071E-2</v>
      </c>
      <c r="P94" s="24">
        <v>5.8701360377304071E-2</v>
      </c>
      <c r="Q94" s="24">
        <v>5.8701360377304071E-2</v>
      </c>
      <c r="R94" s="18"/>
      <c r="S94" s="24">
        <v>5.8701360377304071E-2</v>
      </c>
      <c r="T94" s="1" t="s">
        <v>148</v>
      </c>
    </row>
    <row r="96" spans="1:20" x14ac:dyDescent="0.2">
      <c r="A96" s="1">
        <f>A94+1</f>
        <v>57</v>
      </c>
      <c r="C96" s="2" t="s">
        <v>117</v>
      </c>
      <c r="E96" s="7">
        <f>E92*E94</f>
        <v>83060.906125395311</v>
      </c>
      <c r="G96" s="7">
        <f>G92*G94</f>
        <v>1164.0611234237683</v>
      </c>
      <c r="K96" s="7">
        <f>K92*K94</f>
        <v>81896.845001971553</v>
      </c>
      <c r="O96" s="7">
        <f>O92*O94</f>
        <v>30075.044939675565</v>
      </c>
      <c r="P96" s="7">
        <f>P92*P94</f>
        <v>48452.096688387588</v>
      </c>
      <c r="Q96" s="7">
        <f>Q92*Q94</f>
        <v>4533.764497332164</v>
      </c>
      <c r="S96" s="7">
        <f>S92*S94</f>
        <v>0</v>
      </c>
      <c r="T96" s="1" t="s">
        <v>148</v>
      </c>
    </row>
    <row r="97" spans="1:20" x14ac:dyDescent="0.2">
      <c r="E97" s="3"/>
      <c r="G97" s="3"/>
      <c r="K97" s="3"/>
    </row>
    <row r="98" spans="1:20" x14ac:dyDescent="0.2">
      <c r="C98" s="4" t="s">
        <v>59</v>
      </c>
    </row>
    <row r="100" spans="1:20" x14ac:dyDescent="0.2">
      <c r="A100" s="1">
        <f>A96+1</f>
        <v>58</v>
      </c>
      <c r="C100" s="2" t="s">
        <v>58</v>
      </c>
      <c r="E100" s="3">
        <v>30302.427119821801</v>
      </c>
      <c r="G100" s="3">
        <v>0</v>
      </c>
      <c r="J100" s="1"/>
      <c r="K100" s="3">
        <f>E100-G100</f>
        <v>30302.427119821801</v>
      </c>
      <c r="M100" s="1" t="s">
        <v>133</v>
      </c>
      <c r="N100" s="1"/>
      <c r="O100" s="6">
        <v>22769.488527016543</v>
      </c>
      <c r="P100" s="6">
        <v>6943.5034296228096</v>
      </c>
      <c r="Q100" s="6">
        <v>589.43516318244519</v>
      </c>
      <c r="R100" s="6"/>
      <c r="S100" s="6">
        <v>0</v>
      </c>
    </row>
    <row r="101" spans="1:20" x14ac:dyDescent="0.2">
      <c r="A101" s="1">
        <f>A100+1</f>
        <v>59</v>
      </c>
      <c r="C101" s="2" t="s">
        <v>57</v>
      </c>
      <c r="E101" s="3">
        <v>4711.0573165857513</v>
      </c>
      <c r="G101" s="3">
        <v>0</v>
      </c>
      <c r="J101" s="1"/>
      <c r="K101" s="3">
        <f>E101-G101</f>
        <v>4711.0573165857513</v>
      </c>
      <c r="M101" s="1" t="s">
        <v>128</v>
      </c>
      <c r="N101" s="1"/>
      <c r="O101" s="6">
        <v>3358.2338585445896</v>
      </c>
      <c r="P101" s="6">
        <v>1246.9681260318</v>
      </c>
      <c r="Q101" s="6">
        <v>105.85533200936138</v>
      </c>
      <c r="R101" s="6"/>
      <c r="S101" s="6">
        <v>0</v>
      </c>
      <c r="T101" s="1" t="s">
        <v>148</v>
      </c>
    </row>
    <row r="102" spans="1:20" x14ac:dyDescent="0.2">
      <c r="A102" s="1">
        <f>A101+1</f>
        <v>60</v>
      </c>
      <c r="C102" s="2" t="s">
        <v>56</v>
      </c>
      <c r="E102" s="7">
        <v>35013.484436407554</v>
      </c>
      <c r="G102" s="7">
        <v>0</v>
      </c>
      <c r="K102" s="7">
        <f>E102-G102</f>
        <v>35013.484436407554</v>
      </c>
      <c r="O102" s="7">
        <f>O101+O100</f>
        <v>26127.722385561134</v>
      </c>
      <c r="P102" s="7">
        <f>P101+P100</f>
        <v>8190.4715556546098</v>
      </c>
      <c r="Q102" s="7">
        <f>Q101+Q100</f>
        <v>695.2904951918066</v>
      </c>
      <c r="S102" s="7">
        <f>S101+S100</f>
        <v>0</v>
      </c>
      <c r="T102" s="1" t="s">
        <v>148</v>
      </c>
    </row>
    <row r="104" spans="1:20" x14ac:dyDescent="0.2">
      <c r="C104" s="4" t="s">
        <v>55</v>
      </c>
      <c r="E104" s="3"/>
      <c r="G104" s="3"/>
      <c r="K104" s="3"/>
    </row>
    <row r="105" spans="1:20" x14ac:dyDescent="0.2">
      <c r="E105" s="3"/>
      <c r="G105" s="3"/>
      <c r="K105" s="3"/>
    </row>
    <row r="106" spans="1:20" x14ac:dyDescent="0.2">
      <c r="A106" s="1">
        <f>A102+1</f>
        <v>61</v>
      </c>
      <c r="C106" s="2" t="s">
        <v>54</v>
      </c>
      <c r="E106" s="3">
        <v>10581.508932542196</v>
      </c>
      <c r="G106" s="3">
        <v>0</v>
      </c>
      <c r="J106" s="1"/>
      <c r="K106" s="3">
        <v>10581.508932542196</v>
      </c>
      <c r="M106" s="1" t="s">
        <v>134</v>
      </c>
      <c r="N106" s="1"/>
      <c r="O106" s="6">
        <v>3831.3976035289775</v>
      </c>
      <c r="P106" s="6">
        <v>6172.5343223990894</v>
      </c>
      <c r="Q106" s="6">
        <v>577.57700661412866</v>
      </c>
      <c r="R106" s="6"/>
      <c r="S106" s="6">
        <v>0</v>
      </c>
      <c r="T106" s="1" t="s">
        <v>148</v>
      </c>
    </row>
    <row r="107" spans="1:20" x14ac:dyDescent="0.2">
      <c r="A107" s="1">
        <f>A106+1</f>
        <v>62</v>
      </c>
      <c r="C107" s="2" t="s">
        <v>53</v>
      </c>
      <c r="E107" s="3">
        <v>4388.0617299920368</v>
      </c>
      <c r="G107" s="3">
        <v>0</v>
      </c>
      <c r="J107" s="1"/>
      <c r="K107" s="3">
        <v>4388.0617299920368</v>
      </c>
      <c r="M107" s="1" t="s">
        <v>135</v>
      </c>
      <c r="N107" s="1"/>
      <c r="O107" s="6">
        <v>4322.5225727410525</v>
      </c>
      <c r="P107" s="6">
        <v>60.410868552869402</v>
      </c>
      <c r="Q107" s="6">
        <v>5.1282886981144848</v>
      </c>
      <c r="R107" s="6"/>
      <c r="S107" s="6">
        <v>0</v>
      </c>
    </row>
    <row r="108" spans="1:20" x14ac:dyDescent="0.2">
      <c r="A108" s="1">
        <f>A107+1</f>
        <v>63</v>
      </c>
      <c r="C108" s="2" t="s">
        <v>52</v>
      </c>
      <c r="E108" s="7">
        <v>14969.570662534232</v>
      </c>
      <c r="G108" s="7">
        <v>0</v>
      </c>
      <c r="K108" s="7">
        <f>E108-G108</f>
        <v>14969.570662534232</v>
      </c>
      <c r="O108" s="7">
        <f>O107+O106</f>
        <v>8153.9201762700304</v>
      </c>
      <c r="P108" s="7">
        <f>P107+P106</f>
        <v>6232.9451909519585</v>
      </c>
      <c r="Q108" s="7">
        <f>Q107+Q106</f>
        <v>582.70529531224315</v>
      </c>
      <c r="S108" s="7">
        <f>S107+S106</f>
        <v>0</v>
      </c>
      <c r="T108" s="1" t="s">
        <v>148</v>
      </c>
    </row>
    <row r="109" spans="1:20" ht="15" customHeight="1" x14ac:dyDescent="0.2">
      <c r="A109" s="14"/>
      <c r="B109" s="14"/>
      <c r="C109" s="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</row>
    <row r="110" spans="1:20" ht="15" customHeight="1" x14ac:dyDescent="0.2">
      <c r="A110" s="21" t="s">
        <v>108</v>
      </c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</row>
    <row r="111" spans="1:20" ht="15" customHeight="1" x14ac:dyDescent="0.2">
      <c r="A111" s="21" t="s">
        <v>143</v>
      </c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</row>
    <row r="113" spans="1:20" x14ac:dyDescent="0.2">
      <c r="G113" s="1" t="s">
        <v>48</v>
      </c>
      <c r="I113" s="1" t="s">
        <v>87</v>
      </c>
      <c r="K113" s="1" t="s">
        <v>91</v>
      </c>
      <c r="M113" s="1" t="s">
        <v>40</v>
      </c>
      <c r="O113" s="20" t="s">
        <v>90</v>
      </c>
      <c r="P113" s="20"/>
      <c r="Q113" s="20"/>
      <c r="R113" s="1"/>
    </row>
    <row r="114" spans="1:20" x14ac:dyDescent="0.2">
      <c r="A114" s="1" t="s">
        <v>89</v>
      </c>
      <c r="E114" s="1" t="s">
        <v>88</v>
      </c>
      <c r="G114" s="1" t="s">
        <v>87</v>
      </c>
      <c r="I114" s="1" t="s">
        <v>81</v>
      </c>
      <c r="K114" s="1" t="s">
        <v>86</v>
      </c>
      <c r="M114" s="1" t="s">
        <v>85</v>
      </c>
      <c r="O114" s="1"/>
      <c r="P114" s="1"/>
      <c r="Q114" s="1" t="s">
        <v>84</v>
      </c>
      <c r="R114" s="1"/>
      <c r="S114" s="1" t="s">
        <v>40</v>
      </c>
    </row>
    <row r="115" spans="1:20" x14ac:dyDescent="0.2">
      <c r="A115" s="19" t="s">
        <v>83</v>
      </c>
      <c r="C115" s="23" t="s">
        <v>107</v>
      </c>
      <c r="E115" s="19" t="s">
        <v>82</v>
      </c>
      <c r="G115" s="19" t="s">
        <v>81</v>
      </c>
      <c r="I115" s="19" t="s">
        <v>79</v>
      </c>
      <c r="K115" s="19" t="s">
        <v>80</v>
      </c>
      <c r="M115" s="19" t="s">
        <v>79</v>
      </c>
      <c r="N115" s="1"/>
      <c r="O115" s="19" t="s">
        <v>51</v>
      </c>
      <c r="P115" s="19" t="s">
        <v>50</v>
      </c>
      <c r="Q115" s="19" t="s">
        <v>78</v>
      </c>
      <c r="R115" s="1"/>
      <c r="S115" s="19" t="s">
        <v>49</v>
      </c>
    </row>
    <row r="116" spans="1:20" x14ac:dyDescent="0.2">
      <c r="E116" s="1" t="s">
        <v>92</v>
      </c>
      <c r="G116" s="1" t="s">
        <v>93</v>
      </c>
      <c r="I116" s="1" t="s">
        <v>94</v>
      </c>
      <c r="K116" s="1" t="s">
        <v>95</v>
      </c>
      <c r="M116" s="1" t="s">
        <v>96</v>
      </c>
      <c r="N116" s="1"/>
      <c r="O116" s="1" t="s">
        <v>97</v>
      </c>
      <c r="P116" s="1" t="s">
        <v>98</v>
      </c>
      <c r="Q116" s="1" t="s">
        <v>99</v>
      </c>
      <c r="R116" s="1"/>
      <c r="S116" s="1" t="s">
        <v>100</v>
      </c>
    </row>
    <row r="118" spans="1:20" x14ac:dyDescent="0.2">
      <c r="C118" s="4" t="s">
        <v>118</v>
      </c>
    </row>
    <row r="120" spans="1:20" x14ac:dyDescent="0.2">
      <c r="C120" s="2" t="s">
        <v>106</v>
      </c>
      <c r="O120" s="6"/>
      <c r="P120" s="6"/>
      <c r="Q120" s="6"/>
      <c r="R120" s="6"/>
      <c r="S120" s="6"/>
    </row>
    <row r="121" spans="1:20" x14ac:dyDescent="0.2">
      <c r="A121" s="25">
        <f>A108+1</f>
        <v>64</v>
      </c>
      <c r="C121" s="26" t="s">
        <v>47</v>
      </c>
      <c r="E121" s="3">
        <v>0</v>
      </c>
      <c r="G121" s="3">
        <v>0</v>
      </c>
      <c r="J121" s="1"/>
      <c r="K121" s="3">
        <f>E121-G121</f>
        <v>0</v>
      </c>
      <c r="N121" s="1"/>
      <c r="O121" s="6">
        <v>0</v>
      </c>
      <c r="P121" s="6">
        <v>0</v>
      </c>
      <c r="Q121" s="6">
        <v>0</v>
      </c>
      <c r="R121" s="6"/>
      <c r="S121" s="6">
        <v>0</v>
      </c>
    </row>
    <row r="122" spans="1:20" x14ac:dyDescent="0.2">
      <c r="A122" s="25">
        <f t="shared" ref="A122:A165" si="10">A121+1</f>
        <v>65</v>
      </c>
      <c r="C122" s="26" t="s">
        <v>46</v>
      </c>
      <c r="E122" s="3">
        <v>8340.1650067942555</v>
      </c>
      <c r="G122" s="3">
        <v>0</v>
      </c>
      <c r="J122" s="1"/>
      <c r="K122" s="3">
        <f>E122-G122</f>
        <v>8340.1650067942555</v>
      </c>
      <c r="M122" s="1" t="s">
        <v>138</v>
      </c>
      <c r="N122" s="1"/>
      <c r="O122" s="6">
        <v>0</v>
      </c>
      <c r="P122" s="6">
        <v>0</v>
      </c>
      <c r="Q122" s="6">
        <v>0</v>
      </c>
      <c r="R122" s="6"/>
      <c r="S122" s="6">
        <v>8340.1650067942555</v>
      </c>
    </row>
    <row r="123" spans="1:20" x14ac:dyDescent="0.2">
      <c r="A123" s="25">
        <f t="shared" si="10"/>
        <v>66</v>
      </c>
      <c r="C123" s="26" t="s">
        <v>45</v>
      </c>
      <c r="E123" s="3">
        <v>12127.286792026953</v>
      </c>
      <c r="G123" s="3">
        <v>0</v>
      </c>
      <c r="J123" s="1"/>
      <c r="K123" s="3">
        <f>E123-G123</f>
        <v>12127.286792026953</v>
      </c>
      <c r="M123" s="1" t="s">
        <v>138</v>
      </c>
      <c r="N123" s="1"/>
      <c r="O123" s="6">
        <v>0</v>
      </c>
      <c r="P123" s="6">
        <v>0</v>
      </c>
      <c r="Q123" s="6">
        <v>0</v>
      </c>
      <c r="R123" s="6"/>
      <c r="S123" s="6">
        <v>12127.286792026953</v>
      </c>
    </row>
    <row r="124" spans="1:20" x14ac:dyDescent="0.2">
      <c r="A124" s="25">
        <f t="shared" si="10"/>
        <v>67</v>
      </c>
      <c r="C124" s="26" t="s">
        <v>44</v>
      </c>
      <c r="E124" s="3">
        <v>282.38085597626258</v>
      </c>
      <c r="G124" s="3">
        <v>0</v>
      </c>
      <c r="J124" s="1"/>
      <c r="K124" s="3">
        <f>E124-G124</f>
        <v>282.38085597626258</v>
      </c>
      <c r="M124" s="1" t="s">
        <v>138</v>
      </c>
      <c r="N124" s="1"/>
      <c r="O124" s="6">
        <v>0</v>
      </c>
      <c r="P124" s="6">
        <v>0</v>
      </c>
      <c r="Q124" s="6">
        <v>0</v>
      </c>
      <c r="R124" s="6"/>
      <c r="S124" s="6">
        <v>282.38085597626258</v>
      </c>
      <c r="T124" s="1" t="s">
        <v>148</v>
      </c>
    </row>
    <row r="125" spans="1:20" x14ac:dyDescent="0.2">
      <c r="A125" s="25">
        <f t="shared" si="10"/>
        <v>68</v>
      </c>
      <c r="C125" s="26" t="s">
        <v>43</v>
      </c>
      <c r="E125" s="3">
        <v>13946.739835347375</v>
      </c>
      <c r="G125" s="3">
        <v>700.84706149023225</v>
      </c>
      <c r="I125" s="1" t="s">
        <v>136</v>
      </c>
      <c r="J125" s="1"/>
      <c r="K125" s="3">
        <f>E125-G125</f>
        <v>13245.892773857142</v>
      </c>
      <c r="M125" s="1" t="s">
        <v>139</v>
      </c>
      <c r="N125" s="1"/>
      <c r="O125" s="6">
        <v>9952.0457581929568</v>
      </c>
      <c r="P125" s="6">
        <v>3293.8470156641856</v>
      </c>
      <c r="Q125" s="6">
        <v>0</v>
      </c>
      <c r="R125" s="6"/>
      <c r="S125" s="6">
        <v>700.84706149023225</v>
      </c>
    </row>
    <row r="126" spans="1:20" x14ac:dyDescent="0.2">
      <c r="A126" s="25">
        <f t="shared" si="10"/>
        <v>69</v>
      </c>
      <c r="C126" s="26" t="s">
        <v>42</v>
      </c>
      <c r="E126" s="3">
        <v>0</v>
      </c>
      <c r="G126" s="3">
        <v>0</v>
      </c>
      <c r="I126" s="1"/>
      <c r="J126" s="1"/>
      <c r="K126" s="3"/>
      <c r="M126" s="1"/>
      <c r="N126" s="1"/>
      <c r="O126" s="6">
        <v>0</v>
      </c>
      <c r="P126" s="6">
        <v>0</v>
      </c>
      <c r="Q126" s="6">
        <v>0</v>
      </c>
      <c r="R126" s="6"/>
      <c r="S126" s="6">
        <v>0</v>
      </c>
    </row>
    <row r="127" spans="1:20" x14ac:dyDescent="0.2">
      <c r="A127" s="25">
        <f t="shared" si="10"/>
        <v>70</v>
      </c>
      <c r="C127" s="26" t="s">
        <v>41</v>
      </c>
      <c r="E127" s="3">
        <v>0</v>
      </c>
      <c r="G127" s="3">
        <v>0</v>
      </c>
      <c r="I127" s="1"/>
      <c r="J127" s="1"/>
      <c r="K127" s="3">
        <f>E127-G127</f>
        <v>0</v>
      </c>
      <c r="M127" s="1"/>
      <c r="N127" s="1"/>
      <c r="O127" s="6">
        <v>0</v>
      </c>
      <c r="P127" s="6">
        <v>0</v>
      </c>
      <c r="Q127" s="6">
        <v>0</v>
      </c>
      <c r="R127" s="6"/>
      <c r="S127" s="6">
        <v>0</v>
      </c>
    </row>
    <row r="128" spans="1:20" x14ac:dyDescent="0.2">
      <c r="A128" s="25"/>
      <c r="C128" s="2" t="s">
        <v>40</v>
      </c>
      <c r="M128" s="1"/>
    </row>
    <row r="129" spans="1:19" x14ac:dyDescent="0.2">
      <c r="A129" s="1">
        <f>A127+1</f>
        <v>71</v>
      </c>
      <c r="C129" s="26" t="s">
        <v>39</v>
      </c>
      <c r="E129" s="3">
        <v>1640.1810497976596</v>
      </c>
      <c r="G129" s="3">
        <v>1640.1810497976596</v>
      </c>
      <c r="I129" s="1" t="s">
        <v>137</v>
      </c>
      <c r="J129" s="1"/>
      <c r="K129" s="3">
        <f t="shared" ref="K129:K136" si="11">E129-G129</f>
        <v>0</v>
      </c>
      <c r="M129" s="1"/>
      <c r="N129" s="1"/>
      <c r="O129" s="6">
        <v>1640.1810497976596</v>
      </c>
      <c r="P129" s="6">
        <v>0</v>
      </c>
      <c r="Q129" s="6">
        <v>0</v>
      </c>
      <c r="R129" s="6"/>
      <c r="S129" s="6">
        <v>0</v>
      </c>
    </row>
    <row r="130" spans="1:19" x14ac:dyDescent="0.2">
      <c r="A130" s="25">
        <f t="shared" si="10"/>
        <v>72</v>
      </c>
      <c r="C130" s="26" t="s">
        <v>16</v>
      </c>
      <c r="E130" s="3">
        <v>14117.785878445757</v>
      </c>
      <c r="G130" s="3">
        <v>0</v>
      </c>
      <c r="J130" s="1"/>
      <c r="K130" s="3">
        <f t="shared" si="11"/>
        <v>14117.785878445757</v>
      </c>
      <c r="M130" s="1" t="s">
        <v>140</v>
      </c>
      <c r="N130" s="1"/>
      <c r="O130" s="6">
        <v>9482.7879254386644</v>
      </c>
      <c r="P130" s="6">
        <v>4272.3199965731428</v>
      </c>
      <c r="Q130" s="6">
        <v>362.67795643394857</v>
      </c>
      <c r="R130" s="6"/>
      <c r="S130" s="6">
        <v>0</v>
      </c>
    </row>
    <row r="131" spans="1:19" x14ac:dyDescent="0.2">
      <c r="A131" s="25">
        <f t="shared" si="10"/>
        <v>73</v>
      </c>
      <c r="C131" s="26" t="s">
        <v>38</v>
      </c>
      <c r="E131" s="3">
        <v>1307.4095306239601</v>
      </c>
      <c r="G131" s="3">
        <v>0</v>
      </c>
      <c r="J131" s="1"/>
      <c r="K131" s="3">
        <f t="shared" si="11"/>
        <v>1307.4095306239601</v>
      </c>
      <c r="M131" s="1" t="s">
        <v>126</v>
      </c>
      <c r="N131" s="1"/>
      <c r="O131" s="6">
        <v>653.70476531198005</v>
      </c>
      <c r="P131" s="6">
        <v>602.55386712427594</v>
      </c>
      <c r="Q131" s="6">
        <v>51.150898187704144</v>
      </c>
      <c r="R131" s="6"/>
      <c r="S131" s="6">
        <v>0</v>
      </c>
    </row>
    <row r="132" spans="1:19" x14ac:dyDescent="0.2">
      <c r="A132" s="25">
        <f t="shared" si="10"/>
        <v>74</v>
      </c>
      <c r="C132" s="26" t="s">
        <v>31</v>
      </c>
      <c r="E132" s="3">
        <v>1489.5035949216872</v>
      </c>
      <c r="G132" s="3">
        <v>0</v>
      </c>
      <c r="J132" s="1"/>
      <c r="K132" s="3">
        <f t="shared" si="11"/>
        <v>1489.5035949216872</v>
      </c>
      <c r="M132" s="1" t="s">
        <v>125</v>
      </c>
      <c r="N132" s="1"/>
      <c r="O132" s="6">
        <v>1489.5035949216872</v>
      </c>
      <c r="P132" s="6">
        <v>0</v>
      </c>
      <c r="Q132" s="6">
        <v>0</v>
      </c>
      <c r="R132" s="6"/>
      <c r="S132" s="6">
        <v>0</v>
      </c>
    </row>
    <row r="133" spans="1:19" x14ac:dyDescent="0.2">
      <c r="A133" s="25">
        <f t="shared" si="10"/>
        <v>75</v>
      </c>
      <c r="C133" s="26" t="s">
        <v>25</v>
      </c>
      <c r="E133" s="3">
        <v>417.64292401249998</v>
      </c>
      <c r="G133" s="3">
        <v>0</v>
      </c>
      <c r="J133" s="1"/>
      <c r="K133" s="3">
        <f t="shared" si="11"/>
        <v>417.64292401249998</v>
      </c>
      <c r="M133" s="1" t="s">
        <v>125</v>
      </c>
      <c r="N133" s="1"/>
      <c r="O133" s="6">
        <v>417.64292401249998</v>
      </c>
      <c r="P133" s="6">
        <v>0</v>
      </c>
      <c r="Q133" s="6">
        <v>0</v>
      </c>
      <c r="R133" s="6"/>
      <c r="S133" s="6">
        <v>0</v>
      </c>
    </row>
    <row r="134" spans="1:19" x14ac:dyDescent="0.2">
      <c r="A134" s="25">
        <f t="shared" si="10"/>
        <v>76</v>
      </c>
      <c r="C134" s="26" t="s">
        <v>37</v>
      </c>
      <c r="E134" s="3">
        <v>191.86462860127</v>
      </c>
      <c r="G134" s="3">
        <v>0</v>
      </c>
      <c r="J134" s="1"/>
      <c r="K134" s="3">
        <f t="shared" si="11"/>
        <v>191.86462860127</v>
      </c>
      <c r="M134" s="1" t="s">
        <v>125</v>
      </c>
      <c r="N134" s="1"/>
      <c r="O134" s="6">
        <v>191.86462860127</v>
      </c>
      <c r="P134" s="6">
        <v>0</v>
      </c>
      <c r="Q134" s="6">
        <v>0</v>
      </c>
      <c r="R134" s="6"/>
      <c r="S134" s="6">
        <v>0</v>
      </c>
    </row>
    <row r="135" spans="1:19" x14ac:dyDescent="0.2">
      <c r="A135" s="25">
        <f t="shared" si="10"/>
        <v>77</v>
      </c>
      <c r="C135" s="26" t="s">
        <v>36</v>
      </c>
      <c r="E135" s="3">
        <v>4026.3844920256997</v>
      </c>
      <c r="G135" s="3">
        <v>0</v>
      </c>
      <c r="J135" s="1"/>
      <c r="K135" s="3">
        <f t="shared" si="11"/>
        <v>4026.3844920256997</v>
      </c>
      <c r="M135" s="1" t="s">
        <v>126</v>
      </c>
      <c r="N135" s="1"/>
      <c r="O135" s="6">
        <v>2013.1922460128499</v>
      </c>
      <c r="P135" s="6">
        <v>1855.6645713309417</v>
      </c>
      <c r="Q135" s="6">
        <v>157.52767468190817</v>
      </c>
      <c r="R135" s="6"/>
      <c r="S135" s="6">
        <v>0</v>
      </c>
    </row>
    <row r="136" spans="1:19" x14ac:dyDescent="0.2">
      <c r="A136" s="25">
        <f t="shared" si="10"/>
        <v>78</v>
      </c>
      <c r="C136" s="26" t="s">
        <v>35</v>
      </c>
      <c r="E136" s="3">
        <v>1816.3293445332881</v>
      </c>
      <c r="G136" s="3">
        <v>0</v>
      </c>
      <c r="J136" s="1"/>
      <c r="K136" s="3">
        <f t="shared" si="11"/>
        <v>1816.3293445332881</v>
      </c>
      <c r="M136" s="1" t="s">
        <v>126</v>
      </c>
      <c r="N136" s="1"/>
      <c r="O136" s="6">
        <v>908.16467226664406</v>
      </c>
      <c r="P136" s="6">
        <v>837.10287012938886</v>
      </c>
      <c r="Q136" s="6">
        <v>71.061802137255256</v>
      </c>
      <c r="R136" s="6"/>
      <c r="S136" s="6">
        <v>0</v>
      </c>
    </row>
    <row r="137" spans="1:19" x14ac:dyDescent="0.2">
      <c r="A137" s="25"/>
      <c r="C137" s="2" t="s">
        <v>34</v>
      </c>
      <c r="M137" s="1"/>
    </row>
    <row r="138" spans="1:19" x14ac:dyDescent="0.2">
      <c r="A138" s="1">
        <f>A136+1</f>
        <v>79</v>
      </c>
      <c r="C138" s="2" t="s">
        <v>33</v>
      </c>
      <c r="E138" s="3">
        <v>0</v>
      </c>
      <c r="G138" s="3">
        <v>0</v>
      </c>
      <c r="J138" s="1"/>
      <c r="K138" s="3">
        <f>E138-G138</f>
        <v>0</v>
      </c>
      <c r="M138" s="1"/>
      <c r="N138" s="1"/>
      <c r="O138" s="6">
        <v>0</v>
      </c>
      <c r="P138" s="6">
        <v>0</v>
      </c>
      <c r="Q138" s="6">
        <v>0</v>
      </c>
      <c r="R138" s="6"/>
      <c r="S138" s="6">
        <v>0</v>
      </c>
    </row>
    <row r="139" spans="1:19" x14ac:dyDescent="0.2">
      <c r="A139" s="25">
        <f t="shared" si="10"/>
        <v>80</v>
      </c>
      <c r="C139" s="26" t="s">
        <v>32</v>
      </c>
      <c r="E139" s="3">
        <v>0</v>
      </c>
      <c r="G139" s="3">
        <v>0</v>
      </c>
      <c r="J139" s="1"/>
      <c r="K139" s="3">
        <f>E139-G139</f>
        <v>0</v>
      </c>
      <c r="M139" s="1"/>
      <c r="N139" s="1"/>
      <c r="O139" s="6">
        <v>0</v>
      </c>
      <c r="P139" s="6">
        <v>0</v>
      </c>
      <c r="Q139" s="6">
        <v>0</v>
      </c>
      <c r="R139" s="6"/>
      <c r="S139" s="6">
        <v>0</v>
      </c>
    </row>
    <row r="140" spans="1:19" x14ac:dyDescent="0.2">
      <c r="A140" s="25">
        <f t="shared" si="10"/>
        <v>81</v>
      </c>
      <c r="C140" s="26" t="s">
        <v>31</v>
      </c>
      <c r="E140" s="3">
        <v>0</v>
      </c>
      <c r="G140" s="3">
        <v>0</v>
      </c>
      <c r="J140" s="1"/>
      <c r="K140" s="3">
        <f>E140-G140</f>
        <v>0</v>
      </c>
      <c r="M140" s="1"/>
      <c r="N140" s="1"/>
      <c r="O140" s="6">
        <v>0</v>
      </c>
      <c r="P140" s="6">
        <v>0</v>
      </c>
      <c r="Q140" s="6">
        <v>0</v>
      </c>
      <c r="R140" s="6"/>
      <c r="S140" s="6">
        <v>0</v>
      </c>
    </row>
    <row r="141" spans="1:19" x14ac:dyDescent="0.2">
      <c r="A141" s="25">
        <f t="shared" si="10"/>
        <v>82</v>
      </c>
      <c r="C141" s="26" t="s">
        <v>25</v>
      </c>
      <c r="E141" s="3">
        <v>0</v>
      </c>
      <c r="G141" s="3">
        <v>0</v>
      </c>
      <c r="J141" s="1"/>
      <c r="K141" s="3">
        <f>E141-G141</f>
        <v>0</v>
      </c>
      <c r="M141" s="1"/>
      <c r="N141" s="1"/>
      <c r="O141" s="6">
        <v>0</v>
      </c>
      <c r="P141" s="6">
        <v>0</v>
      </c>
      <c r="Q141" s="6">
        <v>0</v>
      </c>
      <c r="R141" s="6"/>
      <c r="S141" s="6">
        <v>0</v>
      </c>
    </row>
    <row r="142" spans="1:19" x14ac:dyDescent="0.2">
      <c r="A142" s="25"/>
      <c r="C142" s="2" t="s">
        <v>30</v>
      </c>
      <c r="M142" s="1"/>
    </row>
    <row r="143" spans="1:19" x14ac:dyDescent="0.2">
      <c r="A143" s="1">
        <f>A141+1</f>
        <v>83</v>
      </c>
      <c r="C143" s="2" t="s">
        <v>29</v>
      </c>
      <c r="E143" s="3">
        <v>0</v>
      </c>
      <c r="G143" s="3">
        <v>0</v>
      </c>
      <c r="J143" s="1"/>
      <c r="K143" s="3">
        <f t="shared" ref="K143:K148" si="12">E143-G143</f>
        <v>0</v>
      </c>
      <c r="M143" s="1"/>
      <c r="N143" s="1"/>
      <c r="O143" s="6">
        <v>0</v>
      </c>
      <c r="P143" s="6">
        <v>0</v>
      </c>
      <c r="Q143" s="6">
        <v>0</v>
      </c>
      <c r="R143" s="6"/>
      <c r="S143" s="6">
        <v>0</v>
      </c>
    </row>
    <row r="144" spans="1:19" x14ac:dyDescent="0.2">
      <c r="A144" s="25">
        <f t="shared" si="10"/>
        <v>84</v>
      </c>
      <c r="C144" s="26" t="s">
        <v>28</v>
      </c>
      <c r="E144" s="3">
        <v>0</v>
      </c>
      <c r="G144" s="3">
        <v>0</v>
      </c>
      <c r="J144" s="1"/>
      <c r="K144" s="3">
        <f t="shared" si="12"/>
        <v>0</v>
      </c>
      <c r="M144" s="1"/>
      <c r="N144" s="1"/>
      <c r="O144" s="6">
        <v>0</v>
      </c>
      <c r="P144" s="6">
        <v>0</v>
      </c>
      <c r="Q144" s="6">
        <v>0</v>
      </c>
      <c r="R144" s="6"/>
      <c r="S144" s="6">
        <v>0</v>
      </c>
    </row>
    <row r="145" spans="1:19" x14ac:dyDescent="0.2">
      <c r="A145" s="25">
        <f t="shared" si="10"/>
        <v>85</v>
      </c>
      <c r="C145" s="26" t="s">
        <v>27</v>
      </c>
      <c r="E145" s="3">
        <v>0</v>
      </c>
      <c r="G145" s="3">
        <v>0</v>
      </c>
      <c r="J145" s="1"/>
      <c r="K145" s="3">
        <f t="shared" si="12"/>
        <v>0</v>
      </c>
      <c r="M145" s="1"/>
      <c r="N145" s="1"/>
      <c r="O145" s="6">
        <v>0</v>
      </c>
      <c r="P145" s="6">
        <v>0</v>
      </c>
      <c r="Q145" s="6">
        <v>0</v>
      </c>
      <c r="R145" s="6"/>
      <c r="S145" s="6">
        <v>0</v>
      </c>
    </row>
    <row r="146" spans="1:19" x14ac:dyDescent="0.2">
      <c r="A146" s="25">
        <f t="shared" si="10"/>
        <v>86</v>
      </c>
      <c r="C146" s="26" t="s">
        <v>26</v>
      </c>
      <c r="E146" s="3">
        <v>0</v>
      </c>
      <c r="G146" s="3">
        <v>0</v>
      </c>
      <c r="J146" s="1"/>
      <c r="K146" s="3">
        <f t="shared" si="12"/>
        <v>0</v>
      </c>
      <c r="M146" s="1"/>
      <c r="N146" s="1"/>
      <c r="O146" s="6">
        <v>0</v>
      </c>
      <c r="P146" s="6">
        <v>0</v>
      </c>
      <c r="Q146" s="6">
        <v>0</v>
      </c>
      <c r="R146" s="6"/>
      <c r="S146" s="6">
        <v>0</v>
      </c>
    </row>
    <row r="147" spans="1:19" x14ac:dyDescent="0.2">
      <c r="A147" s="25">
        <f t="shared" si="10"/>
        <v>87</v>
      </c>
      <c r="C147" s="26" t="s">
        <v>25</v>
      </c>
      <c r="E147" s="3">
        <v>0</v>
      </c>
      <c r="G147" s="3">
        <v>0</v>
      </c>
      <c r="J147" s="1"/>
      <c r="K147" s="3">
        <f t="shared" si="12"/>
        <v>0</v>
      </c>
      <c r="M147" s="1"/>
      <c r="N147" s="1"/>
      <c r="O147" s="6">
        <v>0</v>
      </c>
      <c r="P147" s="6">
        <v>0</v>
      </c>
      <c r="Q147" s="6">
        <v>0</v>
      </c>
      <c r="R147" s="6"/>
      <c r="S147" s="6">
        <v>0</v>
      </c>
    </row>
    <row r="148" spans="1:19" x14ac:dyDescent="0.2">
      <c r="A148" s="25">
        <f t="shared" si="10"/>
        <v>88</v>
      </c>
      <c r="C148" s="26" t="s">
        <v>24</v>
      </c>
      <c r="E148" s="3">
        <v>0</v>
      </c>
      <c r="G148" s="3">
        <v>0</v>
      </c>
      <c r="J148" s="1"/>
      <c r="K148" s="3">
        <f t="shared" si="12"/>
        <v>0</v>
      </c>
      <c r="M148" s="1"/>
      <c r="N148" s="1"/>
      <c r="O148" s="6">
        <v>0</v>
      </c>
      <c r="P148" s="6">
        <v>0</v>
      </c>
      <c r="Q148" s="6">
        <v>0</v>
      </c>
      <c r="R148" s="6"/>
      <c r="S148" s="6">
        <v>0</v>
      </c>
    </row>
    <row r="149" spans="1:19" x14ac:dyDescent="0.2">
      <c r="A149" s="25"/>
      <c r="C149" s="2" t="s">
        <v>23</v>
      </c>
      <c r="M149" s="1"/>
    </row>
    <row r="150" spans="1:19" x14ac:dyDescent="0.2">
      <c r="A150" s="1">
        <f>A148+1</f>
        <v>89</v>
      </c>
      <c r="C150" s="26" t="s">
        <v>22</v>
      </c>
      <c r="E150" s="3">
        <v>7271.6222767735126</v>
      </c>
      <c r="G150" s="3">
        <v>0</v>
      </c>
      <c r="J150" s="1"/>
      <c r="K150" s="3">
        <f>E150-G150</f>
        <v>7271.6222767735126</v>
      </c>
      <c r="M150" s="1" t="s">
        <v>131</v>
      </c>
      <c r="N150" s="1"/>
      <c r="O150" s="6">
        <v>5350.4472923843714</v>
      </c>
      <c r="P150" s="6">
        <v>1770.8474493277231</v>
      </c>
      <c r="Q150" s="6">
        <v>150.32753506141856</v>
      </c>
      <c r="R150" s="6"/>
      <c r="S150" s="6">
        <v>0</v>
      </c>
    </row>
    <row r="151" spans="1:19" x14ac:dyDescent="0.2">
      <c r="A151" s="25"/>
      <c r="C151" s="2" t="s">
        <v>21</v>
      </c>
      <c r="M151" s="1"/>
    </row>
    <row r="152" spans="1:19" x14ac:dyDescent="0.2">
      <c r="A152" s="1">
        <f>A150+1</f>
        <v>90</v>
      </c>
      <c r="C152" s="26" t="s">
        <v>20</v>
      </c>
      <c r="E152" s="3">
        <v>0</v>
      </c>
      <c r="G152" s="3">
        <v>0</v>
      </c>
      <c r="J152" s="1"/>
      <c r="K152" s="3">
        <f>E152-G152</f>
        <v>0</v>
      </c>
      <c r="M152" s="1"/>
      <c r="N152" s="1"/>
      <c r="O152" s="6">
        <v>0</v>
      </c>
      <c r="P152" s="6">
        <v>0</v>
      </c>
      <c r="Q152" s="6">
        <v>0</v>
      </c>
      <c r="R152" s="6"/>
      <c r="S152" s="6">
        <v>0</v>
      </c>
    </row>
    <row r="153" spans="1:19" x14ac:dyDescent="0.2">
      <c r="A153" s="25">
        <f t="shared" si="10"/>
        <v>91</v>
      </c>
      <c r="C153" s="26" t="s">
        <v>19</v>
      </c>
      <c r="E153" s="3">
        <v>0</v>
      </c>
      <c r="G153" s="3">
        <v>0</v>
      </c>
      <c r="J153" s="1"/>
      <c r="K153" s="3">
        <f>E153-G153</f>
        <v>0</v>
      </c>
      <c r="M153" s="1"/>
      <c r="N153" s="1"/>
      <c r="O153" s="6">
        <v>0</v>
      </c>
      <c r="P153" s="6">
        <v>0</v>
      </c>
      <c r="Q153" s="6">
        <v>0</v>
      </c>
      <c r="R153" s="6"/>
      <c r="S153" s="6">
        <v>0</v>
      </c>
    </row>
    <row r="154" spans="1:19" x14ac:dyDescent="0.2">
      <c r="A154" s="25">
        <f t="shared" si="10"/>
        <v>92</v>
      </c>
      <c r="C154" s="26" t="s">
        <v>18</v>
      </c>
      <c r="E154" s="3">
        <v>0</v>
      </c>
      <c r="G154" s="3">
        <v>0</v>
      </c>
      <c r="J154" s="1"/>
      <c r="K154" s="3">
        <f>E154-G154</f>
        <v>0</v>
      </c>
      <c r="M154" s="1"/>
      <c r="N154" s="1"/>
      <c r="O154" s="6">
        <v>0</v>
      </c>
      <c r="P154" s="6">
        <v>0</v>
      </c>
      <c r="Q154" s="6">
        <v>0</v>
      </c>
      <c r="R154" s="6"/>
      <c r="S154" s="6">
        <v>0</v>
      </c>
    </row>
    <row r="155" spans="1:19" x14ac:dyDescent="0.2">
      <c r="A155" s="25"/>
      <c r="C155" s="2" t="s">
        <v>17</v>
      </c>
      <c r="M155" s="1"/>
    </row>
    <row r="156" spans="1:19" x14ac:dyDescent="0.2">
      <c r="A156" s="1">
        <f>A154+1</f>
        <v>93</v>
      </c>
      <c r="C156" s="26" t="s">
        <v>16</v>
      </c>
      <c r="E156" s="3">
        <v>0</v>
      </c>
      <c r="G156" s="3">
        <v>0</v>
      </c>
      <c r="J156" s="1"/>
      <c r="K156" s="3">
        <f t="shared" ref="K156:K162" si="13">E156-G156</f>
        <v>0</v>
      </c>
      <c r="M156" s="1"/>
      <c r="N156" s="1"/>
      <c r="O156" s="6">
        <v>0</v>
      </c>
      <c r="P156" s="6">
        <v>0</v>
      </c>
      <c r="Q156" s="6">
        <v>0</v>
      </c>
      <c r="R156" s="6"/>
      <c r="S156" s="6">
        <v>0</v>
      </c>
    </row>
    <row r="157" spans="1:19" x14ac:dyDescent="0.2">
      <c r="A157" s="25">
        <f t="shared" si="10"/>
        <v>94</v>
      </c>
      <c r="C157" s="26" t="s">
        <v>15</v>
      </c>
      <c r="E157" s="3">
        <v>0</v>
      </c>
      <c r="G157" s="3">
        <v>0</v>
      </c>
      <c r="J157" s="1"/>
      <c r="K157" s="3">
        <f t="shared" si="13"/>
        <v>0</v>
      </c>
      <c r="M157" s="1"/>
      <c r="N157" s="1"/>
      <c r="O157" s="6">
        <v>0</v>
      </c>
      <c r="P157" s="6">
        <v>0</v>
      </c>
      <c r="Q157" s="6">
        <v>0</v>
      </c>
      <c r="R157" s="6"/>
      <c r="S157" s="6">
        <v>0</v>
      </c>
    </row>
    <row r="158" spans="1:19" x14ac:dyDescent="0.2">
      <c r="A158" s="25">
        <f t="shared" si="10"/>
        <v>95</v>
      </c>
      <c r="C158" s="26" t="s">
        <v>14</v>
      </c>
      <c r="E158" s="3">
        <v>0</v>
      </c>
      <c r="G158" s="3">
        <v>0</v>
      </c>
      <c r="J158" s="1"/>
      <c r="K158" s="3">
        <f t="shared" si="13"/>
        <v>0</v>
      </c>
      <c r="M158" s="1"/>
      <c r="N158" s="1"/>
      <c r="O158" s="6">
        <v>0</v>
      </c>
      <c r="P158" s="6">
        <v>0</v>
      </c>
      <c r="Q158" s="6">
        <v>0</v>
      </c>
      <c r="R158" s="6"/>
      <c r="S158" s="6">
        <v>0</v>
      </c>
    </row>
    <row r="159" spans="1:19" x14ac:dyDescent="0.2">
      <c r="A159" s="25">
        <f t="shared" si="10"/>
        <v>96</v>
      </c>
      <c r="C159" s="26" t="s">
        <v>13</v>
      </c>
      <c r="E159" s="3">
        <v>0</v>
      </c>
      <c r="G159" s="3">
        <v>0</v>
      </c>
      <c r="J159" s="1"/>
      <c r="K159" s="3">
        <f t="shared" si="13"/>
        <v>0</v>
      </c>
      <c r="M159" s="1"/>
      <c r="N159" s="1"/>
      <c r="O159" s="6">
        <v>0</v>
      </c>
      <c r="P159" s="6">
        <v>0</v>
      </c>
      <c r="Q159" s="6">
        <v>0</v>
      </c>
      <c r="R159" s="6"/>
      <c r="S159" s="6">
        <v>0</v>
      </c>
    </row>
    <row r="160" spans="1:19" x14ac:dyDescent="0.2">
      <c r="A160" s="25">
        <f t="shared" si="10"/>
        <v>97</v>
      </c>
      <c r="C160" s="26" t="s">
        <v>12</v>
      </c>
      <c r="E160" s="3">
        <v>0</v>
      </c>
      <c r="G160" s="3">
        <v>0</v>
      </c>
      <c r="J160" s="1"/>
      <c r="K160" s="3">
        <f t="shared" si="13"/>
        <v>0</v>
      </c>
      <c r="M160" s="1"/>
      <c r="N160" s="1"/>
      <c r="O160" s="6">
        <v>0</v>
      </c>
      <c r="P160" s="6">
        <v>0</v>
      </c>
      <c r="Q160" s="6">
        <v>0</v>
      </c>
      <c r="R160" s="6"/>
      <c r="S160" s="6">
        <v>0</v>
      </c>
    </row>
    <row r="161" spans="1:20" x14ac:dyDescent="0.2">
      <c r="A161" s="25">
        <f t="shared" si="10"/>
        <v>98</v>
      </c>
      <c r="C161" s="26" t="s">
        <v>11</v>
      </c>
      <c r="E161" s="3">
        <v>0</v>
      </c>
      <c r="G161" s="3">
        <v>0</v>
      </c>
      <c r="J161" s="1"/>
      <c r="K161" s="3">
        <f t="shared" si="13"/>
        <v>0</v>
      </c>
      <c r="M161" s="1"/>
      <c r="N161" s="1"/>
      <c r="O161" s="6">
        <v>0</v>
      </c>
      <c r="P161" s="6">
        <v>0</v>
      </c>
      <c r="Q161" s="6">
        <v>0</v>
      </c>
      <c r="R161" s="6"/>
      <c r="S161" s="6">
        <v>0</v>
      </c>
    </row>
    <row r="162" spans="1:20" x14ac:dyDescent="0.2">
      <c r="A162" s="25">
        <f t="shared" si="10"/>
        <v>99</v>
      </c>
      <c r="C162" s="26" t="s">
        <v>10</v>
      </c>
      <c r="E162" s="3">
        <v>0</v>
      </c>
      <c r="G162" s="3">
        <v>0</v>
      </c>
      <c r="J162" s="1"/>
      <c r="K162" s="3">
        <f t="shared" si="13"/>
        <v>0</v>
      </c>
      <c r="M162" s="1"/>
      <c r="N162" s="1"/>
      <c r="O162" s="6">
        <v>0</v>
      </c>
      <c r="P162" s="6">
        <v>0</v>
      </c>
      <c r="Q162" s="6">
        <v>0</v>
      </c>
      <c r="R162" s="6"/>
      <c r="S162" s="6">
        <v>0</v>
      </c>
    </row>
    <row r="163" spans="1:20" x14ac:dyDescent="0.2">
      <c r="A163" s="25"/>
      <c r="C163" s="2" t="s">
        <v>9</v>
      </c>
      <c r="M163" s="1"/>
      <c r="O163" s="6"/>
      <c r="P163" s="6"/>
      <c r="Q163" s="6"/>
      <c r="R163" s="6"/>
      <c r="S163" s="6"/>
    </row>
    <row r="164" spans="1:20" x14ac:dyDescent="0.2">
      <c r="A164" s="1">
        <f>A162+1</f>
        <v>100</v>
      </c>
      <c r="C164" s="26" t="s">
        <v>8</v>
      </c>
      <c r="E164" s="3">
        <v>10500.981965602561</v>
      </c>
      <c r="G164" s="3">
        <v>0</v>
      </c>
      <c r="J164" s="1"/>
      <c r="K164" s="3">
        <f>E164-G164</f>
        <v>10500.981965602561</v>
      </c>
      <c r="M164" s="1" t="s">
        <v>141</v>
      </c>
      <c r="N164" s="1"/>
      <c r="O164" s="6">
        <v>7365.515390447933</v>
      </c>
      <c r="P164" s="6">
        <v>2890.1235088850426</v>
      </c>
      <c r="Q164" s="6">
        <v>245.34306626959022</v>
      </c>
      <c r="R164" s="6"/>
      <c r="S164" s="6">
        <v>0</v>
      </c>
      <c r="T164" s="1" t="s">
        <v>148</v>
      </c>
    </row>
    <row r="165" spans="1:20" x14ac:dyDescent="0.2">
      <c r="A165" s="25">
        <f t="shared" si="10"/>
        <v>101</v>
      </c>
      <c r="C165" s="26" t="s">
        <v>7</v>
      </c>
      <c r="E165" s="16">
        <v>13897.723897224512</v>
      </c>
      <c r="F165" s="15"/>
      <c r="G165" s="16">
        <v>0</v>
      </c>
      <c r="H165" s="15"/>
      <c r="I165" s="15"/>
      <c r="J165" s="17"/>
      <c r="K165" s="16">
        <f>E165-G165</f>
        <v>13897.723897224512</v>
      </c>
      <c r="L165" s="15"/>
      <c r="M165" s="17" t="s">
        <v>142</v>
      </c>
      <c r="N165" s="17"/>
      <c r="O165" s="10">
        <v>9587.807611050599</v>
      </c>
      <c r="P165" s="10">
        <v>3972.6752243829674</v>
      </c>
      <c r="Q165" s="10">
        <v>337.24106179094014</v>
      </c>
      <c r="R165" s="10"/>
      <c r="S165" s="10">
        <v>0</v>
      </c>
      <c r="T165" s="1" t="s">
        <v>148</v>
      </c>
    </row>
    <row r="166" spans="1:20" x14ac:dyDescent="0.2">
      <c r="E166" s="15"/>
      <c r="G166" s="15"/>
      <c r="K166" s="15"/>
      <c r="M166" s="1"/>
      <c r="O166" s="15"/>
      <c r="P166" s="15"/>
      <c r="Q166" s="15"/>
      <c r="R166" s="6"/>
      <c r="S166" s="15"/>
    </row>
    <row r="167" spans="1:20" x14ac:dyDescent="0.2">
      <c r="A167" s="1">
        <f>A165+1</f>
        <v>102</v>
      </c>
      <c r="C167" s="2" t="s">
        <v>147</v>
      </c>
      <c r="E167" s="8">
        <f>SUM(E121:E165)</f>
        <v>91374.00207270727</v>
      </c>
      <c r="G167" s="8">
        <f>SUM(G121:G165)</f>
        <v>2341.028111287892</v>
      </c>
      <c r="K167" s="8">
        <f>SUM(K121:K165)</f>
        <v>89032.973961419368</v>
      </c>
      <c r="O167" s="8">
        <f>SUM(O120:O165)</f>
        <v>49052.857858439122</v>
      </c>
      <c r="P167" s="8">
        <f>SUM(P120:P165)</f>
        <v>19495.134503417667</v>
      </c>
      <c r="Q167" s="8">
        <f>SUM(Q120:Q165)</f>
        <v>1375.329994562765</v>
      </c>
      <c r="R167" s="6"/>
      <c r="S167" s="8">
        <f>SUM(S120:S165)</f>
        <v>21450.679716287705</v>
      </c>
      <c r="T167" s="1" t="s">
        <v>148</v>
      </c>
    </row>
    <row r="168" spans="1:20" x14ac:dyDescent="0.2">
      <c r="R168" s="6"/>
    </row>
    <row r="169" spans="1:20" ht="13.5" thickBot="1" x14ac:dyDescent="0.25">
      <c r="A169" s="1">
        <f>A167+1</f>
        <v>103</v>
      </c>
      <c r="C169" s="2" t="s">
        <v>146</v>
      </c>
      <c r="E169" s="13">
        <f>E167+E102+E107+E106+E96</f>
        <v>224417.96329704439</v>
      </c>
      <c r="G169" s="13">
        <f>G167+G102+G107+G106+G96</f>
        <v>3505.0892347116605</v>
      </c>
      <c r="K169" s="13">
        <f>K167+K102+K107+K106+K96</f>
        <v>220912.8740623327</v>
      </c>
      <c r="O169" s="13">
        <f>O167+O102+O107+O106+O96</f>
        <v>113409.54535994586</v>
      </c>
      <c r="P169" s="13">
        <f>P167+P102+P107+P106+P96</f>
        <v>82370.647938411828</v>
      </c>
      <c r="Q169" s="13">
        <f>Q167+Q102+Q107+Q106+Q96</f>
        <v>7187.0902823989782</v>
      </c>
      <c r="R169" s="6"/>
      <c r="S169" s="13">
        <f>S167+S102+S107+S106+S96</f>
        <v>21450.679716287705</v>
      </c>
      <c r="T169" s="1" t="s">
        <v>148</v>
      </c>
    </row>
    <row r="170" spans="1:20" ht="15" customHeight="1" thickTop="1" x14ac:dyDescent="0.2">
      <c r="A170" s="14"/>
      <c r="B170" s="14"/>
      <c r="C170" s="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</row>
    <row r="171" spans="1:20" ht="15" customHeight="1" x14ac:dyDescent="0.2">
      <c r="A171" s="21" t="s">
        <v>108</v>
      </c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</row>
    <row r="172" spans="1:20" ht="15" customHeight="1" x14ac:dyDescent="0.2">
      <c r="A172" s="21" t="s">
        <v>143</v>
      </c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</row>
    <row r="174" spans="1:20" x14ac:dyDescent="0.2">
      <c r="G174" s="1" t="s">
        <v>48</v>
      </c>
      <c r="I174" s="1" t="s">
        <v>87</v>
      </c>
      <c r="K174" s="1" t="s">
        <v>91</v>
      </c>
      <c r="M174" s="1" t="s">
        <v>40</v>
      </c>
      <c r="O174" s="20" t="s">
        <v>90</v>
      </c>
      <c r="P174" s="20"/>
      <c r="Q174" s="20"/>
      <c r="R174" s="1"/>
    </row>
    <row r="175" spans="1:20" x14ac:dyDescent="0.2">
      <c r="A175" s="1" t="s">
        <v>89</v>
      </c>
      <c r="E175" s="1" t="s">
        <v>88</v>
      </c>
      <c r="G175" s="1" t="s">
        <v>87</v>
      </c>
      <c r="I175" s="1" t="s">
        <v>81</v>
      </c>
      <c r="K175" s="1" t="s">
        <v>86</v>
      </c>
      <c r="M175" s="1" t="s">
        <v>85</v>
      </c>
      <c r="O175" s="1"/>
      <c r="P175" s="1"/>
      <c r="Q175" s="1" t="s">
        <v>84</v>
      </c>
      <c r="R175" s="1"/>
      <c r="S175" s="1" t="s">
        <v>40</v>
      </c>
    </row>
    <row r="176" spans="1:20" x14ac:dyDescent="0.2">
      <c r="A176" s="19" t="s">
        <v>83</v>
      </c>
      <c r="C176" s="23" t="s">
        <v>107</v>
      </c>
      <c r="E176" s="19" t="s">
        <v>82</v>
      </c>
      <c r="G176" s="19" t="s">
        <v>81</v>
      </c>
      <c r="I176" s="19" t="s">
        <v>79</v>
      </c>
      <c r="K176" s="19" t="s">
        <v>80</v>
      </c>
      <c r="M176" s="19" t="s">
        <v>79</v>
      </c>
      <c r="N176" s="1"/>
      <c r="O176" s="19" t="s">
        <v>51</v>
      </c>
      <c r="P176" s="19" t="s">
        <v>50</v>
      </c>
      <c r="Q176" s="19" t="s">
        <v>78</v>
      </c>
      <c r="R176" s="1"/>
      <c r="S176" s="19" t="s">
        <v>49</v>
      </c>
    </row>
    <row r="177" spans="1:20" x14ac:dyDescent="0.2">
      <c r="E177" s="1" t="s">
        <v>92</v>
      </c>
      <c r="G177" s="1" t="s">
        <v>93</v>
      </c>
      <c r="I177" s="1" t="s">
        <v>94</v>
      </c>
      <c r="K177" s="1" t="s">
        <v>95</v>
      </c>
      <c r="M177" s="1" t="s">
        <v>96</v>
      </c>
      <c r="N177" s="1"/>
      <c r="O177" s="1" t="s">
        <v>97</v>
      </c>
      <c r="P177" s="1" t="s">
        <v>98</v>
      </c>
      <c r="Q177" s="1" t="s">
        <v>99</v>
      </c>
      <c r="R177" s="1"/>
      <c r="S177" s="1" t="s">
        <v>100</v>
      </c>
    </row>
    <row r="179" spans="1:20" x14ac:dyDescent="0.2">
      <c r="C179" s="4" t="s">
        <v>6</v>
      </c>
      <c r="E179" s="3"/>
      <c r="G179" s="3"/>
      <c r="J179" s="1"/>
      <c r="K179" s="3"/>
      <c r="N179" s="1"/>
      <c r="O179" s="6"/>
      <c r="P179" s="6"/>
      <c r="Q179" s="6"/>
      <c r="R179" s="6"/>
      <c r="S179" s="6"/>
    </row>
    <row r="180" spans="1:20" x14ac:dyDescent="0.2">
      <c r="C180" s="4"/>
      <c r="E180" s="3"/>
      <c r="G180" s="3"/>
      <c r="J180" s="1"/>
      <c r="K180" s="3"/>
      <c r="N180" s="1"/>
      <c r="O180" s="6"/>
      <c r="P180" s="6"/>
      <c r="Q180" s="6"/>
      <c r="R180" s="6"/>
      <c r="S180" s="6"/>
    </row>
    <row r="181" spans="1:20" x14ac:dyDescent="0.2">
      <c r="A181" s="1">
        <f>A169+1</f>
        <v>104</v>
      </c>
      <c r="C181" s="2" t="s">
        <v>5</v>
      </c>
      <c r="E181" s="3">
        <v>0</v>
      </c>
      <c r="G181" s="3">
        <v>0</v>
      </c>
      <c r="J181" s="1"/>
      <c r="K181" s="3">
        <f t="shared" ref="K181:K187" si="14">E181-G181</f>
        <v>0</v>
      </c>
      <c r="N181" s="1"/>
      <c r="O181" s="6">
        <v>0</v>
      </c>
      <c r="P181" s="6">
        <v>0</v>
      </c>
      <c r="Q181" s="6">
        <v>0</v>
      </c>
      <c r="R181" s="6"/>
      <c r="S181" s="6">
        <v>0</v>
      </c>
    </row>
    <row r="182" spans="1:20" x14ac:dyDescent="0.2">
      <c r="A182" s="1">
        <f t="shared" ref="A182:A187" si="15">A181+1</f>
        <v>105</v>
      </c>
      <c r="C182" s="2" t="s">
        <v>4</v>
      </c>
      <c r="E182" s="3">
        <v>0</v>
      </c>
      <c r="G182" s="3">
        <v>0</v>
      </c>
      <c r="I182" s="1"/>
      <c r="J182" s="1"/>
      <c r="K182" s="3">
        <f t="shared" si="14"/>
        <v>0</v>
      </c>
      <c r="N182" s="1"/>
      <c r="O182" s="6">
        <v>0</v>
      </c>
      <c r="P182" s="6">
        <v>0</v>
      </c>
      <c r="Q182" s="6">
        <v>0</v>
      </c>
      <c r="R182" s="6"/>
      <c r="S182" s="6">
        <v>0</v>
      </c>
    </row>
    <row r="183" spans="1:20" x14ac:dyDescent="0.2">
      <c r="A183" s="1">
        <f t="shared" si="15"/>
        <v>106</v>
      </c>
      <c r="C183" s="2" t="s">
        <v>3</v>
      </c>
      <c r="E183" s="3">
        <v>0</v>
      </c>
      <c r="G183" s="3">
        <v>0</v>
      </c>
      <c r="I183" s="1"/>
      <c r="J183" s="1"/>
      <c r="K183" s="3">
        <f t="shared" si="14"/>
        <v>0</v>
      </c>
      <c r="N183" s="1"/>
      <c r="O183" s="6">
        <v>0</v>
      </c>
      <c r="P183" s="6">
        <v>0</v>
      </c>
      <c r="Q183" s="6">
        <v>0</v>
      </c>
      <c r="R183" s="6"/>
      <c r="S183" s="6">
        <v>0</v>
      </c>
    </row>
    <row r="184" spans="1:20" x14ac:dyDescent="0.2">
      <c r="A184" s="1">
        <f t="shared" si="15"/>
        <v>107</v>
      </c>
      <c r="C184" s="2" t="s">
        <v>2</v>
      </c>
      <c r="E184" s="3">
        <v>0</v>
      </c>
      <c r="G184" s="3">
        <v>0</v>
      </c>
      <c r="I184" s="1"/>
      <c r="J184" s="1"/>
      <c r="K184" s="3">
        <f t="shared" si="14"/>
        <v>0</v>
      </c>
      <c r="N184" s="1"/>
      <c r="O184" s="6">
        <v>0</v>
      </c>
      <c r="P184" s="6">
        <v>0</v>
      </c>
      <c r="Q184" s="6">
        <v>0</v>
      </c>
      <c r="R184" s="6"/>
      <c r="S184" s="6">
        <v>0</v>
      </c>
    </row>
    <row r="185" spans="1:20" x14ac:dyDescent="0.2">
      <c r="A185" s="1">
        <f t="shared" si="15"/>
        <v>108</v>
      </c>
      <c r="C185" s="2" t="s">
        <v>1</v>
      </c>
      <c r="E185" s="3">
        <v>0</v>
      </c>
      <c r="G185" s="3">
        <v>0</v>
      </c>
      <c r="I185" s="1"/>
      <c r="J185" s="1"/>
      <c r="K185" s="3">
        <f t="shared" si="14"/>
        <v>0</v>
      </c>
      <c r="N185" s="1"/>
      <c r="O185" s="6">
        <v>0</v>
      </c>
      <c r="P185" s="6">
        <v>0</v>
      </c>
      <c r="Q185" s="6">
        <v>0</v>
      </c>
      <c r="R185" s="6"/>
      <c r="S185" s="6">
        <v>0</v>
      </c>
    </row>
    <row r="186" spans="1:20" x14ac:dyDescent="0.2">
      <c r="A186" s="1">
        <f t="shared" si="15"/>
        <v>109</v>
      </c>
      <c r="C186" s="2" t="s">
        <v>0</v>
      </c>
      <c r="E186" s="3">
        <v>0</v>
      </c>
      <c r="G186" s="3">
        <v>0</v>
      </c>
      <c r="I186" s="1"/>
      <c r="J186" s="1"/>
      <c r="K186" s="3">
        <f t="shared" si="14"/>
        <v>0</v>
      </c>
      <c r="N186" s="1"/>
      <c r="O186" s="6">
        <v>0</v>
      </c>
      <c r="P186" s="6">
        <v>0</v>
      </c>
      <c r="Q186" s="6">
        <v>0</v>
      </c>
      <c r="R186" s="6"/>
      <c r="S186" s="6">
        <v>0</v>
      </c>
    </row>
    <row r="187" spans="1:20" x14ac:dyDescent="0.2">
      <c r="A187" s="1">
        <f t="shared" si="15"/>
        <v>110</v>
      </c>
      <c r="C187" s="2" t="s">
        <v>121</v>
      </c>
      <c r="E187" s="3">
        <v>0</v>
      </c>
      <c r="G187" s="3">
        <v>0</v>
      </c>
      <c r="I187" s="1"/>
      <c r="J187" s="1"/>
      <c r="K187" s="3">
        <f t="shared" si="14"/>
        <v>0</v>
      </c>
      <c r="N187" s="1"/>
      <c r="O187" s="6">
        <v>0</v>
      </c>
      <c r="P187" s="6">
        <v>0</v>
      </c>
      <c r="Q187" s="6">
        <v>0</v>
      </c>
      <c r="R187" s="6"/>
      <c r="S187" s="6">
        <v>0</v>
      </c>
    </row>
    <row r="188" spans="1:20" x14ac:dyDescent="0.2">
      <c r="R188" s="6"/>
    </row>
    <row r="189" spans="1:20" x14ac:dyDescent="0.2">
      <c r="A189" s="1">
        <f>A187+1</f>
        <v>111</v>
      </c>
      <c r="C189" s="2" t="s">
        <v>144</v>
      </c>
      <c r="E189" s="7">
        <f>SUM(E181:E187)</f>
        <v>0</v>
      </c>
      <c r="G189" s="7">
        <f>SUM(G181:G187)</f>
        <v>0</v>
      </c>
      <c r="I189" s="1"/>
      <c r="K189" s="7">
        <f>SUM(K181:K187)</f>
        <v>0</v>
      </c>
      <c r="O189" s="7">
        <f>SUM(O181:O187)</f>
        <v>0</v>
      </c>
      <c r="P189" s="7">
        <f>SUM(P181:P187)</f>
        <v>0</v>
      </c>
      <c r="Q189" s="7">
        <f>SUM(Q181:Q187)</f>
        <v>0</v>
      </c>
      <c r="R189" s="6"/>
      <c r="S189" s="7">
        <f>SUM(S181:S187)</f>
        <v>0</v>
      </c>
    </row>
    <row r="190" spans="1:20" x14ac:dyDescent="0.2">
      <c r="R190" s="6"/>
    </row>
    <row r="191" spans="1:20" x14ac:dyDescent="0.2">
      <c r="A191" s="2"/>
      <c r="C191" s="2" t="s">
        <v>119</v>
      </c>
    </row>
    <row r="192" spans="1:20" ht="13.5" thickBot="1" x14ac:dyDescent="0.25">
      <c r="A192" s="1">
        <f>A189+1</f>
        <v>112</v>
      </c>
      <c r="C192" s="2" t="s">
        <v>145</v>
      </c>
      <c r="E192" s="13">
        <f>E169-E189</f>
        <v>224417.96329704439</v>
      </c>
      <c r="G192" s="13">
        <f>G169-G189</f>
        <v>3505.0892347116605</v>
      </c>
      <c r="K192" s="13">
        <f>K169-K189</f>
        <v>220912.8740623327</v>
      </c>
      <c r="O192" s="13">
        <f>O169-O189</f>
        <v>113409.54535994586</v>
      </c>
      <c r="P192" s="13">
        <f>P169-P189</f>
        <v>82370.647938411828</v>
      </c>
      <c r="Q192" s="13">
        <f>Q169-Q189</f>
        <v>7187.0902823989782</v>
      </c>
      <c r="R192" s="6"/>
      <c r="S192" s="13">
        <f>S169-S189</f>
        <v>21450.679716287705</v>
      </c>
      <c r="T192" s="1" t="s">
        <v>148</v>
      </c>
    </row>
    <row r="193" spans="16:16" ht="13.5" thickTop="1" x14ac:dyDescent="0.2">
      <c r="P193" s="6"/>
    </row>
    <row r="194" spans="16:16" x14ac:dyDescent="0.2">
      <c r="P194" s="6"/>
    </row>
  </sheetData>
  <mergeCells count="12">
    <mergeCell ref="A2:S2"/>
    <mergeCell ref="A3:S3"/>
    <mergeCell ref="O5:Q5"/>
    <mergeCell ref="A52:S52"/>
    <mergeCell ref="A53:S53"/>
    <mergeCell ref="O55:Q55"/>
    <mergeCell ref="A171:S171"/>
    <mergeCell ref="A172:S172"/>
    <mergeCell ref="O174:Q174"/>
    <mergeCell ref="A110:S110"/>
    <mergeCell ref="A111:S111"/>
    <mergeCell ref="O113:Q113"/>
  </mergeCells>
  <pageMargins left="0.4" right="0.4" top="0.75" bottom="0.5" header="0.3" footer="0.3"/>
  <pageSetup scale="69" fitToHeight="0" orientation="landscape" r:id="rId1"/>
  <headerFooter>
    <oddHeader>&amp;R&amp;"Arial,Regular"&amp;10Updated: 2023-03-08
EB-2022-0200
Exhibit 7
Tab 2
Schedule 1
Attachment 5
Page &amp;P of &amp;N</oddHeader>
  </headerFooter>
  <rowBreaks count="3" manualBreakCount="3">
    <brk id="50" max="19" man="1"/>
    <brk id="108" max="19" man="1"/>
    <brk id="169" max="1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68BE8D2D1B4442B56E8613E5D4A5D4" ma:contentTypeVersion="33" ma:contentTypeDescription="Create a new document." ma:contentTypeScope="" ma:versionID="6129b17777e4756d3484ea6abc615963">
  <xsd:schema xmlns:xsd="http://www.w3.org/2001/XMLSchema" xmlns:xs="http://www.w3.org/2001/XMLSchema" xmlns:p="http://schemas.microsoft.com/office/2006/metadata/properties" xmlns:ns2="0e4c58a4-4156-4653-af30-d293e31e5ce5" targetNamespace="http://schemas.microsoft.com/office/2006/metadata/properties" ma:root="true" ma:fieldsID="50cea4d8efb7eb9556150446c3ff5c58" ns2:_="">
    <xsd:import namespace="0e4c58a4-4156-4653-af30-d293e31e5ce5"/>
    <xsd:element name="properties">
      <xsd:complexType>
        <xsd:sequence>
          <xsd:element name="documentManagement">
            <xsd:complexType>
              <xsd:all>
                <xsd:element ref="ns2:Folder" minOccurs="0"/>
                <xsd:element ref="ns2:Phase" minOccurs="0"/>
                <xsd:element ref="ns2:Binder"/>
                <xsd:element ref="ns2:Status" minOccurs="0"/>
                <xsd:element ref="ns2:Witness" minOccurs="0"/>
                <xsd:element ref="ns2:Regulatory_x0020_Leads" minOccurs="0"/>
                <xsd:element ref="ns2:Version_x0020_Comments" minOccurs="0"/>
                <xsd:element ref="ns2:Legal_x0020_Team" minOccurs="0"/>
                <xsd:element ref="ns2:Attachment" minOccurs="0"/>
                <xsd:element ref="ns2:Exhibit_x002f_Tab_x002f_Schedule" minOccurs="0"/>
                <xsd:element ref="ns2:_x0031_st_x0020_draft_x0020_priority" minOccurs="0"/>
                <xsd:element ref="ns2:Reg_x002e__x0020_Review_x0020_Due_x0020_Date" minOccurs="0"/>
                <xsd:element ref="ns2:Energy_x0020_Services_x0020_View" minOccurs="0"/>
                <xsd:element ref="ns2:Finance_x0020_view" minOccurs="0"/>
                <xsd:element ref="ns2:_x0031_st_x0020_draft_x0020_ready_x0020_for_x0020_Regulatory" minOccurs="0"/>
                <xsd:element ref="ns2:_x0031_st_x0020_Draft_x0020_Evidence_x0020_Due" minOccurs="0"/>
                <xsd:element ref="ns2:Cust_x0020_Eng" minOccurs="0"/>
                <xsd:element ref="ns2:Customer_x0020_Care_x0020_View" minOccurs="0"/>
                <xsd:element ref="ns2:_x0031_st_x0020_Draft_x0020_SL_x0020_Review_x0020_Complete" minOccurs="0"/>
                <xsd:element ref="ns2:Accountable_x0020_Area" minOccurs="0"/>
                <xsd:element ref="ns2:Executive_x0020_Review" minOccurs="0"/>
                <xsd:element ref="ns2:Final_x0020_Draft_x0020_Due" minOccurs="0"/>
                <xsd:element ref="ns2:Formatting_x0020_Reqd" minOccurs="0"/>
                <xsd:element ref="ns2:Final_x0020_Draft_x0020_Ready_x0020_for_x0020_SL_x0020_Review" minOccurs="0"/>
                <xsd:element ref="ns2:Final_x0020_Draft_x0020_Reg_x002f_1st_x0020_Level_x0020_Review_x0020_Due_x0020_Date" minOccurs="0"/>
                <xsd:element ref="ns2:Legal_x0020_Handoff_x0020_Date" minOccurs="0"/>
                <xsd:element ref="ns2:Legal_x0020_Session_x0020_Date" minOccurs="0"/>
                <xsd:element ref="ns2:xewa" minOccurs="0"/>
                <xsd:element ref="ns2:TM_x0020_Sign_x0020_Off" minOccurs="0"/>
                <xsd:element ref="ns2:Reg_x002f_Formatting_x0020_Sign_x0020_Of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4c58a4-4156-4653-af30-d293e31e5ce5" elementFormDefault="qualified">
    <xsd:import namespace="http://schemas.microsoft.com/office/2006/documentManagement/types"/>
    <xsd:import namespace="http://schemas.microsoft.com/office/infopath/2007/PartnerControls"/>
    <xsd:element name="Folder" ma:index="8" nillable="true" ma:displayName="Folder" ma:format="Dropdown" ma:internalName="Folder">
      <xsd:simpleType>
        <xsd:restriction base="dms:Choice">
          <xsd:enumeration value="Assumptions"/>
          <xsd:enumeration value="Budget Support"/>
          <xsd:enumeration value="Prefiled Evidence"/>
          <xsd:enumeration value="Shared Documents"/>
          <xsd:enumeration value="Standards/Admin"/>
          <xsd:enumeration value="Regulatory"/>
          <xsd:enumeration value="Templates"/>
          <xsd:enumeration value="Financial Information"/>
          <xsd:enumeration value="Updated Evidence"/>
        </xsd:restriction>
      </xsd:simpleType>
    </xsd:element>
    <xsd:element name="Phase" ma:index="9" nillable="true" ma:displayName="Phase" ma:format="Dropdown" ma:internalName="Phase">
      <xsd:simpleType>
        <xsd:restriction base="dms:Choice">
          <xsd:enumeration value="Phase 1"/>
          <xsd:enumeration value="Phase 2"/>
          <xsd:enumeration value="Phase 3"/>
        </xsd:restriction>
      </xsd:simpleType>
    </xsd:element>
    <xsd:element name="Binder" ma:index="10" ma:displayName="Exhibit" ma:decimals="0" ma:default="0" ma:internalName="Binder" ma:percentage="FALSE">
      <xsd:simpleType>
        <xsd:restriction base="dms:Number">
          <xsd:maxInclusive value="10"/>
          <xsd:minInclusive value="0"/>
        </xsd:restriction>
      </xsd:simpleType>
    </xsd:element>
    <xsd:element name="Status" ma:index="11" nillable="true" ma:displayName="Status" ma:default="Shell Created" ma:description="Status of Written Evidence" ma:format="Dropdown" ma:internalName="Status">
      <xsd:simpleType>
        <xsd:restriction base="dms:Choice">
          <xsd:enumeration value="Shell Created"/>
          <xsd:enumeration value="1st Draft in Progress"/>
          <xsd:enumeration value="1st Draft Ready for Regulatory Review"/>
          <xsd:enumeration value="Back to Functional Team for Review"/>
          <xsd:enumeration value="1st Draft Reg Review Complete"/>
          <xsd:enumeration value="1st Draft Ready for Senior Leadership Review"/>
          <xsd:enumeration value="1st Draft Senior Leadership Review Complete"/>
          <xsd:enumeration value="Final Draft In Progress"/>
          <xsd:enumeration value="Final Draft Ready for Reg Review"/>
          <xsd:enumeration value="Final Comments Being Addressed"/>
          <xsd:enumeration value="Final Hand Off to Regulatory"/>
          <xsd:enumeration value="Ready for Legal Review"/>
          <xsd:enumeration value="Legal Review Complete"/>
          <xsd:enumeration value="Ready for Executive Review"/>
          <xsd:enumeration value="Executive Review Complete"/>
          <xsd:enumeration value="Ready for Final"/>
          <xsd:enumeration value="Ready to PDF"/>
          <xsd:enumeration value="Final PDF"/>
          <xsd:enumeration value="On Hold"/>
          <xsd:enumeration value="Update in Progress"/>
          <xsd:enumeration value="Update Complete"/>
        </xsd:restriction>
      </xsd:simpleType>
    </xsd:element>
    <xsd:element name="Witness" ma:index="12" nillable="true" ma:displayName="Witness" ma:list="UserInfo" ma:SearchPeopleOnly="false" ma:SharePointGroup="8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gulatory_x0020_Leads" ma:index="13" nillable="true" ma:displayName="Regulatory Team" ma:list="UserInfo" ma:SearchPeopleOnly="false" ma:SharePointGroup="8" ma:internalName="Regulatory_x0020_Lead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ersion_x0020_Comments" ma:index="14" nillable="true" ma:displayName="Version Comments" ma:internalName="Version_x0020_Comments">
      <xsd:simpleType>
        <xsd:restriction base="dms:Text">
          <xsd:maxLength value="255"/>
        </xsd:restriction>
      </xsd:simpleType>
    </xsd:element>
    <xsd:element name="Legal_x0020_Team" ma:index="15" nillable="true" ma:displayName="Legal Team" ma:list="UserInfo" ma:SharePointGroup="8" ma:internalName="Legal_x0020_Team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ttachment" ma:index="16" nillable="true" ma:displayName="Attachment" ma:internalName="Attachment">
      <xsd:simpleType>
        <xsd:restriction base="dms:Number"/>
      </xsd:simpleType>
    </xsd:element>
    <xsd:element name="Exhibit_x002f_Tab_x002f_Schedule" ma:index="17" nillable="true" ma:displayName="Exhibit/Tab/Schedule" ma:internalName="Exhibit_x002f_Tab_x002f_Schedule">
      <xsd:simpleType>
        <xsd:restriction base="dms:Text">
          <xsd:maxLength value="255"/>
        </xsd:restriction>
      </xsd:simpleType>
    </xsd:element>
    <xsd:element name="_x0031_st_x0020_draft_x0020_priority" ma:index="18" nillable="true" ma:displayName="Reg. 1st Draft Priority" ma:default="H" ma:format="Dropdown" ma:internalName="_x0031_st_x0020_draft_x0020_priority">
      <xsd:simpleType>
        <xsd:restriction base="dms:Choice">
          <xsd:enumeration value="H"/>
          <xsd:enumeration value="M"/>
          <xsd:enumeration value="L"/>
          <xsd:enumeration value="NA"/>
        </xsd:restriction>
      </xsd:simpleType>
    </xsd:element>
    <xsd:element name="Reg_x002e__x0020_Review_x0020_Due_x0020_Date" ma:index="19" nillable="true" ma:displayName="Reg. 1st Review Due Date" ma:format="DateOnly" ma:internalName="Reg_x002e__x0020_Review_x0020_Due_x0020_Date">
      <xsd:simpleType>
        <xsd:restriction base="dms:DateTime"/>
      </xsd:simpleType>
    </xsd:element>
    <xsd:element name="Energy_x0020_Services_x0020_View" ma:index="20" nillable="true" ma:displayName="Energy Services View" ma:default="No" ma:format="Dropdown" ma:internalName="Energy_x0020_Services_x0020_View">
      <xsd:simpleType>
        <xsd:restriction base="dms:Choice">
          <xsd:enumeration value="No"/>
          <xsd:enumeration value="Yes"/>
        </xsd:restriction>
      </xsd:simpleType>
    </xsd:element>
    <xsd:element name="Finance_x0020_view" ma:index="21" nillable="true" ma:displayName="Finance view" ma:default="No" ma:format="Dropdown" ma:internalName="Finance_x0020_view">
      <xsd:simpleType>
        <xsd:restriction base="dms:Choice">
          <xsd:enumeration value="No"/>
          <xsd:enumeration value="Yes"/>
        </xsd:restriction>
      </xsd:simpleType>
    </xsd:element>
    <xsd:element name="_x0031_st_x0020_draft_x0020_ready_x0020_for_x0020_Regulatory" ma:index="22" nillable="true" ma:displayName="1st Draft Ready For Regulatory" ma:format="DateOnly" ma:internalName="_x0031_st_x0020_draft_x0020_ready_x0020_for_x0020_Regulatory">
      <xsd:simpleType>
        <xsd:restriction base="dms:DateTime"/>
      </xsd:simpleType>
    </xsd:element>
    <xsd:element name="_x0031_st_x0020_Draft_x0020_Evidence_x0020_Due" ma:index="23" nillable="true" ma:displayName="1st Draft Evidence Due" ma:format="DateOnly" ma:internalName="_x0031_st_x0020_Draft_x0020_Evidence_x0020_Due">
      <xsd:simpleType>
        <xsd:restriction base="dms:DateTime"/>
      </xsd:simpleType>
    </xsd:element>
    <xsd:element name="Cust_x0020_Eng" ma:index="24" nillable="true" ma:displayName="Cust Eng" ma:format="Dropdown" ma:internalName="Cust_x0020_Eng">
      <xsd:simpleType>
        <xsd:restriction base="dms:Choice">
          <xsd:enumeration value="Yes"/>
          <xsd:enumeration value="No"/>
        </xsd:restriction>
      </xsd:simpleType>
    </xsd:element>
    <xsd:element name="Customer_x0020_Care_x0020_View" ma:index="25" nillable="true" ma:displayName="Customer Care View" ma:default="No" ma:format="Dropdown" ma:internalName="Customer_x0020_Care_x0020_View">
      <xsd:simpleType>
        <xsd:restriction base="dms:Choice">
          <xsd:enumeration value="No"/>
          <xsd:enumeration value="Yes"/>
        </xsd:restriction>
      </xsd:simpleType>
    </xsd:element>
    <xsd:element name="_x0031_st_x0020_Draft_x0020_SL_x0020_Review_x0020_Complete" ma:index="26" nillable="true" ma:displayName="1st Draft SL Review Complete" ma:format="DateOnly" ma:internalName="_x0031_st_x0020_Draft_x0020_SL_x0020_Review_x0020_Complete">
      <xsd:simpleType>
        <xsd:restriction base="dms:DateTime"/>
      </xsd:simpleType>
    </xsd:element>
    <xsd:element name="Accountable_x0020_Area" ma:index="27" nillable="true" ma:displayName="Accountable Area" ma:default="BD&amp;R" ma:format="Dropdown" ma:internalName="Accountable_x0020_Area">
      <xsd:simpleType>
        <xsd:restriction base="dms:Choice">
          <xsd:enumeration value="BD&amp;R"/>
          <xsd:enumeration value="Customer Care"/>
          <xsd:enumeration value="Energy Services"/>
          <xsd:enumeration value="Finance"/>
          <xsd:enumeration value="HR"/>
          <xsd:enumeration value="Operations"/>
          <xsd:enumeration value="Eng &amp; STO"/>
          <xsd:enumeration value="TIS"/>
        </xsd:restriction>
      </xsd:simpleType>
    </xsd:element>
    <xsd:element name="Executive_x0020_Review" ma:index="28" nillable="true" ma:displayName="Executive Review" ma:default="0" ma:internalName="Executive_x0020_Review">
      <xsd:simpleType>
        <xsd:restriction base="dms:Boolean"/>
      </xsd:simpleType>
    </xsd:element>
    <xsd:element name="Final_x0020_Draft_x0020_Due" ma:index="29" nillable="true" ma:displayName="Final Draft Due" ma:format="DateOnly" ma:internalName="Final_x0020_Draft_x0020_Due">
      <xsd:simpleType>
        <xsd:restriction base="dms:DateTime"/>
      </xsd:simpleType>
    </xsd:element>
    <xsd:element name="Formatting_x0020_Reqd" ma:index="30" nillable="true" ma:displayName="Formatting Reqd" ma:default="0" ma:internalName="Formatting_x0020_Reqd">
      <xsd:simpleType>
        <xsd:restriction base="dms:Boolean"/>
      </xsd:simpleType>
    </xsd:element>
    <xsd:element name="Final_x0020_Draft_x0020_Ready_x0020_for_x0020_SL_x0020_Review" ma:index="31" nillable="true" ma:displayName="Final Draft Ready for SL Review" ma:default="0" ma:description="Trigger to appear in Reg Leadership and Malini view" ma:internalName="Final_x0020_Draft_x0020_Ready_x0020_for_x0020_SL_x0020_Review">
      <xsd:simpleType>
        <xsd:restriction base="dms:Boolean"/>
      </xsd:simpleType>
    </xsd:element>
    <xsd:element name="Final_x0020_Draft_x0020_Reg_x002f_1st_x0020_Level_x0020_Review_x0020_Due_x0020_Date" ma:index="32" nillable="true" ma:displayName="Reg. Final Draft Review Due" ma:format="DateOnly" ma:internalName="Final_x0020_Draft_x0020_Reg_x002f_1st_x0020_Level_x0020_Review_x0020_Due_x0020_Date">
      <xsd:simpleType>
        <xsd:restriction base="dms:DateTime"/>
      </xsd:simpleType>
    </xsd:element>
    <xsd:element name="Legal_x0020_Handoff_x0020_Date" ma:index="33" nillable="true" ma:displayName="Legal Handoff Date" ma:format="DateOnly" ma:internalName="Legal_x0020_Handoff_x0020_Date">
      <xsd:simpleType>
        <xsd:restriction base="dms:DateTime"/>
      </xsd:simpleType>
    </xsd:element>
    <xsd:element name="Legal_x0020_Session_x0020_Date" ma:index="34" nillable="true" ma:displayName="Legal Session Date" ma:format="DateOnly" ma:internalName="Legal_x0020_Session_x0020_Date">
      <xsd:simpleType>
        <xsd:restriction base="dms:DateTime"/>
      </xsd:simpleType>
    </xsd:element>
    <xsd:element name="xewa" ma:index="35" nillable="true" ma:displayName="Legal Comments Addressed" ma:format="DateOnly" ma:internalName="xewa">
      <xsd:simpleType>
        <xsd:restriction base="dms:DateTime"/>
      </xsd:simpleType>
    </xsd:element>
    <xsd:element name="TM_x0020_Sign_x0020_Off" ma:index="36" nillable="true" ma:displayName="TM Sign Off" ma:format="DateOnly" ma:internalName="TM_x0020_Sign_x0020_Off">
      <xsd:simpleType>
        <xsd:restriction base="dms:DateTime"/>
      </xsd:simpleType>
    </xsd:element>
    <xsd:element name="Reg_x002f_Formatting_x0020_Sign_x0020_Off" ma:index="37" nillable="true" ma:displayName="Reg/Formatting Sign Off" ma:format="DateOnly" ma:internalName="Reg_x002f_Formatting_x0020_Sign_x0020_Off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14ab40f3-767a-43a9-8b62-265d64c54f3b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31_st_x0020_draft_x0020_priority xmlns="0e4c58a4-4156-4653-af30-d293e31e5ce5">H</_x0031_st_x0020_draft_x0020_priority>
    <Final_x0020_Draft_x0020_Ready_x0020_for_x0020_SL_x0020_Review xmlns="0e4c58a4-4156-4653-af30-d293e31e5ce5">false</Final_x0020_Draft_x0020_Ready_x0020_for_x0020_SL_x0020_Review>
    <Reg_x002e__x0020_Review_x0020_Due_x0020_Date xmlns="0e4c58a4-4156-4653-af30-d293e31e5ce5" xsi:nil="true"/>
    <Finance_x0020_view xmlns="0e4c58a4-4156-4653-af30-d293e31e5ce5">No</Finance_x0020_view>
    <Accountable_x0020_Area xmlns="0e4c58a4-4156-4653-af30-d293e31e5ce5">BD&amp;R</Accountable_x0020_Area>
    <Formatting_x0020_Reqd xmlns="0e4c58a4-4156-4653-af30-d293e31e5ce5">false</Formatting_x0020_Reqd>
    <Status xmlns="0e4c58a4-4156-4653-af30-d293e31e5ce5">Final PDF</Status>
    <Customer_x0020_Care_x0020_View xmlns="0e4c58a4-4156-4653-af30-d293e31e5ce5">No</Customer_x0020_Care_x0020_View>
    <Energy_x0020_Services_x0020_View xmlns="0e4c58a4-4156-4653-af30-d293e31e5ce5">No</Energy_x0020_Services_x0020_View>
    <Regulatory_x0020_Leads xmlns="0e4c58a4-4156-4653-af30-d293e31e5ce5">
      <UserInfo>
        <DisplayName>i:0#.w|gtna\rwebb</DisplayName>
        <AccountId>25</AccountId>
        <AccountType/>
      </UserInfo>
      <UserInfo>
        <DisplayName>i:0#.w|gtna\jcrader</DisplayName>
        <AccountId>37</AccountId>
        <AccountType/>
      </UserInfo>
    </Regulatory_x0020_Leads>
    <Final_x0020_Draft_x0020_Due xmlns="0e4c58a4-4156-4653-af30-d293e31e5ce5" xsi:nil="true"/>
    <Legal_x0020_Handoff_x0020_Date xmlns="0e4c58a4-4156-4653-af30-d293e31e5ce5" xsi:nil="true"/>
    <Exhibit_x002f_Tab_x002f_Schedule xmlns="0e4c58a4-4156-4653-af30-d293e31e5ce5">07.02.01</Exhibit_x002f_Tab_x002f_Schedule>
    <_x0031_st_x0020_Draft_x0020_SL_x0020_Review_x0020_Complete xmlns="0e4c58a4-4156-4653-af30-d293e31e5ce5" xsi:nil="true"/>
    <Binder xmlns="0e4c58a4-4156-4653-af30-d293e31e5ce5">7</Binder>
    <Attachment xmlns="0e4c58a4-4156-4653-af30-d293e31e5ce5">5</Attachment>
    <Final_x0020_Draft_x0020_Reg_x002f_1st_x0020_Level_x0020_Review_x0020_Due_x0020_Date xmlns="0e4c58a4-4156-4653-af30-d293e31e5ce5" xsi:nil="true"/>
    <Phase xmlns="0e4c58a4-4156-4653-af30-d293e31e5ce5">Phase 2</Phase>
    <Version_x0020_Comments xmlns="0e4c58a4-4156-4653-af30-d293e31e5ce5">COMPLETE</Version_x0020_Comments>
    <Executive_x0020_Review xmlns="0e4c58a4-4156-4653-af30-d293e31e5ce5">false</Executive_x0020_Review>
    <Legal_x0020_Session_x0020_Date xmlns="0e4c58a4-4156-4653-af30-d293e31e5ce5" xsi:nil="true"/>
    <TM_x0020_Sign_x0020_Off xmlns="0e4c58a4-4156-4653-af30-d293e31e5ce5" xsi:nil="true"/>
    <xewa xmlns="0e4c58a4-4156-4653-af30-d293e31e5ce5" xsi:nil="true"/>
    <Legal_x0020_Team xmlns="0e4c58a4-4156-4653-af30-d293e31e5ce5">
      <UserInfo>
        <DisplayName>i:0#.w|external\stevensd</DisplayName>
        <AccountId>233</AccountId>
        <AccountType/>
      </UserInfo>
      <UserInfo>
        <DisplayName>i:0#.w|egd\persadt</DisplayName>
        <AccountId>118</AccountId>
        <AccountType/>
      </UserInfo>
    </Legal_x0020_Team>
    <Witness xmlns="0e4c58a4-4156-4653-af30-d293e31e5ce5">
      <UserInfo>
        <DisplayName>i:0#.w|gtna\aemikha</DisplayName>
        <AccountId>24</AccountId>
        <AccountType/>
      </UserInfo>
      <UserInfo>
        <DisplayName>i:0#.w|gtna\gekamin</DisplayName>
        <AccountId>27</AccountId>
        <AccountType/>
      </UserInfo>
      <UserInfo>
        <DisplayName>i:0#.w|egd\sob</DisplayName>
        <AccountId>16</AccountId>
        <AccountType/>
      </UserInfo>
    </Witness>
    <Folder xmlns="0e4c58a4-4156-4653-af30-d293e31e5ce5">Updated Evidence</Folder>
    <_x0031_st_x0020_Draft_x0020_Evidence_x0020_Due xmlns="0e4c58a4-4156-4653-af30-d293e31e5ce5" xsi:nil="true"/>
    <Cust_x0020_Eng xmlns="0e4c58a4-4156-4653-af30-d293e31e5ce5" xsi:nil="true"/>
    <Reg_x002f_Formatting_x0020_Sign_x0020_Off xmlns="0e4c58a4-4156-4653-af30-d293e31e5ce5" xsi:nil="true"/>
    <_x0031_st_x0020_draft_x0020_ready_x0020_for_x0020_Regulatory xmlns="0e4c58a4-4156-4653-af30-d293e31e5ce5" xsi:nil="true"/>
  </documentManagement>
</p:properties>
</file>

<file path=customXml/itemProps1.xml><?xml version="1.0" encoding="utf-8"?>
<ds:datastoreItem xmlns:ds="http://schemas.openxmlformats.org/officeDocument/2006/customXml" ds:itemID="{D65E9114-4995-456F-9B2B-BC0FCAA86C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4c58a4-4156-4653-af30-d293e31e5c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B5BB88-01DE-4033-8A13-CC6A2D139855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F4F62F8F-BE00-42EE-A77A-6E8E9583296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C0C0EE-C8E8-4780-A073-5836297575C7}">
  <ds:schemaRefs>
    <ds:schemaRef ds:uri="http://schemas.microsoft.com/office/2006/metadata/properties"/>
    <ds:schemaRef ds:uri="0e4c58a4-4156-4653-af30-d293e31e5c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Rob Goodreau</dc:creator>
  <cp:lastModifiedBy>Angela Monforton</cp:lastModifiedBy>
  <cp:lastPrinted>2022-11-22T17:14:33Z</cp:lastPrinted>
  <dcterms:created xsi:type="dcterms:W3CDTF">2022-10-24T15:04:14Z</dcterms:created>
  <dcterms:modified xsi:type="dcterms:W3CDTF">2023-02-05T21:12:55Z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2022-10-24T15:04:16Z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5108fc68-c541-4b79-a048-9b6efa4fe9eb</vt:lpwstr>
  </property>
  <property fmtid="{D5CDD505-2E9C-101B-9397-08002B2CF9AE}" pid="8" name="MSIP_Label_b1a6f161-e42b-4c47-8f69-f6a81e023e2d_ContentBits">
    <vt:lpwstr>0</vt:lpwstr>
  </property>
  <property fmtid="{D5CDD505-2E9C-101B-9397-08002B2CF9AE}" pid="9" name="ContentTypeId">
    <vt:lpwstr>0x010100BA68BE8D2D1B4442B56E8613E5D4A5D4</vt:lpwstr>
  </property>
</Properties>
</file>