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99732972-8500-4AC2-A42F-177597AB304E}" xr6:coauthVersionLast="47" xr6:coauthVersionMax="47" xr10:uidLastSave="{00000000-0000-0000-0000-000000000000}"/>
  <bookViews>
    <workbookView xWindow="-120" yWindow="-120" windowWidth="29040" windowHeight="15840" xr2:uid="{C23D4955-3C07-4957-B612-F3E5D43413C2}"/>
  </bookViews>
  <sheets>
    <sheet name="Sheet1" sheetId="1" r:id="rId1"/>
  </sheets>
  <definedNames>
    <definedName name="_xlnm.Print_Area" localSheetId="0">Sheet1!$A$1:$BF$59</definedName>
    <definedName name="_xlnm.Print_Titles" localSheetId="0">Sheet1!$A:$C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56" i="1"/>
  <c r="A15" i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5" i="1" s="1"/>
  <c r="A46" i="1" s="1"/>
  <c r="A47" i="1" s="1"/>
  <c r="A48" i="1" s="1"/>
  <c r="A49" i="1" s="1"/>
  <c r="A50" i="1" s="1"/>
  <c r="A52" i="1" s="1"/>
  <c r="A53" i="1" l="1"/>
  <c r="A54" i="1" s="1"/>
  <c r="A55" i="1" s="1"/>
  <c r="A56" i="1" s="1"/>
  <c r="A58" i="1" s="1"/>
  <c r="M45" i="1" l="1"/>
  <c r="M15" i="1" l="1"/>
  <c r="M16" i="1"/>
  <c r="AL21" i="1"/>
  <c r="AT21" i="1"/>
  <c r="M17" i="1"/>
  <c r="I21" i="1"/>
  <c r="M19" i="1"/>
  <c r="M20" i="1"/>
  <c r="M24" i="1"/>
  <c r="T28" i="1"/>
  <c r="AC28" i="1"/>
  <c r="AL28" i="1"/>
  <c r="BC28" i="1"/>
  <c r="I28" i="1"/>
  <c r="M26" i="1"/>
  <c r="M27" i="1"/>
  <c r="M31" i="1"/>
  <c r="AP38" i="1"/>
  <c r="M32" i="1"/>
  <c r="M33" i="1"/>
  <c r="M34" i="1"/>
  <c r="M35" i="1"/>
  <c r="AK38" i="1"/>
  <c r="M36" i="1"/>
  <c r="M37" i="1"/>
  <c r="M41" i="1"/>
  <c r="M42" i="1"/>
  <c r="M43" i="1"/>
  <c r="M46" i="1"/>
  <c r="M47" i="1"/>
  <c r="M48" i="1"/>
  <c r="M49" i="1"/>
  <c r="M50" i="1"/>
  <c r="M52" i="1"/>
  <c r="M53" i="1"/>
  <c r="M54" i="1"/>
  <c r="M55" i="1"/>
  <c r="AY28" i="1" l="1"/>
  <c r="X28" i="1"/>
  <c r="AI56" i="1"/>
  <c r="BB28" i="1"/>
  <c r="AS28" i="1"/>
  <c r="AK28" i="1"/>
  <c r="AA28" i="1"/>
  <c r="S28" i="1"/>
  <c r="S58" i="1" s="1"/>
  <c r="T21" i="1"/>
  <c r="E38" i="1"/>
  <c r="AY38" i="1"/>
  <c r="AS38" i="1"/>
  <c r="E56" i="1"/>
  <c r="AZ56" i="1"/>
  <c r="AQ56" i="1"/>
  <c r="Y56" i="1"/>
  <c r="Q56" i="1"/>
  <c r="X38" i="1"/>
  <c r="BF28" i="1"/>
  <c r="AX28" i="1"/>
  <c r="AO28" i="1"/>
  <c r="AF28" i="1"/>
  <c r="W28" i="1"/>
  <c r="M25" i="1"/>
  <c r="M28" i="1" s="1"/>
  <c r="BB38" i="1"/>
  <c r="BE56" i="1"/>
  <c r="AV56" i="1"/>
  <c r="AN56" i="1"/>
  <c r="AE56" i="1"/>
  <c r="AG38" i="1"/>
  <c r="S38" i="1"/>
  <c r="AT28" i="1"/>
  <c r="BC21" i="1"/>
  <c r="AC21" i="1"/>
  <c r="AA38" i="1"/>
  <c r="AP28" i="1"/>
  <c r="AG28" i="1"/>
  <c r="AE38" i="1"/>
  <c r="BB56" i="1"/>
  <c r="AS56" i="1"/>
  <c r="AS58" i="1" s="1"/>
  <c r="AK56" i="1"/>
  <c r="AA56" i="1"/>
  <c r="S56" i="1"/>
  <c r="BD56" i="1"/>
  <c r="AU56" i="1"/>
  <c r="AM56" i="1"/>
  <c r="AD56" i="1"/>
  <c r="U56" i="1"/>
  <c r="BF56" i="1"/>
  <c r="AX56" i="1"/>
  <c r="AO56" i="1"/>
  <c r="AF56" i="1"/>
  <c r="W56" i="1"/>
  <c r="AZ28" i="1"/>
  <c r="AQ28" i="1"/>
  <c r="AQ58" i="1" s="1"/>
  <c r="AI28" i="1"/>
  <c r="Y28" i="1"/>
  <c r="Q28" i="1"/>
  <c r="AN38" i="1"/>
  <c r="BC38" i="1"/>
  <c r="AT38" i="1"/>
  <c r="AL38" i="1"/>
  <c r="AC38" i="1"/>
  <c r="T38" i="1"/>
  <c r="G28" i="1"/>
  <c r="M18" i="1"/>
  <c r="AZ21" i="1"/>
  <c r="AQ21" i="1"/>
  <c r="AI21" i="1"/>
  <c r="Y21" i="1"/>
  <c r="Q21" i="1"/>
  <c r="BB21" i="1"/>
  <c r="AS21" i="1"/>
  <c r="AK21" i="1"/>
  <c r="AA21" i="1"/>
  <c r="S21" i="1"/>
  <c r="BD21" i="1"/>
  <c r="AU21" i="1"/>
  <c r="AU58" i="1" s="1"/>
  <c r="AM21" i="1"/>
  <c r="AD21" i="1"/>
  <c r="U21" i="1"/>
  <c r="V56" i="1"/>
  <c r="AV38" i="1"/>
  <c r="BA38" i="1"/>
  <c r="AR38" i="1"/>
  <c r="AJ38" i="1"/>
  <c r="Z38" i="1"/>
  <c r="R38" i="1"/>
  <c r="BD28" i="1"/>
  <c r="AU28" i="1"/>
  <c r="AM28" i="1"/>
  <c r="AD28" i="1"/>
  <c r="U28" i="1"/>
  <c r="BA56" i="1"/>
  <c r="AR56" i="1"/>
  <c r="AJ56" i="1"/>
  <c r="Z56" i="1"/>
  <c r="R56" i="1"/>
  <c r="BC56" i="1"/>
  <c r="AT56" i="1"/>
  <c r="AL56" i="1"/>
  <c r="AC56" i="1"/>
  <c r="T56" i="1"/>
  <c r="BE28" i="1"/>
  <c r="AV28" i="1"/>
  <c r="AN28" i="1"/>
  <c r="AE28" i="1"/>
  <c r="V28" i="1"/>
  <c r="E28" i="1"/>
  <c r="V38" i="1"/>
  <c r="M38" i="1"/>
  <c r="AZ38" i="1"/>
  <c r="AQ38" i="1"/>
  <c r="AI38" i="1"/>
  <c r="Y38" i="1"/>
  <c r="Q38" i="1"/>
  <c r="BE21" i="1"/>
  <c r="AV21" i="1"/>
  <c r="AV58" i="1" s="1"/>
  <c r="AN21" i="1"/>
  <c r="AN58" i="1" s="1"/>
  <c r="AE21" i="1"/>
  <c r="V21" i="1"/>
  <c r="E21" i="1"/>
  <c r="AY21" i="1"/>
  <c r="AP21" i="1"/>
  <c r="AG21" i="1"/>
  <c r="X21" i="1"/>
  <c r="X58" i="1" s="1"/>
  <c r="BA21" i="1"/>
  <c r="AR21" i="1"/>
  <c r="AJ21" i="1"/>
  <c r="Z21" i="1"/>
  <c r="R21" i="1"/>
  <c r="M56" i="1"/>
  <c r="BE38" i="1"/>
  <c r="AY56" i="1"/>
  <c r="AP56" i="1"/>
  <c r="AP58" i="1" s="1"/>
  <c r="AG56" i="1"/>
  <c r="X56" i="1"/>
  <c r="BD38" i="1"/>
  <c r="AU38" i="1"/>
  <c r="AM38" i="1"/>
  <c r="AD38" i="1"/>
  <c r="U38" i="1"/>
  <c r="BF38" i="1"/>
  <c r="BF58" i="1" s="1"/>
  <c r="AX38" i="1"/>
  <c r="AX58" i="1" s="1"/>
  <c r="AO38" i="1"/>
  <c r="AF38" i="1"/>
  <c r="W38" i="1"/>
  <c r="I58" i="1"/>
  <c r="BA28" i="1"/>
  <c r="AR28" i="1"/>
  <c r="AJ28" i="1"/>
  <c r="Z28" i="1"/>
  <c r="R28" i="1"/>
  <c r="BF21" i="1"/>
  <c r="AX21" i="1"/>
  <c r="AO21" i="1"/>
  <c r="AO58" i="1" s="1"/>
  <c r="AF21" i="1"/>
  <c r="W21" i="1"/>
  <c r="AA58" i="1"/>
  <c r="BC58" i="1"/>
  <c r="M21" i="1"/>
  <c r="G21" i="1"/>
  <c r="G56" i="1"/>
  <c r="G38" i="1"/>
  <c r="AY58" i="1" l="1"/>
  <c r="V58" i="1"/>
  <c r="R58" i="1"/>
  <c r="Q58" i="1"/>
  <c r="AK58" i="1"/>
  <c r="Y58" i="1"/>
  <c r="AF58" i="1"/>
  <c r="AL58" i="1"/>
  <c r="AZ58" i="1"/>
  <c r="W58" i="1"/>
  <c r="BE58" i="1"/>
  <c r="AG58" i="1"/>
  <c r="BA58" i="1"/>
  <c r="T58" i="1"/>
  <c r="AM58" i="1"/>
  <c r="AC58" i="1"/>
  <c r="BB58" i="1"/>
  <c r="AD58" i="1"/>
  <c r="U58" i="1"/>
  <c r="BD58" i="1"/>
  <c r="AI58" i="1"/>
  <c r="AT58" i="1"/>
  <c r="AR58" i="1"/>
  <c r="AE58" i="1"/>
  <c r="AJ58" i="1"/>
  <c r="Z58" i="1"/>
  <c r="E58" i="1"/>
  <c r="M58" i="1"/>
  <c r="G58" i="1"/>
</calcChain>
</file>

<file path=xl/sharedStrings.xml><?xml version="1.0" encoding="utf-8"?>
<sst xmlns="http://schemas.openxmlformats.org/spreadsheetml/2006/main" count="191" uniqueCount="175">
  <si>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</si>
  <si>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</si>
  <si>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</si>
  <si>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</si>
  <si>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</si>
  <si>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</si>
  <si>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</si>
  <si>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</si>
  <si>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</si>
  <si>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</si>
  <si>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</si>
  <si>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</si>
  <si>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</si>
  <si>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</si>
  <si>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</si>
  <si>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</si>
  <si>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</si>
  <si>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</si>
  <si>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</si>
  <si>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</si>
  <si>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</si>
  <si>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</si>
  <si>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</si>
  <si>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</si>
  <si>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</si>
  <si>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Dawn Parkway</t>
  </si>
  <si>
    <t>Transmission Demand - Albion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</si>
  <si>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</si>
  <si>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</si>
  <si>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</si>
  <si>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</si>
  <si>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High Pressure &gt; 4"</t>
  </si>
  <si>
    <t>Distribution Demand - High Pressure &lt;= 4"</t>
  </si>
  <si>
    <t>Distribution Demand - Low Pressure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</si>
  <si>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</si>
  <si>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</si>
  <si>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</si>
  <si>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</si>
  <si>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</si>
  <si>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</si>
  <si>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</si>
  <si>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</si>
  <si>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</si>
  <si>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</si>
  <si>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</si>
  <si>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</si>
  <si>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</si>
  <si>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</si>
  <si>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</si>
  <si>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(a)</t>
  </si>
  <si>
    <t>(b)</t>
  </si>
  <si>
    <t>Particulars ($000s)</t>
  </si>
  <si>
    <t>(d)</t>
  </si>
  <si>
    <t>(c)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</si>
  <si>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</si>
  <si>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</si>
  <si>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</si>
  <si>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</si>
  <si>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</si>
  <si>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</si>
  <si>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</si>
  <si>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</si>
  <si>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</si>
  <si>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</si>
  <si>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</si>
  <si>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</si>
  <si>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(s)</t>
  </si>
  <si>
    <t>(r)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</si>
  <si>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</si>
  <si>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</si>
  <si>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</si>
  <si>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</si>
  <si>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</si>
  <si>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</si>
  <si>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</si>
  <si>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</si>
  <si>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</si>
  <si>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</si>
  <si>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</si>
  <si>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</si>
  <si>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</si>
  <si>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</si>
  <si>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</si>
  <si>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</si>
  <si>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</si>
  <si>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</si>
  <si>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</si>
  <si>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</si>
  <si>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</si>
  <si>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(ao)</t>
  </si>
  <si>
    <t>(ap)</t>
  </si>
  <si>
    <t>(aq)</t>
  </si>
  <si>
    <t>(ar)</t>
  </si>
  <si>
    <t>(as)</t>
  </si>
  <si>
    <t>(e) = (b-c)</t>
  </si>
  <si>
    <t>Load Balancing - Transportation</t>
  </si>
  <si>
    <t>Load Balancing - Commodity</t>
  </si>
  <si>
    <t>Gas Supply Revenue Requirement</t>
  </si>
  <si>
    <t>Total Gas Supply Revenue Requirement</t>
  </si>
  <si>
    <t>Total Distribution Revenue Requirement</t>
  </si>
  <si>
    <t>2024 Cost Allocation Study - Current Rate Classes</t>
  </si>
  <si>
    <t>DAWN_DEMAND</t>
  </si>
  <si>
    <t>EGD Rate Zone</t>
  </si>
  <si>
    <t>Union North Rate Zone</t>
  </si>
  <si>
    <t>Union South Rate Zone</t>
  </si>
  <si>
    <t>Ex-Franchise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</si>
  <si>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</si>
  <si>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</si>
  <si>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</si>
  <si>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</si>
  <si>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</si>
  <si>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</si>
  <si>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</si>
  <si>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</si>
  <si>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</si>
  <si>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</si>
  <si>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</si>
  <si>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</si>
  <si>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</si>
  <si>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</si>
  <si>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</si>
  <si>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</si>
  <si>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</si>
  <si>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 (F)</t>
  </si>
  <si>
    <t>Rate M4 (I)</t>
  </si>
  <si>
    <t>Rate M5 (F)</t>
  </si>
  <si>
    <t>Rate M5 (I)</t>
  </si>
  <si>
    <t>Rate M7 (F)</t>
  </si>
  <si>
    <t>Rate M7 (I)</t>
  </si>
  <si>
    <t>Rate M9</t>
  </si>
  <si>
    <t>Rate T1 (F)</t>
  </si>
  <si>
    <t>Rate T1 (I)</t>
  </si>
  <si>
    <t>Rate T2 (F)</t>
  </si>
  <si>
    <t>Rate T2 (I)</t>
  </si>
  <si>
    <t>Rate T3</t>
  </si>
  <si>
    <t>Rate 331</t>
  </si>
  <si>
    <t>Rate 332</t>
  </si>
  <si>
    <t>Rate 401</t>
  </si>
  <si>
    <t>Rate C1 (F)</t>
  </si>
  <si>
    <t>Rate C1 (I)</t>
  </si>
  <si>
    <t>Rate M12</t>
  </si>
  <si>
    <t>Rate M13</t>
  </si>
  <si>
    <t>Rate M16</t>
  </si>
  <si>
    <t>Rate M17</t>
  </si>
  <si>
    <t>Allocation of Delivery Revenue Requirement</t>
  </si>
  <si>
    <t>TRANSPT_DEM_OPT</t>
  </si>
  <si>
    <t>SUPPLY_VOL</t>
  </si>
  <si>
    <t>LOAD_BALANCING</t>
  </si>
  <si>
    <t>NETFROMSTOR</t>
  </si>
  <si>
    <t>TRANS_DEMAND</t>
  </si>
  <si>
    <t>TRANS_FUEL</t>
  </si>
  <si>
    <t>GASSTORALLO</t>
  </si>
  <si>
    <t>STORAGEXCESS</t>
  </si>
  <si>
    <t>OP_CONTINGENCY</t>
  </si>
  <si>
    <t>STORCOMM</t>
  </si>
  <si>
    <t>TRANS_COMPFUEL</t>
  </si>
  <si>
    <t>KIRKWALL_DEMAND</t>
  </si>
  <si>
    <t>PKWY_DEMAND</t>
  </si>
  <si>
    <t>D-PTRANS</t>
  </si>
  <si>
    <t>ALBIONTRANS</t>
  </si>
  <si>
    <t>PAN_STCLAIR</t>
  </si>
  <si>
    <t>TRANSCOMM</t>
  </si>
  <si>
    <t>SALESPROMO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</si>
  <si>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</si>
  <si>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</si>
  <si>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</si>
  <si>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</si>
  <si>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</si>
  <si>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</si>
  <si>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</si>
  <si>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</si>
  <si>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</si>
  <si>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</si>
  <si>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Allocation of Delivery Revenue Requirement (Continued)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</si>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</sst>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1" applyNumberFormat="1" applyFont="1" applyFill="1"/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4" fontId="3" fillId="0" borderId="0" xfId="1" applyNumberFormat="1" applyFont="1" applyFill="1"/>
    <xf numFmtId="0" fontId="3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left" indent="2"/>
    </xf>
    <xf numFmtId="0" fontId="4" fillId="0" borderId="0" xfId="0" applyFont="1" applyFill="1"/>
    <xf numFmtId="0" fontId="2" fillId="0" borderId="0" xfId="0" quotePrefix="1" applyFont="1" applyFill="1" applyAlignment="1">
      <alignment horizontal="center"/>
    </xf>
    <xf numFmtId="164" fontId="2" fillId="0" borderId="2" xfId="1" applyNumberFormat="1" applyFont="1" applyFill="1" applyBorder="1"/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2534-A2FC-4B4E-8876-82CFC533A8D3}">
  <dimension ref="A2:BF66"/>
  <sheetViews>
    <sheetView tabSelected="1" view="pageBreakPreview" topLeftCell="N1" zoomScale="60" zoomScaleNormal="90" zoomScalePageLayoutView="90" workbookViewId="0">
      <selection activeCell="BE5" sqref="BE5"/>
    </sheetView>
  </sheetViews>
  <sheetFormatPr defaultColWidth="9.140625" defaultRowHeight="13.5" customHeight="1" x14ac:dyDescent="0.2"/>
  <cols>
    <col min="1" max="1" width="4.7109375" style="17" customWidth="1"/>
    <col min="2" max="2" width="1.7109375" style="2" customWidth="1"/>
    <col min="3" max="3" width="42.5703125" style="2" customWidth="1"/>
    <col min="4" max="4" width="1.7109375" style="2" customWidth="1"/>
    <col min="5" max="5" width="14.140625" style="2" bestFit="1" customWidth="1"/>
    <col min="6" max="6" width="1.7109375" style="2" customWidth="1"/>
    <col min="7" max="7" width="16.7109375" style="2" customWidth="1"/>
    <col min="8" max="8" width="1.7109375" style="2" customWidth="1"/>
    <col min="9" max="9" width="12.28515625" style="2" bestFit="1" customWidth="1"/>
    <col min="10" max="10" width="1.7109375" style="2" customWidth="1"/>
    <col min="11" max="11" width="21.85546875" style="2" bestFit="1" customWidth="1"/>
    <col min="12" max="12" width="1.7109375" style="2" customWidth="1"/>
    <col min="13" max="13" width="13.28515625" style="2" bestFit="1" customWidth="1"/>
    <col min="14" max="14" width="1.7109375" style="2" customWidth="1"/>
    <col min="15" max="15" width="20" style="17" customWidth="1"/>
    <col min="16" max="16" width="1.7109375" style="2" customWidth="1"/>
    <col min="17" max="18" width="12.85546875" style="2" customWidth="1"/>
    <col min="19" max="27" width="10.7109375" style="2" customWidth="1"/>
    <col min="28" max="28" width="1.7109375" style="2" customWidth="1"/>
    <col min="29" max="31" width="10.5703125" style="2" customWidth="1"/>
    <col min="32" max="32" width="9.140625" style="2" customWidth="1"/>
    <col min="33" max="33" width="11.28515625" style="2" customWidth="1"/>
    <col min="34" max="34" width="1.7109375" style="2" customWidth="1"/>
    <col min="35" max="35" width="10.42578125" style="2" bestFit="1" customWidth="1"/>
    <col min="36" max="46" width="10.7109375" style="2" customWidth="1"/>
    <col min="47" max="47" width="11.28515625" style="2" customWidth="1"/>
    <col min="48" max="48" width="8.42578125" style="2" bestFit="1" customWidth="1"/>
    <col min="49" max="49" width="1.7109375" style="20" customWidth="1"/>
    <col min="50" max="51" width="10.5703125" style="2" customWidth="1"/>
    <col min="52" max="52" width="12.140625" style="2" bestFit="1" customWidth="1"/>
    <col min="53" max="55" width="10.5703125" style="2" customWidth="1"/>
    <col min="56" max="16384" width="9.140625" style="2"/>
  </cols>
  <sheetData>
    <row r="2" spans="1:58" ht="13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8" ht="13.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21"/>
      <c r="AX3" s="17"/>
      <c r="AY3" s="17"/>
      <c r="AZ3" s="17"/>
      <c r="BA3" s="17"/>
      <c r="BB3" s="17"/>
      <c r="BC3" s="17"/>
    </row>
    <row r="4" spans="1:58" ht="13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21"/>
      <c r="AX4" s="17"/>
      <c r="AY4" s="17"/>
      <c r="AZ4" s="17"/>
      <c r="BA4" s="17"/>
      <c r="BB4" s="17"/>
      <c r="BC4" s="17"/>
    </row>
    <row r="5" spans="1:58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174</v>
      </c>
      <c r="N5" s="1"/>
      <c r="O5" s="1"/>
      <c r="P5" s="1"/>
      <c r="Q5" s="1"/>
      <c r="R5" s="1"/>
      <c r="S5" s="1"/>
      <c r="T5" s="1"/>
      <c r="U5" s="1"/>
      <c r="V5" s="17"/>
      <c r="W5" s="17"/>
      <c r="X5" s="17"/>
      <c r="Y5" s="17"/>
      <c r="Z5" s="17" t="s">
        <v>174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 t="s">
        <v>174</v>
      </c>
      <c r="AQ5" s="17"/>
      <c r="AR5" s="17"/>
      <c r="AS5" s="17"/>
      <c r="AT5" s="17"/>
      <c r="AU5" s="17"/>
      <c r="AV5" s="17"/>
      <c r="AW5" s="21"/>
      <c r="AX5" s="17"/>
      <c r="AY5" s="17"/>
      <c r="AZ5" s="17"/>
      <c r="BA5" s="17"/>
      <c r="BB5" s="17"/>
      <c r="BC5" s="17"/>
      <c r="BE5" s="2" t="s">
        <v>174</v>
      </c>
    </row>
    <row r="6" spans="1:58" ht="13.5" customHeight="1" x14ac:dyDescent="0.2">
      <c r="A6" s="27" t="s">
        <v>100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T6" s="12"/>
      <c r="U6" s="12"/>
      <c r="V6" s="12"/>
      <c r="W6" s="22" t="s">
        <v>100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22" t="s">
        <v>100</v>
      </c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22" t="s">
        <v>100</v>
      </c>
      <c r="BD6" s="12"/>
      <c r="BE6" s="12"/>
      <c r="BF6" s="12"/>
    </row>
    <row r="7" spans="1:58" ht="13.5" customHeight="1" x14ac:dyDescent="0.2">
      <c r="A7" s="27" t="s">
        <v>144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T7" s="12"/>
      <c r="U7" s="12"/>
      <c r="V7" s="12"/>
      <c r="W7" s="22" t="s">
        <v>173</v>
      </c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22" t="s">
        <v>173</v>
      </c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22" t="s">
        <v>173</v>
      </c>
      <c r="BD7" s="12"/>
      <c r="BE7" s="12"/>
      <c r="BF7" s="12"/>
    </row>
    <row r="8" spans="1:58" ht="13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58" ht="13.5" customHeight="1" x14ac:dyDescent="0.2">
      <c r="G9" s="17" t="s">
        <v>0</v>
      </c>
    </row>
    <row r="10" spans="1:58" ht="13.5" customHeight="1" x14ac:dyDescent="0.2">
      <c r="A10" s="17" t="s">
        <v>47</v>
      </c>
      <c r="E10" s="17" t="s">
        <v>0</v>
      </c>
      <c r="G10" s="17" t="s">
        <v>1</v>
      </c>
      <c r="I10" s="17" t="s">
        <v>2</v>
      </c>
      <c r="K10" s="17" t="s">
        <v>3</v>
      </c>
      <c r="L10" s="17"/>
      <c r="M10" s="17" t="s">
        <v>4</v>
      </c>
      <c r="O10" s="17" t="s">
        <v>5</v>
      </c>
      <c r="Q10" s="26" t="s">
        <v>102</v>
      </c>
      <c r="R10" s="26"/>
      <c r="S10" s="26" t="s">
        <v>102</v>
      </c>
      <c r="T10" s="26"/>
      <c r="U10" s="26"/>
      <c r="V10" s="26"/>
      <c r="W10" s="26"/>
      <c r="X10" s="26"/>
      <c r="Y10" s="26"/>
      <c r="Z10" s="26"/>
      <c r="AA10" s="26"/>
      <c r="AB10" s="23"/>
      <c r="AC10" s="26" t="s">
        <v>103</v>
      </c>
      <c r="AD10" s="26"/>
      <c r="AE10" s="26"/>
      <c r="AF10" s="26"/>
      <c r="AG10" s="26"/>
      <c r="AH10" s="23"/>
      <c r="AI10" s="26" t="s">
        <v>104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4"/>
      <c r="AX10" s="26" t="s">
        <v>105</v>
      </c>
      <c r="AY10" s="26"/>
      <c r="AZ10" s="26"/>
      <c r="BA10" s="26"/>
      <c r="BB10" s="26"/>
      <c r="BC10" s="26"/>
      <c r="BD10" s="26"/>
      <c r="BE10" s="26"/>
      <c r="BF10" s="26"/>
    </row>
    <row r="11" spans="1:58" ht="13.5" customHeight="1" x14ac:dyDescent="0.2">
      <c r="A11" s="3" t="s">
        <v>48</v>
      </c>
      <c r="C11" s="4" t="s">
        <v>51</v>
      </c>
      <c r="E11" s="3" t="s">
        <v>6</v>
      </c>
      <c r="G11" s="3" t="s">
        <v>7</v>
      </c>
      <c r="I11" s="3" t="s">
        <v>8</v>
      </c>
      <c r="K11" s="3" t="s">
        <v>9</v>
      </c>
      <c r="L11" s="17"/>
      <c r="M11" s="3" t="s">
        <v>10</v>
      </c>
      <c r="O11" s="3" t="s">
        <v>9</v>
      </c>
      <c r="Q11" s="25" t="s">
        <v>106</v>
      </c>
      <c r="R11" s="25" t="s">
        <v>107</v>
      </c>
      <c r="S11" s="25" t="s">
        <v>108</v>
      </c>
      <c r="T11" s="25" t="s">
        <v>109</v>
      </c>
      <c r="U11" s="25" t="s">
        <v>110</v>
      </c>
      <c r="V11" s="25" t="s">
        <v>111</v>
      </c>
      <c r="W11" s="25" t="s">
        <v>112</v>
      </c>
      <c r="X11" s="25" t="s">
        <v>113</v>
      </c>
      <c r="Y11" s="25" t="s">
        <v>114</v>
      </c>
      <c r="Z11" s="25" t="s">
        <v>115</v>
      </c>
      <c r="AA11" s="25" t="s">
        <v>116</v>
      </c>
      <c r="AB11" s="23"/>
      <c r="AC11" s="25" t="s">
        <v>117</v>
      </c>
      <c r="AD11" s="25" t="s">
        <v>118</v>
      </c>
      <c r="AE11" s="25" t="s">
        <v>119</v>
      </c>
      <c r="AF11" s="25" t="s">
        <v>120</v>
      </c>
      <c r="AG11" s="25" t="s">
        <v>108</v>
      </c>
      <c r="AH11" s="23"/>
      <c r="AI11" s="25" t="s">
        <v>121</v>
      </c>
      <c r="AJ11" s="25" t="s">
        <v>122</v>
      </c>
      <c r="AK11" s="25" t="s">
        <v>123</v>
      </c>
      <c r="AL11" s="25" t="s">
        <v>124</v>
      </c>
      <c r="AM11" s="25" t="s">
        <v>125</v>
      </c>
      <c r="AN11" s="25" t="s">
        <v>126</v>
      </c>
      <c r="AO11" s="25" t="s">
        <v>127</v>
      </c>
      <c r="AP11" s="25" t="s">
        <v>128</v>
      </c>
      <c r="AQ11" s="25" t="s">
        <v>129</v>
      </c>
      <c r="AR11" s="25" t="s">
        <v>130</v>
      </c>
      <c r="AS11" s="25" t="s">
        <v>131</v>
      </c>
      <c r="AT11" s="25" t="s">
        <v>132</v>
      </c>
      <c r="AU11" s="25" t="s">
        <v>133</v>
      </c>
      <c r="AV11" s="25" t="s">
        <v>134</v>
      </c>
      <c r="AW11" s="24"/>
      <c r="AX11" s="25" t="s">
        <v>135</v>
      </c>
      <c r="AY11" s="25" t="s">
        <v>136</v>
      </c>
      <c r="AZ11" s="25" t="s">
        <v>137</v>
      </c>
      <c r="BA11" s="25" t="s">
        <v>138</v>
      </c>
      <c r="BB11" s="25" t="s">
        <v>139</v>
      </c>
      <c r="BC11" s="25" t="s">
        <v>140</v>
      </c>
      <c r="BD11" s="25" t="s">
        <v>141</v>
      </c>
      <c r="BE11" s="25" t="s">
        <v>142</v>
      </c>
      <c r="BF11" s="25" t="s">
        <v>143</v>
      </c>
    </row>
    <row r="12" spans="1:58" ht="13.5" customHeight="1" x14ac:dyDescent="0.2">
      <c r="E12" s="13" t="s">
        <v>49</v>
      </c>
      <c r="F12" s="17"/>
      <c r="G12" s="13" t="s">
        <v>50</v>
      </c>
      <c r="H12" s="17"/>
      <c r="I12" s="17" t="s">
        <v>53</v>
      </c>
      <c r="J12" s="17"/>
      <c r="K12" s="17" t="s">
        <v>52</v>
      </c>
      <c r="L12" s="17"/>
      <c r="M12" s="17" t="s">
        <v>94</v>
      </c>
      <c r="N12" s="17"/>
      <c r="O12" s="17" t="s">
        <v>54</v>
      </c>
      <c r="P12" s="17"/>
      <c r="Q12" s="17" t="s">
        <v>55</v>
      </c>
      <c r="R12" s="17" t="s">
        <v>56</v>
      </c>
      <c r="S12" s="17" t="s">
        <v>57</v>
      </c>
      <c r="T12" s="17" t="s">
        <v>58</v>
      </c>
      <c r="U12" s="17" t="s">
        <v>59</v>
      </c>
      <c r="V12" s="17" t="s">
        <v>60</v>
      </c>
      <c r="W12" s="17" t="s">
        <v>61</v>
      </c>
      <c r="X12" s="17" t="s">
        <v>62</v>
      </c>
      <c r="Y12" s="17" t="s">
        <v>63</v>
      </c>
      <c r="Z12" s="17" t="s">
        <v>64</v>
      </c>
      <c r="AA12" s="17" t="s">
        <v>65</v>
      </c>
      <c r="AB12" s="17"/>
      <c r="AC12" s="17" t="s">
        <v>67</v>
      </c>
      <c r="AD12" s="17" t="s">
        <v>66</v>
      </c>
      <c r="AE12" s="17" t="s">
        <v>68</v>
      </c>
      <c r="AF12" s="17" t="s">
        <v>69</v>
      </c>
      <c r="AG12" s="17" t="s">
        <v>70</v>
      </c>
      <c r="AH12" s="17"/>
      <c r="AI12" s="17" t="s">
        <v>71</v>
      </c>
      <c r="AJ12" s="17" t="s">
        <v>72</v>
      </c>
      <c r="AK12" s="17" t="s">
        <v>73</v>
      </c>
      <c r="AL12" s="17" t="s">
        <v>74</v>
      </c>
      <c r="AM12" s="17" t="s">
        <v>75</v>
      </c>
      <c r="AN12" s="17" t="s">
        <v>76</v>
      </c>
      <c r="AO12" s="17" t="s">
        <v>77</v>
      </c>
      <c r="AP12" s="17" t="s">
        <v>78</v>
      </c>
      <c r="AQ12" s="17" t="s">
        <v>79</v>
      </c>
      <c r="AR12" s="17" t="s">
        <v>80</v>
      </c>
      <c r="AS12" s="17" t="s">
        <v>81</v>
      </c>
      <c r="AT12" s="17" t="s">
        <v>82</v>
      </c>
      <c r="AU12" s="17" t="s">
        <v>83</v>
      </c>
      <c r="AV12" s="17" t="s">
        <v>84</v>
      </c>
      <c r="AW12" s="21"/>
      <c r="AX12" s="17" t="s">
        <v>85</v>
      </c>
      <c r="AY12" s="17" t="s">
        <v>86</v>
      </c>
      <c r="AZ12" s="17" t="s">
        <v>87</v>
      </c>
      <c r="BA12" s="17" t="s">
        <v>88</v>
      </c>
      <c r="BB12" s="17" t="s">
        <v>89</v>
      </c>
      <c r="BC12" s="17" t="s">
        <v>90</v>
      </c>
      <c r="BD12" s="17" t="s">
        <v>91</v>
      </c>
      <c r="BE12" s="17" t="s">
        <v>92</v>
      </c>
      <c r="BF12" s="17" t="s">
        <v>93</v>
      </c>
    </row>
    <row r="13" spans="1:58" ht="13.5" customHeight="1" x14ac:dyDescent="0.2">
      <c r="E13" s="13"/>
      <c r="F13" s="17"/>
      <c r="G13" s="13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21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3.5" customHeight="1" x14ac:dyDescent="0.2">
      <c r="C14" s="12" t="s">
        <v>97</v>
      </c>
    </row>
    <row r="15" spans="1:58" ht="13.5" customHeight="1" x14ac:dyDescent="0.2">
      <c r="A15" s="17">
        <f>1</f>
        <v>1</v>
      </c>
      <c r="C15" s="2" t="s">
        <v>11</v>
      </c>
      <c r="E15" s="5">
        <v>0</v>
      </c>
      <c r="F15" s="5"/>
      <c r="G15" s="5">
        <v>0</v>
      </c>
      <c r="I15" s="5">
        <v>0</v>
      </c>
      <c r="M15" s="5">
        <f>G15-I15</f>
        <v>0</v>
      </c>
      <c r="O15" s="17" t="s">
        <v>146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/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18"/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</row>
    <row r="16" spans="1:58" ht="13.5" customHeight="1" x14ac:dyDescent="0.2">
      <c r="A16" s="17">
        <f>A15+1</f>
        <v>2</v>
      </c>
      <c r="C16" s="2" t="s">
        <v>95</v>
      </c>
      <c r="E16" s="5">
        <v>0</v>
      </c>
      <c r="F16" s="5"/>
      <c r="G16" s="5">
        <v>-7968.0774419795489</v>
      </c>
      <c r="I16" s="5">
        <v>0</v>
      </c>
      <c r="M16" s="5">
        <f t="shared" ref="M16:M20" si="0">G16-I16</f>
        <v>-7968.0774419795489</v>
      </c>
      <c r="O16" s="17" t="s">
        <v>147</v>
      </c>
      <c r="Q16" s="5">
        <v>-2512.7661998169042</v>
      </c>
      <c r="R16" s="5">
        <v>-2183.896087376163</v>
      </c>
      <c r="S16" s="5">
        <v>-5.8555257247104926</v>
      </c>
      <c r="T16" s="5">
        <v>-159.56945143847452</v>
      </c>
      <c r="U16" s="5">
        <v>-5.8851023796617881</v>
      </c>
      <c r="V16" s="5">
        <v>0</v>
      </c>
      <c r="W16" s="5">
        <v>0</v>
      </c>
      <c r="X16" s="5">
        <v>0</v>
      </c>
      <c r="Y16" s="5">
        <v>0</v>
      </c>
      <c r="Z16" s="5">
        <v>-47.338483746883732</v>
      </c>
      <c r="AA16" s="5">
        <v>0</v>
      </c>
      <c r="AB16" s="5"/>
      <c r="AC16" s="5">
        <v>-450.54396290826264</v>
      </c>
      <c r="AD16" s="5">
        <v>-127.36490401500005</v>
      </c>
      <c r="AE16" s="5">
        <v>-99.790915221277942</v>
      </c>
      <c r="AF16" s="5">
        <v>0</v>
      </c>
      <c r="AG16" s="5">
        <v>0</v>
      </c>
      <c r="AH16" s="5"/>
      <c r="AI16" s="5">
        <v>-1425.6834715553241</v>
      </c>
      <c r="AJ16" s="5">
        <v>-508.35760991538979</v>
      </c>
      <c r="AK16" s="5">
        <v>-159.16989271621605</v>
      </c>
      <c r="AL16" s="5">
        <v>0</v>
      </c>
      <c r="AM16" s="5">
        <v>-1.5404612917552192</v>
      </c>
      <c r="AN16" s="5">
        <v>0</v>
      </c>
      <c r="AO16" s="5">
        <v>-264.3252601254494</v>
      </c>
      <c r="AP16" s="5">
        <v>0</v>
      </c>
      <c r="AQ16" s="5">
        <v>-15.990113748076254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18"/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</row>
    <row r="17" spans="1:58" ht="13.5" customHeight="1" x14ac:dyDescent="0.2">
      <c r="A17" s="17">
        <f t="shared" ref="A17:A21" si="1">A16+1</f>
        <v>3</v>
      </c>
      <c r="C17" s="2" t="s">
        <v>96</v>
      </c>
      <c r="E17" s="5">
        <v>0</v>
      </c>
      <c r="F17" s="5"/>
      <c r="G17" s="5">
        <v>0</v>
      </c>
      <c r="I17" s="5">
        <v>0</v>
      </c>
      <c r="M17" s="5">
        <f t="shared" si="0"/>
        <v>0</v>
      </c>
      <c r="O17" s="17" t="s">
        <v>148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/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18"/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</row>
    <row r="18" spans="1:58" ht="13.5" customHeight="1" x14ac:dyDescent="0.2">
      <c r="A18" s="17">
        <f t="shared" si="1"/>
        <v>4</v>
      </c>
      <c r="C18" s="2" t="s">
        <v>12</v>
      </c>
      <c r="E18" s="5">
        <v>0</v>
      </c>
      <c r="F18" s="5"/>
      <c r="G18" s="5">
        <v>-7368.5151634722424</v>
      </c>
      <c r="I18" s="5">
        <v>-7368.5151634722424</v>
      </c>
      <c r="K18" s="7" t="s">
        <v>145</v>
      </c>
      <c r="M18" s="5">
        <f t="shared" si="0"/>
        <v>0</v>
      </c>
      <c r="O18" s="17" t="s">
        <v>149</v>
      </c>
      <c r="Q18" s="5">
        <v>-1886.6577500672288</v>
      </c>
      <c r="R18" s="5">
        <v>-1809.1948919779502</v>
      </c>
      <c r="S18" s="5">
        <v>-10.347758471711291</v>
      </c>
      <c r="T18" s="5">
        <v>-403.01342623743017</v>
      </c>
      <c r="U18" s="5">
        <v>-144.06312934275209</v>
      </c>
      <c r="V18" s="5">
        <v>0</v>
      </c>
      <c r="W18" s="5">
        <v>-19.861105920575159</v>
      </c>
      <c r="X18" s="5">
        <v>-5.9280426586213393</v>
      </c>
      <c r="Y18" s="5">
        <v>-121.9487924346745</v>
      </c>
      <c r="Z18" s="5">
        <v>-71.245225544134968</v>
      </c>
      <c r="AA18" s="5">
        <v>0</v>
      </c>
      <c r="AB18" s="5"/>
      <c r="AC18" s="5">
        <v>-373.10602977418108</v>
      </c>
      <c r="AD18" s="5">
        <v>-122.26545910295191</v>
      </c>
      <c r="AE18" s="5">
        <v>-62.312680958449405</v>
      </c>
      <c r="AF18" s="5">
        <v>-2.1513883321357223</v>
      </c>
      <c r="AG18" s="5">
        <v>0</v>
      </c>
      <c r="AH18" s="18"/>
      <c r="AI18" s="5">
        <v>-1228.0118803454718</v>
      </c>
      <c r="AJ18" s="5">
        <v>-497.7401318087613</v>
      </c>
      <c r="AK18" s="5">
        <v>-223.96117884923157</v>
      </c>
      <c r="AL18" s="5">
        <v>-8.9790108150655315E-2</v>
      </c>
      <c r="AM18" s="5">
        <v>-1.6621353076394283</v>
      </c>
      <c r="AN18" s="5">
        <v>-20.781804439825141</v>
      </c>
      <c r="AO18" s="5">
        <v>-269.26044053517296</v>
      </c>
      <c r="AP18" s="5">
        <v>-28.670941809379201</v>
      </c>
      <c r="AQ18" s="5">
        <v>-33.98056752693725</v>
      </c>
      <c r="AR18" s="5">
        <v>-2.2339865722541838</v>
      </c>
      <c r="AS18" s="5">
        <v>-0.21295988635624297</v>
      </c>
      <c r="AT18" s="5">
        <v>-28.162873242183689</v>
      </c>
      <c r="AU18" s="5">
        <v>-0.23694044266709341</v>
      </c>
      <c r="AV18" s="5">
        <v>-1.4138517754150399</v>
      </c>
      <c r="AW18" s="18"/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</row>
    <row r="19" spans="1:58" ht="13.5" customHeight="1" x14ac:dyDescent="0.2">
      <c r="A19" s="17">
        <f t="shared" si="1"/>
        <v>5</v>
      </c>
      <c r="C19" s="2" t="s">
        <v>13</v>
      </c>
      <c r="E19" s="5">
        <v>0</v>
      </c>
      <c r="F19" s="5"/>
      <c r="G19" s="5">
        <v>0</v>
      </c>
      <c r="I19" s="5">
        <v>0</v>
      </c>
      <c r="M19" s="5">
        <f t="shared" si="0"/>
        <v>0</v>
      </c>
      <c r="O19" s="17" t="s">
        <v>150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18"/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18"/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18"/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</row>
    <row r="20" spans="1:58" ht="13.5" customHeight="1" x14ac:dyDescent="0.2">
      <c r="A20" s="17">
        <f t="shared" si="1"/>
        <v>6</v>
      </c>
      <c r="C20" s="2" t="s">
        <v>14</v>
      </c>
      <c r="E20" s="5">
        <v>20855.923243351954</v>
      </c>
      <c r="F20" s="5"/>
      <c r="G20" s="5">
        <v>15491.673000000001</v>
      </c>
      <c r="I20" s="5">
        <v>0</v>
      </c>
      <c r="M20" s="5">
        <f t="shared" si="0"/>
        <v>15491.673000000001</v>
      </c>
      <c r="O20" s="17" t="s">
        <v>146</v>
      </c>
      <c r="Q20" s="5">
        <v>5792.196697682868</v>
      </c>
      <c r="R20" s="5">
        <v>3500.5325871986133</v>
      </c>
      <c r="S20" s="5">
        <v>17.387569098364541</v>
      </c>
      <c r="T20" s="5">
        <v>120.41737988861283</v>
      </c>
      <c r="U20" s="5">
        <v>1.9455147761352789</v>
      </c>
      <c r="V20" s="5">
        <v>0</v>
      </c>
      <c r="W20" s="5">
        <v>5.1744596480492007</v>
      </c>
      <c r="X20" s="5">
        <v>0.67589527369546609</v>
      </c>
      <c r="Y20" s="5">
        <v>6.3158620327133219</v>
      </c>
      <c r="Z20" s="5">
        <v>165.32037512142145</v>
      </c>
      <c r="AA20" s="5">
        <v>0</v>
      </c>
      <c r="AB20" s="18"/>
      <c r="AC20" s="5">
        <v>1097.2370031330313</v>
      </c>
      <c r="AD20" s="5">
        <v>193.93460501358385</v>
      </c>
      <c r="AE20" s="5">
        <v>18.417885892049657</v>
      </c>
      <c r="AF20" s="5">
        <v>6.7194888629292411</v>
      </c>
      <c r="AG20" s="5">
        <v>0</v>
      </c>
      <c r="AH20" s="18"/>
      <c r="AI20" s="5">
        <v>3621.2135080982716</v>
      </c>
      <c r="AJ20" s="5">
        <v>811.10889932591101</v>
      </c>
      <c r="AK20" s="5">
        <v>69.944996934692512</v>
      </c>
      <c r="AL20" s="5">
        <v>0</v>
      </c>
      <c r="AM20" s="5">
        <v>0.35789808165145259</v>
      </c>
      <c r="AN20" s="5">
        <v>2.1918765127907105</v>
      </c>
      <c r="AO20" s="5">
        <v>39.407442830386408</v>
      </c>
      <c r="AP20" s="5">
        <v>2.5616199215787536</v>
      </c>
      <c r="AQ20" s="5">
        <v>18.611434672654038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18"/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</row>
    <row r="21" spans="1:58" ht="13.5" customHeight="1" x14ac:dyDescent="0.2">
      <c r="A21" s="17">
        <f t="shared" si="1"/>
        <v>7</v>
      </c>
      <c r="C21" s="2" t="s">
        <v>98</v>
      </c>
      <c r="E21" s="14">
        <f>SUM(E15:E20)</f>
        <v>20855.923243351954</v>
      </c>
      <c r="F21" s="8"/>
      <c r="G21" s="14">
        <f>SUM(G15:G20)</f>
        <v>155.08039454820937</v>
      </c>
      <c r="I21" s="14">
        <f>SUM(I15:I20)</f>
        <v>-7368.5151634722424</v>
      </c>
      <c r="M21" s="14">
        <f>SUM(M15:M20)</f>
        <v>7523.5955580204518</v>
      </c>
      <c r="Q21" s="14">
        <f t="shared" ref="Q21:BF21" si="2">SUM(Q15:Q20)</f>
        <v>1392.7727477987355</v>
      </c>
      <c r="R21" s="14">
        <f t="shared" si="2"/>
        <v>-492.55839215549986</v>
      </c>
      <c r="S21" s="14">
        <f t="shared" si="2"/>
        <v>1.1842849019427568</v>
      </c>
      <c r="T21" s="14">
        <f t="shared" si="2"/>
        <v>-442.16549778729188</v>
      </c>
      <c r="U21" s="14">
        <f t="shared" si="2"/>
        <v>-148.00271694627861</v>
      </c>
      <c r="V21" s="14">
        <f t="shared" si="2"/>
        <v>0</v>
      </c>
      <c r="W21" s="14">
        <f t="shared" si="2"/>
        <v>-14.686646272525959</v>
      </c>
      <c r="X21" s="14">
        <f t="shared" si="2"/>
        <v>-5.2521473849258733</v>
      </c>
      <c r="Y21" s="14">
        <f t="shared" si="2"/>
        <v>-115.63293040196118</v>
      </c>
      <c r="Z21" s="14">
        <f t="shared" si="2"/>
        <v>46.736665830402757</v>
      </c>
      <c r="AA21" s="14">
        <f t="shared" si="2"/>
        <v>0</v>
      </c>
      <c r="AB21" s="18"/>
      <c r="AC21" s="14">
        <f t="shared" si="2"/>
        <v>273.58701045058751</v>
      </c>
      <c r="AD21" s="14">
        <f t="shared" si="2"/>
        <v>-55.69575810436811</v>
      </c>
      <c r="AE21" s="14">
        <f t="shared" si="2"/>
        <v>-143.68571028767767</v>
      </c>
      <c r="AF21" s="14">
        <f t="shared" si="2"/>
        <v>4.5681005307935187</v>
      </c>
      <c r="AG21" s="14">
        <f t="shared" si="2"/>
        <v>0</v>
      </c>
      <c r="AH21" s="18"/>
      <c r="AI21" s="14">
        <f t="shared" si="2"/>
        <v>967.51815619747595</v>
      </c>
      <c r="AJ21" s="14">
        <f t="shared" si="2"/>
        <v>-194.98884239824008</v>
      </c>
      <c r="AK21" s="14">
        <f t="shared" si="2"/>
        <v>-313.18607463075512</v>
      </c>
      <c r="AL21" s="14">
        <f t="shared" si="2"/>
        <v>-8.9790108150655315E-2</v>
      </c>
      <c r="AM21" s="14">
        <f t="shared" si="2"/>
        <v>-2.8446985177431947</v>
      </c>
      <c r="AN21" s="14">
        <f t="shared" si="2"/>
        <v>-18.589927927034431</v>
      </c>
      <c r="AO21" s="14">
        <f t="shared" si="2"/>
        <v>-494.17825783023596</v>
      </c>
      <c r="AP21" s="14">
        <f t="shared" si="2"/>
        <v>-26.109321887800448</v>
      </c>
      <c r="AQ21" s="14">
        <f t="shared" si="2"/>
        <v>-31.359246602359466</v>
      </c>
      <c r="AR21" s="14">
        <f t="shared" si="2"/>
        <v>-2.2339865722541838</v>
      </c>
      <c r="AS21" s="14">
        <f t="shared" si="2"/>
        <v>-0.21295988635624297</v>
      </c>
      <c r="AT21" s="14">
        <f t="shared" si="2"/>
        <v>-28.162873242183689</v>
      </c>
      <c r="AU21" s="14">
        <f t="shared" si="2"/>
        <v>-0.23694044266709341</v>
      </c>
      <c r="AV21" s="14">
        <f t="shared" si="2"/>
        <v>-1.4138517754150399</v>
      </c>
      <c r="AW21" s="18"/>
      <c r="AX21" s="14">
        <f t="shared" si="2"/>
        <v>0</v>
      </c>
      <c r="AY21" s="14">
        <f t="shared" si="2"/>
        <v>0</v>
      </c>
      <c r="AZ21" s="14">
        <f t="shared" si="2"/>
        <v>0</v>
      </c>
      <c r="BA21" s="14">
        <f t="shared" si="2"/>
        <v>0</v>
      </c>
      <c r="BB21" s="14">
        <f t="shared" si="2"/>
        <v>0</v>
      </c>
      <c r="BC21" s="14">
        <f t="shared" si="2"/>
        <v>0</v>
      </c>
      <c r="BD21" s="14">
        <f t="shared" si="2"/>
        <v>0</v>
      </c>
      <c r="BE21" s="14">
        <f t="shared" si="2"/>
        <v>0</v>
      </c>
      <c r="BF21" s="14">
        <f t="shared" si="2"/>
        <v>0</v>
      </c>
    </row>
    <row r="22" spans="1:58" ht="13.5" customHeight="1" x14ac:dyDescent="0.2">
      <c r="E22" s="5"/>
      <c r="F22" s="5"/>
      <c r="G22" s="5"/>
      <c r="I22" s="5"/>
      <c r="M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18"/>
      <c r="AC22" s="5"/>
      <c r="AD22" s="5"/>
      <c r="AE22" s="5"/>
      <c r="AF22" s="5"/>
      <c r="AG22" s="5"/>
      <c r="AH22" s="18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18"/>
      <c r="AX22" s="5"/>
      <c r="AY22" s="5"/>
      <c r="AZ22" s="5"/>
      <c r="BA22" s="5"/>
      <c r="BB22" s="5"/>
      <c r="BC22" s="5"/>
      <c r="BD22" s="5"/>
      <c r="BE22" s="5"/>
      <c r="BF22" s="5"/>
    </row>
    <row r="23" spans="1:58" ht="13.5" customHeight="1" x14ac:dyDescent="0.2">
      <c r="C23" s="12" t="s">
        <v>15</v>
      </c>
      <c r="E23" s="5"/>
      <c r="F23" s="5"/>
      <c r="G23" s="5"/>
      <c r="I23" s="5"/>
      <c r="M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8"/>
      <c r="AC23" s="5"/>
      <c r="AD23" s="5"/>
      <c r="AE23" s="5"/>
      <c r="AF23" s="5"/>
      <c r="AG23" s="5"/>
      <c r="AH23" s="18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18"/>
      <c r="AX23" s="5"/>
      <c r="AY23" s="5"/>
      <c r="AZ23" s="5"/>
      <c r="BA23" s="5"/>
      <c r="BB23" s="5"/>
      <c r="BC23" s="5"/>
      <c r="BD23" s="5"/>
      <c r="BE23" s="5"/>
      <c r="BF23" s="5"/>
    </row>
    <row r="24" spans="1:58" ht="13.5" customHeight="1" x14ac:dyDescent="0.2">
      <c r="A24" s="17">
        <f>A21+1</f>
        <v>8</v>
      </c>
      <c r="C24" s="2" t="s">
        <v>16</v>
      </c>
      <c r="E24" s="5">
        <v>103457.4996017529</v>
      </c>
      <c r="F24" s="5"/>
      <c r="G24" s="5">
        <v>103457.4996017529</v>
      </c>
      <c r="I24" s="5">
        <v>0</v>
      </c>
      <c r="M24" s="5">
        <f>G24-I24</f>
        <v>103457.4996017529</v>
      </c>
      <c r="O24" s="17" t="s">
        <v>148</v>
      </c>
      <c r="Q24" s="5">
        <v>30957.291994583265</v>
      </c>
      <c r="R24" s="5">
        <v>26905.610584724556</v>
      </c>
      <c r="S24" s="5">
        <v>72.14010585420364</v>
      </c>
      <c r="T24" s="5">
        <v>1965.8964299807435</v>
      </c>
      <c r="U24" s="5">
        <v>72.504490389309652</v>
      </c>
      <c r="V24" s="5">
        <v>0</v>
      </c>
      <c r="W24" s="5">
        <v>0</v>
      </c>
      <c r="X24" s="5">
        <v>0</v>
      </c>
      <c r="Y24" s="5">
        <v>0</v>
      </c>
      <c r="Z24" s="5">
        <v>583.21035360945928</v>
      </c>
      <c r="AA24" s="5">
        <v>0</v>
      </c>
      <c r="AB24" s="18"/>
      <c r="AC24" s="5">
        <v>5550.7038486764468</v>
      </c>
      <c r="AD24" s="5">
        <v>1569.1362466359703</v>
      </c>
      <c r="AE24" s="5">
        <v>460.9701696870593</v>
      </c>
      <c r="AF24" s="5">
        <v>0</v>
      </c>
      <c r="AG24" s="5">
        <v>0</v>
      </c>
      <c r="AH24" s="18"/>
      <c r="AI24" s="5">
        <v>17564.427412309702</v>
      </c>
      <c r="AJ24" s="5">
        <v>6262.968265398471</v>
      </c>
      <c r="AK24" s="5">
        <v>1960.9738645487346</v>
      </c>
      <c r="AL24" s="5">
        <v>0</v>
      </c>
      <c r="AM24" s="5">
        <v>18.978490724164523</v>
      </c>
      <c r="AN24" s="5">
        <v>0</v>
      </c>
      <c r="AO24" s="5">
        <v>3256.4885104885466</v>
      </c>
      <c r="AP24" s="5">
        <v>0</v>
      </c>
      <c r="AQ24" s="5">
        <v>196.99828036602312</v>
      </c>
      <c r="AR24" s="5">
        <v>685.47934810760557</v>
      </c>
      <c r="AS24" s="5">
        <v>0</v>
      </c>
      <c r="AT24" s="5">
        <v>4276.1371350638365</v>
      </c>
      <c r="AU24" s="5">
        <v>0</v>
      </c>
      <c r="AV24" s="5">
        <v>1097.5840706048389</v>
      </c>
      <c r="AW24" s="18"/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</row>
    <row r="25" spans="1:58" ht="13.5" customHeight="1" x14ac:dyDescent="0.2">
      <c r="A25" s="17">
        <f>A24+1</f>
        <v>9</v>
      </c>
      <c r="C25" s="2" t="s">
        <v>17</v>
      </c>
      <c r="E25" s="5">
        <v>79076.800922747629</v>
      </c>
      <c r="F25" s="5"/>
      <c r="G25" s="5">
        <v>79076.800922747629</v>
      </c>
      <c r="I25" s="5">
        <v>39116.721621913879</v>
      </c>
      <c r="K25" s="7" t="s">
        <v>151</v>
      </c>
      <c r="M25" s="5">
        <f>G25-I25</f>
        <v>39960.07930083375</v>
      </c>
      <c r="O25" s="17" t="s">
        <v>152</v>
      </c>
      <c r="Q25" s="5">
        <v>24578.184159976834</v>
      </c>
      <c r="R25" s="5">
        <v>19886.356663564224</v>
      </c>
      <c r="S25" s="5">
        <v>78.664835607159162</v>
      </c>
      <c r="T25" s="5">
        <v>1678.8458132512239</v>
      </c>
      <c r="U25" s="5">
        <v>216.22440745169484</v>
      </c>
      <c r="V25" s="5">
        <v>0</v>
      </c>
      <c r="W25" s="5">
        <v>0</v>
      </c>
      <c r="X25" s="5">
        <v>41.04388125619792</v>
      </c>
      <c r="Y25" s="5">
        <v>185.23179849990808</v>
      </c>
      <c r="Z25" s="5">
        <v>712.64907556934054</v>
      </c>
      <c r="AA25" s="5">
        <v>0</v>
      </c>
      <c r="AB25" s="18"/>
      <c r="AC25" s="5">
        <v>4886.4615544477765</v>
      </c>
      <c r="AD25" s="5">
        <v>1213.883337205192</v>
      </c>
      <c r="AE25" s="5">
        <v>346.36427784344795</v>
      </c>
      <c r="AF25" s="5">
        <v>0</v>
      </c>
      <c r="AG25" s="5">
        <v>0</v>
      </c>
      <c r="AH25" s="18"/>
      <c r="AI25" s="5">
        <v>15464.811209885393</v>
      </c>
      <c r="AJ25" s="5">
        <v>4654.5630793714117</v>
      </c>
      <c r="AK25" s="5">
        <v>956.82706166990067</v>
      </c>
      <c r="AL25" s="5">
        <v>2.0610474755701835</v>
      </c>
      <c r="AM25" s="5">
        <v>3.7960990564872983</v>
      </c>
      <c r="AN25" s="5">
        <v>0</v>
      </c>
      <c r="AO25" s="5">
        <v>1314.6485754198702</v>
      </c>
      <c r="AP25" s="5">
        <v>136.59040687099417</v>
      </c>
      <c r="AQ25" s="5">
        <v>133.17091128548418</v>
      </c>
      <c r="AR25" s="5">
        <v>272.44560800990553</v>
      </c>
      <c r="AS25" s="5">
        <v>0</v>
      </c>
      <c r="AT25" s="5">
        <v>1725.6274037940889</v>
      </c>
      <c r="AU25" s="5">
        <v>0</v>
      </c>
      <c r="AV25" s="5">
        <v>588.3497152355277</v>
      </c>
      <c r="AW25" s="18"/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</row>
    <row r="26" spans="1:58" ht="13.5" customHeight="1" x14ac:dyDescent="0.2">
      <c r="A26" s="17">
        <f t="shared" ref="A26:A28" si="3">A25+1</f>
        <v>10</v>
      </c>
      <c r="C26" s="2" t="s">
        <v>18</v>
      </c>
      <c r="E26" s="5">
        <v>7187.0902823989782</v>
      </c>
      <c r="F26" s="5"/>
      <c r="G26" s="5">
        <v>7187.0902823989782</v>
      </c>
      <c r="I26" s="5">
        <v>0</v>
      </c>
      <c r="M26" s="5">
        <f>G26-I26</f>
        <v>7187.0902823989782</v>
      </c>
      <c r="O26" s="17" t="s">
        <v>153</v>
      </c>
      <c r="Q26" s="5">
        <v>2045.5370771922462</v>
      </c>
      <c r="R26" s="5">
        <v>1807.0584001049335</v>
      </c>
      <c r="S26" s="5">
        <v>1.9279566980881546</v>
      </c>
      <c r="T26" s="5">
        <v>55.449573073136953</v>
      </c>
      <c r="U26" s="5">
        <v>13.00617631606552</v>
      </c>
      <c r="V26" s="5">
        <v>15.73806982884358</v>
      </c>
      <c r="W26" s="5">
        <v>1.0559209442238249</v>
      </c>
      <c r="X26" s="5">
        <v>0.79527573672556007</v>
      </c>
      <c r="Y26" s="5">
        <v>8.4029720637552998</v>
      </c>
      <c r="Z26" s="5">
        <v>15.638304583538943</v>
      </c>
      <c r="AA26" s="5">
        <v>0</v>
      </c>
      <c r="AB26" s="18"/>
      <c r="AC26" s="5">
        <v>403.56691353774812</v>
      </c>
      <c r="AD26" s="5">
        <v>117.06626312521448</v>
      </c>
      <c r="AE26" s="5">
        <v>26.930391762664271</v>
      </c>
      <c r="AF26" s="5">
        <v>2.4195662547411994</v>
      </c>
      <c r="AG26" s="5">
        <v>20.534197556870101</v>
      </c>
      <c r="AH26" s="18"/>
      <c r="AI26" s="5">
        <v>1301.514870047165</v>
      </c>
      <c r="AJ26" s="5">
        <v>461.09053078959897</v>
      </c>
      <c r="AK26" s="5">
        <v>34.107039426795161</v>
      </c>
      <c r="AL26" s="5">
        <v>2.9422635959175575E-2</v>
      </c>
      <c r="AM26" s="5">
        <v>0.22853565329289349</v>
      </c>
      <c r="AN26" s="5">
        <v>1.0509020585585727</v>
      </c>
      <c r="AO26" s="5">
        <v>46.098882252396052</v>
      </c>
      <c r="AP26" s="5">
        <v>3.0988372574920531</v>
      </c>
      <c r="AQ26" s="5">
        <v>4.6821782774057921</v>
      </c>
      <c r="AR26" s="5">
        <v>18.617576508642358</v>
      </c>
      <c r="AS26" s="5">
        <v>0</v>
      </c>
      <c r="AT26" s="5">
        <v>184.23130022607631</v>
      </c>
      <c r="AU26" s="5">
        <v>0</v>
      </c>
      <c r="AV26" s="5">
        <v>23.888810164229408</v>
      </c>
      <c r="AW26" s="18"/>
      <c r="AX26" s="5">
        <v>5.5984842465225819</v>
      </c>
      <c r="AY26" s="5">
        <v>46.969377162757951</v>
      </c>
      <c r="AZ26" s="5">
        <v>0</v>
      </c>
      <c r="BA26" s="5">
        <v>121.46239388566299</v>
      </c>
      <c r="BB26" s="5">
        <v>21.024242032685336</v>
      </c>
      <c r="BC26" s="5">
        <v>369.83127006899406</v>
      </c>
      <c r="BD26" s="5">
        <v>2.2058360187833879</v>
      </c>
      <c r="BE26" s="5">
        <v>5.0133959794646312</v>
      </c>
      <c r="BF26" s="5">
        <v>1.2193389276999911</v>
      </c>
    </row>
    <row r="27" spans="1:58" ht="13.5" customHeight="1" x14ac:dyDescent="0.2">
      <c r="A27" s="17">
        <f t="shared" si="3"/>
        <v>11</v>
      </c>
      <c r="C27" s="2" t="s">
        <v>19</v>
      </c>
      <c r="E27" s="5">
        <v>0</v>
      </c>
      <c r="F27" s="5"/>
      <c r="G27" s="5">
        <v>0</v>
      </c>
      <c r="I27" s="5">
        <v>0</v>
      </c>
      <c r="M27" s="5">
        <f>G27-I27</f>
        <v>0</v>
      </c>
      <c r="O27" s="17" t="s">
        <v>154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18"/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18"/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18"/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</row>
    <row r="28" spans="1:58" ht="13.5" customHeight="1" x14ac:dyDescent="0.2">
      <c r="A28" s="17">
        <f t="shared" si="3"/>
        <v>12</v>
      </c>
      <c r="C28" s="2" t="s">
        <v>20</v>
      </c>
      <c r="E28" s="14">
        <f>SUM(E24:E27)</f>
        <v>189721.39080689952</v>
      </c>
      <c r="F28" s="9"/>
      <c r="G28" s="14">
        <f>SUM(G24:G27)</f>
        <v>189721.39080689952</v>
      </c>
      <c r="I28" s="14">
        <f>SUM(I24:I27)</f>
        <v>39116.721621913879</v>
      </c>
      <c r="K28" s="6"/>
      <c r="M28" s="14">
        <f>SUM(M24:M27)</f>
        <v>150604.66918498563</v>
      </c>
      <c r="Q28" s="14">
        <f t="shared" ref="Q28:BF28" si="4">SUM(Q24:Q27)</f>
        <v>57581.013231752346</v>
      </c>
      <c r="R28" s="14">
        <f t="shared" si="4"/>
        <v>48599.025648393719</v>
      </c>
      <c r="S28" s="14">
        <f t="shared" si="4"/>
        <v>152.73289815945097</v>
      </c>
      <c r="T28" s="14">
        <f t="shared" si="4"/>
        <v>3700.1918163051041</v>
      </c>
      <c r="U28" s="14">
        <f t="shared" si="4"/>
        <v>301.73507415707002</v>
      </c>
      <c r="V28" s="14">
        <f t="shared" si="4"/>
        <v>15.73806982884358</v>
      </c>
      <c r="W28" s="14">
        <f t="shared" si="4"/>
        <v>1.0559209442238249</v>
      </c>
      <c r="X28" s="14">
        <f t="shared" si="4"/>
        <v>41.839156992923478</v>
      </c>
      <c r="Y28" s="14">
        <f t="shared" si="4"/>
        <v>193.63477056366338</v>
      </c>
      <c r="Z28" s="14">
        <f t="shared" si="4"/>
        <v>1311.4977337623388</v>
      </c>
      <c r="AA28" s="14">
        <f t="shared" si="4"/>
        <v>0</v>
      </c>
      <c r="AB28" s="18"/>
      <c r="AC28" s="14">
        <f t="shared" si="4"/>
        <v>10840.732316661972</v>
      </c>
      <c r="AD28" s="14">
        <f t="shared" si="4"/>
        <v>2900.0858469663767</v>
      </c>
      <c r="AE28" s="14">
        <f t="shared" si="4"/>
        <v>834.26483929317158</v>
      </c>
      <c r="AF28" s="14">
        <f t="shared" si="4"/>
        <v>2.4195662547411994</v>
      </c>
      <c r="AG28" s="14">
        <f t="shared" si="4"/>
        <v>20.534197556870101</v>
      </c>
      <c r="AH28" s="18"/>
      <c r="AI28" s="14">
        <f t="shared" si="4"/>
        <v>34330.753492242256</v>
      </c>
      <c r="AJ28" s="14">
        <f t="shared" si="4"/>
        <v>11378.621875559482</v>
      </c>
      <c r="AK28" s="14">
        <f t="shared" si="4"/>
        <v>2951.9079656454305</v>
      </c>
      <c r="AL28" s="14">
        <f t="shared" si="4"/>
        <v>2.0904701115293589</v>
      </c>
      <c r="AM28" s="14">
        <f t="shared" si="4"/>
        <v>23.003125433944717</v>
      </c>
      <c r="AN28" s="14">
        <f t="shared" si="4"/>
        <v>1.0509020585585727</v>
      </c>
      <c r="AO28" s="14">
        <f t="shared" si="4"/>
        <v>4617.2359681608123</v>
      </c>
      <c r="AP28" s="14">
        <f t="shared" si="4"/>
        <v>139.68924412848622</v>
      </c>
      <c r="AQ28" s="14">
        <f t="shared" si="4"/>
        <v>334.85136992891307</v>
      </c>
      <c r="AR28" s="14">
        <f t="shared" si="4"/>
        <v>976.5425326261535</v>
      </c>
      <c r="AS28" s="14">
        <f t="shared" si="4"/>
        <v>0</v>
      </c>
      <c r="AT28" s="14">
        <f t="shared" si="4"/>
        <v>6185.995839084002</v>
      </c>
      <c r="AU28" s="14">
        <f t="shared" si="4"/>
        <v>0</v>
      </c>
      <c r="AV28" s="14">
        <f t="shared" si="4"/>
        <v>1709.8225960045959</v>
      </c>
      <c r="AW28" s="18"/>
      <c r="AX28" s="14">
        <f t="shared" si="4"/>
        <v>5.5984842465225819</v>
      </c>
      <c r="AY28" s="14">
        <f t="shared" si="4"/>
        <v>46.969377162757951</v>
      </c>
      <c r="AZ28" s="14">
        <f t="shared" si="4"/>
        <v>0</v>
      </c>
      <c r="BA28" s="14">
        <f t="shared" si="4"/>
        <v>121.46239388566299</v>
      </c>
      <c r="BB28" s="14">
        <f t="shared" si="4"/>
        <v>21.024242032685336</v>
      </c>
      <c r="BC28" s="14">
        <f t="shared" si="4"/>
        <v>369.83127006899406</v>
      </c>
      <c r="BD28" s="14">
        <f t="shared" si="4"/>
        <v>2.2058360187833879</v>
      </c>
      <c r="BE28" s="14">
        <f t="shared" si="4"/>
        <v>5.0133959794646312</v>
      </c>
      <c r="BF28" s="14">
        <f t="shared" si="4"/>
        <v>1.2193389276999911</v>
      </c>
    </row>
    <row r="29" spans="1:58" ht="13.5" customHeight="1" x14ac:dyDescent="0.2">
      <c r="E29" s="6"/>
      <c r="G29" s="6"/>
      <c r="I29" s="6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18"/>
      <c r="AC29" s="5"/>
      <c r="AD29" s="5"/>
      <c r="AE29" s="5"/>
      <c r="AF29" s="5"/>
      <c r="AG29" s="5"/>
      <c r="AH29" s="18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18"/>
      <c r="AX29" s="5"/>
      <c r="AY29" s="5"/>
      <c r="AZ29" s="5"/>
      <c r="BA29" s="10"/>
      <c r="BB29" s="10"/>
      <c r="BC29" s="10"/>
      <c r="BD29" s="10"/>
      <c r="BE29" s="10"/>
      <c r="BF29" s="10"/>
    </row>
    <row r="30" spans="1:58" ht="13.5" customHeight="1" x14ac:dyDescent="0.2">
      <c r="C30" s="12" t="s">
        <v>21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8"/>
      <c r="AC30" s="5"/>
      <c r="AD30" s="5"/>
      <c r="AE30" s="5"/>
      <c r="AF30" s="5"/>
      <c r="AG30" s="5"/>
      <c r="AH30" s="18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18"/>
      <c r="AX30" s="5"/>
      <c r="AY30" s="5"/>
      <c r="AZ30" s="5"/>
      <c r="BA30" s="10"/>
      <c r="BB30" s="10"/>
      <c r="BC30" s="10"/>
      <c r="BD30" s="10"/>
      <c r="BE30" s="10"/>
      <c r="BF30" s="10"/>
    </row>
    <row r="31" spans="1:58" ht="13.5" customHeight="1" x14ac:dyDescent="0.2">
      <c r="A31" s="17">
        <f>A28+1</f>
        <v>13</v>
      </c>
      <c r="C31" s="2" t="s">
        <v>22</v>
      </c>
      <c r="E31" s="5">
        <v>12523.671291923149</v>
      </c>
      <c r="F31" s="5"/>
      <c r="G31" s="5">
        <v>12523.671291923149</v>
      </c>
      <c r="I31" s="5">
        <v>0</v>
      </c>
      <c r="M31" s="5">
        <f t="shared" ref="M31:M37" si="5">G31-I31</f>
        <v>12523.671291923149</v>
      </c>
      <c r="O31" s="17" t="s">
        <v>101</v>
      </c>
      <c r="Q31" s="5">
        <v>2106.7470893259174</v>
      </c>
      <c r="R31" s="5">
        <v>1880.0455366087137</v>
      </c>
      <c r="S31" s="5">
        <v>6.6311952043151869</v>
      </c>
      <c r="T31" s="5">
        <v>215.72248937026356</v>
      </c>
      <c r="U31" s="5">
        <v>45.336134953058426</v>
      </c>
      <c r="V31" s="5">
        <v>0</v>
      </c>
      <c r="W31" s="5">
        <v>0.75168387683802063</v>
      </c>
      <c r="X31" s="5">
        <v>0</v>
      </c>
      <c r="Y31" s="5">
        <v>0</v>
      </c>
      <c r="Z31" s="5">
        <v>50.018758580098122</v>
      </c>
      <c r="AA31" s="5">
        <v>0</v>
      </c>
      <c r="AB31" s="18"/>
      <c r="AC31" s="5">
        <v>387.81938040857733</v>
      </c>
      <c r="AD31" s="5">
        <v>114.49135209521377</v>
      </c>
      <c r="AE31" s="5">
        <v>38.916164345892909</v>
      </c>
      <c r="AF31" s="5">
        <v>0</v>
      </c>
      <c r="AG31" s="5">
        <v>0</v>
      </c>
      <c r="AH31" s="18"/>
      <c r="AI31" s="5">
        <v>1240.9053700420229</v>
      </c>
      <c r="AJ31" s="5">
        <v>459.79166278422559</v>
      </c>
      <c r="AK31" s="5">
        <v>163.67084409375906</v>
      </c>
      <c r="AL31" s="5">
        <v>0</v>
      </c>
      <c r="AM31" s="5">
        <v>1.4378046152982122</v>
      </c>
      <c r="AN31" s="5">
        <v>0</v>
      </c>
      <c r="AO31" s="5">
        <v>242.09803041193001</v>
      </c>
      <c r="AP31" s="5">
        <v>0</v>
      </c>
      <c r="AQ31" s="5">
        <v>19.764124503975093</v>
      </c>
      <c r="AR31" s="5">
        <v>67.14549260284025</v>
      </c>
      <c r="AS31" s="5">
        <v>0</v>
      </c>
      <c r="AT31" s="5">
        <v>848.10558620420977</v>
      </c>
      <c r="AU31" s="5">
        <v>0</v>
      </c>
      <c r="AV31" s="5">
        <v>84.113363969171758</v>
      </c>
      <c r="AW31" s="18"/>
      <c r="AX31" s="5">
        <v>0</v>
      </c>
      <c r="AY31" s="5">
        <v>0</v>
      </c>
      <c r="AZ31" s="5">
        <v>0</v>
      </c>
      <c r="BA31" s="5">
        <v>47.989789495683873</v>
      </c>
      <c r="BB31" s="5">
        <v>0</v>
      </c>
      <c r="BC31" s="5">
        <v>4489.3562586058597</v>
      </c>
      <c r="BD31" s="5">
        <v>0</v>
      </c>
      <c r="BE31" s="5">
        <v>0</v>
      </c>
      <c r="BF31" s="5">
        <v>12.813179825282305</v>
      </c>
    </row>
    <row r="32" spans="1:58" ht="13.5" customHeight="1" x14ac:dyDescent="0.2">
      <c r="A32" s="17">
        <f>A31+1</f>
        <v>14</v>
      </c>
      <c r="C32" s="2" t="s">
        <v>23</v>
      </c>
      <c r="E32" s="5">
        <v>1452.0154432174706</v>
      </c>
      <c r="F32" s="5"/>
      <c r="G32" s="5">
        <v>1452.0154432174706</v>
      </c>
      <c r="I32" s="5">
        <v>0</v>
      </c>
      <c r="M32" s="5">
        <f t="shared" si="5"/>
        <v>1452.0154432174706</v>
      </c>
      <c r="O32" s="17" t="s">
        <v>156</v>
      </c>
      <c r="Q32" s="5">
        <v>60.450246771300435</v>
      </c>
      <c r="R32" s="5">
        <v>53.945353576181894</v>
      </c>
      <c r="S32" s="5">
        <v>0.19027314124249095</v>
      </c>
      <c r="T32" s="5">
        <v>6.1898638819167155</v>
      </c>
      <c r="U32" s="5">
        <v>1.3008588261281269</v>
      </c>
      <c r="V32" s="5">
        <v>0</v>
      </c>
      <c r="W32" s="5">
        <v>2.1568548061174791E-2</v>
      </c>
      <c r="X32" s="5">
        <v>0</v>
      </c>
      <c r="Y32" s="5">
        <v>0</v>
      </c>
      <c r="Z32" s="5">
        <v>1.4352203521156826</v>
      </c>
      <c r="AA32" s="5">
        <v>0</v>
      </c>
      <c r="AB32" s="18"/>
      <c r="AC32" s="5">
        <v>11.127950463143867</v>
      </c>
      <c r="AD32" s="5">
        <v>3.285173869422549</v>
      </c>
      <c r="AE32" s="5">
        <v>0.74485983499281605</v>
      </c>
      <c r="AF32" s="5">
        <v>0</v>
      </c>
      <c r="AG32" s="5">
        <v>0</v>
      </c>
      <c r="AH32" s="18"/>
      <c r="AI32" s="5">
        <v>35.60609444718569</v>
      </c>
      <c r="AJ32" s="5">
        <v>13.193097367746322</v>
      </c>
      <c r="AK32" s="5">
        <v>4.6963126067023442</v>
      </c>
      <c r="AL32" s="5">
        <v>0</v>
      </c>
      <c r="AM32" s="5">
        <v>4.1255850901164154E-2</v>
      </c>
      <c r="AN32" s="5">
        <v>0</v>
      </c>
      <c r="AO32" s="5">
        <v>6.9466742141932158</v>
      </c>
      <c r="AP32" s="5">
        <v>0</v>
      </c>
      <c r="AQ32" s="5">
        <v>0.5671047130134047</v>
      </c>
      <c r="AR32" s="5">
        <v>1.2342741275496165</v>
      </c>
      <c r="AS32" s="5">
        <v>0</v>
      </c>
      <c r="AT32" s="5">
        <v>15.589948660796299</v>
      </c>
      <c r="AU32" s="5">
        <v>0</v>
      </c>
      <c r="AV32" s="5">
        <v>1.5461789749967711</v>
      </c>
      <c r="AW32" s="18"/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1233.9031329898801</v>
      </c>
      <c r="BD32" s="5">
        <v>0</v>
      </c>
      <c r="BE32" s="5">
        <v>0</v>
      </c>
      <c r="BF32" s="5">
        <v>0</v>
      </c>
    </row>
    <row r="33" spans="1:58" ht="13.5" customHeight="1" x14ac:dyDescent="0.2">
      <c r="A33" s="17">
        <f t="shared" ref="A33:A38" si="6">A32+1</f>
        <v>15</v>
      </c>
      <c r="C33" s="2" t="s">
        <v>24</v>
      </c>
      <c r="E33" s="5">
        <v>47264.710948384934</v>
      </c>
      <c r="F33" s="5"/>
      <c r="G33" s="5">
        <v>47264.710948384934</v>
      </c>
      <c r="I33" s="5">
        <v>0</v>
      </c>
      <c r="M33" s="5">
        <f t="shared" si="5"/>
        <v>47264.710948384934</v>
      </c>
      <c r="O33" s="17" t="s">
        <v>157</v>
      </c>
      <c r="Q33" s="5">
        <v>6927.9477819022068</v>
      </c>
      <c r="R33" s="5">
        <v>6182.4494127536509</v>
      </c>
      <c r="S33" s="5">
        <v>21.806402078284236</v>
      </c>
      <c r="T33" s="5">
        <v>709.39418846774333</v>
      </c>
      <c r="U33" s="5">
        <v>149.08594257916192</v>
      </c>
      <c r="V33" s="5">
        <v>0</v>
      </c>
      <c r="W33" s="5">
        <v>2.471880309514451</v>
      </c>
      <c r="X33" s="5">
        <v>0</v>
      </c>
      <c r="Y33" s="5">
        <v>0</v>
      </c>
      <c r="Z33" s="5">
        <v>164.48455028807896</v>
      </c>
      <c r="AA33" s="5">
        <v>0</v>
      </c>
      <c r="AB33" s="18"/>
      <c r="AC33" s="5">
        <v>1275.3274609435757</v>
      </c>
      <c r="AD33" s="5">
        <v>376.49991914730157</v>
      </c>
      <c r="AE33" s="5">
        <v>174.12583903862856</v>
      </c>
      <c r="AF33" s="5">
        <v>0</v>
      </c>
      <c r="AG33" s="5">
        <v>0</v>
      </c>
      <c r="AH33" s="18"/>
      <c r="AI33" s="5">
        <v>4080.6642854714346</v>
      </c>
      <c r="AJ33" s="5">
        <v>1512.0052361588023</v>
      </c>
      <c r="AK33" s="5">
        <v>538.22457714382222</v>
      </c>
      <c r="AL33" s="5">
        <v>0</v>
      </c>
      <c r="AM33" s="5">
        <v>4.7281590399876503</v>
      </c>
      <c r="AN33" s="5">
        <v>0</v>
      </c>
      <c r="AO33" s="5">
        <v>796.12902815585721</v>
      </c>
      <c r="AP33" s="5">
        <v>0</v>
      </c>
      <c r="AQ33" s="5">
        <v>64.993478909879144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18"/>
      <c r="AX33" s="5">
        <v>0</v>
      </c>
      <c r="AY33" s="5">
        <v>0</v>
      </c>
      <c r="AZ33" s="5">
        <v>0</v>
      </c>
      <c r="BA33" s="5">
        <v>328.74634484713641</v>
      </c>
      <c r="BB33" s="5">
        <v>0</v>
      </c>
      <c r="BC33" s="5">
        <v>23955.626461149863</v>
      </c>
      <c r="BD33" s="5">
        <v>0</v>
      </c>
      <c r="BE33" s="5">
        <v>0</v>
      </c>
      <c r="BF33" s="5">
        <v>0</v>
      </c>
    </row>
    <row r="34" spans="1:58" ht="13.5" customHeight="1" x14ac:dyDescent="0.2">
      <c r="A34" s="17">
        <f t="shared" si="6"/>
        <v>16</v>
      </c>
      <c r="C34" s="2" t="s">
        <v>25</v>
      </c>
      <c r="E34" s="5">
        <v>243137.02190119354</v>
      </c>
      <c r="F34" s="5"/>
      <c r="G34" s="5">
        <v>243137.02190119354</v>
      </c>
      <c r="I34" s="5">
        <v>0</v>
      </c>
      <c r="M34" s="5">
        <f t="shared" si="5"/>
        <v>243137.02190119354</v>
      </c>
      <c r="O34" s="17" t="s">
        <v>158</v>
      </c>
      <c r="Q34" s="5">
        <v>46854.112776776812</v>
      </c>
      <c r="R34" s="5">
        <v>41812.26405582716</v>
      </c>
      <c r="S34" s="5">
        <v>147.47796236292302</v>
      </c>
      <c r="T34" s="5">
        <v>4797.6740524062589</v>
      </c>
      <c r="U34" s="5">
        <v>1008.2768789458416</v>
      </c>
      <c r="V34" s="5">
        <v>0</v>
      </c>
      <c r="W34" s="5">
        <v>16.717469940410545</v>
      </c>
      <c r="X34" s="5">
        <v>0</v>
      </c>
      <c r="Y34" s="5">
        <v>0</v>
      </c>
      <c r="Z34" s="5">
        <v>1112.4185562378786</v>
      </c>
      <c r="AA34" s="5">
        <v>0</v>
      </c>
      <c r="AB34" s="18"/>
      <c r="AC34" s="5">
        <v>8625.113607014513</v>
      </c>
      <c r="AD34" s="5">
        <v>2546.290795992611</v>
      </c>
      <c r="AE34" s="5">
        <v>886.41627707767748</v>
      </c>
      <c r="AF34" s="5">
        <v>0</v>
      </c>
      <c r="AG34" s="5">
        <v>0</v>
      </c>
      <c r="AH34" s="18"/>
      <c r="AI34" s="5">
        <v>27597.769304079146</v>
      </c>
      <c r="AJ34" s="5">
        <v>10225.77913175466</v>
      </c>
      <c r="AK34" s="5">
        <v>3640.0440405463814</v>
      </c>
      <c r="AL34" s="5">
        <v>0</v>
      </c>
      <c r="AM34" s="5">
        <v>31.976813893549817</v>
      </c>
      <c r="AN34" s="5">
        <v>0</v>
      </c>
      <c r="AO34" s="5">
        <v>5384.2668051747733</v>
      </c>
      <c r="AP34" s="5">
        <v>0</v>
      </c>
      <c r="AQ34" s="5">
        <v>439.55466849122502</v>
      </c>
      <c r="AR34" s="5">
        <v>1180.3027119536505</v>
      </c>
      <c r="AS34" s="5">
        <v>0</v>
      </c>
      <c r="AT34" s="5">
        <v>14908.243049772875</v>
      </c>
      <c r="AU34" s="5">
        <v>0</v>
      </c>
      <c r="AV34" s="5">
        <v>1478.568817591166</v>
      </c>
      <c r="AW34" s="18"/>
      <c r="AX34" s="5">
        <v>0</v>
      </c>
      <c r="AY34" s="5">
        <v>0</v>
      </c>
      <c r="AZ34" s="5">
        <v>0</v>
      </c>
      <c r="BA34" s="5">
        <v>1144.7754727558581</v>
      </c>
      <c r="BB34" s="5">
        <v>0</v>
      </c>
      <c r="BC34" s="5">
        <v>69086.180533772742</v>
      </c>
      <c r="BD34" s="5">
        <v>0</v>
      </c>
      <c r="BE34" s="5">
        <v>0</v>
      </c>
      <c r="BF34" s="5">
        <v>212.79811882540318</v>
      </c>
    </row>
    <row r="35" spans="1:58" ht="13.5" customHeight="1" x14ac:dyDescent="0.2">
      <c r="A35" s="17">
        <f t="shared" si="6"/>
        <v>17</v>
      </c>
      <c r="C35" s="2" t="s">
        <v>26</v>
      </c>
      <c r="E35" s="5">
        <v>36183.519639537146</v>
      </c>
      <c r="F35" s="5"/>
      <c r="G35" s="5">
        <v>36183.519639537146</v>
      </c>
      <c r="I35" s="5">
        <v>0</v>
      </c>
      <c r="M35" s="5">
        <f t="shared" si="5"/>
        <v>36183.519639537146</v>
      </c>
      <c r="O35" s="17" t="s">
        <v>159</v>
      </c>
      <c r="Q35" s="5">
        <v>4380.2579199962438</v>
      </c>
      <c r="R35" s="5">
        <v>3908.9098038430579</v>
      </c>
      <c r="S35" s="5">
        <v>13.787295807792706</v>
      </c>
      <c r="T35" s="5">
        <v>448.52091994001165</v>
      </c>
      <c r="U35" s="5">
        <v>94.260941522739842</v>
      </c>
      <c r="V35" s="5">
        <v>0</v>
      </c>
      <c r="W35" s="5">
        <v>1.5628687807546577</v>
      </c>
      <c r="X35" s="5">
        <v>0</v>
      </c>
      <c r="Y35" s="5">
        <v>0</v>
      </c>
      <c r="Z35" s="5">
        <v>103.99685113079107</v>
      </c>
      <c r="AA35" s="5">
        <v>0</v>
      </c>
      <c r="AB35" s="18"/>
      <c r="AC35" s="5">
        <v>806.33737251596006</v>
      </c>
      <c r="AD35" s="5">
        <v>238.04549408282361</v>
      </c>
      <c r="AE35" s="5">
        <v>53.972950745064246</v>
      </c>
      <c r="AF35" s="5">
        <v>0</v>
      </c>
      <c r="AG35" s="5">
        <v>0</v>
      </c>
      <c r="AH35" s="18"/>
      <c r="AI35" s="5">
        <v>2580.0370640747383</v>
      </c>
      <c r="AJ35" s="5">
        <v>955.97904592489783</v>
      </c>
      <c r="AK35" s="5">
        <v>340.29737824085328</v>
      </c>
      <c r="AL35" s="5">
        <v>0</v>
      </c>
      <c r="AM35" s="5">
        <v>2.9894215045918315</v>
      </c>
      <c r="AN35" s="5">
        <v>0</v>
      </c>
      <c r="AO35" s="5">
        <v>503.35981024976934</v>
      </c>
      <c r="AP35" s="5">
        <v>0</v>
      </c>
      <c r="AQ35" s="5">
        <v>41.092717454769861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18"/>
      <c r="AX35" s="5">
        <v>0</v>
      </c>
      <c r="AY35" s="5">
        <v>21710.111783722288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</row>
    <row r="36" spans="1:58" ht="13.5" customHeight="1" x14ac:dyDescent="0.2">
      <c r="A36" s="17">
        <f t="shared" si="6"/>
        <v>18</v>
      </c>
      <c r="C36" s="2" t="s">
        <v>27</v>
      </c>
      <c r="E36" s="5">
        <v>83346.589718586896</v>
      </c>
      <c r="F36" s="5"/>
      <c r="G36" s="5">
        <v>83346.589718586896</v>
      </c>
      <c r="I36" s="5">
        <v>0</v>
      </c>
      <c r="M36" s="5">
        <f t="shared" si="5"/>
        <v>83346.589718586896</v>
      </c>
      <c r="O36" s="17" t="s">
        <v>160</v>
      </c>
      <c r="Q36" s="5">
        <v>15961.812136034121</v>
      </c>
      <c r="R36" s="5">
        <v>14244.203214795714</v>
      </c>
      <c r="S36" s="5">
        <v>50.241385226034069</v>
      </c>
      <c r="T36" s="5">
        <v>1634.4258246714855</v>
      </c>
      <c r="U36" s="5">
        <v>343.49014780229243</v>
      </c>
      <c r="V36" s="5">
        <v>0</v>
      </c>
      <c r="W36" s="5">
        <v>5.6951481687406993</v>
      </c>
      <c r="X36" s="5">
        <v>0</v>
      </c>
      <c r="Y36" s="5">
        <v>0</v>
      </c>
      <c r="Z36" s="5">
        <v>378.96814087381836</v>
      </c>
      <c r="AA36" s="5">
        <v>0</v>
      </c>
      <c r="AB36" s="18"/>
      <c r="AC36" s="5">
        <v>2938.3214170123924</v>
      </c>
      <c r="AD36" s="5">
        <v>867.44605586666262</v>
      </c>
      <c r="AE36" s="5">
        <v>196.67930883414218</v>
      </c>
      <c r="AF36" s="5">
        <v>0</v>
      </c>
      <c r="AG36" s="5">
        <v>0</v>
      </c>
      <c r="AH36" s="18"/>
      <c r="AI36" s="5">
        <v>9401.7447540626345</v>
      </c>
      <c r="AJ36" s="5">
        <v>3483.6208770673124</v>
      </c>
      <c r="AK36" s="5">
        <v>1240.0554764295944</v>
      </c>
      <c r="AL36" s="5">
        <v>0</v>
      </c>
      <c r="AM36" s="5">
        <v>10.893555887173923</v>
      </c>
      <c r="AN36" s="5">
        <v>0</v>
      </c>
      <c r="AO36" s="5">
        <v>1834.2606473829496</v>
      </c>
      <c r="AP36" s="5">
        <v>0</v>
      </c>
      <c r="AQ36" s="5">
        <v>149.74329095505163</v>
      </c>
      <c r="AR36" s="5">
        <v>2056.2939104757584</v>
      </c>
      <c r="AS36" s="5">
        <v>0</v>
      </c>
      <c r="AT36" s="5">
        <v>25972.768755566787</v>
      </c>
      <c r="AU36" s="5">
        <v>0</v>
      </c>
      <c r="AV36" s="5">
        <v>2575.9256714742264</v>
      </c>
      <c r="AW36" s="18"/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</row>
    <row r="37" spans="1:58" ht="13.5" customHeight="1" x14ac:dyDescent="0.2">
      <c r="A37" s="17">
        <f t="shared" si="6"/>
        <v>19</v>
      </c>
      <c r="C37" s="2" t="s">
        <v>28</v>
      </c>
      <c r="E37" s="5">
        <v>0</v>
      </c>
      <c r="F37" s="5"/>
      <c r="G37" s="5">
        <v>0</v>
      </c>
      <c r="I37" s="5">
        <v>0</v>
      </c>
      <c r="K37" s="7" t="s">
        <v>155</v>
      </c>
      <c r="M37" s="5">
        <f t="shared" si="5"/>
        <v>0</v>
      </c>
      <c r="O37" s="17" t="s">
        <v>161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18"/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18"/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18"/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</row>
    <row r="38" spans="1:58" ht="13.5" customHeight="1" x14ac:dyDescent="0.2">
      <c r="A38" s="17">
        <f t="shared" si="6"/>
        <v>20</v>
      </c>
      <c r="C38" s="2" t="s">
        <v>29</v>
      </c>
      <c r="E38" s="15">
        <f>SUM(E31:E37)</f>
        <v>423907.52894284314</v>
      </c>
      <c r="G38" s="15">
        <f>SUM(G31:G37)</f>
        <v>423907.52894284314</v>
      </c>
      <c r="I38" s="15">
        <f>SUM(I31:I37)</f>
        <v>0</v>
      </c>
      <c r="M38" s="15">
        <f>SUM(M31:M37)</f>
        <v>423907.52894284314</v>
      </c>
      <c r="Q38" s="15">
        <f t="shared" ref="Q38:BF38" si="7">SUM(Q31:Q37)</f>
        <v>76291.327950806604</v>
      </c>
      <c r="R38" s="15">
        <f t="shared" si="7"/>
        <v>68081.817377404484</v>
      </c>
      <c r="S38" s="15">
        <f t="shared" si="7"/>
        <v>240.13451382059174</v>
      </c>
      <c r="T38" s="15">
        <f t="shared" si="7"/>
        <v>7811.9273387376788</v>
      </c>
      <c r="U38" s="15">
        <f t="shared" si="7"/>
        <v>1641.7509046292225</v>
      </c>
      <c r="V38" s="15">
        <f t="shared" si="7"/>
        <v>0</v>
      </c>
      <c r="W38" s="15">
        <f t="shared" si="7"/>
        <v>27.220619624319546</v>
      </c>
      <c r="X38" s="15">
        <f t="shared" si="7"/>
        <v>0</v>
      </c>
      <c r="Y38" s="15">
        <f t="shared" si="7"/>
        <v>0</v>
      </c>
      <c r="Z38" s="15">
        <f t="shared" si="7"/>
        <v>1811.322077462781</v>
      </c>
      <c r="AA38" s="15">
        <f t="shared" si="7"/>
        <v>0</v>
      </c>
      <c r="AB38" s="19"/>
      <c r="AC38" s="15">
        <f t="shared" si="7"/>
        <v>14044.047188358161</v>
      </c>
      <c r="AD38" s="15">
        <f t="shared" si="7"/>
        <v>4146.0587910540353</v>
      </c>
      <c r="AE38" s="15">
        <f t="shared" si="7"/>
        <v>1350.8553998763982</v>
      </c>
      <c r="AF38" s="15">
        <f t="shared" si="7"/>
        <v>0</v>
      </c>
      <c r="AG38" s="15">
        <f t="shared" si="7"/>
        <v>0</v>
      </c>
      <c r="AH38" s="19"/>
      <c r="AI38" s="15">
        <f t="shared" si="7"/>
        <v>44936.726872177154</v>
      </c>
      <c r="AJ38" s="15">
        <f t="shared" si="7"/>
        <v>16650.369051057645</v>
      </c>
      <c r="AK38" s="15">
        <f t="shared" si="7"/>
        <v>5926.9886290611121</v>
      </c>
      <c r="AL38" s="15">
        <f t="shared" si="7"/>
        <v>0</v>
      </c>
      <c r="AM38" s="15">
        <f t="shared" si="7"/>
        <v>52.067010791502604</v>
      </c>
      <c r="AN38" s="15">
        <f t="shared" si="7"/>
        <v>0</v>
      </c>
      <c r="AO38" s="15">
        <f t="shared" si="7"/>
        <v>8767.0609955894724</v>
      </c>
      <c r="AP38" s="15">
        <f t="shared" si="7"/>
        <v>0</v>
      </c>
      <c r="AQ38" s="15">
        <f t="shared" si="7"/>
        <v>715.71538502791418</v>
      </c>
      <c r="AR38" s="15">
        <f t="shared" si="7"/>
        <v>3304.9763891597986</v>
      </c>
      <c r="AS38" s="15">
        <f t="shared" si="7"/>
        <v>0</v>
      </c>
      <c r="AT38" s="15">
        <f t="shared" si="7"/>
        <v>41744.707340204666</v>
      </c>
      <c r="AU38" s="15">
        <f t="shared" si="7"/>
        <v>0</v>
      </c>
      <c r="AV38" s="15">
        <f t="shared" si="7"/>
        <v>4140.154032009561</v>
      </c>
      <c r="AW38" s="19"/>
      <c r="AX38" s="15">
        <f t="shared" si="7"/>
        <v>0</v>
      </c>
      <c r="AY38" s="15">
        <f t="shared" si="7"/>
        <v>21710.111783722288</v>
      </c>
      <c r="AZ38" s="15">
        <f t="shared" si="7"/>
        <v>0</v>
      </c>
      <c r="BA38" s="15">
        <f t="shared" si="7"/>
        <v>1521.5116070986783</v>
      </c>
      <c r="BB38" s="15">
        <f t="shared" si="7"/>
        <v>0</v>
      </c>
      <c r="BC38" s="15">
        <f t="shared" si="7"/>
        <v>98765.066386518345</v>
      </c>
      <c r="BD38" s="15">
        <f t="shared" si="7"/>
        <v>0</v>
      </c>
      <c r="BE38" s="15">
        <f t="shared" si="7"/>
        <v>0</v>
      </c>
      <c r="BF38" s="15">
        <f t="shared" si="7"/>
        <v>225.61129865068548</v>
      </c>
    </row>
    <row r="39" spans="1:58" ht="13.5" customHeight="1" x14ac:dyDescent="0.2">
      <c r="E39" s="6"/>
      <c r="G39" s="6"/>
      <c r="I39" s="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18"/>
      <c r="AC39" s="5"/>
      <c r="AD39" s="5"/>
      <c r="AE39" s="5"/>
      <c r="AF39" s="5"/>
      <c r="AG39" s="5"/>
      <c r="AH39" s="18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8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3.5" customHeight="1" x14ac:dyDescent="0.2">
      <c r="C40" s="12" t="s">
        <v>30</v>
      </c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18"/>
      <c r="AC40" s="5"/>
      <c r="AD40" s="5"/>
      <c r="AE40" s="5"/>
      <c r="AF40" s="5"/>
      <c r="AG40" s="5"/>
      <c r="AH40" s="18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18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3.5" customHeight="1" x14ac:dyDescent="0.2">
      <c r="A41" s="17">
        <f>A38+1</f>
        <v>21</v>
      </c>
      <c r="C41" s="2" t="s">
        <v>31</v>
      </c>
      <c r="E41" s="5">
        <v>259606.71084196336</v>
      </c>
      <c r="F41" s="5"/>
      <c r="G41" s="5">
        <v>259606.71084196336</v>
      </c>
      <c r="H41" s="5"/>
      <c r="I41" s="5">
        <v>0</v>
      </c>
      <c r="J41" s="5"/>
      <c r="K41" s="5"/>
      <c r="L41" s="5"/>
      <c r="M41" s="5">
        <f>G41-I41</f>
        <v>259606.71084196336</v>
      </c>
      <c r="O41" s="17" t="s">
        <v>163</v>
      </c>
      <c r="Q41" s="5">
        <v>60838.38458551441</v>
      </c>
      <c r="R41" s="5">
        <v>54291.724893792467</v>
      </c>
      <c r="S41" s="5">
        <v>191.49484347019057</v>
      </c>
      <c r="T41" s="5">
        <v>6229.6076441961095</v>
      </c>
      <c r="U41" s="5">
        <v>1309.2113561564086</v>
      </c>
      <c r="V41" s="5">
        <v>10682.844189342759</v>
      </c>
      <c r="W41" s="5">
        <v>21.707034991292801</v>
      </c>
      <c r="X41" s="5">
        <v>0</v>
      </c>
      <c r="Y41" s="5">
        <v>0</v>
      </c>
      <c r="Z41" s="5">
        <v>1444.4355881178303</v>
      </c>
      <c r="AA41" s="5">
        <v>0</v>
      </c>
      <c r="AB41" s="18"/>
      <c r="AC41" s="5">
        <v>11199.400599415218</v>
      </c>
      <c r="AD41" s="5">
        <v>3341.2595878641737</v>
      </c>
      <c r="AE41" s="5">
        <v>8778.4277997570134</v>
      </c>
      <c r="AF41" s="5">
        <v>0</v>
      </c>
      <c r="AG41" s="5">
        <v>3920.0735288003843</v>
      </c>
      <c r="AH41" s="18"/>
      <c r="AI41" s="5">
        <v>35834.713392675068</v>
      </c>
      <c r="AJ41" s="5">
        <v>13277.807360650115</v>
      </c>
      <c r="AK41" s="5">
        <v>4726.4666028791871</v>
      </c>
      <c r="AL41" s="5">
        <v>0</v>
      </c>
      <c r="AM41" s="5">
        <v>41.520745697258164</v>
      </c>
      <c r="AN41" s="5">
        <v>0</v>
      </c>
      <c r="AO41" s="5">
        <v>6991.277290103797</v>
      </c>
      <c r="AP41" s="5">
        <v>0</v>
      </c>
      <c r="AQ41" s="5">
        <v>570.74596835140562</v>
      </c>
      <c r="AR41" s="5">
        <v>2395.5264871017853</v>
      </c>
      <c r="AS41" s="5">
        <v>0</v>
      </c>
      <c r="AT41" s="5">
        <v>30257.569299971623</v>
      </c>
      <c r="AU41" s="5">
        <v>0</v>
      </c>
      <c r="AV41" s="5">
        <v>3000.8833578631106</v>
      </c>
      <c r="AW41" s="18"/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261.62868525173167</v>
      </c>
    </row>
    <row r="42" spans="1:58" ht="13.5" customHeight="1" x14ac:dyDescent="0.2">
      <c r="A42" s="17">
        <f>A41+1</f>
        <v>22</v>
      </c>
      <c r="C42" s="2" t="s">
        <v>32</v>
      </c>
      <c r="E42" s="5">
        <v>49653.563421865154</v>
      </c>
      <c r="F42" s="5"/>
      <c r="G42" s="5">
        <v>49653.563421865154</v>
      </c>
      <c r="H42" s="5"/>
      <c r="I42" s="5">
        <v>0</v>
      </c>
      <c r="J42" s="5"/>
      <c r="K42" s="5"/>
      <c r="L42" s="5"/>
      <c r="M42" s="5">
        <f>G42-I42</f>
        <v>49653.563421865154</v>
      </c>
      <c r="O42" s="17" t="s">
        <v>164</v>
      </c>
      <c r="Q42" s="5">
        <v>15588.369792507287</v>
      </c>
      <c r="R42" s="5">
        <v>13910.946026647438</v>
      </c>
      <c r="S42" s="5">
        <v>45.247962890678409</v>
      </c>
      <c r="T42" s="5">
        <v>969.56156162597483</v>
      </c>
      <c r="U42" s="5">
        <v>35.052780432868971</v>
      </c>
      <c r="V42" s="5">
        <v>0</v>
      </c>
      <c r="W42" s="5">
        <v>3.8832065881383682</v>
      </c>
      <c r="X42" s="5">
        <v>0</v>
      </c>
      <c r="Y42" s="5">
        <v>0</v>
      </c>
      <c r="Z42" s="5">
        <v>0</v>
      </c>
      <c r="AA42" s="5">
        <v>0</v>
      </c>
      <c r="AB42" s="18"/>
      <c r="AC42" s="5">
        <v>2869.5764883882148</v>
      </c>
      <c r="AD42" s="5">
        <v>856.11724215288552</v>
      </c>
      <c r="AE42" s="5">
        <v>230.85117293246242</v>
      </c>
      <c r="AF42" s="5">
        <v>0</v>
      </c>
      <c r="AG42" s="5">
        <v>38.852022510159983</v>
      </c>
      <c r="AH42" s="18"/>
      <c r="AI42" s="5">
        <v>9181.7816593791631</v>
      </c>
      <c r="AJ42" s="5">
        <v>3402.1181295594561</v>
      </c>
      <c r="AK42" s="5">
        <v>960.06043745749935</v>
      </c>
      <c r="AL42" s="5">
        <v>0</v>
      </c>
      <c r="AM42" s="5">
        <v>10.638690399146851</v>
      </c>
      <c r="AN42" s="5">
        <v>0</v>
      </c>
      <c r="AO42" s="5">
        <v>932.65876198403862</v>
      </c>
      <c r="AP42" s="5">
        <v>0</v>
      </c>
      <c r="AQ42" s="5">
        <v>63.743712492658624</v>
      </c>
      <c r="AR42" s="5">
        <v>421.61655680097891</v>
      </c>
      <c r="AS42" s="5">
        <v>0</v>
      </c>
      <c r="AT42" s="5">
        <v>132.48721711610409</v>
      </c>
      <c r="AU42" s="5">
        <v>0</v>
      </c>
      <c r="AV42" s="5">
        <v>0</v>
      </c>
      <c r="AW42" s="18"/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</row>
    <row r="43" spans="1:58" ht="13.5" customHeight="1" x14ac:dyDescent="0.2">
      <c r="A43" s="17">
        <f t="shared" ref="A43" si="8">A42+1</f>
        <v>23</v>
      </c>
      <c r="C43" s="2" t="s">
        <v>33</v>
      </c>
      <c r="E43" s="5">
        <v>505800.29360904114</v>
      </c>
      <c r="F43" s="5"/>
      <c r="G43" s="5">
        <v>504952.03069765016</v>
      </c>
      <c r="H43" s="5"/>
      <c r="I43" s="5">
        <v>0</v>
      </c>
      <c r="J43" s="5"/>
      <c r="K43" s="5"/>
      <c r="L43" s="5"/>
      <c r="M43" s="5">
        <f>G43-I43</f>
        <v>504952.03069765016</v>
      </c>
      <c r="O43" s="17" t="s">
        <v>165</v>
      </c>
      <c r="Q43" s="5">
        <v>161423.33955487359</v>
      </c>
      <c r="R43" s="5">
        <v>144052.99552672767</v>
      </c>
      <c r="S43" s="5">
        <v>338.85933950893678</v>
      </c>
      <c r="T43" s="5">
        <v>8306.0386219039101</v>
      </c>
      <c r="U43" s="5">
        <v>327.13230439661464</v>
      </c>
      <c r="V43" s="5">
        <v>0</v>
      </c>
      <c r="W43" s="5">
        <v>24.719633534384339</v>
      </c>
      <c r="X43" s="5">
        <v>51.132797122305604</v>
      </c>
      <c r="Y43" s="5">
        <v>254.10704389789399</v>
      </c>
      <c r="Z43" s="5">
        <v>0</v>
      </c>
      <c r="AA43" s="5">
        <v>0</v>
      </c>
      <c r="AB43" s="18"/>
      <c r="AC43" s="5">
        <v>29715.526769606306</v>
      </c>
      <c r="AD43" s="5">
        <v>8865.4109517759316</v>
      </c>
      <c r="AE43" s="5">
        <v>321.69059546417355</v>
      </c>
      <c r="AF43" s="5">
        <v>2652.7939888238611</v>
      </c>
      <c r="AG43" s="5">
        <v>0</v>
      </c>
      <c r="AH43" s="18"/>
      <c r="AI43" s="5">
        <v>95080.747906884149</v>
      </c>
      <c r="AJ43" s="5">
        <v>35230.19259509979</v>
      </c>
      <c r="AK43" s="5">
        <v>7768.599749403129</v>
      </c>
      <c r="AL43" s="5">
        <v>2.6428812794971748</v>
      </c>
      <c r="AM43" s="5">
        <v>85.680451803457572</v>
      </c>
      <c r="AN43" s="5">
        <v>49.578577195727306</v>
      </c>
      <c r="AO43" s="5">
        <v>6461.5776595747793</v>
      </c>
      <c r="AP43" s="5">
        <v>93.421461489784605</v>
      </c>
      <c r="AQ43" s="5">
        <v>0</v>
      </c>
      <c r="AR43" s="5">
        <v>2471.0221588064437</v>
      </c>
      <c r="AS43" s="5">
        <v>17.743374596505078</v>
      </c>
      <c r="AT43" s="5">
        <v>806.41779578133207</v>
      </c>
      <c r="AU43" s="5">
        <v>550.6589580999713</v>
      </c>
      <c r="AV43" s="5">
        <v>0</v>
      </c>
      <c r="AW43" s="18"/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</row>
    <row r="44" spans="1:58" ht="13.5" customHeight="1" x14ac:dyDescent="0.2">
      <c r="C44" s="2" t="s">
        <v>34</v>
      </c>
      <c r="E44" s="5"/>
      <c r="F44" s="5"/>
      <c r="G44" s="5"/>
      <c r="H44" s="5"/>
      <c r="I44" s="5"/>
      <c r="J44" s="5"/>
      <c r="K44" s="5"/>
      <c r="L44" s="5"/>
      <c r="M44" s="5"/>
      <c r="AB44" s="20"/>
      <c r="AH44" s="20"/>
    </row>
    <row r="45" spans="1:58" ht="13.5" customHeight="1" x14ac:dyDescent="0.2">
      <c r="A45" s="17">
        <f>A43+1</f>
        <v>24</v>
      </c>
      <c r="C45" s="11" t="s">
        <v>35</v>
      </c>
      <c r="E45" s="5">
        <v>144347.57149315687</v>
      </c>
      <c r="F45" s="5"/>
      <c r="G45" s="5">
        <v>144347.57149315687</v>
      </c>
      <c r="H45" s="5"/>
      <c r="I45" s="5">
        <v>0</v>
      </c>
      <c r="J45" s="5"/>
      <c r="K45" s="5"/>
      <c r="L45" s="5"/>
      <c r="M45" s="5">
        <f t="shared" ref="M45:M50" si="9">G45-I45</f>
        <v>144347.57149315687</v>
      </c>
      <c r="O45" s="17" t="s">
        <v>166</v>
      </c>
      <c r="Q45" s="5">
        <v>56893.312697637433</v>
      </c>
      <c r="R45" s="5">
        <v>23192.688405700643</v>
      </c>
      <c r="S45" s="5">
        <v>184.73747524735788</v>
      </c>
      <c r="T45" s="5">
        <v>1664.9070491573086</v>
      </c>
      <c r="U45" s="5">
        <v>714.84768900906147</v>
      </c>
      <c r="V45" s="5">
        <v>139.25157143873889</v>
      </c>
      <c r="W45" s="5">
        <v>661.02361534366526</v>
      </c>
      <c r="X45" s="5">
        <v>233.43877489657126</v>
      </c>
      <c r="Y45" s="5">
        <v>262.02972680496083</v>
      </c>
      <c r="Z45" s="5">
        <v>33.69032795198293</v>
      </c>
      <c r="AA45" s="5">
        <v>0</v>
      </c>
      <c r="AB45" s="18"/>
      <c r="AC45" s="5">
        <v>5301.3007105267361</v>
      </c>
      <c r="AD45" s="5">
        <v>1252.0740772384988</v>
      </c>
      <c r="AE45" s="5">
        <v>931.12032184095222</v>
      </c>
      <c r="AF45" s="5">
        <v>62.982296081059019</v>
      </c>
      <c r="AG45" s="5">
        <v>717.18715307386015</v>
      </c>
      <c r="AH45" s="18"/>
      <c r="AI45" s="5">
        <v>36345.932515774402</v>
      </c>
      <c r="AJ45" s="5">
        <v>5198.7408015945784</v>
      </c>
      <c r="AK45" s="5">
        <v>3793.5025278462781</v>
      </c>
      <c r="AL45" s="5">
        <v>1.5208841282015346</v>
      </c>
      <c r="AM45" s="5">
        <v>21.666346437717859</v>
      </c>
      <c r="AN45" s="5">
        <v>270.89598092565882</v>
      </c>
      <c r="AO45" s="5">
        <v>2601.8623555395016</v>
      </c>
      <c r="AP45" s="5">
        <v>277.0471742652548</v>
      </c>
      <c r="AQ45" s="5">
        <v>14.128103887367409</v>
      </c>
      <c r="AR45" s="5">
        <v>627.82817381424832</v>
      </c>
      <c r="AS45" s="5">
        <v>59.849158543427983</v>
      </c>
      <c r="AT45" s="5">
        <v>2777.7372495714553</v>
      </c>
      <c r="AU45" s="5">
        <v>23.36971401556125</v>
      </c>
      <c r="AV45" s="5">
        <v>88.898614864400031</v>
      </c>
      <c r="AW45" s="18"/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</row>
    <row r="46" spans="1:58" ht="13.5" customHeight="1" x14ac:dyDescent="0.2">
      <c r="A46" s="17">
        <f>A45+1</f>
        <v>25</v>
      </c>
      <c r="C46" s="11" t="s">
        <v>36</v>
      </c>
      <c r="E46" s="5">
        <v>65422.060839956306</v>
      </c>
      <c r="F46" s="5"/>
      <c r="G46" s="5">
        <v>65422.060839956306</v>
      </c>
      <c r="H46" s="5"/>
      <c r="I46" s="5">
        <v>0</v>
      </c>
      <c r="J46" s="5"/>
      <c r="K46" s="5"/>
      <c r="L46" s="5"/>
      <c r="M46" s="5">
        <f t="shared" si="9"/>
        <v>65422.060839956306</v>
      </c>
      <c r="O46" s="17" t="s">
        <v>167</v>
      </c>
      <c r="Q46" s="5">
        <v>20276.909027180536</v>
      </c>
      <c r="R46" s="5">
        <v>14530.559136573671</v>
      </c>
      <c r="S46" s="5">
        <v>160.62767767512051</v>
      </c>
      <c r="T46" s="5">
        <v>1327.0525182947517</v>
      </c>
      <c r="U46" s="5">
        <v>606.0340539672037</v>
      </c>
      <c r="V46" s="5">
        <v>58.833957148176601</v>
      </c>
      <c r="W46" s="5">
        <v>584.79880339478666</v>
      </c>
      <c r="X46" s="5">
        <v>152.23502783639321</v>
      </c>
      <c r="Y46" s="5">
        <v>188.82142713917</v>
      </c>
      <c r="Z46" s="5">
        <v>14.23420425748648</v>
      </c>
      <c r="AA46" s="5">
        <v>0</v>
      </c>
      <c r="AB46" s="18"/>
      <c r="AC46" s="5">
        <v>2119.7668367147412</v>
      </c>
      <c r="AD46" s="5">
        <v>693.66542635716553</v>
      </c>
      <c r="AE46" s="5">
        <v>690.65823152451696</v>
      </c>
      <c r="AF46" s="5">
        <v>26.610096176594748</v>
      </c>
      <c r="AG46" s="5">
        <v>314.41241829820427</v>
      </c>
      <c r="AH46" s="18"/>
      <c r="AI46" s="5">
        <v>12907.97049617077</v>
      </c>
      <c r="AJ46" s="5">
        <v>3264.3736867573948</v>
      </c>
      <c r="AK46" s="5">
        <v>3147.8428903140762</v>
      </c>
      <c r="AL46" s="5">
        <v>1.262027441607843</v>
      </c>
      <c r="AM46" s="5">
        <v>14.448306405820546</v>
      </c>
      <c r="AN46" s="5">
        <v>180.64827624585425</v>
      </c>
      <c r="AO46" s="5">
        <v>2158.0240019598546</v>
      </c>
      <c r="AP46" s="5">
        <v>229.78711785681836</v>
      </c>
      <c r="AQ46" s="5">
        <v>5.9691409591024778</v>
      </c>
      <c r="AR46" s="5">
        <v>455.19624824241248</v>
      </c>
      <c r="AS46" s="5">
        <v>43.392624870469739</v>
      </c>
      <c r="AT46" s="5">
        <v>1220.1024182065198</v>
      </c>
      <c r="AU46" s="5">
        <v>10.264989817730271</v>
      </c>
      <c r="AV46" s="5">
        <v>37.559772169359817</v>
      </c>
      <c r="AW46" s="18"/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</row>
    <row r="47" spans="1:58" ht="13.5" customHeight="1" x14ac:dyDescent="0.2">
      <c r="A47" s="17">
        <f>A46+1</f>
        <v>26</v>
      </c>
      <c r="C47" s="2" t="s">
        <v>37</v>
      </c>
      <c r="E47" s="5">
        <v>358838.07449580694</v>
      </c>
      <c r="F47" s="5"/>
      <c r="G47" s="5">
        <v>358236.27763321943</v>
      </c>
      <c r="H47" s="5"/>
      <c r="I47" s="5">
        <v>0</v>
      </c>
      <c r="J47" s="5"/>
      <c r="K47" s="5"/>
      <c r="L47" s="5"/>
      <c r="M47" s="5">
        <f t="shared" si="9"/>
        <v>358236.27763321943</v>
      </c>
      <c r="O47" s="17" t="s">
        <v>168</v>
      </c>
      <c r="Q47" s="5">
        <v>197527.08521656567</v>
      </c>
      <c r="R47" s="5">
        <v>15816.976916736598</v>
      </c>
      <c r="S47" s="5">
        <v>1.2811504681091532</v>
      </c>
      <c r="T47" s="5">
        <v>38.068471052386265</v>
      </c>
      <c r="U47" s="5">
        <v>2.0132364498858122</v>
      </c>
      <c r="V47" s="5">
        <v>0.36604299088832948</v>
      </c>
      <c r="W47" s="5">
        <v>3.7519406566053775</v>
      </c>
      <c r="X47" s="5">
        <v>0.45755373861041188</v>
      </c>
      <c r="Y47" s="5">
        <v>1.0066182249429061</v>
      </c>
      <c r="Z47" s="5">
        <v>9.151074772208237E-2</v>
      </c>
      <c r="AA47" s="5">
        <v>0</v>
      </c>
      <c r="AB47" s="18"/>
      <c r="AC47" s="5">
        <v>33782.900722230857</v>
      </c>
      <c r="AD47" s="5">
        <v>201.68968797946954</v>
      </c>
      <c r="AE47" s="5">
        <v>5.6736663587691067</v>
      </c>
      <c r="AF47" s="5">
        <v>0.36604299088832948</v>
      </c>
      <c r="AG47" s="5">
        <v>1.0981289726649885</v>
      </c>
      <c r="AH47" s="18"/>
      <c r="AI47" s="5">
        <v>110077.07354338119</v>
      </c>
      <c r="AJ47" s="5">
        <v>738.40022336948277</v>
      </c>
      <c r="AK47" s="5">
        <v>20.589918237468535</v>
      </c>
      <c r="AL47" s="5">
        <v>0</v>
      </c>
      <c r="AM47" s="5">
        <v>0.64057523405457661</v>
      </c>
      <c r="AN47" s="5">
        <v>2.7453224316624709</v>
      </c>
      <c r="AO47" s="5">
        <v>5.2161126201586949</v>
      </c>
      <c r="AP47" s="5">
        <v>0.36604299088832948</v>
      </c>
      <c r="AQ47" s="5">
        <v>0.36604299088832948</v>
      </c>
      <c r="AR47" s="5">
        <v>4.2094943952157893</v>
      </c>
      <c r="AS47" s="5">
        <v>0</v>
      </c>
      <c r="AT47" s="5">
        <v>3.7519406566053775</v>
      </c>
      <c r="AU47" s="5">
        <v>0</v>
      </c>
      <c r="AV47" s="5">
        <v>9.151074772208237E-2</v>
      </c>
      <c r="AW47" s="18"/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</row>
    <row r="48" spans="1:58" ht="13.5" customHeight="1" x14ac:dyDescent="0.2">
      <c r="A48" s="17">
        <f>A47+1</f>
        <v>27</v>
      </c>
      <c r="C48" s="2" t="s">
        <v>38</v>
      </c>
      <c r="E48" s="5">
        <v>568306.25453006651</v>
      </c>
      <c r="F48" s="5"/>
      <c r="G48" s="5">
        <v>567353.16469575732</v>
      </c>
      <c r="H48" s="5"/>
      <c r="I48" s="5">
        <v>0</v>
      </c>
      <c r="J48" s="5"/>
      <c r="K48" s="5"/>
      <c r="L48" s="5"/>
      <c r="M48" s="5">
        <f t="shared" si="9"/>
        <v>567353.16469575732</v>
      </c>
      <c r="O48" s="17" t="s">
        <v>168</v>
      </c>
      <c r="Q48" s="5">
        <v>312831.56929597072</v>
      </c>
      <c r="R48" s="5">
        <v>25049.980892270487</v>
      </c>
      <c r="S48" s="5">
        <v>2.0290093938430775</v>
      </c>
      <c r="T48" s="5">
        <v>60.290564845622875</v>
      </c>
      <c r="U48" s="5">
        <v>3.1884433331819788</v>
      </c>
      <c r="V48" s="5">
        <v>0.57971696966945074</v>
      </c>
      <c r="W48" s="5">
        <v>5.9420989391118697</v>
      </c>
      <c r="X48" s="5">
        <v>0.72464621208681346</v>
      </c>
      <c r="Y48" s="5">
        <v>1.5942216665909894</v>
      </c>
      <c r="Z48" s="5">
        <v>0.14492924241736269</v>
      </c>
      <c r="AA48" s="5">
        <v>0</v>
      </c>
      <c r="AB48" s="18"/>
      <c r="AC48" s="5">
        <v>53503.335184227908</v>
      </c>
      <c r="AD48" s="5">
        <v>319.42405028786737</v>
      </c>
      <c r="AE48" s="5">
        <v>8.9856130298764878</v>
      </c>
      <c r="AF48" s="5">
        <v>0.57971696966945085</v>
      </c>
      <c r="AG48" s="5">
        <v>1.7391509090083526</v>
      </c>
      <c r="AH48" s="18"/>
      <c r="AI48" s="5">
        <v>174333.47746882038</v>
      </c>
      <c r="AJ48" s="5">
        <v>1169.4340570656996</v>
      </c>
      <c r="AK48" s="5">
        <v>32.609079543906603</v>
      </c>
      <c r="AL48" s="5">
        <v>0</v>
      </c>
      <c r="AM48" s="5">
        <v>1.0145046969215388</v>
      </c>
      <c r="AN48" s="5">
        <v>4.3478772725208801</v>
      </c>
      <c r="AO48" s="5">
        <v>8.2609668177896722</v>
      </c>
      <c r="AP48" s="5">
        <v>0.57971696966945074</v>
      </c>
      <c r="AQ48" s="5">
        <v>0.57971696966945074</v>
      </c>
      <c r="AR48" s="5">
        <v>6.6667451511986835</v>
      </c>
      <c r="AS48" s="5">
        <v>0</v>
      </c>
      <c r="AT48" s="5">
        <v>5.9420989391118697</v>
      </c>
      <c r="AU48" s="5">
        <v>0</v>
      </c>
      <c r="AV48" s="5">
        <v>0.14492924241736269</v>
      </c>
      <c r="AW48" s="18"/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</row>
    <row r="49" spans="1:58" ht="13.5" customHeight="1" x14ac:dyDescent="0.2">
      <c r="A49" s="17">
        <f t="shared" ref="A49:A50" si="10">A48+1</f>
        <v>28</v>
      </c>
      <c r="C49" s="2" t="s">
        <v>39</v>
      </c>
      <c r="E49" s="5">
        <v>301364.32281612593</v>
      </c>
      <c r="F49" s="5"/>
      <c r="G49" s="5">
        <v>300858.91350519547</v>
      </c>
      <c r="H49" s="5"/>
      <c r="I49" s="5">
        <v>0</v>
      </c>
      <c r="J49" s="5"/>
      <c r="K49" s="5"/>
      <c r="L49" s="5"/>
      <c r="M49" s="5">
        <f t="shared" si="9"/>
        <v>300858.91350519547</v>
      </c>
      <c r="O49" s="17" t="s">
        <v>169</v>
      </c>
      <c r="Q49" s="5">
        <v>130924.06778272106</v>
      </c>
      <c r="R49" s="5">
        <v>46947.338078469256</v>
      </c>
      <c r="S49" s="5">
        <v>84.580553141050856</v>
      </c>
      <c r="T49" s="5">
        <v>1031.1267972506823</v>
      </c>
      <c r="U49" s="5">
        <v>174.84637483034155</v>
      </c>
      <c r="V49" s="5">
        <v>45.144027525801839</v>
      </c>
      <c r="W49" s="5">
        <v>293.38729391871834</v>
      </c>
      <c r="X49" s="5">
        <v>25.977988616966861</v>
      </c>
      <c r="Y49" s="5">
        <v>115.69139435106084</v>
      </c>
      <c r="Z49" s="5">
        <v>0</v>
      </c>
      <c r="AA49" s="5">
        <v>0</v>
      </c>
      <c r="AB49" s="18"/>
      <c r="AC49" s="5">
        <v>25324.387814275986</v>
      </c>
      <c r="AD49" s="5">
        <v>1587.9708711906917</v>
      </c>
      <c r="AE49" s="5">
        <v>292.32367313375505</v>
      </c>
      <c r="AF49" s="5">
        <v>11.509994952082833</v>
      </c>
      <c r="AG49" s="5">
        <v>186.5546756830698</v>
      </c>
      <c r="AH49" s="18"/>
      <c r="AI49" s="5">
        <v>83518.12626999784</v>
      </c>
      <c r="AJ49" s="5">
        <v>7262.5765359648858</v>
      </c>
      <c r="AK49" s="5">
        <v>976.47867972536994</v>
      </c>
      <c r="AL49" s="5">
        <v>0</v>
      </c>
      <c r="AM49" s="5">
        <v>39.601849659857329</v>
      </c>
      <c r="AN49" s="5">
        <v>169.72221282795996</v>
      </c>
      <c r="AO49" s="5">
        <v>601.31725812119419</v>
      </c>
      <c r="AP49" s="5">
        <v>42.197702324294333</v>
      </c>
      <c r="AQ49" s="5">
        <v>23.280016677381205</v>
      </c>
      <c r="AR49" s="5">
        <v>392.27267046663599</v>
      </c>
      <c r="AS49" s="5">
        <v>0</v>
      </c>
      <c r="AT49" s="5">
        <v>765.86097560649648</v>
      </c>
      <c r="AU49" s="5">
        <v>0</v>
      </c>
      <c r="AV49" s="5">
        <v>22.572013762900919</v>
      </c>
      <c r="AW49" s="18"/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</row>
    <row r="50" spans="1:58" ht="13.5" customHeight="1" x14ac:dyDescent="0.2">
      <c r="A50" s="17">
        <f t="shared" si="10"/>
        <v>29</v>
      </c>
      <c r="C50" s="2" t="s">
        <v>40</v>
      </c>
      <c r="E50" s="5">
        <v>53081.38852421011</v>
      </c>
      <c r="F50" s="5"/>
      <c r="G50" s="5">
        <v>49972.77810994997</v>
      </c>
      <c r="H50" s="5"/>
      <c r="I50" s="5">
        <v>0</v>
      </c>
      <c r="J50" s="5"/>
      <c r="K50" s="5"/>
      <c r="L50" s="5"/>
      <c r="M50" s="5">
        <f t="shared" si="9"/>
        <v>49972.77810994997</v>
      </c>
      <c r="O50" s="17" t="s">
        <v>170</v>
      </c>
      <c r="Q50" s="5">
        <v>0</v>
      </c>
      <c r="R50" s="5">
        <v>13838.234851764697</v>
      </c>
      <c r="S50" s="5">
        <v>36.96233579527221</v>
      </c>
      <c r="T50" s="5">
        <v>1492.1277092045111</v>
      </c>
      <c r="U50" s="5">
        <v>187.89458494258042</v>
      </c>
      <c r="V50" s="5">
        <v>494.62937872229008</v>
      </c>
      <c r="W50" s="5">
        <v>216.29602764458221</v>
      </c>
      <c r="X50" s="5">
        <v>144.92827834554893</v>
      </c>
      <c r="Y50" s="5">
        <v>56.964726534683074</v>
      </c>
      <c r="Z50" s="5">
        <v>0</v>
      </c>
      <c r="AA50" s="5">
        <v>0</v>
      </c>
      <c r="AB50" s="18"/>
      <c r="AC50" s="5">
        <v>1602.0050561060314</v>
      </c>
      <c r="AD50" s="5">
        <v>2282.2313766246079</v>
      </c>
      <c r="AE50" s="5">
        <v>710.51047972830429</v>
      </c>
      <c r="AF50" s="5">
        <v>9.350613711497072</v>
      </c>
      <c r="AG50" s="5">
        <v>261.94454186657333</v>
      </c>
      <c r="AH50" s="18"/>
      <c r="AI50" s="5">
        <v>9199.5320529043238</v>
      </c>
      <c r="AJ50" s="5">
        <v>11731.673881466455</v>
      </c>
      <c r="AK50" s="5">
        <v>754.91871429546768</v>
      </c>
      <c r="AL50" s="5">
        <v>0</v>
      </c>
      <c r="AM50" s="5">
        <v>37.855534192226365</v>
      </c>
      <c r="AN50" s="5">
        <v>162.23800368097011</v>
      </c>
      <c r="AO50" s="5">
        <v>1844.9744590058165</v>
      </c>
      <c r="AP50" s="5">
        <v>129.47189186005727</v>
      </c>
      <c r="AQ50" s="5">
        <v>73.159961220532239</v>
      </c>
      <c r="AR50" s="5">
        <v>514.04926815268379</v>
      </c>
      <c r="AS50" s="5">
        <v>0</v>
      </c>
      <c r="AT50" s="5">
        <v>3858.3878995122441</v>
      </c>
      <c r="AU50" s="5">
        <v>0</v>
      </c>
      <c r="AV50" s="5">
        <v>332.43648266801813</v>
      </c>
      <c r="AW50" s="18"/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</row>
    <row r="51" spans="1:58" ht="13.5" customHeight="1" x14ac:dyDescent="0.2">
      <c r="C51" s="2" t="s">
        <v>41</v>
      </c>
      <c r="E51" s="5"/>
      <c r="F51" s="5"/>
      <c r="G51" s="5"/>
      <c r="H51" s="5"/>
      <c r="I51" s="5"/>
      <c r="J51" s="5"/>
      <c r="K51" s="5"/>
      <c r="L51" s="5"/>
      <c r="M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18"/>
      <c r="AC51" s="5"/>
      <c r="AD51" s="5"/>
      <c r="AE51" s="5"/>
      <c r="AF51" s="5"/>
      <c r="AG51" s="5"/>
      <c r="AH51" s="18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18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3.5" customHeight="1" x14ac:dyDescent="0.2">
      <c r="A52" s="17">
        <f>A50+1</f>
        <v>30</v>
      </c>
      <c r="C52" s="11" t="s">
        <v>42</v>
      </c>
      <c r="E52" s="5">
        <v>12503.901685000219</v>
      </c>
      <c r="G52" s="5">
        <v>12503.901685000219</v>
      </c>
      <c r="I52" s="5">
        <v>0</v>
      </c>
      <c r="M52" s="5">
        <f>G52-I52</f>
        <v>12503.901685000219</v>
      </c>
      <c r="O52" s="17" t="s">
        <v>171</v>
      </c>
      <c r="Q52" s="5">
        <v>6194.9606794236561</v>
      </c>
      <c r="R52" s="5">
        <v>496.06133740648784</v>
      </c>
      <c r="S52" s="5">
        <v>17.678299791451085</v>
      </c>
      <c r="T52" s="5">
        <v>525.29805094597509</v>
      </c>
      <c r="U52" s="5">
        <v>27.780185386565993</v>
      </c>
      <c r="V52" s="5">
        <v>5.0509427975574539</v>
      </c>
      <c r="W52" s="5">
        <v>51.772163674963899</v>
      </c>
      <c r="X52" s="5">
        <v>6.3136784969468174</v>
      </c>
      <c r="Y52" s="5">
        <v>13.890092693282996</v>
      </c>
      <c r="Z52" s="5">
        <v>1.2627356993893635</v>
      </c>
      <c r="AA52" s="5">
        <v>0</v>
      </c>
      <c r="AB52" s="18"/>
      <c r="AC52" s="5">
        <v>1059.5192116647584</v>
      </c>
      <c r="AD52" s="5">
        <v>6.3255106767163172</v>
      </c>
      <c r="AE52" s="5">
        <v>78.289613362140543</v>
      </c>
      <c r="AF52" s="5">
        <v>5.0509427975574548</v>
      </c>
      <c r="AG52" s="5">
        <v>15.152828392672363</v>
      </c>
      <c r="AH52" s="18"/>
      <c r="AI52" s="5">
        <v>3452.301954233883</v>
      </c>
      <c r="AJ52" s="5">
        <v>23.158142309629746</v>
      </c>
      <c r="AK52" s="5">
        <v>284.11553236260676</v>
      </c>
      <c r="AL52" s="5">
        <v>0</v>
      </c>
      <c r="AM52" s="5">
        <v>8.8391498957255425</v>
      </c>
      <c r="AN52" s="5">
        <v>37.882070981680904</v>
      </c>
      <c r="AO52" s="5">
        <v>71.975934865193722</v>
      </c>
      <c r="AP52" s="5">
        <v>5.0509427975574539</v>
      </c>
      <c r="AQ52" s="5">
        <v>5.0509427975574539</v>
      </c>
      <c r="AR52" s="5">
        <v>58.08584217191072</v>
      </c>
      <c r="AS52" s="5">
        <v>0</v>
      </c>
      <c r="AT52" s="5">
        <v>51.772163674963899</v>
      </c>
      <c r="AU52" s="5">
        <v>0</v>
      </c>
      <c r="AV52" s="5">
        <v>1.2627356993893635</v>
      </c>
      <c r="AW52" s="18"/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</row>
    <row r="53" spans="1:58" ht="13.5" customHeight="1" x14ac:dyDescent="0.2">
      <c r="A53" s="17">
        <f>A52+1</f>
        <v>31</v>
      </c>
      <c r="C53" s="11" t="s">
        <v>43</v>
      </c>
      <c r="E53" s="5">
        <v>199129.41855412768</v>
      </c>
      <c r="G53" s="5">
        <v>140214.0028086098</v>
      </c>
      <c r="I53" s="5">
        <v>11615.53513385792</v>
      </c>
      <c r="K53" s="7" t="s">
        <v>162</v>
      </c>
      <c r="M53" s="5">
        <f>G53-I53</f>
        <v>128598.46767475188</v>
      </c>
      <c r="O53" s="17" t="s">
        <v>168</v>
      </c>
      <c r="Q53" s="5">
        <v>75844.102134170767</v>
      </c>
      <c r="R53" s="5">
        <v>6073.214776654766</v>
      </c>
      <c r="S53" s="5">
        <v>37.218328698147772</v>
      </c>
      <c r="T53" s="5">
        <v>1105.9160527449626</v>
      </c>
      <c r="U53" s="5">
        <v>58.485945097089356</v>
      </c>
      <c r="V53" s="5">
        <v>10.633808199470792</v>
      </c>
      <c r="W53" s="5">
        <v>108.99653404457563</v>
      </c>
      <c r="X53" s="5">
        <v>13.292260249338494</v>
      </c>
      <c r="Y53" s="5">
        <v>29.242972548544678</v>
      </c>
      <c r="Z53" s="5">
        <v>2.658452049867698</v>
      </c>
      <c r="AA53" s="5">
        <v>0</v>
      </c>
      <c r="AB53" s="18"/>
      <c r="AC53" s="5">
        <v>12971.556634657138</v>
      </c>
      <c r="AD53" s="5">
        <v>77.44240886130909</v>
      </c>
      <c r="AE53" s="5">
        <v>164.82402709179729</v>
      </c>
      <c r="AF53" s="5">
        <v>10.633808199470792</v>
      </c>
      <c r="AG53" s="5">
        <v>31.90142459841238</v>
      </c>
      <c r="AH53" s="18"/>
      <c r="AI53" s="5">
        <v>42266.086189149435</v>
      </c>
      <c r="AJ53" s="5">
        <v>283.52214024587255</v>
      </c>
      <c r="AK53" s="5">
        <v>598.15171122023219</v>
      </c>
      <c r="AL53" s="5">
        <v>0</v>
      </c>
      <c r="AM53" s="5">
        <v>18.609164349073886</v>
      </c>
      <c r="AN53" s="5">
        <v>79.753561496030954</v>
      </c>
      <c r="AO53" s="5">
        <v>151.53176684245881</v>
      </c>
      <c r="AP53" s="5">
        <v>10.633808199470792</v>
      </c>
      <c r="AQ53" s="5">
        <v>10.633808199470792</v>
      </c>
      <c r="AR53" s="5">
        <v>122.28879429391411</v>
      </c>
      <c r="AS53" s="5">
        <v>0</v>
      </c>
      <c r="AT53" s="5">
        <v>108.99653404457563</v>
      </c>
      <c r="AU53" s="5">
        <v>0</v>
      </c>
      <c r="AV53" s="5">
        <v>2.658452049867698</v>
      </c>
      <c r="AW53" s="18"/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21.017310653740001</v>
      </c>
      <c r="BD53" s="5">
        <v>0</v>
      </c>
      <c r="BE53" s="5">
        <v>0</v>
      </c>
      <c r="BF53" s="5">
        <v>0</v>
      </c>
    </row>
    <row r="54" spans="1:58" ht="13.5" customHeight="1" x14ac:dyDescent="0.2">
      <c r="A54" s="17">
        <f>A53+1</f>
        <v>32</v>
      </c>
      <c r="C54" s="11" t="s">
        <v>44</v>
      </c>
      <c r="E54" s="5">
        <v>11724.443938772294</v>
      </c>
      <c r="G54" s="5">
        <v>11724.443938772294</v>
      </c>
      <c r="I54" s="5">
        <v>0</v>
      </c>
      <c r="M54" s="5">
        <f>G54-I54</f>
        <v>11724.443938772294</v>
      </c>
      <c r="O54" s="17" t="s">
        <v>172</v>
      </c>
      <c r="Q54" s="5">
        <v>0</v>
      </c>
      <c r="R54" s="5">
        <v>0</v>
      </c>
      <c r="S54" s="5">
        <v>163.00120669594054</v>
      </c>
      <c r="T54" s="5">
        <v>4843.464427536519</v>
      </c>
      <c r="U54" s="5">
        <v>256.1447533793351</v>
      </c>
      <c r="V54" s="5">
        <v>46.571773341697295</v>
      </c>
      <c r="W54" s="5">
        <v>477.36067675239724</v>
      </c>
      <c r="X54" s="5">
        <v>58.214716677121622</v>
      </c>
      <c r="Y54" s="5">
        <v>128.07237668966755</v>
      </c>
      <c r="Z54" s="5">
        <v>11.642943335424324</v>
      </c>
      <c r="AA54" s="5">
        <v>0</v>
      </c>
      <c r="AB54" s="18"/>
      <c r="AC54" s="5">
        <v>0</v>
      </c>
      <c r="AD54" s="5">
        <v>0</v>
      </c>
      <c r="AE54" s="5">
        <v>721.86248679630808</v>
      </c>
      <c r="AF54" s="5">
        <v>46.571773341697295</v>
      </c>
      <c r="AG54" s="5">
        <v>139.7153200250919</v>
      </c>
      <c r="AH54" s="18"/>
      <c r="AI54" s="5">
        <v>0</v>
      </c>
      <c r="AJ54" s="5">
        <v>0</v>
      </c>
      <c r="AK54" s="5">
        <v>2619.6622504704728</v>
      </c>
      <c r="AL54" s="5">
        <v>0</v>
      </c>
      <c r="AM54" s="5">
        <v>81.500603347970269</v>
      </c>
      <c r="AN54" s="5">
        <v>349.28830006272972</v>
      </c>
      <c r="AO54" s="5">
        <v>663.64777011918648</v>
      </c>
      <c r="AP54" s="5">
        <v>46.571773341697295</v>
      </c>
      <c r="AQ54" s="5">
        <v>46.571773341697295</v>
      </c>
      <c r="AR54" s="5">
        <v>535.57539342951895</v>
      </c>
      <c r="AS54" s="5">
        <v>0</v>
      </c>
      <c r="AT54" s="5">
        <v>477.36067675239724</v>
      </c>
      <c r="AU54" s="5">
        <v>0</v>
      </c>
      <c r="AV54" s="5">
        <v>11.642943335424324</v>
      </c>
      <c r="AW54" s="18"/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</row>
    <row r="55" spans="1:58" ht="13.5" customHeight="1" x14ac:dyDescent="0.2">
      <c r="A55" s="17">
        <f>A54+1</f>
        <v>33</v>
      </c>
      <c r="C55" s="2" t="s">
        <v>45</v>
      </c>
      <c r="E55" s="5">
        <v>0</v>
      </c>
      <c r="G55" s="5">
        <v>0</v>
      </c>
      <c r="I55" s="5">
        <v>0</v>
      </c>
      <c r="K55" s="17"/>
      <c r="M55" s="5">
        <f>G55-I55</f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18"/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18"/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18"/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</row>
    <row r="56" spans="1:58" ht="13.5" customHeight="1" x14ac:dyDescent="0.2">
      <c r="A56" s="17">
        <f>A55+1</f>
        <v>34</v>
      </c>
      <c r="C56" s="2" t="s">
        <v>99</v>
      </c>
      <c r="E56" s="15">
        <f>SUM(E41:E55)</f>
        <v>2529778.0047500925</v>
      </c>
      <c r="F56" s="9"/>
      <c r="G56" s="15">
        <f>SUM(G41:G55)</f>
        <v>2464845.4196710968</v>
      </c>
      <c r="I56" s="15">
        <f>SUM(I41:I55)</f>
        <v>11615.53513385792</v>
      </c>
      <c r="M56" s="15">
        <f>SUM(M41:M55)</f>
        <v>2453229.8845372386</v>
      </c>
      <c r="Q56" s="15">
        <f t="shared" ref="Q56:BF56" si="11">SUM(Q41:Q55)</f>
        <v>1038342.100766565</v>
      </c>
      <c r="R56" s="15">
        <f t="shared" si="11"/>
        <v>358200.72084274422</v>
      </c>
      <c r="S56" s="15">
        <f t="shared" si="11"/>
        <v>1263.7181827760987</v>
      </c>
      <c r="T56" s="15">
        <f t="shared" si="11"/>
        <v>27593.459468758716</v>
      </c>
      <c r="U56" s="15">
        <f t="shared" si="11"/>
        <v>3702.6317073811379</v>
      </c>
      <c r="V56" s="15">
        <f t="shared" si="11"/>
        <v>11483.905408477049</v>
      </c>
      <c r="W56" s="15">
        <f t="shared" si="11"/>
        <v>2453.6390294832222</v>
      </c>
      <c r="X56" s="15">
        <f t="shared" si="11"/>
        <v>686.71572219188999</v>
      </c>
      <c r="Y56" s="15">
        <f t="shared" si="11"/>
        <v>1051.4206005507981</v>
      </c>
      <c r="Z56" s="15">
        <f t="shared" si="11"/>
        <v>1508.1606914021208</v>
      </c>
      <c r="AA56" s="15">
        <f t="shared" si="11"/>
        <v>0</v>
      </c>
      <c r="AB56" s="19"/>
      <c r="AC56" s="15">
        <f t="shared" si="11"/>
        <v>179449.2760278139</v>
      </c>
      <c r="AD56" s="15">
        <f t="shared" si="11"/>
        <v>19483.61119100932</v>
      </c>
      <c r="AE56" s="15">
        <f>SUM(AE41:AE55)</f>
        <v>12935.217681020067</v>
      </c>
      <c r="AF56" s="15">
        <f t="shared" si="11"/>
        <v>2826.4492740443775</v>
      </c>
      <c r="AG56" s="15">
        <f t="shared" si="11"/>
        <v>5628.6311931301034</v>
      </c>
      <c r="AH56" s="19"/>
      <c r="AI56" s="15">
        <f t="shared" si="11"/>
        <v>612197.74344937061</v>
      </c>
      <c r="AJ56" s="15">
        <f t="shared" si="11"/>
        <v>81581.997554083369</v>
      </c>
      <c r="AK56" s="15">
        <f t="shared" si="11"/>
        <v>25682.99809375569</v>
      </c>
      <c r="AL56" s="15">
        <f t="shared" si="11"/>
        <v>5.4257928493065517</v>
      </c>
      <c r="AM56" s="15">
        <f t="shared" si="11"/>
        <v>362.01592211923048</v>
      </c>
      <c r="AN56" s="15">
        <f t="shared" si="11"/>
        <v>1307.1001831207955</v>
      </c>
      <c r="AO56" s="15">
        <f t="shared" si="11"/>
        <v>22492.324337553768</v>
      </c>
      <c r="AP56" s="15">
        <f t="shared" si="11"/>
        <v>835.12763209549257</v>
      </c>
      <c r="AQ56" s="15">
        <f t="shared" si="11"/>
        <v>814.22918788773086</v>
      </c>
      <c r="AR56" s="15">
        <f t="shared" si="11"/>
        <v>8004.3378328269464</v>
      </c>
      <c r="AS56" s="15">
        <f t="shared" si="11"/>
        <v>120.98515801040281</v>
      </c>
      <c r="AT56" s="15">
        <f t="shared" si="11"/>
        <v>40466.386269833434</v>
      </c>
      <c r="AU56" s="15">
        <f t="shared" si="11"/>
        <v>584.2936619332628</v>
      </c>
      <c r="AV56" s="15">
        <f t="shared" si="11"/>
        <v>3498.15081240261</v>
      </c>
      <c r="AW56" s="19"/>
      <c r="AX56" s="15">
        <f t="shared" si="11"/>
        <v>0</v>
      </c>
      <c r="AY56" s="15">
        <f t="shared" si="11"/>
        <v>0</v>
      </c>
      <c r="AZ56" s="15">
        <f t="shared" si="11"/>
        <v>0</v>
      </c>
      <c r="BA56" s="15">
        <f t="shared" si="11"/>
        <v>0</v>
      </c>
      <c r="BB56" s="15">
        <f t="shared" si="11"/>
        <v>0</v>
      </c>
      <c r="BC56" s="15">
        <f t="shared" si="11"/>
        <v>21.017310653740001</v>
      </c>
      <c r="BD56" s="15">
        <f t="shared" si="11"/>
        <v>0</v>
      </c>
      <c r="BE56" s="15">
        <f t="shared" si="11"/>
        <v>0</v>
      </c>
      <c r="BF56" s="15">
        <f t="shared" si="11"/>
        <v>261.62868525173167</v>
      </c>
    </row>
    <row r="57" spans="1:58" ht="13.5" customHeight="1" x14ac:dyDescent="0.2">
      <c r="E57" s="6"/>
      <c r="G57" s="6"/>
      <c r="I57" s="6"/>
      <c r="AB57" s="20"/>
      <c r="AH57" s="20"/>
    </row>
    <row r="58" spans="1:58" ht="13.5" customHeight="1" thickBot="1" x14ac:dyDescent="0.25">
      <c r="A58" s="17">
        <f>A56+1</f>
        <v>35</v>
      </c>
      <c r="C58" s="2" t="s">
        <v>46</v>
      </c>
      <c r="E58" s="16">
        <f>E21+E28+E38+E56</f>
        <v>3164262.8477431871</v>
      </c>
      <c r="F58" s="9"/>
      <c r="G58" s="16">
        <f>G21+G28+G38+G56</f>
        <v>3078629.4198153876</v>
      </c>
      <c r="I58" s="16">
        <f>I21+I28+I38+I56</f>
        <v>43363.741592299557</v>
      </c>
      <c r="M58" s="16">
        <f>M21+M28+M38+M56</f>
        <v>3035265.6782230879</v>
      </c>
      <c r="Q58" s="16">
        <f t="shared" ref="Q58:BF58" si="12">Q21+Q28+Q38+Q56</f>
        <v>1173607.2146969226</v>
      </c>
      <c r="R58" s="16">
        <f t="shared" si="12"/>
        <v>474389.00547638693</v>
      </c>
      <c r="S58" s="16">
        <f t="shared" si="12"/>
        <v>1657.7698796580842</v>
      </c>
      <c r="T58" s="16">
        <f t="shared" si="12"/>
        <v>38663.413126014209</v>
      </c>
      <c r="U58" s="16">
        <f t="shared" si="12"/>
        <v>5498.114969221152</v>
      </c>
      <c r="V58" s="16">
        <f t="shared" si="12"/>
        <v>11499.643478305892</v>
      </c>
      <c r="W58" s="16">
        <f t="shared" si="12"/>
        <v>2467.2289237792397</v>
      </c>
      <c r="X58" s="16">
        <f t="shared" si="12"/>
        <v>723.30273179988762</v>
      </c>
      <c r="Y58" s="16">
        <f t="shared" si="12"/>
        <v>1129.4224407125002</v>
      </c>
      <c r="Z58" s="16">
        <f t="shared" si="12"/>
        <v>4677.7171684576433</v>
      </c>
      <c r="AA58" s="16">
        <f t="shared" si="12"/>
        <v>0</v>
      </c>
      <c r="AB58" s="19"/>
      <c r="AC58" s="16">
        <f t="shared" si="12"/>
        <v>204607.64254328463</v>
      </c>
      <c r="AD58" s="16">
        <f t="shared" si="12"/>
        <v>26474.060070925363</v>
      </c>
      <c r="AE58" s="16">
        <f t="shared" si="12"/>
        <v>14976.65220990196</v>
      </c>
      <c r="AF58" s="16">
        <f t="shared" si="12"/>
        <v>2833.4369408299121</v>
      </c>
      <c r="AG58" s="16">
        <f t="shared" si="12"/>
        <v>5649.1653906869733</v>
      </c>
      <c r="AH58" s="19"/>
      <c r="AI58" s="16">
        <f t="shared" si="12"/>
        <v>692432.74196998752</v>
      </c>
      <c r="AJ58" s="16">
        <f t="shared" si="12"/>
        <v>109415.99963830225</v>
      </c>
      <c r="AK58" s="16">
        <f t="shared" si="12"/>
        <v>34248.708613831477</v>
      </c>
      <c r="AL58" s="16">
        <f t="shared" si="12"/>
        <v>7.4264728526852553</v>
      </c>
      <c r="AM58" s="16">
        <f t="shared" si="12"/>
        <v>434.24135982693463</v>
      </c>
      <c r="AN58" s="16">
        <f t="shared" si="12"/>
        <v>1289.5611572523196</v>
      </c>
      <c r="AO58" s="16">
        <f t="shared" si="12"/>
        <v>35382.443043473817</v>
      </c>
      <c r="AP58" s="16">
        <f t="shared" si="12"/>
        <v>948.7075543361783</v>
      </c>
      <c r="AQ58" s="16">
        <f t="shared" si="12"/>
        <v>1833.4366962421986</v>
      </c>
      <c r="AR58" s="16">
        <f t="shared" si="12"/>
        <v>12283.622768040645</v>
      </c>
      <c r="AS58" s="16">
        <f t="shared" si="12"/>
        <v>120.77219812404657</v>
      </c>
      <c r="AT58" s="16">
        <f t="shared" si="12"/>
        <v>88368.926575879916</v>
      </c>
      <c r="AU58" s="16">
        <f t="shared" si="12"/>
        <v>584.05672149059569</v>
      </c>
      <c r="AV58" s="16">
        <f t="shared" si="12"/>
        <v>9346.7135886413525</v>
      </c>
      <c r="AW58" s="19"/>
      <c r="AX58" s="16">
        <f t="shared" si="12"/>
        <v>5.5984842465225819</v>
      </c>
      <c r="AY58" s="16">
        <f t="shared" si="12"/>
        <v>21757.081160885045</v>
      </c>
      <c r="AZ58" s="16">
        <f t="shared" si="12"/>
        <v>0</v>
      </c>
      <c r="BA58" s="16">
        <f t="shared" si="12"/>
        <v>1642.9740009843413</v>
      </c>
      <c r="BB58" s="16">
        <f t="shared" si="12"/>
        <v>21.024242032685336</v>
      </c>
      <c r="BC58" s="16">
        <f t="shared" si="12"/>
        <v>99155.914967241086</v>
      </c>
      <c r="BD58" s="16">
        <f t="shared" si="12"/>
        <v>2.2058360187833879</v>
      </c>
      <c r="BE58" s="16">
        <f t="shared" si="12"/>
        <v>5.0133959794646312</v>
      </c>
      <c r="BF58" s="16">
        <f t="shared" si="12"/>
        <v>488.45932283011712</v>
      </c>
    </row>
    <row r="59" spans="1:58" ht="13.5" customHeight="1" thickTop="1" x14ac:dyDescent="0.2">
      <c r="E59" s="6"/>
      <c r="G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19"/>
      <c r="AC59" s="6"/>
      <c r="AD59" s="6"/>
      <c r="AE59" s="6"/>
      <c r="AF59" s="6"/>
      <c r="AG59" s="6"/>
      <c r="AH59" s="19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19"/>
      <c r="AX59" s="6"/>
      <c r="AY59" s="6"/>
      <c r="AZ59" s="6"/>
      <c r="BA59" s="6"/>
      <c r="BB59" s="6"/>
      <c r="BC59" s="6"/>
      <c r="BD59" s="6"/>
      <c r="BE59" s="6"/>
      <c r="BF59" s="6"/>
    </row>
    <row r="60" spans="1:58" ht="13.5" customHeight="1" x14ac:dyDescent="0.2"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18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18"/>
      <c r="AX60" s="5"/>
      <c r="AY60" s="5"/>
      <c r="AZ60" s="5"/>
      <c r="BA60" s="5"/>
      <c r="BB60" s="5"/>
      <c r="BC60" s="5"/>
      <c r="BD60" s="5"/>
    </row>
    <row r="61" spans="1:58" ht="13.5" customHeight="1" x14ac:dyDescent="0.2">
      <c r="G61" s="6"/>
      <c r="I61" s="6"/>
      <c r="K61" s="6"/>
      <c r="Q61" s="5"/>
    </row>
    <row r="62" spans="1:58" ht="13.5" customHeight="1" x14ac:dyDescent="0.2">
      <c r="G62" s="6"/>
      <c r="I62" s="6"/>
      <c r="K62" s="6"/>
      <c r="Q62" s="5"/>
    </row>
    <row r="63" spans="1:58" ht="13.5" customHeight="1" x14ac:dyDescent="0.2">
      <c r="G63" s="6"/>
      <c r="I63" s="6"/>
      <c r="K63" s="6"/>
      <c r="Q63" s="6"/>
    </row>
    <row r="64" spans="1:58" ht="13.5" customHeight="1" x14ac:dyDescent="0.2">
      <c r="G64" s="6"/>
      <c r="I64" s="6"/>
      <c r="K64" s="6"/>
    </row>
    <row r="65" spans="7:17" ht="13.5" customHeight="1" x14ac:dyDescent="0.2">
      <c r="G65" s="6"/>
      <c r="I65" s="6"/>
      <c r="K65" s="6"/>
      <c r="Q65" s="6"/>
    </row>
    <row r="66" spans="7:17" ht="13.5" customHeight="1" x14ac:dyDescent="0.2">
      <c r="I66" s="6"/>
    </row>
  </sheetData>
  <mergeCells count="7">
    <mergeCell ref="AI10:AV10"/>
    <mergeCell ref="AX10:BF10"/>
    <mergeCell ref="A6:R6"/>
    <mergeCell ref="A7:R7"/>
    <mergeCell ref="Q10:R10"/>
    <mergeCell ref="S10:AA10"/>
    <mergeCell ref="AC10:AG10"/>
  </mergeCells>
  <pageMargins left="0.4" right="0.4" top="0.75" bottom="0.75" header="0.3" footer="0.3"/>
  <pageSetup scale="64" orientation="landscape" r:id="rId1"/>
  <headerFooter>
    <oddHeader>&amp;R&amp;"Arial,Regular"&amp;10Updated: 2023-03-08
EB-2022-0200
Exhibit 7
Tab 2
Schedule 1
Attachment 9
Page &amp;P of &amp;N</oddHeader>
  </headerFooter>
  <colBreaks count="3" manualBreakCount="3">
    <brk id="18" max="57" man="1"/>
    <brk id="34" max="58" man="1"/>
    <brk id="48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9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496CBC4A-796A-49DC-BDC7-065687EF1C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C14F6-81AA-49F8-A75A-A21613B76A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185E6E6-FD32-4281-8640-287E82DE9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CDDB7C-F2A2-48FF-94F3-29022AD1D43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Angela Monforton</cp:lastModifiedBy>
  <cp:lastPrinted>2022-11-22T19:03:27Z</cp:lastPrinted>
  <dcterms:created xsi:type="dcterms:W3CDTF">2022-10-19T16:45:24Z</dcterms:created>
  <dcterms:modified xsi:type="dcterms:W3CDTF">2023-02-05T21:29:47Z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2022-10-19T16:45:24Z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fa02adec-9c0f-4637-8510-2d2d055d23d5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