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E6E09776-F468-4062-A888-793FFF4EDCA4}" xr6:coauthVersionLast="47" xr6:coauthVersionMax="47" xr10:uidLastSave="{00000000-0000-0000-0000-000000000000}"/>
  <bookViews>
    <workbookView xWindow="-120" yWindow="-120" windowWidth="29040" windowHeight="15840" xr2:uid="{C23D4955-3C07-4957-B612-F3E5D43413C2}"/>
  </bookViews>
  <sheets>
    <sheet name="Sheet1" sheetId="1" r:id="rId1"/>
  </sheets>
  <definedNames>
    <definedName name="_xlnm.Print_Area" localSheetId="0">Sheet1!$A$1:$BL$59</definedName>
    <definedName name="_xlnm.Print_Titles" localSheetId="0">Sheet1!$A:$C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I28" i="1"/>
  <c r="A15" i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5" i="1" s="1"/>
  <c r="A46" i="1" s="1"/>
  <c r="A47" i="1" s="1"/>
  <c r="A48" i="1" s="1"/>
  <c r="A49" i="1" s="1"/>
  <c r="A50" i="1" s="1"/>
  <c r="A52" i="1" s="1"/>
  <c r="A53" i="1" l="1"/>
  <c r="A54" i="1" s="1"/>
  <c r="A55" i="1" s="1"/>
  <c r="A56" i="1" s="1"/>
  <c r="A58" i="1" s="1"/>
  <c r="M45" i="1" l="1"/>
  <c r="M52" i="1" l="1"/>
  <c r="M53" i="1"/>
  <c r="M54" i="1"/>
  <c r="I38" i="1" l="1"/>
  <c r="E56" i="1" l="1"/>
  <c r="M43" i="1"/>
  <c r="M55" i="1"/>
  <c r="M47" i="1"/>
  <c r="M49" i="1"/>
  <c r="M48" i="1"/>
  <c r="M46" i="1"/>
  <c r="M42" i="1"/>
  <c r="M50" i="1"/>
  <c r="E28" i="1" l="1"/>
  <c r="M41" i="1"/>
  <c r="M56" i="1" s="1"/>
  <c r="G56" i="1"/>
  <c r="E38" i="1"/>
  <c r="M27" i="1"/>
  <c r="M33" i="1"/>
  <c r="M36" i="1"/>
  <c r="M34" i="1"/>
  <c r="M32" i="1"/>
  <c r="M35" i="1"/>
  <c r="M25" i="1"/>
  <c r="M26" i="1"/>
  <c r="M37" i="1"/>
  <c r="G28" i="1" l="1"/>
  <c r="M24" i="1"/>
  <c r="M28" i="1" s="1"/>
  <c r="M31" i="1"/>
  <c r="M38" i="1" s="1"/>
  <c r="G38" i="1"/>
  <c r="BG56" i="1" l="1"/>
  <c r="AD56" i="1"/>
  <c r="AZ56" i="1"/>
  <c r="BE56" i="1"/>
  <c r="BD56" i="1"/>
  <c r="AY56" i="1"/>
  <c r="BC56" i="1"/>
  <c r="AW56" i="1"/>
  <c r="Q56" i="1"/>
  <c r="BF56" i="1"/>
  <c r="BB56" i="1"/>
  <c r="AA56" i="1"/>
  <c r="M17" i="1"/>
  <c r="BA56" i="1"/>
  <c r="M16" i="1"/>
  <c r="AF56" i="1" l="1"/>
  <c r="Z56" i="1"/>
  <c r="AS56" i="1"/>
  <c r="AL56" i="1"/>
  <c r="T56" i="1"/>
  <c r="E21" i="1"/>
  <c r="E58" i="1" s="1"/>
  <c r="AO56" i="1"/>
  <c r="AK56" i="1"/>
  <c r="AV56" i="1"/>
  <c r="AM56" i="1"/>
  <c r="AU56" i="1"/>
  <c r="AJ56" i="1"/>
  <c r="R56" i="1"/>
  <c r="W56" i="1"/>
  <c r="AR56" i="1"/>
  <c r="AH56" i="1"/>
  <c r="V56" i="1"/>
  <c r="AT56" i="1"/>
  <c r="AP56" i="1"/>
  <c r="AB56" i="1"/>
  <c r="AG56" i="1"/>
  <c r="AN56" i="1"/>
  <c r="AE56" i="1"/>
  <c r="X56" i="1"/>
  <c r="AQ56" i="1"/>
  <c r="U56" i="1"/>
  <c r="Y56" i="1"/>
  <c r="M15" i="1"/>
  <c r="M20" i="1"/>
  <c r="M19" i="1"/>
  <c r="G21" i="1" l="1"/>
  <c r="G58" i="1" s="1"/>
  <c r="I21" i="1"/>
  <c r="I58" i="1" s="1"/>
  <c r="M18" i="1" l="1"/>
  <c r="M21" i="1" s="1"/>
  <c r="M58" i="1" s="1"/>
  <c r="BA38" i="1" l="1"/>
  <c r="AN38" i="1"/>
  <c r="AH38" i="1"/>
  <c r="Z38" i="1"/>
  <c r="Q38" i="1"/>
  <c r="AO38" i="1"/>
  <c r="AR38" i="1"/>
  <c r="AA38" i="1"/>
  <c r="AD38" i="1"/>
  <c r="AY38" i="1"/>
  <c r="AJ38" i="1"/>
  <c r="T38" i="1"/>
  <c r="AG38" i="1"/>
  <c r="Y38" i="1"/>
  <c r="AS38" i="1"/>
  <c r="R38" i="1"/>
  <c r="V38" i="1"/>
  <c r="X38" i="1"/>
  <c r="AK38" i="1"/>
  <c r="AW38" i="1"/>
  <c r="AP38" i="1"/>
  <c r="AE38" i="1"/>
  <c r="AQ38" i="1"/>
  <c r="AU38" i="1"/>
  <c r="AL38" i="1"/>
  <c r="U38" i="1"/>
  <c r="AB38" i="1"/>
  <c r="AV38" i="1"/>
  <c r="W38" i="1"/>
  <c r="AM38" i="1"/>
  <c r="AT38" i="1"/>
  <c r="AF38" i="1" l="1"/>
  <c r="BG38" i="1"/>
  <c r="BD38" i="1"/>
  <c r="BE38" i="1"/>
  <c r="BF38" i="1"/>
  <c r="AZ38" i="1"/>
  <c r="BB38" i="1"/>
  <c r="BC38" i="1"/>
  <c r="Y28" i="1"/>
  <c r="AR28" i="1"/>
  <c r="AM28" i="1"/>
  <c r="Z28" i="1"/>
  <c r="R28" i="1"/>
  <c r="AY28" i="1"/>
  <c r="AL28" i="1"/>
  <c r="AP28" i="1"/>
  <c r="AQ28" i="1"/>
  <c r="T28" i="1"/>
  <c r="Q28" i="1"/>
  <c r="AU28" i="1"/>
  <c r="AO28" i="1"/>
  <c r="AE28" i="1"/>
  <c r="AB28" i="1"/>
  <c r="AS28" i="1"/>
  <c r="AA28" i="1"/>
  <c r="AJ28" i="1"/>
  <c r="W28" i="1"/>
  <c r="AT28" i="1"/>
  <c r="AW28" i="1"/>
  <c r="X28" i="1"/>
  <c r="AK28" i="1"/>
  <c r="AV28" i="1"/>
  <c r="AG28" i="1"/>
  <c r="AH28" i="1"/>
  <c r="U28" i="1"/>
  <c r="AN28" i="1"/>
  <c r="AF28" i="1"/>
  <c r="V28" i="1"/>
  <c r="AD28" i="1"/>
  <c r="BG28" i="1" l="1"/>
  <c r="BE28" i="1"/>
  <c r="BB28" i="1"/>
  <c r="AZ28" i="1"/>
  <c r="BA28" i="1"/>
  <c r="BD28" i="1"/>
  <c r="BC28" i="1"/>
  <c r="BF28" i="1"/>
  <c r="Q21" i="1" l="1"/>
  <c r="Q58" i="1" s="1"/>
  <c r="BG21" i="1" l="1"/>
  <c r="BG58" i="1" s="1"/>
  <c r="W21" i="1"/>
  <c r="W58" i="1" s="1"/>
  <c r="X21" i="1"/>
  <c r="X58" i="1" s="1"/>
  <c r="AK21" i="1"/>
  <c r="AK58" i="1" s="1"/>
  <c r="AP21" i="1"/>
  <c r="AP58" i="1" s="1"/>
  <c r="Y21" i="1"/>
  <c r="Y58" i="1" s="1"/>
  <c r="AL21" i="1"/>
  <c r="AL58" i="1" s="1"/>
  <c r="AO21" i="1"/>
  <c r="AO58" i="1" s="1"/>
  <c r="AJ21" i="1"/>
  <c r="AJ58" i="1" s="1"/>
  <c r="AE21" i="1"/>
  <c r="AE58" i="1" s="1"/>
  <c r="U21" i="1"/>
  <c r="U58" i="1" s="1"/>
  <c r="AN21" i="1"/>
  <c r="AN58" i="1" s="1"/>
  <c r="Z21" i="1"/>
  <c r="Z58" i="1" s="1"/>
  <c r="AT21" i="1"/>
  <c r="AT58" i="1" s="1"/>
  <c r="AV21" i="1"/>
  <c r="AV58" i="1" s="1"/>
  <c r="AY21" i="1"/>
  <c r="AY58" i="1" s="1"/>
  <c r="AD21" i="1"/>
  <c r="AD58" i="1" s="1"/>
  <c r="AG21" i="1"/>
  <c r="AG58" i="1" s="1"/>
  <c r="AR21" i="1"/>
  <c r="AR58" i="1" s="1"/>
  <c r="AU21" i="1"/>
  <c r="AU58" i="1" s="1"/>
  <c r="R21" i="1"/>
  <c r="R58" i="1" s="1"/>
  <c r="V21" i="1"/>
  <c r="V58" i="1" s="1"/>
  <c r="AW21" i="1"/>
  <c r="AW58" i="1" s="1"/>
  <c r="AH21" i="1"/>
  <c r="AH58" i="1" s="1"/>
  <c r="T21" i="1"/>
  <c r="T58" i="1" s="1"/>
  <c r="AA21" i="1"/>
  <c r="AA58" i="1" s="1"/>
  <c r="AB21" i="1"/>
  <c r="AB58" i="1" s="1"/>
  <c r="AQ21" i="1"/>
  <c r="AQ58" i="1" s="1"/>
  <c r="AS21" i="1"/>
  <c r="AS58" i="1" s="1"/>
  <c r="AM21" i="1"/>
  <c r="AM58" i="1" s="1"/>
  <c r="AF21" i="1" l="1"/>
  <c r="AF58" i="1" s="1"/>
  <c r="BE21" i="1"/>
  <c r="BE58" i="1" s="1"/>
  <c r="BB21" i="1"/>
  <c r="BB58" i="1" s="1"/>
  <c r="AZ21" i="1"/>
  <c r="AZ58" i="1" s="1"/>
  <c r="BD21" i="1"/>
  <c r="BD58" i="1" s="1"/>
  <c r="BC21" i="1"/>
  <c r="BC58" i="1" s="1"/>
  <c r="BA21" i="1"/>
  <c r="BA58" i="1" s="1"/>
  <c r="BF21" i="1"/>
  <c r="BF58" i="1" s="1"/>
</calcChain>
</file>

<file path=xl/sharedStrings.xml><?xml version="1.0" encoding="utf-8"?>
<sst xmlns="http://schemas.openxmlformats.org/spreadsheetml/2006/main" count="191" uniqueCount="173">
  <si>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</si>
  <si>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</si>
  <si>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</si>
  <si>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</si>
  <si>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</si>
  <si>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</si>
  <si>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</si>
  <si>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</si>
  <si>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</si>
  <si>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</si>
  <si>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</si>
  <si>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</si>
  <si>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</si>
  <si>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</si>
  <si>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</si>
  <si>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</si>
  <si>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</si>
  <si>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</si>
  <si>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</si>
  <si>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</si>
  <si>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</si>
  <si>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</si>
  <si>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</si>
  <si>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</si>
  <si>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</si>
  <si>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</si>
  <si>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</si>
  <si>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</si>
  <si>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</si>
  <si>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</si>
  <si>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</si>
  <si>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</si>
  <si>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</si>
  <si>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</si>
  <si>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</si>
  <si>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</si>
  <si>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</si>
  <si>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</si>
  <si>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</si>
  <si>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</si>
  <si>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</si>
  <si>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</si>
  <si>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</si>
  <si>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</si>
  <si>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</si>
  <si>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</si>
  <si>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</si>
  <si>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</si>
  <si>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</si>
  <si>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(a)</t>
  </si>
  <si>
    <t>(b)</t>
  </si>
  <si>
    <t>Particulars ($000s)</t>
  </si>
  <si>
    <t>(d)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</si>
  <si>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</si>
  <si>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</si>
  <si>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</si>
  <si>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</si>
  <si>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</si>
  <si>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</si>
  <si>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</si>
  <si>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</si>
  <si>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</si>
  <si>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</si>
  <si>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</si>
  <si>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</si>
  <si>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</si>
  <si>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</si>
  <si>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</si>
  <si>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</si>
  <si>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</si>
  <si>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</si>
  <si>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</si>
  <si>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</si>
  <si>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</si>
  <si>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</si>
  <si>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</si>
  <si>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</si>
  <si>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</si>
  <si>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</si>
  <si>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</si>
  <si>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</si>
  <si>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</si>
  <si>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</si>
  <si>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</si>
  <si>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</si>
  <si>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</si>
  <si>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</si>
  <si>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</si>
  <si>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</si>
  <si>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</si>
  <si>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</si>
  <si>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</si>
  <si>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</si>
  <si>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</si>
  <si>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(e) = (b-c)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</si>
  <si>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</si>
  <si>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</si>
  <si>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</si>
  <si>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</si>
  <si>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</si>
  <si>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2024 Cost Allocation Study - Current Rate Classes</t>
  </si>
  <si>
    <t>EGD Rate Zone</t>
  </si>
  <si>
    <t>Union North Rate Zone</t>
  </si>
  <si>
    <t>Union South Rate Zone</t>
  </si>
  <si>
    <t>Ex-Franchise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</si>
  <si>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</si>
  <si>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</si>
  <si>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</si>
  <si>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</si>
  <si>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</si>
  <si>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</si>
  <si>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</si>
  <si>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</si>
  <si>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</si>
  <si>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</si>
  <si>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</si>
  <si>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</si>
  <si>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</si>
  <si>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</si>
  <si>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</si>
  <si>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</si>
  <si>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</si>
  <si>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</si>
  <si>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</si>
  <si>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</si>
  <si>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</si>
  <si>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</si>
  <si>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</si>
  <si>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</si>
  <si>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</si>
  <si>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</si>
  <si>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</si>
  <si>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</si>
  <si>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</si>
  <si>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</si>
  <si>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</si>
  <si>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</si>
  <si>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</si>
  <si>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</si>
  <si>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</si>
  <si>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</si>
  <si>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</si>
  <si>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</si>
  <si>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Allocation of Gas Cost Revenue Requirement</t>
  </si>
  <si>
    <t>DAWN_DEMAND</t>
  </si>
  <si>
    <t>TRANSPT_DEM_OPT</t>
  </si>
  <si>
    <t>SUPPLY_VOL</t>
  </si>
  <si>
    <t>LOAD_BALANCING</t>
  </si>
  <si>
    <t>NETFROMSTOR</t>
  </si>
  <si>
    <t>TRANS_DEMAND</t>
  </si>
  <si>
    <t>TRANS_FUEL</t>
  </si>
  <si>
    <t>STORAGEXCESS</t>
  </si>
  <si>
    <t>OP_CONTINGENCY</t>
  </si>
  <si>
    <t>STORCOMM</t>
  </si>
  <si>
    <t>TRANS_COMPFUEL</t>
  </si>
  <si>
    <t>KIRKWALL_DEMAND</t>
  </si>
  <si>
    <t>PKWY_DEMAND</t>
  </si>
  <si>
    <t>D-PTRANS</t>
  </si>
  <si>
    <t>ALBIONTRANS</t>
  </si>
  <si>
    <t>PAN_STCLAIR</t>
  </si>
  <si>
    <t>TRANSCOMM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</si>
  <si>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</si>
  <si>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</si>
  <si>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</si>
  <si>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</si>
  <si>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</si>
  <si>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</si>
  <si>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</si>
  <si>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</si>
  <si>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</si>
  <si>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</si>
  <si>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Allocation of Gas Cost Revenue Requirement (Continued)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</si>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</sst>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4" fontId="3" fillId="0" borderId="0" xfId="1" applyNumberFormat="1" applyFont="1" applyFill="1"/>
    <xf numFmtId="0" fontId="3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4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5:BH66"/>
  <sheetViews>
    <sheetView tabSelected="1" view="pageLayout" zoomScale="80" zoomScaleNormal="90" zoomScalePageLayoutView="80" workbookViewId="0">
      <selection activeCell="AL1" sqref="A1:XFD1048576"/>
    </sheetView>
  </sheetViews>
  <sheetFormatPr defaultColWidth="9.140625" defaultRowHeight="13.5" customHeight="1" x14ac:dyDescent="0.2"/>
  <cols>
    <col min="1" max="1" width="4.7109375" style="17" customWidth="1"/>
    <col min="2" max="2" width="1.7109375" style="2" customWidth="1"/>
    <col min="3" max="3" width="42.7109375" style="2" customWidth="1"/>
    <col min="4" max="4" width="1.7109375" style="2" customWidth="1"/>
    <col min="5" max="5" width="14.140625" style="2" bestFit="1" customWidth="1"/>
    <col min="6" max="6" width="1.7109375" style="2" customWidth="1"/>
    <col min="7" max="7" width="16.7109375" style="2" customWidth="1"/>
    <col min="8" max="8" width="1.7109375" style="2" customWidth="1"/>
    <col min="9" max="9" width="12.28515625" style="2" bestFit="1" customWidth="1"/>
    <col min="10" max="10" width="1.7109375" style="2" customWidth="1"/>
    <col min="11" max="11" width="21.85546875" style="2" bestFit="1" customWidth="1"/>
    <col min="12" max="12" width="1.7109375" style="2" customWidth="1"/>
    <col min="13" max="13" width="13.28515625" style="2" bestFit="1" customWidth="1"/>
    <col min="14" max="14" width="1.7109375" style="2" customWidth="1"/>
    <col min="15" max="15" width="20" style="17" customWidth="1"/>
    <col min="16" max="16" width="1.7109375" style="2" customWidth="1"/>
    <col min="17" max="18" width="12.85546875" style="2" customWidth="1"/>
    <col min="19" max="19" width="5.140625" style="18" customWidth="1"/>
    <col min="20" max="28" width="10.7109375" style="2" customWidth="1"/>
    <col min="29" max="29" width="1.7109375" style="18" customWidth="1"/>
    <col min="30" max="32" width="10.5703125" style="2" customWidth="1"/>
    <col min="33" max="33" width="9.140625" style="2" customWidth="1"/>
    <col min="34" max="34" width="11.28515625" style="2" customWidth="1"/>
    <col min="35" max="35" width="1.7109375" style="18" customWidth="1"/>
    <col min="36" max="36" width="10.42578125" style="2" bestFit="1" customWidth="1"/>
    <col min="37" max="47" width="10.7109375" style="2" customWidth="1"/>
    <col min="48" max="48" width="11.28515625" style="2" customWidth="1"/>
    <col min="49" max="49" width="8.42578125" style="2" bestFit="1" customWidth="1"/>
    <col min="50" max="50" width="1.7109375" style="18" customWidth="1"/>
    <col min="51" max="52" width="10.5703125" style="2" customWidth="1"/>
    <col min="53" max="53" width="12.140625" style="2" bestFit="1" customWidth="1"/>
    <col min="54" max="56" width="10.5703125" style="2" customWidth="1"/>
    <col min="57" max="58" width="9.140625" style="2"/>
    <col min="59" max="59" width="9.140625" style="2" customWidth="1"/>
    <col min="60" max="60" width="9.140625" style="17"/>
    <col min="61" max="16384" width="9.140625" style="2"/>
  </cols>
  <sheetData>
    <row r="5" spans="1:59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9"/>
      <c r="T5" s="1"/>
      <c r="U5" s="1"/>
      <c r="V5" s="1"/>
      <c r="W5" s="1"/>
      <c r="X5" s="1"/>
      <c r="Y5" s="1"/>
      <c r="Z5" s="1"/>
      <c r="AA5" s="1"/>
      <c r="AB5" s="1"/>
      <c r="AC5" s="19"/>
      <c r="AD5" s="1"/>
      <c r="AE5" s="1"/>
      <c r="AF5" s="1"/>
      <c r="AG5" s="1"/>
      <c r="AH5" s="1"/>
      <c r="AI5" s="19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9"/>
      <c r="AY5" s="1"/>
      <c r="AZ5" s="1"/>
      <c r="BA5" s="1"/>
      <c r="BB5" s="1"/>
      <c r="BC5" s="1"/>
      <c r="BD5" s="1"/>
    </row>
    <row r="6" spans="1:59" ht="13.5" customHeight="1" x14ac:dyDescent="0.2">
      <c r="A6" s="27" t="s">
        <v>100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12"/>
      <c r="U6" s="12"/>
      <c r="V6" s="12"/>
      <c r="W6" s="12"/>
      <c r="X6" s="23" t="s">
        <v>100</v>
      </c>
      <c r="Y6" s="23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23" t="s">
        <v>100</v>
      </c>
      <c r="AO6" s="23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23" t="s">
        <v>100</v>
      </c>
      <c r="BE6" s="12"/>
      <c r="BF6" s="12"/>
      <c r="BG6" s="12"/>
    </row>
    <row r="7" spans="1:59" ht="13.5" customHeight="1" x14ac:dyDescent="0.2">
      <c r="A7" s="27" t="s">
        <v>143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12"/>
      <c r="U7" s="12"/>
      <c r="V7" s="12"/>
      <c r="W7" s="12"/>
      <c r="X7" s="23" t="s">
        <v>171</v>
      </c>
      <c r="Y7" s="23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23" t="s">
        <v>171</v>
      </c>
      <c r="AO7" s="23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23" t="s">
        <v>171</v>
      </c>
      <c r="BE7" s="12"/>
      <c r="BF7" s="12"/>
      <c r="BG7" s="12"/>
    </row>
    <row r="8" spans="1:59" ht="13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59" ht="13.5" customHeight="1" x14ac:dyDescent="0.2">
      <c r="G9" s="17" t="s">
        <v>0</v>
      </c>
    </row>
    <row r="10" spans="1:59" ht="13.5" customHeight="1" x14ac:dyDescent="0.2">
      <c r="A10" s="17" t="s">
        <v>47</v>
      </c>
      <c r="E10" s="17" t="s">
        <v>0</v>
      </c>
      <c r="G10" s="17" t="s">
        <v>1</v>
      </c>
      <c r="I10" s="17" t="s">
        <v>2</v>
      </c>
      <c r="K10" s="17" t="s">
        <v>3</v>
      </c>
      <c r="L10" s="17"/>
      <c r="M10" s="17" t="s">
        <v>4</v>
      </c>
      <c r="O10" s="17" t="s">
        <v>5</v>
      </c>
      <c r="Q10" s="26" t="s">
        <v>101</v>
      </c>
      <c r="R10" s="26"/>
      <c r="S10" s="24"/>
      <c r="T10" s="26" t="s">
        <v>101</v>
      </c>
      <c r="U10" s="26"/>
      <c r="V10" s="26"/>
      <c r="W10" s="26"/>
      <c r="X10" s="26"/>
      <c r="Y10" s="26"/>
      <c r="Z10" s="26"/>
      <c r="AA10" s="26"/>
      <c r="AB10" s="26"/>
      <c r="AC10" s="24"/>
      <c r="AD10" s="26" t="s">
        <v>102</v>
      </c>
      <c r="AE10" s="26"/>
      <c r="AF10" s="26"/>
      <c r="AG10" s="26"/>
      <c r="AH10" s="26"/>
      <c r="AI10" s="24"/>
      <c r="AJ10" s="26" t="s">
        <v>103</v>
      </c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4"/>
      <c r="AY10" s="26" t="s">
        <v>104</v>
      </c>
      <c r="AZ10" s="26"/>
      <c r="BA10" s="26"/>
      <c r="BB10" s="26"/>
      <c r="BC10" s="26"/>
      <c r="BD10" s="26"/>
      <c r="BE10" s="26"/>
      <c r="BF10" s="26"/>
      <c r="BG10" s="26"/>
    </row>
    <row r="11" spans="1:59" ht="13.5" customHeight="1" x14ac:dyDescent="0.2">
      <c r="A11" s="3" t="s">
        <v>48</v>
      </c>
      <c r="C11" s="4" t="s">
        <v>51</v>
      </c>
      <c r="E11" s="3" t="s">
        <v>6</v>
      </c>
      <c r="G11" s="3" t="s">
        <v>7</v>
      </c>
      <c r="I11" s="3" t="s">
        <v>8</v>
      </c>
      <c r="K11" s="3" t="s">
        <v>9</v>
      </c>
      <c r="L11" s="17"/>
      <c r="M11" s="3" t="s">
        <v>10</v>
      </c>
      <c r="O11" s="3" t="s">
        <v>9</v>
      </c>
      <c r="Q11" s="25" t="s">
        <v>105</v>
      </c>
      <c r="R11" s="25" t="s">
        <v>106</v>
      </c>
      <c r="S11" s="24"/>
      <c r="T11" s="25" t="s">
        <v>107</v>
      </c>
      <c r="U11" s="25" t="s">
        <v>108</v>
      </c>
      <c r="V11" s="25" t="s">
        <v>109</v>
      </c>
      <c r="W11" s="25" t="s">
        <v>110</v>
      </c>
      <c r="X11" s="25" t="s">
        <v>111</v>
      </c>
      <c r="Y11" s="25" t="s">
        <v>112</v>
      </c>
      <c r="Z11" s="25" t="s">
        <v>113</v>
      </c>
      <c r="AA11" s="25" t="s">
        <v>114</v>
      </c>
      <c r="AB11" s="25" t="s">
        <v>115</v>
      </c>
      <c r="AC11" s="24"/>
      <c r="AD11" s="25" t="s">
        <v>116</v>
      </c>
      <c r="AE11" s="25" t="s">
        <v>117</v>
      </c>
      <c r="AF11" s="25" t="s">
        <v>118</v>
      </c>
      <c r="AG11" s="25" t="s">
        <v>119</v>
      </c>
      <c r="AH11" s="25" t="s">
        <v>107</v>
      </c>
      <c r="AI11" s="24"/>
      <c r="AJ11" s="25" t="s">
        <v>120</v>
      </c>
      <c r="AK11" s="25" t="s">
        <v>121</v>
      </c>
      <c r="AL11" s="25" t="s">
        <v>122</v>
      </c>
      <c r="AM11" s="25" t="s">
        <v>123</v>
      </c>
      <c r="AN11" s="25" t="s">
        <v>124</v>
      </c>
      <c r="AO11" s="25" t="s">
        <v>125</v>
      </c>
      <c r="AP11" s="25" t="s">
        <v>126</v>
      </c>
      <c r="AQ11" s="25" t="s">
        <v>127</v>
      </c>
      <c r="AR11" s="25" t="s">
        <v>128</v>
      </c>
      <c r="AS11" s="25" t="s">
        <v>129</v>
      </c>
      <c r="AT11" s="25" t="s">
        <v>130</v>
      </c>
      <c r="AU11" s="25" t="s">
        <v>131</v>
      </c>
      <c r="AV11" s="25" t="s">
        <v>132</v>
      </c>
      <c r="AW11" s="25" t="s">
        <v>133</v>
      </c>
      <c r="AX11" s="24"/>
      <c r="AY11" s="25" t="s">
        <v>134</v>
      </c>
      <c r="AZ11" s="25" t="s">
        <v>135</v>
      </c>
      <c r="BA11" s="25" t="s">
        <v>136</v>
      </c>
      <c r="BB11" s="25" t="s">
        <v>137</v>
      </c>
      <c r="BC11" s="25" t="s">
        <v>138</v>
      </c>
      <c r="BD11" s="25" t="s">
        <v>139</v>
      </c>
      <c r="BE11" s="25" t="s">
        <v>140</v>
      </c>
      <c r="BF11" s="25" t="s">
        <v>141</v>
      </c>
      <c r="BG11" s="25" t="s">
        <v>142</v>
      </c>
    </row>
    <row r="12" spans="1:59" ht="13.5" customHeight="1" x14ac:dyDescent="0.2">
      <c r="E12" s="13" t="s">
        <v>49</v>
      </c>
      <c r="F12" s="17"/>
      <c r="G12" s="13" t="s">
        <v>50</v>
      </c>
      <c r="H12" s="17"/>
      <c r="I12" s="17" t="s">
        <v>53</v>
      </c>
      <c r="J12" s="17"/>
      <c r="K12" s="17" t="s">
        <v>52</v>
      </c>
      <c r="L12" s="17"/>
      <c r="M12" s="17" t="s">
        <v>94</v>
      </c>
      <c r="N12" s="17"/>
      <c r="O12" s="17" t="s">
        <v>54</v>
      </c>
      <c r="P12" s="17"/>
      <c r="Q12" s="17" t="s">
        <v>55</v>
      </c>
      <c r="R12" s="17" t="s">
        <v>56</v>
      </c>
      <c r="S12" s="20"/>
      <c r="T12" s="17" t="s">
        <v>57</v>
      </c>
      <c r="U12" s="17" t="s">
        <v>58</v>
      </c>
      <c r="V12" s="17" t="s">
        <v>59</v>
      </c>
      <c r="W12" s="17" t="s">
        <v>60</v>
      </c>
      <c r="X12" s="17" t="s">
        <v>61</v>
      </c>
      <c r="Y12" s="17" t="s">
        <v>62</v>
      </c>
      <c r="Z12" s="17" t="s">
        <v>63</v>
      </c>
      <c r="AA12" s="17" t="s">
        <v>64</v>
      </c>
      <c r="AB12" s="17" t="s">
        <v>65</v>
      </c>
      <c r="AC12" s="20"/>
      <c r="AD12" s="17" t="s">
        <v>67</v>
      </c>
      <c r="AE12" s="17" t="s">
        <v>66</v>
      </c>
      <c r="AF12" s="17" t="s">
        <v>68</v>
      </c>
      <c r="AG12" s="17" t="s">
        <v>69</v>
      </c>
      <c r="AH12" s="17" t="s">
        <v>70</v>
      </c>
      <c r="AI12" s="20"/>
      <c r="AJ12" s="17" t="s">
        <v>71</v>
      </c>
      <c r="AK12" s="17" t="s">
        <v>72</v>
      </c>
      <c r="AL12" s="17" t="s">
        <v>73</v>
      </c>
      <c r="AM12" s="17" t="s">
        <v>74</v>
      </c>
      <c r="AN12" s="17" t="s">
        <v>75</v>
      </c>
      <c r="AO12" s="17" t="s">
        <v>76</v>
      </c>
      <c r="AP12" s="17" t="s">
        <v>77</v>
      </c>
      <c r="AQ12" s="17" t="s">
        <v>78</v>
      </c>
      <c r="AR12" s="17" t="s">
        <v>79</v>
      </c>
      <c r="AS12" s="17" t="s">
        <v>80</v>
      </c>
      <c r="AT12" s="17" t="s">
        <v>81</v>
      </c>
      <c r="AU12" s="17" t="s">
        <v>82</v>
      </c>
      <c r="AV12" s="17" t="s">
        <v>83</v>
      </c>
      <c r="AW12" s="17" t="s">
        <v>84</v>
      </c>
      <c r="AX12" s="20"/>
      <c r="AY12" s="17" t="s">
        <v>85</v>
      </c>
      <c r="AZ12" s="17" t="s">
        <v>86</v>
      </c>
      <c r="BA12" s="17" t="s">
        <v>87</v>
      </c>
      <c r="BB12" s="17" t="s">
        <v>88</v>
      </c>
      <c r="BC12" s="17" t="s">
        <v>89</v>
      </c>
      <c r="BD12" s="17" t="s">
        <v>90</v>
      </c>
      <c r="BE12" s="17" t="s">
        <v>91</v>
      </c>
      <c r="BF12" s="17" t="s">
        <v>92</v>
      </c>
      <c r="BG12" s="17" t="s">
        <v>93</v>
      </c>
    </row>
    <row r="13" spans="1:59" ht="13.5" customHeight="1" x14ac:dyDescent="0.2">
      <c r="E13" s="13"/>
      <c r="F13" s="17"/>
      <c r="G13" s="13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20"/>
      <c r="T13" s="17"/>
      <c r="U13" s="17"/>
      <c r="V13" s="17"/>
      <c r="W13" s="17"/>
      <c r="X13" s="17"/>
      <c r="Y13" s="17"/>
      <c r="Z13" s="17"/>
      <c r="AA13" s="17"/>
      <c r="AB13" s="17"/>
      <c r="AC13" s="20"/>
      <c r="AD13" s="17"/>
      <c r="AE13" s="17"/>
      <c r="AF13" s="17"/>
      <c r="AG13" s="17"/>
      <c r="AH13" s="17"/>
      <c r="AI13" s="20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20"/>
      <c r="AY13" s="17"/>
      <c r="AZ13" s="17"/>
      <c r="BA13" s="17"/>
      <c r="BB13" s="17"/>
      <c r="BC13" s="17"/>
      <c r="BD13" s="17"/>
      <c r="BE13" s="17"/>
      <c r="BF13" s="17"/>
      <c r="BG13" s="17"/>
    </row>
    <row r="14" spans="1:59" ht="13.5" customHeight="1" x14ac:dyDescent="0.2">
      <c r="C14" s="12" t="s">
        <v>97</v>
      </c>
    </row>
    <row r="15" spans="1:59" ht="13.5" customHeight="1" x14ac:dyDescent="0.2">
      <c r="A15" s="17">
        <f>1</f>
        <v>1</v>
      </c>
      <c r="C15" s="2" t="s">
        <v>11</v>
      </c>
      <c r="E15" s="5">
        <v>2728040.5732561182</v>
      </c>
      <c r="F15" s="5"/>
      <c r="G15" s="5">
        <v>2728040.5732561182</v>
      </c>
      <c r="I15" s="5">
        <v>0</v>
      </c>
      <c r="M15" s="5">
        <f>G15-I15</f>
        <v>2728040.5732561182</v>
      </c>
      <c r="O15" s="17" t="s">
        <v>146</v>
      </c>
      <c r="Q15" s="5">
        <v>1019989.7454302686</v>
      </c>
      <c r="R15" s="5">
        <v>616434.06273054087</v>
      </c>
      <c r="S15" s="21"/>
      <c r="T15" s="5">
        <v>3061.9026086228887</v>
      </c>
      <c r="U15" s="5">
        <v>21205.166030894859</v>
      </c>
      <c r="V15" s="5">
        <v>342.5997466617282</v>
      </c>
      <c r="W15" s="5">
        <v>0</v>
      </c>
      <c r="X15" s="5">
        <v>911.20796730958568</v>
      </c>
      <c r="Y15" s="5">
        <v>119.02327979123238</v>
      </c>
      <c r="Z15" s="5">
        <v>1112.2057559780535</v>
      </c>
      <c r="AA15" s="5">
        <v>29112.458732969579</v>
      </c>
      <c r="AB15" s="5">
        <v>0</v>
      </c>
      <c r="AC15" s="21"/>
      <c r="AD15" s="5">
        <v>193220.38768988085</v>
      </c>
      <c r="AE15" s="5">
        <v>34151.345115240692</v>
      </c>
      <c r="AF15" s="5">
        <v>3243.3385333600131</v>
      </c>
      <c r="AG15" s="5">
        <v>1183.283319342823</v>
      </c>
      <c r="AH15" s="5">
        <v>0</v>
      </c>
      <c r="AI15" s="21"/>
      <c r="AJ15" s="5">
        <v>637685.63760125893</v>
      </c>
      <c r="AK15" s="5">
        <v>142834.02358739416</v>
      </c>
      <c r="AL15" s="5">
        <v>12317.119625111889</v>
      </c>
      <c r="AM15" s="5">
        <v>0</v>
      </c>
      <c r="AN15" s="5">
        <v>63.02485779526161</v>
      </c>
      <c r="AO15" s="5">
        <v>385.9833639956247</v>
      </c>
      <c r="AP15" s="5">
        <v>6939.5411928437325</v>
      </c>
      <c r="AQ15" s="5">
        <v>451.09415098859853</v>
      </c>
      <c r="AR15" s="5">
        <v>3277.4219358687674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21"/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</row>
    <row r="16" spans="1:59" ht="13.5" customHeight="1" x14ac:dyDescent="0.2">
      <c r="A16" s="17">
        <f>A15+1</f>
        <v>2</v>
      </c>
      <c r="C16" s="2" t="s">
        <v>95</v>
      </c>
      <c r="E16" s="5">
        <v>175236.13783085361</v>
      </c>
      <c r="F16" s="5"/>
      <c r="G16" s="5">
        <v>175236.13783085361</v>
      </c>
      <c r="I16" s="5">
        <v>0</v>
      </c>
      <c r="M16" s="5">
        <f t="shared" ref="M16:M20" si="0">G16-I16</f>
        <v>175236.13783085361</v>
      </c>
      <c r="O16" s="17" t="s">
        <v>147</v>
      </c>
      <c r="Q16" s="5">
        <v>55261.44133689953</v>
      </c>
      <c r="R16" s="5">
        <v>48028.839900511281</v>
      </c>
      <c r="S16" s="21"/>
      <c r="T16" s="5">
        <v>128.77632282556704</v>
      </c>
      <c r="U16" s="5">
        <v>3509.2950074189293</v>
      </c>
      <c r="V16" s="5">
        <v>129.42678070845795</v>
      </c>
      <c r="W16" s="5">
        <v>0</v>
      </c>
      <c r="X16" s="5">
        <v>0</v>
      </c>
      <c r="Y16" s="5">
        <v>0</v>
      </c>
      <c r="Z16" s="5">
        <v>0</v>
      </c>
      <c r="AA16" s="5">
        <v>1041.0808784147146</v>
      </c>
      <c r="AB16" s="5">
        <v>0</v>
      </c>
      <c r="AC16" s="21"/>
      <c r="AD16" s="5">
        <v>9908.4860253864426</v>
      </c>
      <c r="AE16" s="5">
        <v>2801.0437947301357</v>
      </c>
      <c r="AF16" s="5">
        <v>2194.629093569466</v>
      </c>
      <c r="AG16" s="5">
        <v>0</v>
      </c>
      <c r="AH16" s="5">
        <v>0</v>
      </c>
      <c r="AI16" s="21"/>
      <c r="AJ16" s="5">
        <v>31354.020733836118</v>
      </c>
      <c r="AK16" s="5">
        <v>11179.939558464597</v>
      </c>
      <c r="AL16" s="5">
        <v>3500.5078027469058</v>
      </c>
      <c r="AM16" s="5">
        <v>0</v>
      </c>
      <c r="AN16" s="5">
        <v>33.878245939593775</v>
      </c>
      <c r="AO16" s="5">
        <v>0</v>
      </c>
      <c r="AP16" s="5">
        <v>5813.1133956464337</v>
      </c>
      <c r="AQ16" s="5">
        <v>0</v>
      </c>
      <c r="AR16" s="5">
        <v>351.65895375544835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21"/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</row>
    <row r="17" spans="1:59" ht="13.5" customHeight="1" x14ac:dyDescent="0.2">
      <c r="A17" s="17">
        <f t="shared" ref="A17:A21" si="1">A16+1</f>
        <v>3</v>
      </c>
      <c r="C17" s="2" t="s">
        <v>96</v>
      </c>
      <c r="E17" s="5">
        <v>23590.657623593441</v>
      </c>
      <c r="F17" s="5"/>
      <c r="G17" s="5">
        <v>23590.657623593441</v>
      </c>
      <c r="I17" s="5">
        <v>0</v>
      </c>
      <c r="M17" s="5">
        <f t="shared" si="0"/>
        <v>23590.657623593441</v>
      </c>
      <c r="O17" s="17" t="s">
        <v>148</v>
      </c>
      <c r="Q17" s="5">
        <v>7058.9650746348625</v>
      </c>
      <c r="R17" s="5">
        <v>6135.0897702075772</v>
      </c>
      <c r="S17" s="21"/>
      <c r="T17" s="5">
        <v>16.449581177655606</v>
      </c>
      <c r="U17" s="5">
        <v>448.26899723695414</v>
      </c>
      <c r="V17" s="5">
        <v>16.532669120473745</v>
      </c>
      <c r="W17" s="5">
        <v>0</v>
      </c>
      <c r="X17" s="5">
        <v>0</v>
      </c>
      <c r="Y17" s="5">
        <v>0</v>
      </c>
      <c r="Z17" s="5">
        <v>0</v>
      </c>
      <c r="AA17" s="5">
        <v>132.98519515256589</v>
      </c>
      <c r="AB17" s="5">
        <v>0</v>
      </c>
      <c r="AC17" s="21"/>
      <c r="AD17" s="5">
        <v>1265.6864371180864</v>
      </c>
      <c r="AE17" s="5">
        <v>357.79867193438787</v>
      </c>
      <c r="AF17" s="5">
        <v>105.11165927687796</v>
      </c>
      <c r="AG17" s="5">
        <v>0</v>
      </c>
      <c r="AH17" s="5">
        <v>0</v>
      </c>
      <c r="AI17" s="21"/>
      <c r="AJ17" s="5">
        <v>4005.0880316388102</v>
      </c>
      <c r="AK17" s="5">
        <v>1428.0988872259861</v>
      </c>
      <c r="AL17" s="5">
        <v>447.14654061289815</v>
      </c>
      <c r="AM17" s="5">
        <v>0</v>
      </c>
      <c r="AN17" s="5">
        <v>4.3275265554429021</v>
      </c>
      <c r="AO17" s="5">
        <v>0</v>
      </c>
      <c r="AP17" s="5">
        <v>742.55327841694191</v>
      </c>
      <c r="AQ17" s="5">
        <v>0</v>
      </c>
      <c r="AR17" s="5">
        <v>44.920078316611281</v>
      </c>
      <c r="AS17" s="5">
        <v>156.30484664232657</v>
      </c>
      <c r="AT17" s="5">
        <v>0</v>
      </c>
      <c r="AU17" s="5">
        <v>975.0563032466282</v>
      </c>
      <c r="AV17" s="5">
        <v>0</v>
      </c>
      <c r="AW17" s="5">
        <v>250.2740750783625</v>
      </c>
      <c r="AX17" s="21"/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</row>
    <row r="18" spans="1:59" ht="13.5" customHeight="1" x14ac:dyDescent="0.2">
      <c r="A18" s="17">
        <f t="shared" si="1"/>
        <v>4</v>
      </c>
      <c r="C18" s="2" t="s">
        <v>12</v>
      </c>
      <c r="E18" s="5">
        <v>162050.40026244638</v>
      </c>
      <c r="F18" s="5"/>
      <c r="G18" s="5">
        <v>162050.40026244638</v>
      </c>
      <c r="I18" s="5">
        <v>0</v>
      </c>
      <c r="K18" s="7" t="s">
        <v>145</v>
      </c>
      <c r="M18" s="5">
        <f t="shared" si="0"/>
        <v>162050.40026244638</v>
      </c>
      <c r="O18" s="17" t="s">
        <v>149</v>
      </c>
      <c r="Q18" s="5">
        <v>40424.90321575581</v>
      </c>
      <c r="R18" s="5">
        <v>41798.158078949709</v>
      </c>
      <c r="S18" s="21"/>
      <c r="T18" s="5">
        <v>220.18361997490831</v>
      </c>
      <c r="U18" s="5">
        <v>8783.6318982213306</v>
      </c>
      <c r="V18" s="5">
        <v>3065.4311665968694</v>
      </c>
      <c r="W18" s="5">
        <v>0</v>
      </c>
      <c r="X18" s="5">
        <v>422.61231843132771</v>
      </c>
      <c r="Y18" s="5">
        <v>126.13919193313612</v>
      </c>
      <c r="Z18" s="5">
        <v>2594.8737248980988</v>
      </c>
      <c r="AA18" s="5">
        <v>1516.0207935659805</v>
      </c>
      <c r="AB18" s="5">
        <v>0</v>
      </c>
      <c r="AC18" s="21"/>
      <c r="AD18" s="5">
        <v>8177.3803873951783</v>
      </c>
      <c r="AE18" s="5">
        <v>3258.8679196701123</v>
      </c>
      <c r="AF18" s="5">
        <v>1878.1491447382973</v>
      </c>
      <c r="AG18" s="5">
        <v>45.778075728808922</v>
      </c>
      <c r="AH18" s="5">
        <v>0</v>
      </c>
      <c r="AI18" s="21"/>
      <c r="AJ18" s="5">
        <v>26130.1132922504</v>
      </c>
      <c r="AK18" s="5">
        <v>10591.107661436998</v>
      </c>
      <c r="AL18" s="5">
        <v>4765.5328666283085</v>
      </c>
      <c r="AM18" s="5">
        <v>1.9105887622520268</v>
      </c>
      <c r="AN18" s="5">
        <v>35.36756002999681</v>
      </c>
      <c r="AO18" s="5">
        <v>442.20329878018322</v>
      </c>
      <c r="AP18" s="5">
        <v>5729.4281341365904</v>
      </c>
      <c r="AQ18" s="5">
        <v>610.0714249310314</v>
      </c>
      <c r="AR18" s="5">
        <v>723.05170122950381</v>
      </c>
      <c r="AS18" s="5">
        <v>49.130443540286912</v>
      </c>
      <c r="AT18" s="5">
        <v>4.683472050780459</v>
      </c>
      <c r="AU18" s="5">
        <v>619.36560897105062</v>
      </c>
      <c r="AV18" s="5">
        <v>5.2108590022186148</v>
      </c>
      <c r="AW18" s="5">
        <v>31.093814837155374</v>
      </c>
      <c r="AX18" s="21"/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</row>
    <row r="19" spans="1:59" ht="13.5" customHeight="1" x14ac:dyDescent="0.2">
      <c r="A19" s="17">
        <f t="shared" si="1"/>
        <v>5</v>
      </c>
      <c r="C19" s="2" t="s">
        <v>13</v>
      </c>
      <c r="E19" s="5">
        <v>23898.700496907863</v>
      </c>
      <c r="F19" s="5"/>
      <c r="G19" s="5">
        <v>23898.700496907863</v>
      </c>
      <c r="I19" s="5">
        <v>0</v>
      </c>
      <c r="M19" s="5">
        <f t="shared" si="0"/>
        <v>23898.700496907863</v>
      </c>
      <c r="O19" s="17" t="s">
        <v>150</v>
      </c>
      <c r="Q19" s="5">
        <v>6125.7510426480694</v>
      </c>
      <c r="R19" s="5">
        <v>5874.2384491795456</v>
      </c>
      <c r="S19" s="21"/>
      <c r="T19" s="5">
        <v>33.597928529908032</v>
      </c>
      <c r="U19" s="5">
        <v>1308.5361750890627</v>
      </c>
      <c r="V19" s="5">
        <v>467.75567256279555</v>
      </c>
      <c r="W19" s="5">
        <v>0</v>
      </c>
      <c r="X19" s="5">
        <v>64.486624718644208</v>
      </c>
      <c r="Y19" s="5">
        <v>19.247642289979677</v>
      </c>
      <c r="Z19" s="5">
        <v>395.95307754136155</v>
      </c>
      <c r="AA19" s="5">
        <v>231.32468760967902</v>
      </c>
      <c r="AB19" s="5">
        <v>0</v>
      </c>
      <c r="AC19" s="21"/>
      <c r="AD19" s="5">
        <v>1211.4304519863383</v>
      </c>
      <c r="AE19" s="5">
        <v>396.98125616745489</v>
      </c>
      <c r="AF19" s="5">
        <v>185.42152597643323</v>
      </c>
      <c r="AG19" s="5">
        <v>6.9852994366634213</v>
      </c>
      <c r="AH19" s="5">
        <v>0</v>
      </c>
      <c r="AI19" s="21"/>
      <c r="AJ19" s="5">
        <v>3987.2070364338383</v>
      </c>
      <c r="AK19" s="5">
        <v>1616.102407173033</v>
      </c>
      <c r="AL19" s="5">
        <v>727.17503998776874</v>
      </c>
      <c r="AM19" s="5">
        <v>0.29153769336476626</v>
      </c>
      <c r="AN19" s="5">
        <v>5.3967536472534992</v>
      </c>
      <c r="AO19" s="5">
        <v>67.476022193654771</v>
      </c>
      <c r="AP19" s="5">
        <v>874.25630021843619</v>
      </c>
      <c r="AQ19" s="5">
        <v>93.091103395010762</v>
      </c>
      <c r="AR19" s="5">
        <v>110.33082017684001</v>
      </c>
      <c r="AS19" s="5">
        <v>6.624526924130822</v>
      </c>
      <c r="AT19" s="5">
        <v>0.63149820077175245</v>
      </c>
      <c r="AU19" s="5">
        <v>83.512459014235219</v>
      </c>
      <c r="AV19" s="5">
        <v>0.70260867337256483</v>
      </c>
      <c r="AW19" s="5">
        <v>4.1925494402217112</v>
      </c>
      <c r="AX19" s="21"/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</row>
    <row r="20" spans="1:59" ht="13.5" customHeight="1" x14ac:dyDescent="0.2">
      <c r="A20" s="17">
        <f t="shared" si="1"/>
        <v>6</v>
      </c>
      <c r="C20" s="2" t="s">
        <v>14</v>
      </c>
      <c r="E20" s="5">
        <v>0</v>
      </c>
      <c r="F20" s="5"/>
      <c r="G20" s="5">
        <v>0</v>
      </c>
      <c r="I20" s="5">
        <v>0</v>
      </c>
      <c r="M20" s="5">
        <f t="shared" si="0"/>
        <v>0</v>
      </c>
      <c r="O20" s="17" t="s">
        <v>146</v>
      </c>
      <c r="Q20" s="5">
        <v>0</v>
      </c>
      <c r="R20" s="5">
        <v>0</v>
      </c>
      <c r="S20" s="21"/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21"/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21"/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21"/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</row>
    <row r="21" spans="1:59" ht="13.5" customHeight="1" x14ac:dyDescent="0.2">
      <c r="A21" s="17">
        <f t="shared" si="1"/>
        <v>7</v>
      </c>
      <c r="C21" s="2" t="s">
        <v>98</v>
      </c>
      <c r="E21" s="14">
        <f>SUM(E15:E20)</f>
        <v>3112816.4694699193</v>
      </c>
      <c r="F21" s="8"/>
      <c r="G21" s="14">
        <f>SUM(G15:G20)</f>
        <v>3112816.4694699193</v>
      </c>
      <c r="I21" s="14">
        <f>SUM(I15:I20)</f>
        <v>0</v>
      </c>
      <c r="M21" s="14">
        <f>SUM(M15:M20)</f>
        <v>3112816.4694699193</v>
      </c>
      <c r="Q21" s="14">
        <f t="shared" ref="Q21:BG21" si="2">SUM(Q15:Q20)</f>
        <v>1128860.8061002067</v>
      </c>
      <c r="R21" s="14">
        <f t="shared" si="2"/>
        <v>718270.38892938895</v>
      </c>
      <c r="S21" s="21"/>
      <c r="T21" s="14">
        <f t="shared" si="2"/>
        <v>3460.9100611309277</v>
      </c>
      <c r="U21" s="14">
        <f t="shared" si="2"/>
        <v>35254.89810886114</v>
      </c>
      <c r="V21" s="14">
        <f t="shared" si="2"/>
        <v>4021.7460356503248</v>
      </c>
      <c r="W21" s="14">
        <f t="shared" si="2"/>
        <v>0</v>
      </c>
      <c r="X21" s="14">
        <f t="shared" si="2"/>
        <v>1398.3069104595575</v>
      </c>
      <c r="Y21" s="14">
        <f t="shared" si="2"/>
        <v>264.41011401434821</v>
      </c>
      <c r="Z21" s="14">
        <f t="shared" si="2"/>
        <v>4103.0325584175134</v>
      </c>
      <c r="AA21" s="14">
        <f t="shared" si="2"/>
        <v>32033.870287712522</v>
      </c>
      <c r="AB21" s="14">
        <f t="shared" si="2"/>
        <v>0</v>
      </c>
      <c r="AC21" s="21"/>
      <c r="AD21" s="14">
        <f t="shared" si="2"/>
        <v>213783.37099176692</v>
      </c>
      <c r="AE21" s="14">
        <f t="shared" si="2"/>
        <v>40966.036757742782</v>
      </c>
      <c r="AF21" s="14">
        <f t="shared" si="2"/>
        <v>7606.6499569210882</v>
      </c>
      <c r="AG21" s="14">
        <f t="shared" si="2"/>
        <v>1236.0466945082953</v>
      </c>
      <c r="AH21" s="14">
        <f t="shared" si="2"/>
        <v>0</v>
      </c>
      <c r="AI21" s="21"/>
      <c r="AJ21" s="14">
        <f t="shared" si="2"/>
        <v>703162.06669541809</v>
      </c>
      <c r="AK21" s="14">
        <f t="shared" si="2"/>
        <v>167649.27210169478</v>
      </c>
      <c r="AL21" s="14">
        <f t="shared" si="2"/>
        <v>21757.481875087768</v>
      </c>
      <c r="AM21" s="14">
        <f t="shared" si="2"/>
        <v>2.202126455616793</v>
      </c>
      <c r="AN21" s="14">
        <f t="shared" si="2"/>
        <v>141.99494396754858</v>
      </c>
      <c r="AO21" s="14">
        <f t="shared" si="2"/>
        <v>895.6626849694627</v>
      </c>
      <c r="AP21" s="14">
        <f t="shared" si="2"/>
        <v>20098.892301262134</v>
      </c>
      <c r="AQ21" s="14">
        <f t="shared" si="2"/>
        <v>1154.2566793146407</v>
      </c>
      <c r="AR21" s="14">
        <f t="shared" si="2"/>
        <v>4507.3834893471703</v>
      </c>
      <c r="AS21" s="14">
        <f t="shared" si="2"/>
        <v>212.0598171067443</v>
      </c>
      <c r="AT21" s="14">
        <f t="shared" si="2"/>
        <v>5.3149702515522117</v>
      </c>
      <c r="AU21" s="14">
        <f t="shared" si="2"/>
        <v>1677.9343712319139</v>
      </c>
      <c r="AV21" s="14">
        <f t="shared" si="2"/>
        <v>5.9134676755911793</v>
      </c>
      <c r="AW21" s="14">
        <f t="shared" si="2"/>
        <v>285.56043935573962</v>
      </c>
      <c r="AX21" s="21"/>
      <c r="AY21" s="14">
        <f t="shared" si="2"/>
        <v>0</v>
      </c>
      <c r="AZ21" s="14">
        <f t="shared" si="2"/>
        <v>0</v>
      </c>
      <c r="BA21" s="14">
        <f t="shared" si="2"/>
        <v>0</v>
      </c>
      <c r="BB21" s="14">
        <f t="shared" si="2"/>
        <v>0</v>
      </c>
      <c r="BC21" s="14">
        <f t="shared" si="2"/>
        <v>0</v>
      </c>
      <c r="BD21" s="14">
        <f t="shared" si="2"/>
        <v>0</v>
      </c>
      <c r="BE21" s="14">
        <f t="shared" si="2"/>
        <v>0</v>
      </c>
      <c r="BF21" s="14">
        <f t="shared" si="2"/>
        <v>0</v>
      </c>
      <c r="BG21" s="14">
        <f t="shared" si="2"/>
        <v>0</v>
      </c>
    </row>
    <row r="22" spans="1:59" ht="13.5" customHeight="1" x14ac:dyDescent="0.2">
      <c r="E22" s="5"/>
      <c r="F22" s="5"/>
      <c r="G22" s="5"/>
      <c r="I22" s="5"/>
      <c r="M22" s="5"/>
      <c r="Q22" s="5"/>
      <c r="R22" s="5"/>
      <c r="S22" s="21"/>
      <c r="T22" s="5"/>
      <c r="U22" s="5"/>
      <c r="V22" s="5"/>
      <c r="W22" s="5"/>
      <c r="X22" s="5"/>
      <c r="Y22" s="5"/>
      <c r="Z22" s="5"/>
      <c r="AA22" s="5"/>
      <c r="AB22" s="5"/>
      <c r="AC22" s="21"/>
      <c r="AD22" s="5"/>
      <c r="AE22" s="5"/>
      <c r="AF22" s="5"/>
      <c r="AG22" s="5"/>
      <c r="AH22" s="5"/>
      <c r="AI22" s="21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21"/>
      <c r="AY22" s="5"/>
      <c r="AZ22" s="5"/>
      <c r="BA22" s="5"/>
      <c r="BB22" s="5"/>
      <c r="BC22" s="5"/>
      <c r="BD22" s="5"/>
      <c r="BE22" s="5"/>
      <c r="BF22" s="5"/>
      <c r="BG22" s="5"/>
    </row>
    <row r="23" spans="1:59" ht="13.5" customHeight="1" x14ac:dyDescent="0.2">
      <c r="C23" s="12" t="s">
        <v>15</v>
      </c>
      <c r="E23" s="5"/>
      <c r="F23" s="5"/>
      <c r="G23" s="5"/>
      <c r="I23" s="5"/>
      <c r="M23" s="5"/>
      <c r="Q23" s="5"/>
      <c r="R23" s="5"/>
      <c r="S23" s="21"/>
      <c r="T23" s="5"/>
      <c r="U23" s="5"/>
      <c r="V23" s="5"/>
      <c r="W23" s="5"/>
      <c r="X23" s="5"/>
      <c r="Y23" s="5"/>
      <c r="Z23" s="5"/>
      <c r="AA23" s="5"/>
      <c r="AB23" s="5"/>
      <c r="AC23" s="21"/>
      <c r="AD23" s="5"/>
      <c r="AE23" s="5"/>
      <c r="AF23" s="5"/>
      <c r="AG23" s="5"/>
      <c r="AH23" s="5"/>
      <c r="AI23" s="21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21"/>
      <c r="AY23" s="5"/>
      <c r="AZ23" s="5"/>
      <c r="BA23" s="5"/>
      <c r="BB23" s="5"/>
      <c r="BC23" s="5"/>
      <c r="BD23" s="5"/>
      <c r="BE23" s="5"/>
      <c r="BF23" s="5"/>
      <c r="BG23" s="5"/>
    </row>
    <row r="24" spans="1:59" ht="13.5" customHeight="1" x14ac:dyDescent="0.2">
      <c r="A24" s="17">
        <f>A21+1</f>
        <v>8</v>
      </c>
      <c r="C24" s="2" t="s">
        <v>16</v>
      </c>
      <c r="E24" s="5">
        <v>9952.0457581929568</v>
      </c>
      <c r="F24" s="5"/>
      <c r="G24" s="5">
        <v>9952.0457581929568</v>
      </c>
      <c r="I24" s="5">
        <v>0</v>
      </c>
      <c r="M24" s="5">
        <f>G24-I24</f>
        <v>9952.0457581929568</v>
      </c>
      <c r="O24" s="17" t="s">
        <v>148</v>
      </c>
      <c r="Q24" s="5">
        <v>2977.9222160382965</v>
      </c>
      <c r="R24" s="5">
        <v>2588.1726189211199</v>
      </c>
      <c r="S24" s="21"/>
      <c r="T24" s="5">
        <v>6.9394837225483652</v>
      </c>
      <c r="U24" s="5">
        <v>189.1084870826034</v>
      </c>
      <c r="V24" s="5">
        <v>6.974535522378364</v>
      </c>
      <c r="W24" s="5">
        <v>0</v>
      </c>
      <c r="X24" s="5">
        <v>0</v>
      </c>
      <c r="Y24" s="5">
        <v>0</v>
      </c>
      <c r="Z24" s="5">
        <v>0</v>
      </c>
      <c r="AA24" s="5">
        <v>56.101647034923054</v>
      </c>
      <c r="AB24" s="5">
        <v>0</v>
      </c>
      <c r="AC24" s="21"/>
      <c r="AD24" s="5">
        <v>533.94735910735074</v>
      </c>
      <c r="AE24" s="5">
        <v>150.94232692141864</v>
      </c>
      <c r="AF24" s="5">
        <v>44.342809748418247</v>
      </c>
      <c r="AG24" s="5">
        <v>0</v>
      </c>
      <c r="AH24" s="5">
        <v>0</v>
      </c>
      <c r="AI24" s="21"/>
      <c r="AJ24" s="5">
        <v>1689.6018751336917</v>
      </c>
      <c r="AK24" s="5">
        <v>602.46330134872017</v>
      </c>
      <c r="AL24" s="5">
        <v>188.63496320453143</v>
      </c>
      <c r="AM24" s="5">
        <v>0</v>
      </c>
      <c r="AN24" s="5">
        <v>1.8256270336648051</v>
      </c>
      <c r="AO24" s="5">
        <v>0</v>
      </c>
      <c r="AP24" s="5">
        <v>313.25638829630606</v>
      </c>
      <c r="AQ24" s="5">
        <v>0</v>
      </c>
      <c r="AR24" s="5">
        <v>18.950157388636224</v>
      </c>
      <c r="AS24" s="5">
        <v>65.939365100870702</v>
      </c>
      <c r="AT24" s="5">
        <v>0</v>
      </c>
      <c r="AU24" s="5">
        <v>411.34101056258652</v>
      </c>
      <c r="AV24" s="5">
        <v>0</v>
      </c>
      <c r="AW24" s="5">
        <v>105.5815860248953</v>
      </c>
      <c r="AX24" s="21"/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</row>
    <row r="25" spans="1:59" ht="13.5" customHeight="1" x14ac:dyDescent="0.2">
      <c r="A25" s="17">
        <f>A24+1</f>
        <v>9</v>
      </c>
      <c r="C25" s="2" t="s">
        <v>17</v>
      </c>
      <c r="E25" s="5">
        <v>3293.8470156641856</v>
      </c>
      <c r="F25" s="5"/>
      <c r="G25" s="5">
        <v>3293.8470156641856</v>
      </c>
      <c r="I25" s="5">
        <v>0</v>
      </c>
      <c r="K25" s="7"/>
      <c r="M25" s="5">
        <f>G25-I25</f>
        <v>3293.8470156641856</v>
      </c>
      <c r="O25" s="17" t="s">
        <v>151</v>
      </c>
      <c r="Q25" s="5">
        <v>987.43887371504866</v>
      </c>
      <c r="R25" s="5">
        <v>798.94273304949138</v>
      </c>
      <c r="S25" s="21"/>
      <c r="T25" s="5">
        <v>3.1603928169519389</v>
      </c>
      <c r="U25" s="5">
        <v>67.448335816341938</v>
      </c>
      <c r="V25" s="5">
        <v>8.686906403422709</v>
      </c>
      <c r="W25" s="5">
        <v>0</v>
      </c>
      <c r="X25" s="5">
        <v>0</v>
      </c>
      <c r="Y25" s="5">
        <v>1.6489551716562807</v>
      </c>
      <c r="Z25" s="5">
        <v>7.441765319050913</v>
      </c>
      <c r="AA25" s="5">
        <v>28.630975988867505</v>
      </c>
      <c r="AB25" s="5">
        <v>0</v>
      </c>
      <c r="AC25" s="21"/>
      <c r="AD25" s="5">
        <v>196.3156457112471</v>
      </c>
      <c r="AE25" s="5">
        <v>48.768273014375893</v>
      </c>
      <c r="AF25" s="5">
        <v>21.534477409438828</v>
      </c>
      <c r="AG25" s="5">
        <v>0</v>
      </c>
      <c r="AH25" s="5">
        <v>0</v>
      </c>
      <c r="AI25" s="21"/>
      <c r="AJ25" s="5">
        <v>621.30528699397155</v>
      </c>
      <c r="AK25" s="5">
        <v>186.99902705645965</v>
      </c>
      <c r="AL25" s="5">
        <v>38.440929157571126</v>
      </c>
      <c r="AM25" s="5">
        <v>8.2803448159702642E-2</v>
      </c>
      <c r="AN25" s="5">
        <v>0.15250987430359098</v>
      </c>
      <c r="AO25" s="5">
        <v>0</v>
      </c>
      <c r="AP25" s="5">
        <v>52.816558790277753</v>
      </c>
      <c r="AQ25" s="5">
        <v>5.4875769765207032</v>
      </c>
      <c r="AR25" s="5">
        <v>5.3501973048715703</v>
      </c>
      <c r="AS25" s="5">
        <v>22.457266566423407</v>
      </c>
      <c r="AT25" s="5">
        <v>0</v>
      </c>
      <c r="AU25" s="5">
        <v>142.24077563371861</v>
      </c>
      <c r="AV25" s="5">
        <v>0</v>
      </c>
      <c r="AW25" s="5">
        <v>48.496749446014789</v>
      </c>
      <c r="AX25" s="21"/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</row>
    <row r="26" spans="1:59" ht="13.5" customHeight="1" x14ac:dyDescent="0.2">
      <c r="A26" s="17">
        <f t="shared" ref="A26:A28" si="3">A25+1</f>
        <v>10</v>
      </c>
      <c r="C26" s="2" t="s">
        <v>18</v>
      </c>
      <c r="E26" s="5">
        <v>0</v>
      </c>
      <c r="F26" s="5"/>
      <c r="G26" s="5">
        <v>0</v>
      </c>
      <c r="I26" s="5">
        <v>0</v>
      </c>
      <c r="M26" s="5">
        <f>G26-I26</f>
        <v>0</v>
      </c>
      <c r="O26" s="17" t="s">
        <v>152</v>
      </c>
      <c r="Q26" s="5">
        <v>0</v>
      </c>
      <c r="R26" s="5">
        <v>0</v>
      </c>
      <c r="S26" s="21"/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21"/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21"/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21"/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</row>
    <row r="27" spans="1:59" ht="13.5" customHeight="1" x14ac:dyDescent="0.2">
      <c r="A27" s="17">
        <f t="shared" si="3"/>
        <v>11</v>
      </c>
      <c r="C27" s="2" t="s">
        <v>19</v>
      </c>
      <c r="E27" s="5">
        <v>21450.839493121359</v>
      </c>
      <c r="F27" s="5"/>
      <c r="G27" s="5">
        <v>21450.839493121359</v>
      </c>
      <c r="I27" s="5">
        <v>0</v>
      </c>
      <c r="M27" s="5">
        <f>G27-I27</f>
        <v>21450.839493121359</v>
      </c>
      <c r="O27" s="17" t="s">
        <v>153</v>
      </c>
      <c r="Q27" s="5">
        <v>5055.9601738677484</v>
      </c>
      <c r="R27" s="5">
        <v>4848.3713170974052</v>
      </c>
      <c r="S27" s="21"/>
      <c r="T27" s="5">
        <v>27.730442747186448</v>
      </c>
      <c r="U27" s="5">
        <v>1080.0156162493308</v>
      </c>
      <c r="V27" s="5">
        <v>386.06760789218816</v>
      </c>
      <c r="W27" s="5">
        <v>0</v>
      </c>
      <c r="X27" s="5">
        <v>53.224788936848078</v>
      </c>
      <c r="Y27" s="5">
        <v>15.88626638292534</v>
      </c>
      <c r="Z27" s="5">
        <v>326.80449741295587</v>
      </c>
      <c r="AA27" s="5">
        <v>190.9265328682618</v>
      </c>
      <c r="AB27" s="5">
        <v>0</v>
      </c>
      <c r="AC27" s="21"/>
      <c r="AD27" s="5">
        <v>999.86827345921847</v>
      </c>
      <c r="AE27" s="5">
        <v>327.65311665147175</v>
      </c>
      <c r="AF27" s="5">
        <v>159.93319476351419</v>
      </c>
      <c r="AG27" s="5">
        <v>5.7653984806806484</v>
      </c>
      <c r="AH27" s="5">
        <v>0</v>
      </c>
      <c r="AI27" s="21"/>
      <c r="AJ27" s="5">
        <v>3290.8878994305719</v>
      </c>
      <c r="AK27" s="5">
        <v>1333.8689983761526</v>
      </c>
      <c r="AL27" s="5">
        <v>600.18241290124672</v>
      </c>
      <c r="AM27" s="5">
        <v>0</v>
      </c>
      <c r="AN27" s="5">
        <v>4.4542736586457785</v>
      </c>
      <c r="AO27" s="5">
        <v>55.692123060009031</v>
      </c>
      <c r="AP27" s="5">
        <v>721.57764899087226</v>
      </c>
      <c r="AQ27" s="5">
        <v>76.833829522251989</v>
      </c>
      <c r="AR27" s="5">
        <v>91.062831133784812</v>
      </c>
      <c r="AS27" s="5">
        <v>132.33690910096109</v>
      </c>
      <c r="AT27" s="5">
        <v>0</v>
      </c>
      <c r="AU27" s="5">
        <v>1380.9711630876502</v>
      </c>
      <c r="AV27" s="5">
        <v>0</v>
      </c>
      <c r="AW27" s="5">
        <v>284.76417704947062</v>
      </c>
      <c r="AX27" s="21"/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</row>
    <row r="28" spans="1:59" ht="13.5" customHeight="1" x14ac:dyDescent="0.2">
      <c r="A28" s="17">
        <f t="shared" si="3"/>
        <v>12</v>
      </c>
      <c r="C28" s="2" t="s">
        <v>20</v>
      </c>
      <c r="E28" s="14">
        <f>SUM(E24:E27)</f>
        <v>34696.732266978499</v>
      </c>
      <c r="F28" s="9"/>
      <c r="G28" s="14">
        <f>SUM(G24:G27)</f>
        <v>34696.732266978499</v>
      </c>
      <c r="I28" s="14">
        <f>SUM(I24:I27)</f>
        <v>0</v>
      </c>
      <c r="K28" s="6"/>
      <c r="M28" s="14">
        <f>SUM(M24:M27)</f>
        <v>34696.732266978499</v>
      </c>
      <c r="Q28" s="14">
        <f t="shared" ref="Q28:BG28" si="4">SUM(Q24:Q27)</f>
        <v>9021.3212636210937</v>
      </c>
      <c r="R28" s="14">
        <f t="shared" si="4"/>
        <v>8235.4866690680174</v>
      </c>
      <c r="S28" s="21"/>
      <c r="T28" s="14">
        <f t="shared" si="4"/>
        <v>37.830319286686752</v>
      </c>
      <c r="U28" s="14">
        <f t="shared" si="4"/>
        <v>1336.5724391482763</v>
      </c>
      <c r="V28" s="14">
        <f t="shared" si="4"/>
        <v>401.72904981798922</v>
      </c>
      <c r="W28" s="14">
        <f t="shared" si="4"/>
        <v>0</v>
      </c>
      <c r="X28" s="14">
        <f t="shared" si="4"/>
        <v>53.224788936848078</v>
      </c>
      <c r="Y28" s="14">
        <f t="shared" si="4"/>
        <v>17.535221554581621</v>
      </c>
      <c r="Z28" s="14">
        <f t="shared" si="4"/>
        <v>334.24626273200676</v>
      </c>
      <c r="AA28" s="14">
        <f t="shared" si="4"/>
        <v>275.65915589205235</v>
      </c>
      <c r="AB28" s="14">
        <f t="shared" si="4"/>
        <v>0</v>
      </c>
      <c r="AC28" s="21"/>
      <c r="AD28" s="14">
        <f t="shared" si="4"/>
        <v>1730.1312782778164</v>
      </c>
      <c r="AE28" s="14">
        <f t="shared" si="4"/>
        <v>527.36371658726625</v>
      </c>
      <c r="AF28" s="14">
        <f t="shared" si="4"/>
        <v>225.81048192137126</v>
      </c>
      <c r="AG28" s="14">
        <f t="shared" si="4"/>
        <v>5.7653984806806484</v>
      </c>
      <c r="AH28" s="14">
        <f t="shared" si="4"/>
        <v>0</v>
      </c>
      <c r="AI28" s="21"/>
      <c r="AJ28" s="14">
        <f t="shared" si="4"/>
        <v>5601.7950615582358</v>
      </c>
      <c r="AK28" s="14">
        <f t="shared" si="4"/>
        <v>2123.3313267813323</v>
      </c>
      <c r="AL28" s="14">
        <f t="shared" si="4"/>
        <v>827.25830526334926</v>
      </c>
      <c r="AM28" s="14">
        <f t="shared" si="4"/>
        <v>8.2803448159702642E-2</v>
      </c>
      <c r="AN28" s="14">
        <f t="shared" si="4"/>
        <v>6.4324105666141751</v>
      </c>
      <c r="AO28" s="14">
        <f t="shared" si="4"/>
        <v>55.692123060009031</v>
      </c>
      <c r="AP28" s="14">
        <f t="shared" si="4"/>
        <v>1087.6505960774562</v>
      </c>
      <c r="AQ28" s="14">
        <f t="shared" si="4"/>
        <v>82.321406498772689</v>
      </c>
      <c r="AR28" s="14">
        <f t="shared" si="4"/>
        <v>115.36318582729261</v>
      </c>
      <c r="AS28" s="14">
        <f t="shared" si="4"/>
        <v>220.73354076825521</v>
      </c>
      <c r="AT28" s="14">
        <f t="shared" si="4"/>
        <v>0</v>
      </c>
      <c r="AU28" s="14">
        <f t="shared" si="4"/>
        <v>1934.5529492839553</v>
      </c>
      <c r="AV28" s="14">
        <f t="shared" si="4"/>
        <v>0</v>
      </c>
      <c r="AW28" s="14">
        <f t="shared" si="4"/>
        <v>438.84251252038069</v>
      </c>
      <c r="AX28" s="21"/>
      <c r="AY28" s="14">
        <f t="shared" si="4"/>
        <v>0</v>
      </c>
      <c r="AZ28" s="14">
        <f t="shared" si="4"/>
        <v>0</v>
      </c>
      <c r="BA28" s="14">
        <f t="shared" si="4"/>
        <v>0</v>
      </c>
      <c r="BB28" s="14">
        <f t="shared" si="4"/>
        <v>0</v>
      </c>
      <c r="BC28" s="14">
        <f t="shared" si="4"/>
        <v>0</v>
      </c>
      <c r="BD28" s="14">
        <f t="shared" si="4"/>
        <v>0</v>
      </c>
      <c r="BE28" s="14">
        <f t="shared" si="4"/>
        <v>0</v>
      </c>
      <c r="BF28" s="14">
        <f t="shared" si="4"/>
        <v>0</v>
      </c>
      <c r="BG28" s="14">
        <f t="shared" si="4"/>
        <v>0</v>
      </c>
    </row>
    <row r="29" spans="1:59" ht="13.5" customHeight="1" x14ac:dyDescent="0.2">
      <c r="E29" s="6"/>
      <c r="G29" s="6"/>
      <c r="I29" s="6"/>
      <c r="Q29" s="5"/>
      <c r="R29" s="5"/>
      <c r="S29" s="21"/>
      <c r="T29" s="5"/>
      <c r="U29" s="5"/>
      <c r="V29" s="5"/>
      <c r="W29" s="5"/>
      <c r="X29" s="5"/>
      <c r="Y29" s="5"/>
      <c r="Z29" s="5"/>
      <c r="AA29" s="5"/>
      <c r="AB29" s="5"/>
      <c r="AC29" s="21"/>
      <c r="AD29" s="5"/>
      <c r="AE29" s="5"/>
      <c r="AF29" s="5"/>
      <c r="AG29" s="5"/>
      <c r="AH29" s="5"/>
      <c r="AI29" s="21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21"/>
      <c r="AY29" s="5"/>
      <c r="AZ29" s="5"/>
      <c r="BA29" s="5"/>
      <c r="BB29" s="10"/>
      <c r="BC29" s="10"/>
      <c r="BD29" s="10"/>
      <c r="BE29" s="10"/>
      <c r="BF29" s="10"/>
      <c r="BG29" s="10"/>
    </row>
    <row r="30" spans="1:59" ht="13.5" customHeight="1" x14ac:dyDescent="0.2">
      <c r="C30" s="12" t="s">
        <v>21</v>
      </c>
      <c r="Q30" s="5"/>
      <c r="R30" s="5"/>
      <c r="S30" s="21"/>
      <c r="T30" s="5"/>
      <c r="U30" s="5"/>
      <c r="V30" s="5"/>
      <c r="W30" s="5"/>
      <c r="X30" s="5"/>
      <c r="Y30" s="5"/>
      <c r="Z30" s="5"/>
      <c r="AA30" s="5"/>
      <c r="AB30" s="5"/>
      <c r="AC30" s="21"/>
      <c r="AD30" s="5"/>
      <c r="AE30" s="5"/>
      <c r="AF30" s="5"/>
      <c r="AG30" s="5"/>
      <c r="AH30" s="5"/>
      <c r="AI30" s="21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21"/>
      <c r="AY30" s="5"/>
      <c r="AZ30" s="5"/>
      <c r="BA30" s="5"/>
      <c r="BB30" s="10"/>
      <c r="BC30" s="10"/>
      <c r="BD30" s="10"/>
      <c r="BE30" s="10"/>
      <c r="BF30" s="10"/>
      <c r="BG30" s="10"/>
    </row>
    <row r="31" spans="1:59" ht="13.5" customHeight="1" x14ac:dyDescent="0.2">
      <c r="A31" s="17">
        <f>A28+1</f>
        <v>13</v>
      </c>
      <c r="C31" s="2" t="s">
        <v>22</v>
      </c>
      <c r="E31" s="5">
        <v>0</v>
      </c>
      <c r="F31" s="5"/>
      <c r="G31" s="5">
        <v>0</v>
      </c>
      <c r="I31" s="5">
        <v>0</v>
      </c>
      <c r="M31" s="5">
        <f t="shared" ref="M31:M37" si="5">G31-I31</f>
        <v>0</v>
      </c>
      <c r="O31" s="17" t="s">
        <v>144</v>
      </c>
      <c r="Q31" s="5">
        <v>0</v>
      </c>
      <c r="R31" s="5">
        <v>0</v>
      </c>
      <c r="S31" s="21"/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21"/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21"/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21"/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</row>
    <row r="32" spans="1:59" ht="13.5" customHeight="1" x14ac:dyDescent="0.2">
      <c r="A32" s="17">
        <f>A31+1</f>
        <v>14</v>
      </c>
      <c r="C32" s="2" t="s">
        <v>23</v>
      </c>
      <c r="E32" s="5">
        <v>0</v>
      </c>
      <c r="F32" s="5"/>
      <c r="G32" s="5">
        <v>0</v>
      </c>
      <c r="I32" s="5">
        <v>0</v>
      </c>
      <c r="M32" s="5">
        <f t="shared" si="5"/>
        <v>0</v>
      </c>
      <c r="O32" s="17" t="s">
        <v>155</v>
      </c>
      <c r="Q32" s="5">
        <v>0</v>
      </c>
      <c r="R32" s="5">
        <v>0</v>
      </c>
      <c r="S32" s="21"/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21"/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21"/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21"/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</row>
    <row r="33" spans="1:60" ht="13.5" customHeight="1" x14ac:dyDescent="0.2">
      <c r="A33" s="17">
        <f t="shared" ref="A33:A38" si="6">A32+1</f>
        <v>15</v>
      </c>
      <c r="C33" s="2" t="s">
        <v>24</v>
      </c>
      <c r="E33" s="5">
        <v>0</v>
      </c>
      <c r="F33" s="5"/>
      <c r="G33" s="5">
        <v>0</v>
      </c>
      <c r="I33" s="5">
        <v>0</v>
      </c>
      <c r="M33" s="5">
        <f t="shared" si="5"/>
        <v>0</v>
      </c>
      <c r="O33" s="17" t="s">
        <v>156</v>
      </c>
      <c r="Q33" s="5">
        <v>0</v>
      </c>
      <c r="R33" s="5">
        <v>0</v>
      </c>
      <c r="S33" s="21"/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21"/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21"/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21"/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</row>
    <row r="34" spans="1:60" ht="13.5" customHeight="1" x14ac:dyDescent="0.2">
      <c r="A34" s="17">
        <f t="shared" si="6"/>
        <v>16</v>
      </c>
      <c r="C34" s="2" t="s">
        <v>25</v>
      </c>
      <c r="E34" s="5">
        <v>0</v>
      </c>
      <c r="F34" s="5"/>
      <c r="G34" s="5">
        <v>0</v>
      </c>
      <c r="I34" s="5">
        <v>0</v>
      </c>
      <c r="M34" s="5">
        <f t="shared" si="5"/>
        <v>0</v>
      </c>
      <c r="O34" s="17" t="s">
        <v>157</v>
      </c>
      <c r="Q34" s="5">
        <v>0</v>
      </c>
      <c r="R34" s="5">
        <v>0</v>
      </c>
      <c r="S34" s="21"/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21"/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21"/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21"/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</row>
    <row r="35" spans="1:60" ht="13.5" customHeight="1" x14ac:dyDescent="0.2">
      <c r="A35" s="17">
        <f t="shared" si="6"/>
        <v>17</v>
      </c>
      <c r="C35" s="2" t="s">
        <v>26</v>
      </c>
      <c r="E35" s="5">
        <v>0</v>
      </c>
      <c r="F35" s="5"/>
      <c r="G35" s="5">
        <v>0</v>
      </c>
      <c r="I35" s="5">
        <v>0</v>
      </c>
      <c r="M35" s="5">
        <f t="shared" si="5"/>
        <v>0</v>
      </c>
      <c r="O35" s="17" t="s">
        <v>158</v>
      </c>
      <c r="Q35" s="5">
        <v>0</v>
      </c>
      <c r="R35" s="5">
        <v>0</v>
      </c>
      <c r="S35" s="21"/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21"/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21"/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21"/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</row>
    <row r="36" spans="1:60" ht="13.5" customHeight="1" x14ac:dyDescent="0.2">
      <c r="A36" s="17">
        <f t="shared" si="6"/>
        <v>18</v>
      </c>
      <c r="C36" s="2" t="s">
        <v>27</v>
      </c>
      <c r="E36" s="5">
        <v>1285.4070408906441</v>
      </c>
      <c r="F36" s="5"/>
      <c r="G36" s="5">
        <v>1285.4070408906441</v>
      </c>
      <c r="I36" s="5">
        <v>0</v>
      </c>
      <c r="M36" s="5">
        <f t="shared" si="5"/>
        <v>1285.4070408906441</v>
      </c>
      <c r="O36" s="17" t="s">
        <v>159</v>
      </c>
      <c r="Q36" s="5">
        <v>246.16994857626977</v>
      </c>
      <c r="R36" s="5">
        <v>219.68024325885989</v>
      </c>
      <c r="S36" s="21"/>
      <c r="T36" s="5">
        <v>0.77484430414843264</v>
      </c>
      <c r="U36" s="5">
        <v>25.206819738393069</v>
      </c>
      <c r="V36" s="5">
        <v>5.2974531525813759</v>
      </c>
      <c r="W36" s="5">
        <v>0</v>
      </c>
      <c r="X36" s="5">
        <v>8.7833030478296936E-2</v>
      </c>
      <c r="Y36" s="5">
        <v>0</v>
      </c>
      <c r="Z36" s="5">
        <v>0</v>
      </c>
      <c r="AA36" s="5">
        <v>5.8446100577983264</v>
      </c>
      <c r="AB36" s="5">
        <v>0</v>
      </c>
      <c r="AC36" s="21"/>
      <c r="AD36" s="5">
        <v>45.316059728178885</v>
      </c>
      <c r="AE36" s="5">
        <v>13.37812706636957</v>
      </c>
      <c r="AF36" s="5">
        <v>3.0332730976338036</v>
      </c>
      <c r="AG36" s="5">
        <v>0</v>
      </c>
      <c r="AH36" s="5">
        <v>0</v>
      </c>
      <c r="AI36" s="21"/>
      <c r="AJ36" s="5">
        <v>144.9977610881628</v>
      </c>
      <c r="AK36" s="5">
        <v>53.725903102876046</v>
      </c>
      <c r="AL36" s="5">
        <v>19.124670198019324</v>
      </c>
      <c r="AM36" s="5">
        <v>0</v>
      </c>
      <c r="AN36" s="5">
        <v>0.1680051155660709</v>
      </c>
      <c r="AO36" s="5">
        <v>0</v>
      </c>
      <c r="AP36" s="5">
        <v>28.288758531518827</v>
      </c>
      <c r="AQ36" s="5">
        <v>0</v>
      </c>
      <c r="AR36" s="5">
        <v>2.3094055937940192</v>
      </c>
      <c r="AS36" s="5">
        <v>31.713051242895048</v>
      </c>
      <c r="AT36" s="5">
        <v>0</v>
      </c>
      <c r="AU36" s="5">
        <v>400.56323771079087</v>
      </c>
      <c r="AV36" s="5">
        <v>0</v>
      </c>
      <c r="AW36" s="5">
        <v>39.727036296309656</v>
      </c>
      <c r="AX36" s="21"/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</row>
    <row r="37" spans="1:60" ht="13.5" customHeight="1" x14ac:dyDescent="0.2">
      <c r="A37" s="17">
        <f t="shared" si="6"/>
        <v>19</v>
      </c>
      <c r="C37" s="2" t="s">
        <v>28</v>
      </c>
      <c r="E37" s="5">
        <v>45233.68549255206</v>
      </c>
      <c r="F37" s="5"/>
      <c r="G37" s="5">
        <v>45233.68549255206</v>
      </c>
      <c r="I37" s="5">
        <v>26965.613624531987</v>
      </c>
      <c r="K37" s="7" t="s">
        <v>154</v>
      </c>
      <c r="M37" s="5">
        <f t="shared" si="5"/>
        <v>18268.071868020073</v>
      </c>
      <c r="O37" s="17" t="s">
        <v>160</v>
      </c>
      <c r="Q37" s="5">
        <v>2637.7698516120222</v>
      </c>
      <c r="R37" s="5">
        <v>2529.4676480563858</v>
      </c>
      <c r="S37" s="21" t="s">
        <v>172</v>
      </c>
      <c r="T37" s="5">
        <v>14.467385686391882</v>
      </c>
      <c r="U37" s="5">
        <v>563.46025954420077</v>
      </c>
      <c r="V37" s="5">
        <v>201.41723070633964</v>
      </c>
      <c r="W37" s="5">
        <v>0</v>
      </c>
      <c r="X37" s="5">
        <v>27.768166438825148</v>
      </c>
      <c r="Y37" s="5">
        <v>8.28810217614941</v>
      </c>
      <c r="Z37" s="5">
        <v>170.49878183428564</v>
      </c>
      <c r="AA37" s="5">
        <v>99.609220593889546</v>
      </c>
      <c r="AB37" s="5">
        <v>0</v>
      </c>
      <c r="AC37" s="21"/>
      <c r="AD37" s="5">
        <v>521.64619510768318</v>
      </c>
      <c r="AE37" s="5">
        <v>170.94151915140787</v>
      </c>
      <c r="AF37" s="5">
        <v>84.862603701989173</v>
      </c>
      <c r="AG37" s="5">
        <v>3.0078944002510593</v>
      </c>
      <c r="AH37" s="5">
        <v>0</v>
      </c>
      <c r="AI37" s="21"/>
      <c r="AJ37" s="5">
        <v>1716.9053132616391</v>
      </c>
      <c r="AK37" s="5">
        <v>695.89935618993957</v>
      </c>
      <c r="AL37" s="5">
        <v>313.12411881749091</v>
      </c>
      <c r="AM37" s="5">
        <v>0.12553715174060676</v>
      </c>
      <c r="AN37" s="5">
        <v>2.3238610201743946</v>
      </c>
      <c r="AO37" s="5">
        <v>29.055411460565253</v>
      </c>
      <c r="AP37" s="5">
        <v>376.45782455781506</v>
      </c>
      <c r="AQ37" s="5">
        <v>40.085355131002537</v>
      </c>
      <c r="AR37" s="5">
        <v>47.508837551499525</v>
      </c>
      <c r="AS37" s="5">
        <v>228.12859010098387</v>
      </c>
      <c r="AT37" s="5">
        <v>21.746880319649371</v>
      </c>
      <c r="AU37" s="5">
        <v>2875.9154803017664</v>
      </c>
      <c r="AV37" s="5">
        <v>24.195709049855854</v>
      </c>
      <c r="AW37" s="5">
        <v>144.37867091195176</v>
      </c>
      <c r="AX37" s="21"/>
      <c r="AY37" s="5">
        <v>0</v>
      </c>
      <c r="AZ37" s="5">
        <v>0</v>
      </c>
      <c r="BA37" s="5">
        <v>0</v>
      </c>
      <c r="BB37" s="5">
        <v>7629.4715431181521</v>
      </c>
      <c r="BC37" s="5">
        <v>3069.6681650491919</v>
      </c>
      <c r="BD37" s="5">
        <v>20353.954397591489</v>
      </c>
      <c r="BE37" s="5">
        <v>123.07065076262866</v>
      </c>
      <c r="BF37" s="5">
        <v>450.01410478912021</v>
      </c>
      <c r="BG37" s="5">
        <v>58.979500997080464</v>
      </c>
      <c r="BH37" s="17" t="s">
        <v>172</v>
      </c>
    </row>
    <row r="38" spans="1:60" ht="13.5" customHeight="1" x14ac:dyDescent="0.2">
      <c r="A38" s="17">
        <f t="shared" si="6"/>
        <v>20</v>
      </c>
      <c r="C38" s="2" t="s">
        <v>29</v>
      </c>
      <c r="E38" s="15">
        <f>SUM(E31:E37)</f>
        <v>46519.092533442701</v>
      </c>
      <c r="G38" s="15">
        <f>SUM(G31:G37)</f>
        <v>46519.092533442701</v>
      </c>
      <c r="I38" s="15">
        <f>SUM(I31:I37)</f>
        <v>26965.613624531987</v>
      </c>
      <c r="M38" s="15">
        <f>SUM(M31:M37)</f>
        <v>19553.478908910718</v>
      </c>
      <c r="Q38" s="15">
        <f t="shared" ref="Q38:BG38" si="7">SUM(Q31:Q37)</f>
        <v>2883.9398001882919</v>
      </c>
      <c r="R38" s="15">
        <f t="shared" si="7"/>
        <v>2749.1478913152455</v>
      </c>
      <c r="S38" s="22" t="s">
        <v>172</v>
      </c>
      <c r="T38" s="15">
        <f t="shared" si="7"/>
        <v>15.242229990540315</v>
      </c>
      <c r="U38" s="15">
        <f t="shared" si="7"/>
        <v>588.66707928259382</v>
      </c>
      <c r="V38" s="15">
        <f t="shared" si="7"/>
        <v>206.71468385892101</v>
      </c>
      <c r="W38" s="15">
        <f t="shared" si="7"/>
        <v>0</v>
      </c>
      <c r="X38" s="15">
        <f t="shared" si="7"/>
        <v>27.855999469303445</v>
      </c>
      <c r="Y38" s="15">
        <f t="shared" si="7"/>
        <v>8.28810217614941</v>
      </c>
      <c r="Z38" s="15">
        <f t="shared" si="7"/>
        <v>170.49878183428564</v>
      </c>
      <c r="AA38" s="15">
        <f t="shared" si="7"/>
        <v>105.45383065168787</v>
      </c>
      <c r="AB38" s="15">
        <f t="shared" si="7"/>
        <v>0</v>
      </c>
      <c r="AC38" s="22"/>
      <c r="AD38" s="15">
        <f t="shared" si="7"/>
        <v>566.96225483586204</v>
      </c>
      <c r="AE38" s="15">
        <f t="shared" si="7"/>
        <v>184.31964621777743</v>
      </c>
      <c r="AF38" s="15">
        <f t="shared" si="7"/>
        <v>87.895876799622982</v>
      </c>
      <c r="AG38" s="15">
        <f t="shared" si="7"/>
        <v>3.0078944002510593</v>
      </c>
      <c r="AH38" s="15">
        <f t="shared" si="7"/>
        <v>0</v>
      </c>
      <c r="AI38" s="22"/>
      <c r="AJ38" s="15">
        <f t="shared" si="7"/>
        <v>1861.903074349802</v>
      </c>
      <c r="AK38" s="15">
        <f t="shared" si="7"/>
        <v>749.6252592928156</v>
      </c>
      <c r="AL38" s="15">
        <f t="shared" si="7"/>
        <v>332.24878901551023</v>
      </c>
      <c r="AM38" s="15">
        <f t="shared" si="7"/>
        <v>0.12553715174060676</v>
      </c>
      <c r="AN38" s="15">
        <f t="shared" si="7"/>
        <v>2.4918661357404654</v>
      </c>
      <c r="AO38" s="15">
        <f t="shared" si="7"/>
        <v>29.055411460565253</v>
      </c>
      <c r="AP38" s="15">
        <f t="shared" si="7"/>
        <v>404.74658308933391</v>
      </c>
      <c r="AQ38" s="15">
        <f t="shared" si="7"/>
        <v>40.085355131002537</v>
      </c>
      <c r="AR38" s="15">
        <f t="shared" si="7"/>
        <v>49.818243145293543</v>
      </c>
      <c r="AS38" s="15">
        <f t="shared" si="7"/>
        <v>259.8416413438789</v>
      </c>
      <c r="AT38" s="15">
        <f t="shared" si="7"/>
        <v>21.746880319649371</v>
      </c>
      <c r="AU38" s="15">
        <f t="shared" si="7"/>
        <v>3276.4787180125572</v>
      </c>
      <c r="AV38" s="15">
        <f t="shared" si="7"/>
        <v>24.195709049855854</v>
      </c>
      <c r="AW38" s="15">
        <f t="shared" si="7"/>
        <v>184.10570720826141</v>
      </c>
      <c r="AX38" s="22"/>
      <c r="AY38" s="15">
        <f t="shared" si="7"/>
        <v>0</v>
      </c>
      <c r="AZ38" s="15">
        <f t="shared" si="7"/>
        <v>0</v>
      </c>
      <c r="BA38" s="15">
        <f t="shared" si="7"/>
        <v>0</v>
      </c>
      <c r="BB38" s="15">
        <f t="shared" si="7"/>
        <v>7629.4715431181521</v>
      </c>
      <c r="BC38" s="15">
        <f t="shared" si="7"/>
        <v>3069.6681650491919</v>
      </c>
      <c r="BD38" s="15">
        <f t="shared" si="7"/>
        <v>20353.954397591489</v>
      </c>
      <c r="BE38" s="15">
        <f t="shared" si="7"/>
        <v>123.07065076262866</v>
      </c>
      <c r="BF38" s="15">
        <f t="shared" si="7"/>
        <v>450.01410478912021</v>
      </c>
      <c r="BG38" s="15">
        <f t="shared" si="7"/>
        <v>58.979500997080464</v>
      </c>
      <c r="BH38" s="17" t="s">
        <v>172</v>
      </c>
    </row>
    <row r="39" spans="1:60" ht="13.5" customHeight="1" x14ac:dyDescent="0.2">
      <c r="E39" s="6"/>
      <c r="G39" s="6"/>
      <c r="I39" s="6"/>
      <c r="Q39" s="5"/>
      <c r="R39" s="5"/>
      <c r="S39" s="21"/>
      <c r="T39" s="5"/>
      <c r="U39" s="5"/>
      <c r="V39" s="5"/>
      <c r="W39" s="5"/>
      <c r="X39" s="5"/>
      <c r="Y39" s="5"/>
      <c r="Z39" s="5"/>
      <c r="AA39" s="5"/>
      <c r="AB39" s="5"/>
      <c r="AC39" s="21"/>
      <c r="AD39" s="5"/>
      <c r="AE39" s="5"/>
      <c r="AF39" s="5"/>
      <c r="AG39" s="5"/>
      <c r="AH39" s="5"/>
      <c r="AI39" s="21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21"/>
      <c r="AY39" s="5"/>
      <c r="AZ39" s="5"/>
      <c r="BA39" s="5"/>
      <c r="BB39" s="5"/>
      <c r="BC39" s="5"/>
      <c r="BD39" s="5"/>
      <c r="BE39" s="5"/>
      <c r="BF39" s="5"/>
      <c r="BG39" s="5"/>
    </row>
    <row r="40" spans="1:60" ht="13.5" customHeight="1" x14ac:dyDescent="0.2">
      <c r="C40" s="12" t="s">
        <v>30</v>
      </c>
      <c r="Q40" s="5"/>
      <c r="R40" s="5"/>
      <c r="S40" s="21"/>
      <c r="T40" s="5"/>
      <c r="U40" s="5"/>
      <c r="V40" s="5"/>
      <c r="W40" s="5"/>
      <c r="X40" s="5"/>
      <c r="Y40" s="5"/>
      <c r="Z40" s="5"/>
      <c r="AA40" s="5"/>
      <c r="AB40" s="5"/>
      <c r="AC40" s="21"/>
      <c r="AD40" s="5"/>
      <c r="AE40" s="5"/>
      <c r="AF40" s="5"/>
      <c r="AG40" s="5"/>
      <c r="AH40" s="5"/>
      <c r="AI40" s="21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21"/>
      <c r="AY40" s="5"/>
      <c r="AZ40" s="5"/>
      <c r="BA40" s="5"/>
      <c r="BB40" s="5"/>
      <c r="BC40" s="5"/>
      <c r="BD40" s="5"/>
      <c r="BE40" s="5"/>
      <c r="BF40" s="5"/>
      <c r="BG40" s="5"/>
    </row>
    <row r="41" spans="1:60" ht="13.5" customHeight="1" x14ac:dyDescent="0.2">
      <c r="A41" s="17">
        <f>A38+1</f>
        <v>21</v>
      </c>
      <c r="C41" s="2" t="s">
        <v>31</v>
      </c>
      <c r="E41" s="5">
        <v>10937.610449326283</v>
      </c>
      <c r="F41" s="5"/>
      <c r="G41" s="5">
        <v>10937.610449326283</v>
      </c>
      <c r="H41" s="5"/>
      <c r="I41" s="5">
        <v>0</v>
      </c>
      <c r="J41" s="5"/>
      <c r="K41" s="5"/>
      <c r="L41" s="5"/>
      <c r="M41" s="5">
        <f>G41-I41</f>
        <v>10937.610449326283</v>
      </c>
      <c r="O41" s="17" t="s">
        <v>161</v>
      </c>
      <c r="Q41" s="5">
        <v>2563.2101296785609</v>
      </c>
      <c r="R41" s="5">
        <v>2287.3897811978513</v>
      </c>
      <c r="S41" s="21"/>
      <c r="T41" s="5">
        <v>8.0679578510845609</v>
      </c>
      <c r="U41" s="5">
        <v>262.46248197274434</v>
      </c>
      <c r="V41" s="5">
        <v>55.158989392189135</v>
      </c>
      <c r="W41" s="5">
        <v>450.08385127998349</v>
      </c>
      <c r="X41" s="5">
        <v>0.9145491346299891</v>
      </c>
      <c r="Y41" s="5">
        <v>0</v>
      </c>
      <c r="Z41" s="5">
        <v>0</v>
      </c>
      <c r="AA41" s="5">
        <v>60.856184074508931</v>
      </c>
      <c r="AB41" s="5">
        <v>0</v>
      </c>
      <c r="AC41" s="21"/>
      <c r="AD41" s="5">
        <v>471.84712839308708</v>
      </c>
      <c r="AE41" s="5">
        <v>140.77215363042743</v>
      </c>
      <c r="AF41" s="5">
        <v>369.84800323489389</v>
      </c>
      <c r="AG41" s="5">
        <v>0</v>
      </c>
      <c r="AH41" s="5">
        <v>165.15843158166865</v>
      </c>
      <c r="AI41" s="21"/>
      <c r="AJ41" s="5">
        <v>1509.7688899534423</v>
      </c>
      <c r="AK41" s="5">
        <v>559.41344528799925</v>
      </c>
      <c r="AL41" s="5">
        <v>199.13295128766296</v>
      </c>
      <c r="AM41" s="5">
        <v>0</v>
      </c>
      <c r="AN41" s="5">
        <v>1.7493297477914904</v>
      </c>
      <c r="AO41" s="5">
        <v>0</v>
      </c>
      <c r="AP41" s="5">
        <v>294.55273823382385</v>
      </c>
      <c r="AQ41" s="5">
        <v>0</v>
      </c>
      <c r="AR41" s="5">
        <v>24.046362465380906</v>
      </c>
      <c r="AS41" s="5">
        <v>100.92703479037773</v>
      </c>
      <c r="AT41" s="5">
        <v>0</v>
      </c>
      <c r="AU41" s="5">
        <v>1274.7956517504981</v>
      </c>
      <c r="AV41" s="5">
        <v>0</v>
      </c>
      <c r="AW41" s="5">
        <v>126.4316051989647</v>
      </c>
      <c r="AX41" s="21"/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11.022799188711433</v>
      </c>
    </row>
    <row r="42" spans="1:60" ht="13.5" customHeight="1" x14ac:dyDescent="0.2">
      <c r="A42" s="17">
        <f>A41+1</f>
        <v>22</v>
      </c>
      <c r="C42" s="2" t="s">
        <v>32</v>
      </c>
      <c r="E42" s="5">
        <v>0</v>
      </c>
      <c r="F42" s="5"/>
      <c r="G42" s="5">
        <v>0</v>
      </c>
      <c r="H42" s="5"/>
      <c r="I42" s="5">
        <v>0</v>
      </c>
      <c r="J42" s="5"/>
      <c r="K42" s="5"/>
      <c r="L42" s="5"/>
      <c r="M42" s="5">
        <f>G42-I42</f>
        <v>0</v>
      </c>
      <c r="O42" s="17" t="s">
        <v>162</v>
      </c>
      <c r="Q42" s="5">
        <v>0</v>
      </c>
      <c r="R42" s="5">
        <v>0</v>
      </c>
      <c r="S42" s="21"/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21"/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21"/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21"/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</row>
    <row r="43" spans="1:60" ht="13.5" customHeight="1" x14ac:dyDescent="0.2">
      <c r="A43" s="17">
        <f t="shared" ref="A43" si="8">A42+1</f>
        <v>23</v>
      </c>
      <c r="C43" s="2" t="s">
        <v>33</v>
      </c>
      <c r="E43" s="5">
        <v>0</v>
      </c>
      <c r="F43" s="5"/>
      <c r="G43" s="5">
        <v>0</v>
      </c>
      <c r="H43" s="5"/>
      <c r="I43" s="5">
        <v>0</v>
      </c>
      <c r="J43" s="5"/>
      <c r="K43" s="5"/>
      <c r="L43" s="5"/>
      <c r="M43" s="5">
        <f>G43-I43</f>
        <v>0</v>
      </c>
      <c r="O43" s="17" t="s">
        <v>163</v>
      </c>
      <c r="Q43" s="5">
        <v>0</v>
      </c>
      <c r="R43" s="5">
        <v>0</v>
      </c>
      <c r="S43" s="21"/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21"/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21"/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21"/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</row>
    <row r="44" spans="1:60" ht="13.5" customHeight="1" x14ac:dyDescent="0.2">
      <c r="C44" s="2" t="s">
        <v>34</v>
      </c>
      <c r="E44" s="5"/>
      <c r="F44" s="5"/>
      <c r="G44" s="5"/>
      <c r="H44" s="5"/>
      <c r="I44" s="5"/>
      <c r="J44" s="5"/>
      <c r="K44" s="5"/>
      <c r="L44" s="5"/>
      <c r="M44" s="5"/>
    </row>
    <row r="45" spans="1:60" ht="13.5" customHeight="1" x14ac:dyDescent="0.2">
      <c r="A45" s="17">
        <f>A43+1</f>
        <v>24</v>
      </c>
      <c r="C45" s="11" t="s">
        <v>35</v>
      </c>
      <c r="E45" s="5">
        <v>0</v>
      </c>
      <c r="F45" s="5"/>
      <c r="G45" s="5">
        <v>0</v>
      </c>
      <c r="H45" s="5"/>
      <c r="I45" s="5">
        <v>0</v>
      </c>
      <c r="J45" s="5"/>
      <c r="K45" s="5"/>
      <c r="L45" s="5"/>
      <c r="M45" s="5">
        <f t="shared" ref="M45:M50" si="9">G45-I45</f>
        <v>0</v>
      </c>
      <c r="O45" s="17" t="s">
        <v>164</v>
      </c>
      <c r="Q45" s="5">
        <v>0</v>
      </c>
      <c r="R45" s="5">
        <v>0</v>
      </c>
      <c r="S45" s="21"/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21"/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21"/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21"/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</row>
    <row r="46" spans="1:60" ht="13.5" customHeight="1" x14ac:dyDescent="0.2">
      <c r="A46" s="17">
        <f>A45+1</f>
        <v>25</v>
      </c>
      <c r="C46" s="11" t="s">
        <v>36</v>
      </c>
      <c r="E46" s="5">
        <v>0</v>
      </c>
      <c r="F46" s="5"/>
      <c r="G46" s="5">
        <v>0</v>
      </c>
      <c r="H46" s="5"/>
      <c r="I46" s="5">
        <v>0</v>
      </c>
      <c r="J46" s="5"/>
      <c r="K46" s="5"/>
      <c r="L46" s="5"/>
      <c r="M46" s="5">
        <f t="shared" si="9"/>
        <v>0</v>
      </c>
      <c r="O46" s="17" t="s">
        <v>165</v>
      </c>
      <c r="Q46" s="5">
        <v>0</v>
      </c>
      <c r="R46" s="5">
        <v>0</v>
      </c>
      <c r="S46" s="21"/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21"/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21"/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21"/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</row>
    <row r="47" spans="1:60" ht="13.5" customHeight="1" x14ac:dyDescent="0.2">
      <c r="A47" s="17">
        <f>A46+1</f>
        <v>26</v>
      </c>
      <c r="C47" s="2" t="s">
        <v>37</v>
      </c>
      <c r="E47" s="5">
        <v>0</v>
      </c>
      <c r="F47" s="5"/>
      <c r="G47" s="5">
        <v>0</v>
      </c>
      <c r="H47" s="5"/>
      <c r="I47" s="5">
        <v>0</v>
      </c>
      <c r="J47" s="5"/>
      <c r="K47" s="5"/>
      <c r="L47" s="5"/>
      <c r="M47" s="5">
        <f t="shared" si="9"/>
        <v>0</v>
      </c>
      <c r="O47" s="17" t="s">
        <v>166</v>
      </c>
      <c r="Q47" s="5">
        <v>0</v>
      </c>
      <c r="R47" s="5">
        <v>0</v>
      </c>
      <c r="S47" s="21"/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21"/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21"/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21"/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</row>
    <row r="48" spans="1:60" ht="13.5" customHeight="1" x14ac:dyDescent="0.2">
      <c r="A48" s="17">
        <f>A47+1</f>
        <v>27</v>
      </c>
      <c r="C48" s="2" t="s">
        <v>38</v>
      </c>
      <c r="E48" s="5">
        <v>0</v>
      </c>
      <c r="F48" s="5"/>
      <c r="G48" s="5">
        <v>0</v>
      </c>
      <c r="H48" s="5"/>
      <c r="I48" s="5">
        <v>0</v>
      </c>
      <c r="J48" s="5"/>
      <c r="K48" s="5"/>
      <c r="L48" s="5"/>
      <c r="M48" s="5">
        <f t="shared" si="9"/>
        <v>0</v>
      </c>
      <c r="O48" s="17" t="s">
        <v>166</v>
      </c>
      <c r="Q48" s="5">
        <v>0</v>
      </c>
      <c r="R48" s="5">
        <v>0</v>
      </c>
      <c r="S48" s="21"/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21"/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21"/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21"/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</row>
    <row r="49" spans="1:60" ht="13.5" customHeight="1" x14ac:dyDescent="0.2">
      <c r="A49" s="17">
        <f t="shared" ref="A49:A50" si="10">A48+1</f>
        <v>28</v>
      </c>
      <c r="C49" s="2" t="s">
        <v>39</v>
      </c>
      <c r="E49" s="5">
        <v>0</v>
      </c>
      <c r="F49" s="5"/>
      <c r="G49" s="5">
        <v>0</v>
      </c>
      <c r="H49" s="5"/>
      <c r="I49" s="5">
        <v>0</v>
      </c>
      <c r="J49" s="5"/>
      <c r="K49" s="5"/>
      <c r="L49" s="5"/>
      <c r="M49" s="5">
        <f t="shared" si="9"/>
        <v>0</v>
      </c>
      <c r="O49" s="17" t="s">
        <v>167</v>
      </c>
      <c r="Q49" s="5">
        <v>0</v>
      </c>
      <c r="R49" s="5">
        <v>0</v>
      </c>
      <c r="S49" s="21"/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21"/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21"/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21"/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</row>
    <row r="50" spans="1:60" ht="13.5" customHeight="1" x14ac:dyDescent="0.2">
      <c r="A50" s="17">
        <f t="shared" si="10"/>
        <v>29</v>
      </c>
      <c r="C50" s="2" t="s">
        <v>40</v>
      </c>
      <c r="E50" s="5">
        <v>0</v>
      </c>
      <c r="F50" s="5"/>
      <c r="G50" s="5">
        <v>0</v>
      </c>
      <c r="H50" s="5"/>
      <c r="I50" s="5">
        <v>0</v>
      </c>
      <c r="J50" s="5"/>
      <c r="K50" s="5"/>
      <c r="L50" s="5"/>
      <c r="M50" s="5">
        <f t="shared" si="9"/>
        <v>0</v>
      </c>
      <c r="O50" s="17" t="s">
        <v>168</v>
      </c>
      <c r="Q50" s="5">
        <v>0</v>
      </c>
      <c r="R50" s="5">
        <v>0</v>
      </c>
      <c r="S50" s="21"/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21"/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21"/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21"/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</row>
    <row r="51" spans="1:60" ht="13.5" customHeight="1" x14ac:dyDescent="0.2">
      <c r="C51" s="2" t="s">
        <v>41</v>
      </c>
      <c r="E51" s="5"/>
      <c r="F51" s="5"/>
      <c r="G51" s="5"/>
      <c r="H51" s="5"/>
      <c r="I51" s="5"/>
      <c r="J51" s="5"/>
      <c r="K51" s="5"/>
      <c r="L51" s="5"/>
      <c r="M51" s="5"/>
      <c r="Q51" s="5"/>
      <c r="R51" s="5"/>
      <c r="S51" s="21"/>
      <c r="T51" s="5"/>
      <c r="U51" s="5"/>
      <c r="V51" s="5"/>
      <c r="W51" s="5"/>
      <c r="X51" s="5"/>
      <c r="Y51" s="5"/>
      <c r="Z51" s="5"/>
      <c r="AA51" s="5"/>
      <c r="AB51" s="5"/>
      <c r="AC51" s="21"/>
      <c r="AD51" s="5"/>
      <c r="AE51" s="5"/>
      <c r="AF51" s="5"/>
      <c r="AG51" s="5"/>
      <c r="AH51" s="5"/>
      <c r="AI51" s="21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21"/>
      <c r="AY51" s="5"/>
      <c r="AZ51" s="5"/>
      <c r="BA51" s="5"/>
      <c r="BB51" s="5"/>
      <c r="BC51" s="5"/>
      <c r="BD51" s="5"/>
      <c r="BE51" s="5"/>
      <c r="BF51" s="5"/>
      <c r="BG51" s="5"/>
    </row>
    <row r="52" spans="1:60" ht="13.5" customHeight="1" x14ac:dyDescent="0.2">
      <c r="A52" s="17">
        <f>A50+1</f>
        <v>30</v>
      </c>
      <c r="C52" s="11" t="s">
        <v>42</v>
      </c>
      <c r="E52" s="5">
        <v>0</v>
      </c>
      <c r="G52" s="5">
        <v>0</v>
      </c>
      <c r="I52" s="5">
        <v>0</v>
      </c>
      <c r="M52" s="5">
        <f>G52-I52</f>
        <v>0</v>
      </c>
      <c r="O52" s="17" t="s">
        <v>169</v>
      </c>
      <c r="Q52" s="5">
        <v>0</v>
      </c>
      <c r="R52" s="5">
        <v>0</v>
      </c>
      <c r="S52" s="21"/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21"/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21"/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21"/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</row>
    <row r="53" spans="1:60" ht="13.5" customHeight="1" x14ac:dyDescent="0.2">
      <c r="A53" s="17">
        <f>A52+1</f>
        <v>31</v>
      </c>
      <c r="C53" s="11" t="s">
        <v>43</v>
      </c>
      <c r="E53" s="5">
        <v>0</v>
      </c>
      <c r="G53" s="5">
        <v>0</v>
      </c>
      <c r="I53" s="5">
        <v>0</v>
      </c>
      <c r="K53" s="7"/>
      <c r="M53" s="5">
        <f>G53-I53</f>
        <v>0</v>
      </c>
      <c r="O53" s="17" t="s">
        <v>166</v>
      </c>
      <c r="Q53" s="5">
        <v>0</v>
      </c>
      <c r="R53" s="5">
        <v>0</v>
      </c>
      <c r="S53" s="21"/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21"/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21"/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21"/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</row>
    <row r="54" spans="1:60" ht="13.5" customHeight="1" x14ac:dyDescent="0.2">
      <c r="A54" s="17">
        <f>A53+1</f>
        <v>32</v>
      </c>
      <c r="C54" s="11" t="s">
        <v>44</v>
      </c>
      <c r="E54" s="5">
        <v>0</v>
      </c>
      <c r="G54" s="5">
        <v>0</v>
      </c>
      <c r="I54" s="5">
        <v>0</v>
      </c>
      <c r="M54" s="5">
        <f>G54-I54</f>
        <v>0</v>
      </c>
      <c r="O54" s="17" t="s">
        <v>170</v>
      </c>
      <c r="Q54" s="5">
        <v>0</v>
      </c>
      <c r="R54" s="5">
        <v>0</v>
      </c>
      <c r="S54" s="21"/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21"/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21"/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21"/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</row>
    <row r="55" spans="1:60" ht="13.5" customHeight="1" x14ac:dyDescent="0.2">
      <c r="A55" s="17">
        <f>A54+1</f>
        <v>33</v>
      </c>
      <c r="C55" s="2" t="s">
        <v>45</v>
      </c>
      <c r="E55" s="5">
        <v>29306.334396746555</v>
      </c>
      <c r="G55" s="5">
        <v>29306.334396746555</v>
      </c>
      <c r="I55" s="5">
        <v>0</v>
      </c>
      <c r="K55" s="17"/>
      <c r="M55" s="5">
        <f>G55-I55</f>
        <v>29306.334396746555</v>
      </c>
      <c r="Q55" s="5">
        <v>5346.3087984422536</v>
      </c>
      <c r="R55" s="5">
        <v>5126.798736407718</v>
      </c>
      <c r="S55" s="21"/>
      <c r="T55" s="5">
        <v>29.32291888101809</v>
      </c>
      <c r="U55" s="5">
        <v>1142.0376729731468</v>
      </c>
      <c r="V55" s="5">
        <v>408.2383123853993</v>
      </c>
      <c r="W55" s="5">
        <v>336.748303675351</v>
      </c>
      <c r="X55" s="5">
        <v>56.281328887648414</v>
      </c>
      <c r="Y55" s="5">
        <v>16.798567001460079</v>
      </c>
      <c r="Z55" s="5">
        <v>345.57189926454652</v>
      </c>
      <c r="AA55" s="5">
        <v>201.89087085881829</v>
      </c>
      <c r="AB55" s="5">
        <v>0</v>
      </c>
      <c r="AC55" s="21"/>
      <c r="AD55" s="5">
        <v>1057.2877087338609</v>
      </c>
      <c r="AE55" s="5">
        <v>350.61821508562821</v>
      </c>
      <c r="AF55" s="5">
        <v>993.24832109668944</v>
      </c>
      <c r="AG55" s="5">
        <v>135.58743517269326</v>
      </c>
      <c r="AH55" s="5">
        <v>1150.6935074043677</v>
      </c>
      <c r="AI55" s="21"/>
      <c r="AJ55" s="5">
        <v>3479.8737186162475</v>
      </c>
      <c r="AK55" s="5">
        <v>1410.4690932587866</v>
      </c>
      <c r="AL55" s="5">
        <v>634.64908828772957</v>
      </c>
      <c r="AM55" s="5">
        <v>0.2544423572329555</v>
      </c>
      <c r="AN55" s="5">
        <v>4.7100692317499258</v>
      </c>
      <c r="AO55" s="5">
        <v>58.890354607338985</v>
      </c>
      <c r="AP55" s="5">
        <v>763.01568859234578</v>
      </c>
      <c r="AQ55" s="5">
        <v>81.246165845208438</v>
      </c>
      <c r="AR55" s="5">
        <v>96.292296331357448</v>
      </c>
      <c r="AS55" s="5">
        <v>420.93964578762387</v>
      </c>
      <c r="AT55" s="5">
        <v>40.127035785768328</v>
      </c>
      <c r="AU55" s="5">
        <v>5306.5985418902965</v>
      </c>
      <c r="AV55" s="5">
        <v>44.645579900871908</v>
      </c>
      <c r="AW55" s="5">
        <v>266.40548019896255</v>
      </c>
      <c r="AX55" s="21"/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</row>
    <row r="56" spans="1:60" ht="13.5" customHeight="1" x14ac:dyDescent="0.2">
      <c r="A56" s="17">
        <f>A55+1</f>
        <v>34</v>
      </c>
      <c r="C56" s="2" t="s">
        <v>99</v>
      </c>
      <c r="E56" s="15">
        <f>SUM(E41:E55)</f>
        <v>40243.944846072838</v>
      </c>
      <c r="F56" s="9"/>
      <c r="G56" s="15">
        <f>SUM(G41:G55)</f>
        <v>40243.944846072838</v>
      </c>
      <c r="I56" s="15">
        <f>SUM(I41:I55)</f>
        <v>0</v>
      </c>
      <c r="M56" s="15">
        <f>SUM(M41:M55)</f>
        <v>40243.944846072838</v>
      </c>
      <c r="Q56" s="15">
        <f t="shared" ref="Q56:BG56" si="11">SUM(Q41:Q55)</f>
        <v>7909.518928120815</v>
      </c>
      <c r="R56" s="15">
        <f t="shared" si="11"/>
        <v>7414.1885176055694</v>
      </c>
      <c r="S56" s="22" t="s">
        <v>172</v>
      </c>
      <c r="T56" s="15">
        <f t="shared" si="11"/>
        <v>37.390876732102655</v>
      </c>
      <c r="U56" s="15">
        <f t="shared" si="11"/>
        <v>1404.5001549458912</v>
      </c>
      <c r="V56" s="15">
        <f t="shared" si="11"/>
        <v>463.39730177758844</v>
      </c>
      <c r="W56" s="15">
        <f t="shared" si="11"/>
        <v>786.83215495533454</v>
      </c>
      <c r="X56" s="15">
        <f t="shared" si="11"/>
        <v>57.1958780222784</v>
      </c>
      <c r="Y56" s="15">
        <f t="shared" si="11"/>
        <v>16.798567001460079</v>
      </c>
      <c r="Z56" s="15">
        <f t="shared" si="11"/>
        <v>345.57189926454652</v>
      </c>
      <c r="AA56" s="15">
        <f t="shared" si="11"/>
        <v>262.74705493332721</v>
      </c>
      <c r="AB56" s="15">
        <f t="shared" si="11"/>
        <v>0</v>
      </c>
      <c r="AC56" s="22"/>
      <c r="AD56" s="15">
        <f t="shared" si="11"/>
        <v>1529.134837126948</v>
      </c>
      <c r="AE56" s="15">
        <f t="shared" si="11"/>
        <v>491.3903687160556</v>
      </c>
      <c r="AF56" s="15">
        <f>SUM(AF41:AF55)</f>
        <v>1363.0963243315832</v>
      </c>
      <c r="AG56" s="15">
        <f t="shared" si="11"/>
        <v>135.58743517269326</v>
      </c>
      <c r="AH56" s="15">
        <f t="shared" si="11"/>
        <v>1315.8519389860362</v>
      </c>
      <c r="AI56" s="22"/>
      <c r="AJ56" s="15">
        <f t="shared" si="11"/>
        <v>4989.6426085696894</v>
      </c>
      <c r="AK56" s="15">
        <f t="shared" si="11"/>
        <v>1969.8825385467858</v>
      </c>
      <c r="AL56" s="15">
        <f t="shared" si="11"/>
        <v>833.78203957539256</v>
      </c>
      <c r="AM56" s="15">
        <f t="shared" si="11"/>
        <v>0.2544423572329555</v>
      </c>
      <c r="AN56" s="15">
        <f t="shared" si="11"/>
        <v>6.4593989795414162</v>
      </c>
      <c r="AO56" s="15">
        <f t="shared" si="11"/>
        <v>58.890354607338985</v>
      </c>
      <c r="AP56" s="15">
        <f t="shared" si="11"/>
        <v>1057.5684268261696</v>
      </c>
      <c r="AQ56" s="15">
        <f t="shared" si="11"/>
        <v>81.246165845208438</v>
      </c>
      <c r="AR56" s="15">
        <f t="shared" si="11"/>
        <v>120.33865879673836</v>
      </c>
      <c r="AS56" s="15">
        <f t="shared" si="11"/>
        <v>521.86668057800159</v>
      </c>
      <c r="AT56" s="15">
        <f t="shared" si="11"/>
        <v>40.127035785768328</v>
      </c>
      <c r="AU56" s="15">
        <f t="shared" si="11"/>
        <v>6581.3941936407946</v>
      </c>
      <c r="AV56" s="15">
        <f t="shared" si="11"/>
        <v>44.645579900871908</v>
      </c>
      <c r="AW56" s="15">
        <f t="shared" si="11"/>
        <v>392.83708539792724</v>
      </c>
      <c r="AX56" s="22"/>
      <c r="AY56" s="15">
        <f t="shared" si="11"/>
        <v>0</v>
      </c>
      <c r="AZ56" s="15">
        <f t="shared" si="11"/>
        <v>0</v>
      </c>
      <c r="BA56" s="15">
        <f t="shared" si="11"/>
        <v>0</v>
      </c>
      <c r="BB56" s="15">
        <f t="shared" si="11"/>
        <v>0</v>
      </c>
      <c r="BC56" s="15">
        <f t="shared" si="11"/>
        <v>0</v>
      </c>
      <c r="BD56" s="15">
        <f t="shared" si="11"/>
        <v>0</v>
      </c>
      <c r="BE56" s="15">
        <f t="shared" si="11"/>
        <v>0</v>
      </c>
      <c r="BF56" s="15">
        <f t="shared" si="11"/>
        <v>0</v>
      </c>
      <c r="BG56" s="15">
        <f t="shared" si="11"/>
        <v>11.022799188711433</v>
      </c>
    </row>
    <row r="57" spans="1:60" ht="13.5" customHeight="1" x14ac:dyDescent="0.2">
      <c r="E57" s="6"/>
      <c r="G57" s="6"/>
      <c r="I57" s="6"/>
    </row>
    <row r="58" spans="1:60" ht="13.5" customHeight="1" thickBot="1" x14ac:dyDescent="0.25">
      <c r="A58" s="17">
        <f>A56+1</f>
        <v>35</v>
      </c>
      <c r="C58" s="2" t="s">
        <v>46</v>
      </c>
      <c r="E58" s="16">
        <f>E21+E28+E38+E56</f>
        <v>3234276.2391164131</v>
      </c>
      <c r="F58" s="9"/>
      <c r="G58" s="16">
        <f>G21+G28+G38+G56</f>
        <v>3234276.2391164131</v>
      </c>
      <c r="I58" s="16">
        <f>I21+I28+I38+I56</f>
        <v>26965.613624531987</v>
      </c>
      <c r="M58" s="16">
        <f>M21+M28+M38+M56</f>
        <v>3207310.6254918813</v>
      </c>
      <c r="Q58" s="16">
        <f t="shared" ref="Q58:BG58" si="12">Q21+Q28+Q38+Q56</f>
        <v>1148675.5860921368</v>
      </c>
      <c r="R58" s="16">
        <f t="shared" si="12"/>
        <v>736669.21200737776</v>
      </c>
      <c r="S58" s="22"/>
      <c r="T58" s="16">
        <f t="shared" si="12"/>
        <v>3551.3734871402576</v>
      </c>
      <c r="U58" s="16">
        <f t="shared" si="12"/>
        <v>38584.6377822379</v>
      </c>
      <c r="V58" s="16">
        <f t="shared" si="12"/>
        <v>5093.5870711048237</v>
      </c>
      <c r="W58" s="16">
        <f t="shared" si="12"/>
        <v>786.83215495533454</v>
      </c>
      <c r="X58" s="16">
        <f t="shared" si="12"/>
        <v>1536.5835768879872</v>
      </c>
      <c r="Y58" s="16">
        <f t="shared" si="12"/>
        <v>307.03200474653931</v>
      </c>
      <c r="Z58" s="16">
        <f t="shared" si="12"/>
        <v>4953.3495022483521</v>
      </c>
      <c r="AA58" s="16">
        <f t="shared" si="12"/>
        <v>32677.730329189588</v>
      </c>
      <c r="AB58" s="16">
        <f t="shared" si="12"/>
        <v>0</v>
      </c>
      <c r="AC58" s="22"/>
      <c r="AD58" s="16">
        <f t="shared" si="12"/>
        <v>217609.59936200755</v>
      </c>
      <c r="AE58" s="16">
        <f t="shared" si="12"/>
        <v>42169.110489263883</v>
      </c>
      <c r="AF58" s="16">
        <f t="shared" si="12"/>
        <v>9283.452639973666</v>
      </c>
      <c r="AG58" s="16">
        <f t="shared" si="12"/>
        <v>1380.4074225619202</v>
      </c>
      <c r="AH58" s="16">
        <f t="shared" si="12"/>
        <v>1315.8519389860362</v>
      </c>
      <c r="AI58" s="22"/>
      <c r="AJ58" s="16">
        <f t="shared" si="12"/>
        <v>715615.40743989591</v>
      </c>
      <c r="AK58" s="16">
        <f t="shared" si="12"/>
        <v>172492.1112263157</v>
      </c>
      <c r="AL58" s="16">
        <f t="shared" si="12"/>
        <v>23750.771008942018</v>
      </c>
      <c r="AM58" s="16">
        <f t="shared" si="12"/>
        <v>2.6649094127500579</v>
      </c>
      <c r="AN58" s="16">
        <f t="shared" si="12"/>
        <v>157.37861964944463</v>
      </c>
      <c r="AO58" s="16">
        <f t="shared" si="12"/>
        <v>1039.3005740973761</v>
      </c>
      <c r="AP58" s="16">
        <f t="shared" si="12"/>
        <v>22648.857907255093</v>
      </c>
      <c r="AQ58" s="16">
        <f t="shared" si="12"/>
        <v>1357.9096067896244</v>
      </c>
      <c r="AR58" s="16">
        <f t="shared" si="12"/>
        <v>4792.9035771164945</v>
      </c>
      <c r="AS58" s="16">
        <f t="shared" si="12"/>
        <v>1214.5016797968801</v>
      </c>
      <c r="AT58" s="16">
        <f t="shared" si="12"/>
        <v>67.188886356969903</v>
      </c>
      <c r="AU58" s="16">
        <f t="shared" si="12"/>
        <v>13470.36023216922</v>
      </c>
      <c r="AV58" s="16">
        <f t="shared" si="12"/>
        <v>74.754756626318937</v>
      </c>
      <c r="AW58" s="16">
        <f t="shared" si="12"/>
        <v>1301.3457444823089</v>
      </c>
      <c r="AX58" s="22"/>
      <c r="AY58" s="16">
        <f t="shared" si="12"/>
        <v>0</v>
      </c>
      <c r="AZ58" s="16">
        <f t="shared" si="12"/>
        <v>0</v>
      </c>
      <c r="BA58" s="16">
        <f t="shared" si="12"/>
        <v>0</v>
      </c>
      <c r="BB58" s="16">
        <f t="shared" si="12"/>
        <v>7629.4715431181521</v>
      </c>
      <c r="BC58" s="16">
        <f t="shared" si="12"/>
        <v>3069.6681650491919</v>
      </c>
      <c r="BD58" s="16">
        <f t="shared" si="12"/>
        <v>20353.954397591489</v>
      </c>
      <c r="BE58" s="16">
        <f t="shared" si="12"/>
        <v>123.07065076262866</v>
      </c>
      <c r="BF58" s="16">
        <f t="shared" si="12"/>
        <v>450.01410478912021</v>
      </c>
      <c r="BG58" s="16">
        <f t="shared" si="12"/>
        <v>70.002300185791896</v>
      </c>
      <c r="BH58" s="17" t="s">
        <v>172</v>
      </c>
    </row>
    <row r="59" spans="1:60" ht="13.5" customHeight="1" thickTop="1" x14ac:dyDescent="0.2">
      <c r="E59" s="6"/>
      <c r="G59" s="6"/>
      <c r="Q59" s="6"/>
      <c r="R59" s="6"/>
      <c r="S59" s="22"/>
      <c r="T59" s="6"/>
      <c r="U59" s="6"/>
      <c r="V59" s="6"/>
      <c r="W59" s="6"/>
      <c r="X59" s="6"/>
      <c r="Y59" s="6"/>
      <c r="Z59" s="6"/>
      <c r="AA59" s="6"/>
      <c r="AB59" s="6"/>
      <c r="AC59" s="22"/>
      <c r="AD59" s="6"/>
      <c r="AE59" s="6"/>
      <c r="AF59" s="6"/>
      <c r="AG59" s="6"/>
      <c r="AH59" s="6"/>
      <c r="AI59" s="22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22"/>
      <c r="AY59" s="6"/>
      <c r="AZ59" s="6"/>
      <c r="BA59" s="6"/>
      <c r="BB59" s="6"/>
      <c r="BC59" s="6"/>
      <c r="BD59" s="6"/>
      <c r="BE59" s="6"/>
      <c r="BF59" s="6"/>
      <c r="BG59" s="6"/>
    </row>
    <row r="60" spans="1:60" ht="13.5" customHeight="1" x14ac:dyDescent="0.2">
      <c r="M60" s="6"/>
      <c r="Q60" s="5"/>
      <c r="R60" s="5"/>
      <c r="S60" s="21"/>
      <c r="T60" s="5"/>
      <c r="U60" s="5"/>
      <c r="V60" s="5"/>
      <c r="W60" s="5"/>
      <c r="X60" s="5"/>
      <c r="Y60" s="5"/>
      <c r="Z60" s="5"/>
      <c r="AA60" s="5"/>
      <c r="AB60" s="5"/>
      <c r="AC60" s="21"/>
      <c r="AD60" s="5"/>
      <c r="AE60" s="5"/>
      <c r="AF60" s="5"/>
      <c r="AG60" s="5"/>
      <c r="AH60" s="5"/>
      <c r="AI60" s="21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21"/>
      <c r="AY60" s="5"/>
      <c r="AZ60" s="5"/>
      <c r="BA60" s="5"/>
      <c r="BB60" s="5"/>
      <c r="BC60" s="5"/>
      <c r="BD60" s="5"/>
      <c r="BE60" s="5"/>
      <c r="BF60" s="5"/>
    </row>
    <row r="61" spans="1:60" ht="13.5" customHeight="1" x14ac:dyDescent="0.2">
      <c r="G61" s="6"/>
      <c r="I61" s="6"/>
      <c r="K61" s="6"/>
      <c r="Q61" s="5"/>
    </row>
    <row r="62" spans="1:60" ht="13.5" customHeight="1" x14ac:dyDescent="0.2">
      <c r="G62" s="6"/>
      <c r="I62" s="6"/>
      <c r="K62" s="6"/>
      <c r="Q62" s="5"/>
    </row>
    <row r="63" spans="1:60" ht="13.5" customHeight="1" x14ac:dyDescent="0.2">
      <c r="G63" s="6"/>
      <c r="I63" s="6"/>
      <c r="K63" s="6"/>
      <c r="Q63" s="6"/>
    </row>
    <row r="64" spans="1:60" ht="13.5" customHeight="1" x14ac:dyDescent="0.2">
      <c r="G64" s="6"/>
      <c r="I64" s="6"/>
      <c r="K64" s="6"/>
    </row>
    <row r="65" spans="7:17" ht="13.5" customHeight="1" x14ac:dyDescent="0.2">
      <c r="G65" s="6"/>
      <c r="I65" s="6"/>
      <c r="K65" s="6"/>
      <c r="Q65" s="6"/>
    </row>
    <row r="66" spans="7:17" ht="13.5" customHeight="1" x14ac:dyDescent="0.2">
      <c r="I66" s="6"/>
    </row>
  </sheetData>
  <mergeCells count="7">
    <mergeCell ref="AJ10:AW10"/>
    <mergeCell ref="AY10:BG10"/>
    <mergeCell ref="A6:R6"/>
    <mergeCell ref="A7:R7"/>
    <mergeCell ref="Q10:R10"/>
    <mergeCell ref="T10:AB10"/>
    <mergeCell ref="AD10:AH10"/>
  </mergeCells>
  <pageMargins left="0.4" right="0.4" top="0.75" bottom="0.75" header="0.3" footer="0.3"/>
  <pageSetup scale="64" orientation="landscape" r:id="rId1"/>
  <headerFooter differentOddEven="1">
    <oddHeader>&amp;R&amp;"Arial,Regular"&amp;10Updated: 2023-03-08
EB-2022-0200
Exhibit 7
Tab 2
Schedule 1
Attachment 10
Page &amp;P of &amp;N</oddHeader>
    <evenHeader>&amp;R&amp;"Arial,Regular"&amp;10Updated: 2023-03-08
EB-2022-0200
Exhibit 7
Tab 2
Schedule 1
Attachment 10
Page &amp;P of &amp;N</evenHeader>
  </headerFooter>
  <colBreaks count="3" manualBreakCount="3">
    <brk id="19" max="58" man="1"/>
    <brk id="35" max="58" man="1"/>
    <brk id="49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10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C9188D-36A4-455E-9578-E42980E54B97}">
  <ds:schemaRefs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B7E99A-5694-4678-A917-E0740A2C5B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23F14-A0BE-4CC8-90A8-CDD0844A37D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E183133-95C6-4281-914F-383A8F01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Goodreau</dc:creator>
  <cp:lastModifiedBy>Angela Monforton</cp:lastModifiedBy>
  <cp:lastPrinted>2022-11-22T19:08:18Z</cp:lastPrinted>
  <dcterms:created xsi:type="dcterms:W3CDTF">2022-10-19T16:45:24Z</dcterms:created>
  <dcterms:modified xsi:type="dcterms:W3CDTF">2023-02-10T02:17:49Z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2022-10-19T16:45:24Z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fa02adec-9c0f-4637-8510-2d2d055d23d5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