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0DD0B632-ACD6-49E2-94D3-1D20D03AA1BE}" xr6:coauthVersionLast="47" xr6:coauthVersionMax="47" xr10:uidLastSave="{00000000-0000-0000-0000-000000000000}"/>
  <bookViews>
    <workbookView xWindow="-120" yWindow="-120" windowWidth="29040" windowHeight="15840" activeTab="5" xr2:uid="{2BDF9F57-D34F-4700-A80C-5FA372F60AD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</sheets>
  <definedNames>
    <definedName name="_xlnm.Print_Area" localSheetId="3">Sheet4!$A$1:$U$94</definedName>
    <definedName name="_xlnm.Print_Area" localSheetId="4">Sheet5!$A$1:$T$89</definedName>
    <definedName name="_xlnm.Print_Area" localSheetId="5">Sheet6!$A$1:$AY$112</definedName>
    <definedName name="_xlnm.Print_Titles" localSheetId="5">Sheet6!$A:$F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5" l="1"/>
  <c r="A16" i="5" l="1"/>
  <c r="A18" i="5" s="1"/>
  <c r="A19" i="5" s="1"/>
  <c r="A21" i="5" s="1"/>
  <c r="A22" i="5" s="1"/>
  <c r="A24" i="5" s="1"/>
  <c r="A25" i="5" s="1"/>
  <c r="A27" i="5" s="1"/>
  <c r="A28" i="5" s="1"/>
  <c r="A30" i="5" s="1"/>
  <c r="A31" i="5" s="1"/>
  <c r="A33" i="5" s="1"/>
  <c r="A34" i="5" s="1"/>
  <c r="A36" i="5" s="1"/>
  <c r="A37" i="5" s="1"/>
  <c r="A39" i="5" s="1"/>
  <c r="A40" i="5" s="1"/>
  <c r="A42" i="5" s="1"/>
  <c r="A43" i="5" s="1"/>
  <c r="A14" i="4"/>
  <c r="A16" i="4" s="1"/>
  <c r="A17" i="4" s="1"/>
  <c r="A19" i="4" s="1"/>
  <c r="A20" i="4" s="1"/>
  <c r="A22" i="4" s="1"/>
  <c r="A23" i="4" s="1"/>
  <c r="A25" i="4" s="1"/>
  <c r="A26" i="4" s="1"/>
  <c r="A28" i="4" s="1"/>
  <c r="A29" i="4" s="1"/>
  <c r="A31" i="4" s="1"/>
  <c r="A32" i="4" s="1"/>
  <c r="A34" i="4" s="1"/>
  <c r="A35" i="4" s="1"/>
  <c r="A37" i="4" s="1"/>
  <c r="A38" i="4" s="1"/>
  <c r="A40" i="4" s="1"/>
  <c r="A41" i="4" s="1"/>
  <c r="A43" i="4" s="1"/>
  <c r="A44" i="4" s="1"/>
  <c r="A46" i="4" s="1"/>
  <c r="A47" i="4" s="1"/>
  <c r="A60" i="4" s="1"/>
  <c r="A61" i="4" s="1"/>
  <c r="A63" i="4" s="1"/>
  <c r="A64" i="4" s="1"/>
  <c r="A66" i="4" s="1"/>
  <c r="A67" i="4" s="1"/>
  <c r="A69" i="4" s="1"/>
  <c r="A70" i="4" s="1"/>
  <c r="A72" i="4" s="1"/>
  <c r="A73" i="4" s="1"/>
  <c r="A75" i="4" s="1"/>
  <c r="A76" i="4" s="1"/>
  <c r="A78" i="4" s="1"/>
  <c r="A79" i="4" s="1"/>
  <c r="A81" i="4" s="1"/>
  <c r="A82" i="4" s="1"/>
  <c r="A84" i="4" s="1"/>
  <c r="A85" i="4" s="1"/>
  <c r="A87" i="4" s="1"/>
  <c r="A88" i="4" s="1"/>
  <c r="A90" i="4" s="1"/>
  <c r="A91" i="4" s="1"/>
  <c r="A93" i="4" s="1"/>
  <c r="A94" i="4" s="1"/>
  <c r="A14" i="3"/>
  <c r="A16" i="3" s="1"/>
  <c r="A17" i="3" s="1"/>
  <c r="A19" i="3" s="1"/>
  <c r="A20" i="3" s="1"/>
  <c r="A22" i="3" s="1"/>
  <c r="A23" i="3" s="1"/>
  <c r="A25" i="3" s="1"/>
  <c r="A26" i="3" s="1"/>
  <c r="A28" i="3" s="1"/>
  <c r="A29" i="3" s="1"/>
  <c r="A31" i="3" s="1"/>
  <c r="A32" i="3" s="1"/>
  <c r="A34" i="3" s="1"/>
  <c r="A35" i="3" s="1"/>
  <c r="A37" i="3" s="1"/>
  <c r="A38" i="3" s="1"/>
  <c r="A40" i="3" s="1"/>
  <c r="A41" i="3" s="1"/>
  <c r="A43" i="3" s="1"/>
  <c r="A44" i="3" s="1"/>
  <c r="A57" i="3" s="1"/>
  <c r="A58" i="3" s="1"/>
  <c r="A60" i="3" s="1"/>
  <c r="A61" i="3" s="1"/>
  <c r="A63" i="3" s="1"/>
  <c r="A64" i="3" s="1"/>
  <c r="A66" i="3" s="1"/>
  <c r="A67" i="3" s="1"/>
  <c r="A69" i="3" s="1"/>
  <c r="A70" i="3" s="1"/>
  <c r="A72" i="3" s="1"/>
  <c r="A73" i="3" s="1"/>
  <c r="A75" i="3" s="1"/>
  <c r="A76" i="3" s="1"/>
  <c r="A78" i="3" s="1"/>
  <c r="A79" i="3" s="1"/>
  <c r="A81" i="3" s="1"/>
  <c r="A82" i="3" s="1"/>
  <c r="A84" i="3" s="1"/>
  <c r="A85" i="3" s="1"/>
  <c r="A14" i="2"/>
  <c r="A16" i="2" s="1"/>
  <c r="A17" i="2" s="1"/>
  <c r="A19" i="2" s="1"/>
  <c r="A20" i="2" s="1"/>
  <c r="A13" i="1"/>
  <c r="A15" i="1" s="1"/>
  <c r="A16" i="1" s="1"/>
  <c r="A18" i="1" s="1"/>
  <c r="A19" i="1" s="1"/>
  <c r="A21" i="1" s="1"/>
  <c r="A22" i="1" s="1"/>
  <c r="A24" i="1" s="1"/>
  <c r="A25" i="1" s="1"/>
  <c r="A27" i="1" s="1"/>
  <c r="A28" i="1" s="1"/>
  <c r="A30" i="1" s="1"/>
  <c r="A31" i="1" s="1"/>
  <c r="A33" i="1" s="1"/>
  <c r="A34" i="1" s="1"/>
  <c r="A36" i="1" s="1"/>
  <c r="A37" i="1" s="1"/>
  <c r="A39" i="1" s="1"/>
  <c r="A40" i="1" s="1"/>
  <c r="A42" i="1" s="1"/>
  <c r="A43" i="1" s="1"/>
  <c r="A45" i="1" s="1"/>
  <c r="A46" i="1" s="1"/>
  <c r="A58" i="1" s="1"/>
  <c r="A59" i="1" s="1"/>
  <c r="A61" i="1" s="1"/>
  <c r="A62" i="1" s="1"/>
  <c r="A64" i="1" s="1"/>
  <c r="A65" i="1" s="1"/>
  <c r="A67" i="1" s="1"/>
  <c r="A68" i="1" s="1"/>
  <c r="A70" i="1" s="1"/>
  <c r="A71" i="1" s="1"/>
  <c r="A73" i="1" s="1"/>
  <c r="A74" i="1" s="1"/>
  <c r="A76" i="1" s="1"/>
  <c r="A77" i="1" s="1"/>
  <c r="A79" i="1" s="1"/>
  <c r="A80" i="1" s="1"/>
  <c r="A82" i="1" s="1"/>
  <c r="A83" i="1" s="1"/>
  <c r="A85" i="1" s="1"/>
  <c r="A86" i="1" s="1"/>
  <c r="A88" i="1" s="1"/>
  <c r="A89" i="1" s="1"/>
  <c r="A91" i="1" s="1"/>
  <c r="A92" i="1" s="1"/>
  <c r="A104" i="1" s="1"/>
  <c r="A105" i="1" s="1"/>
  <c r="A107" i="1" s="1"/>
  <c r="A108" i="1" s="1"/>
  <c r="A110" i="1" s="1"/>
  <c r="A111" i="1" s="1"/>
  <c r="A113" i="1" s="1"/>
  <c r="A114" i="1" s="1"/>
  <c r="A116" i="1" s="1"/>
  <c r="A117" i="1" s="1"/>
  <c r="A119" i="1" s="1"/>
  <c r="A120" i="1" s="1"/>
  <c r="A122" i="1" s="1"/>
  <c r="A123" i="1" s="1"/>
  <c r="A125" i="1" s="1"/>
  <c r="A126" i="1" s="1"/>
  <c r="A128" i="1" s="1"/>
  <c r="A129" i="1" s="1"/>
  <c r="A131" i="1" s="1"/>
  <c r="A132" i="1" s="1"/>
  <c r="A134" i="1" s="1"/>
  <c r="A135" i="1" s="1"/>
  <c r="A137" i="1" s="1"/>
  <c r="A138" i="1" s="1"/>
  <c r="A14" i="7"/>
  <c r="A16" i="7" s="1"/>
  <c r="A17" i="7" s="1"/>
  <c r="A19" i="7" s="1"/>
  <c r="A20" i="7" s="1"/>
  <c r="A22" i="7" s="1"/>
  <c r="A23" i="7" s="1"/>
  <c r="A25" i="7" s="1"/>
  <c r="A26" i="7" s="1"/>
  <c r="A28" i="7" s="1"/>
  <c r="A29" i="7" s="1"/>
  <c r="A31" i="7" s="1"/>
  <c r="A32" i="7" s="1"/>
  <c r="A34" i="7" s="1"/>
  <c r="A35" i="7" s="1"/>
  <c r="A37" i="7" s="1"/>
  <c r="A38" i="7" s="1"/>
  <c r="A40" i="7" s="1"/>
  <c r="A41" i="7" s="1"/>
  <c r="A43" i="7" s="1"/>
  <c r="A44" i="7" s="1"/>
  <c r="A46" i="7" s="1"/>
  <c r="A47" i="7" s="1"/>
  <c r="A49" i="7" s="1"/>
  <c r="A50" i="7" s="1"/>
  <c r="A52" i="7" s="1"/>
  <c r="A53" i="7" s="1"/>
  <c r="A55" i="7" s="1"/>
  <c r="A56" i="7" s="1"/>
  <c r="A69" i="7" s="1"/>
  <c r="A70" i="7" s="1"/>
  <c r="A72" i="7" s="1"/>
  <c r="A73" i="7" s="1"/>
  <c r="A75" i="7" s="1"/>
  <c r="A76" i="7" s="1"/>
  <c r="A78" i="7" s="1"/>
  <c r="A79" i="7" s="1"/>
  <c r="A45" i="5" l="1"/>
  <c r="A81" i="7"/>
  <c r="A82" i="7" s="1"/>
  <c r="A84" i="7" s="1"/>
  <c r="A85" i="7" s="1"/>
  <c r="A87" i="7" s="1"/>
  <c r="A88" i="7" s="1"/>
  <c r="A90" i="7" s="1"/>
  <c r="A91" i="7" s="1"/>
  <c r="A93" i="7" s="1"/>
  <c r="A94" i="7" s="1"/>
  <c r="A96" i="7" s="1"/>
  <c r="A97" i="7" s="1"/>
  <c r="A99" i="7" s="1"/>
  <c r="A100" i="7" s="1"/>
  <c r="A102" i="7" s="1"/>
  <c r="A103" i="7" s="1"/>
  <c r="A105" i="7" l="1"/>
  <c r="A106" i="7" s="1"/>
  <c r="A108" i="7" s="1"/>
  <c r="A109" i="7" s="1"/>
  <c r="A111" i="7" s="1"/>
  <c r="A112" i="7" s="1"/>
  <c r="S34" i="5"/>
  <c r="S25" i="5"/>
  <c r="S86" i="5"/>
  <c r="F60" i="3"/>
  <c r="L61" i="3" s="1"/>
  <c r="F37" i="3"/>
  <c r="H38" i="3" s="1"/>
  <c r="F13" i="2"/>
  <c r="R14" i="2" s="1"/>
  <c r="H14" i="2" l="1"/>
  <c r="P14" i="2"/>
  <c r="J14" i="2"/>
  <c r="N14" i="2"/>
  <c r="S31" i="5"/>
  <c r="S22" i="5"/>
  <c r="S19" i="5"/>
  <c r="S28" i="5"/>
  <c r="L38" i="3"/>
  <c r="H61" i="3"/>
  <c r="N61" i="3"/>
  <c r="J38" i="3"/>
  <c r="J61" i="3"/>
  <c r="N38" i="3"/>
  <c r="L14" i="2"/>
  <c r="F14" i="2" s="1"/>
  <c r="F61" i="3" l="1"/>
  <c r="F38" i="3"/>
  <c r="F60" i="4" l="1"/>
  <c r="H61" i="4" s="1"/>
  <c r="R61" i="4" l="1"/>
  <c r="T61" i="4"/>
  <c r="P61" i="4"/>
  <c r="L61" i="4"/>
  <c r="J61" i="4"/>
  <c r="N61" i="4"/>
  <c r="F61" i="4" l="1"/>
  <c r="F31" i="3" l="1"/>
  <c r="J32" i="3" l="1"/>
  <c r="L32" i="3"/>
  <c r="H32" i="3"/>
  <c r="N32" i="3"/>
  <c r="F32" i="3" l="1"/>
  <c r="F28" i="3" l="1"/>
  <c r="H29" i="3" s="1"/>
  <c r="L29" i="3" l="1"/>
  <c r="N29" i="3"/>
  <c r="J29" i="3"/>
  <c r="F19" i="3"/>
  <c r="H20" i="3" s="1"/>
  <c r="F29" i="3" l="1"/>
  <c r="N20" i="3"/>
  <c r="J20" i="3"/>
  <c r="L20" i="3"/>
  <c r="F20" i="3" l="1"/>
  <c r="F40" i="3" l="1"/>
  <c r="H41" i="3" l="1"/>
  <c r="N41" i="3"/>
  <c r="L41" i="3"/>
  <c r="J41" i="3"/>
  <c r="F41" i="3" l="1"/>
  <c r="L57" i="3" l="1"/>
  <c r="J57" i="3"/>
  <c r="F34" i="3"/>
  <c r="N35" i="3" l="1"/>
  <c r="H35" i="3"/>
  <c r="J35" i="3"/>
  <c r="F57" i="3"/>
  <c r="L35" i="3"/>
  <c r="L58" i="3" l="1"/>
  <c r="N58" i="3"/>
  <c r="H58" i="3"/>
  <c r="J58" i="3"/>
  <c r="F35" i="3"/>
  <c r="F58" i="3" l="1"/>
  <c r="S89" i="5" l="1"/>
  <c r="S80" i="5" l="1"/>
  <c r="S71" i="5" l="1"/>
  <c r="S46" i="5" l="1"/>
  <c r="F104" i="1" l="1"/>
  <c r="L105" i="1" s="1"/>
  <c r="N105" i="1" l="1"/>
  <c r="H105" i="1"/>
  <c r="J105" i="1"/>
  <c r="F105" i="1" l="1"/>
  <c r="F16" i="2" l="1"/>
  <c r="P17" i="2" l="1"/>
  <c r="R17" i="2"/>
  <c r="L17" i="2"/>
  <c r="H17" i="2"/>
  <c r="J17" i="2"/>
  <c r="N17" i="2"/>
  <c r="F17" i="2" l="1"/>
  <c r="F25" i="3" l="1"/>
  <c r="N26" i="3" s="1"/>
  <c r="L26" i="3" l="1"/>
  <c r="J26" i="3"/>
  <c r="H26" i="3"/>
  <c r="F13" i="3"/>
  <c r="N14" i="3" s="1"/>
  <c r="F26" i="3" l="1"/>
  <c r="L14" i="3"/>
  <c r="H14" i="3"/>
  <c r="J14" i="3"/>
  <c r="F14" i="3" l="1"/>
  <c r="F16" i="3"/>
  <c r="L17" i="3" l="1"/>
  <c r="N17" i="3"/>
  <c r="H17" i="3"/>
  <c r="J17" i="3"/>
  <c r="F17" i="3" l="1"/>
  <c r="S62" i="5" l="1"/>
  <c r="S83" i="5" l="1"/>
  <c r="S37" i="5" l="1"/>
  <c r="S65" i="5"/>
  <c r="F43" i="3" l="1"/>
  <c r="H44" i="3" s="1"/>
  <c r="F63" i="3"/>
  <c r="H64" i="3" s="1"/>
  <c r="N44" i="3" l="1"/>
  <c r="L44" i="3"/>
  <c r="J64" i="3"/>
  <c r="N64" i="3"/>
  <c r="L64" i="3"/>
  <c r="J44" i="3"/>
  <c r="F64" i="3" l="1"/>
  <c r="F44" i="3"/>
  <c r="F22" i="3" l="1"/>
  <c r="H23" i="3" s="1"/>
  <c r="J23" i="3" l="1"/>
  <c r="L23" i="3"/>
  <c r="N23" i="3"/>
  <c r="F23" i="3" l="1"/>
  <c r="S77" i="5"/>
  <c r="F19" i="2" l="1"/>
  <c r="R20" i="2" l="1"/>
  <c r="H20" i="2"/>
  <c r="N20" i="2"/>
  <c r="P20" i="2"/>
  <c r="S74" i="5"/>
  <c r="L20" i="2"/>
  <c r="J20" i="2"/>
  <c r="F20" i="2" s="1"/>
  <c r="S40" i="5" l="1"/>
  <c r="S43" i="5"/>
  <c r="S68" i="5"/>
  <c r="A46" i="5" l="1"/>
  <c r="A61" i="5"/>
  <c r="A62" i="5" s="1"/>
  <c r="A64" i="5" s="1"/>
  <c r="A65" i="5" s="1"/>
  <c r="A67" i="5" s="1"/>
  <c r="A68" i="5" s="1"/>
  <c r="A70" i="5" s="1"/>
  <c r="A71" i="5" s="1"/>
  <c r="A73" i="5" s="1"/>
  <c r="A74" i="5" s="1"/>
  <c r="A76" i="5" s="1"/>
  <c r="A77" i="5" s="1"/>
  <c r="A79" i="5" s="1"/>
  <c r="A80" i="5" s="1"/>
  <c r="A82" i="5" s="1"/>
  <c r="A83" i="5" s="1"/>
  <c r="A85" i="5" s="1"/>
  <c r="A86" i="5" s="1"/>
  <c r="A88" i="5" s="1"/>
  <c r="A89" i="5" s="1"/>
</calcChain>
</file>

<file path=xl/sharedStrings.xml><?xml version="1.0" encoding="utf-8"?>
<sst xmlns="http://schemas.openxmlformats.org/spreadsheetml/2006/main" count="789" uniqueCount="275">
  <si>
    <t>Total</t>
  </si>
  <si>
    <t>Gas Supply</t>
  </si>
  <si>
    <t>Storage</t>
  </si>
  <si>
    <t>Transmission</t>
  </si>
  <si>
    <t>Distribution</t>
  </si>
  <si>
    <t>LAND</t>
  </si>
  <si>
    <t>LANDRIGHTS</t>
  </si>
  <si>
    <t>STRUC&amp;IMP</t>
  </si>
  <si>
    <t>MEAS&amp;REG</t>
  </si>
  <si>
    <t>MAINS</t>
  </si>
  <si>
    <t>COMPRESSORS</t>
  </si>
  <si>
    <t>LANDRIGHTS_AD</t>
  </si>
  <si>
    <t>STRUC&amp;IMP_AD</t>
  </si>
  <si>
    <t>MEAS&amp;REG_AD</t>
  </si>
  <si>
    <t>MAINS_AD</t>
  </si>
  <si>
    <t>COMPRESSORS_AD</t>
  </si>
  <si>
    <t>PROPTAX</t>
  </si>
  <si>
    <t>COMPFUEL</t>
  </si>
  <si>
    <t>DAWN_COMP_O&amp;M</t>
  </si>
  <si>
    <t>UFG</t>
  </si>
  <si>
    <t>GENOPS&amp;ENG</t>
  </si>
  <si>
    <t>LINEPACK</t>
  </si>
  <si>
    <t>DEPEXP</t>
  </si>
  <si>
    <t>GENPLANT_DEPEXP</t>
  </si>
  <si>
    <t>DP_GS_CUSTACCT</t>
  </si>
  <si>
    <t>DP_GS_EMPBEN</t>
  </si>
  <si>
    <t>DP_GS_A&amp;G</t>
  </si>
  <si>
    <t>DP_GS_GENOPS</t>
  </si>
  <si>
    <t>OWN_USE_GAS</t>
  </si>
  <si>
    <t>STORAGE</t>
  </si>
  <si>
    <t>TRANSMISSION</t>
  </si>
  <si>
    <t>DISTRIBUTION</t>
  </si>
  <si>
    <t>O&amp;M</t>
  </si>
  <si>
    <t>GENPLANT</t>
  </si>
  <si>
    <t>RATEBASE</t>
  </si>
  <si>
    <t>NETPLANT</t>
  </si>
  <si>
    <t>LABOUR</t>
  </si>
  <si>
    <t>STOR_SUPER_O&amp;M</t>
  </si>
  <si>
    <t>Gas</t>
  </si>
  <si>
    <t>Load Balancing</t>
  </si>
  <si>
    <t>Transportation</t>
  </si>
  <si>
    <t>Supply</t>
  </si>
  <si>
    <t>Transport</t>
  </si>
  <si>
    <t>Commodity</t>
  </si>
  <si>
    <t>Demand</t>
  </si>
  <si>
    <t>Admin</t>
  </si>
  <si>
    <t>ADMIN</t>
  </si>
  <si>
    <t>OPTIMIZATION</t>
  </si>
  <si>
    <t>Operational</t>
  </si>
  <si>
    <t>Deliverability</t>
  </si>
  <si>
    <t>Space</t>
  </si>
  <si>
    <t>Contingency</t>
  </si>
  <si>
    <t>STOR_PROPTAX</t>
  </si>
  <si>
    <t>GASINSTORAGE</t>
  </si>
  <si>
    <t>DELIVERABILITY</t>
  </si>
  <si>
    <t>OP_CONTINGENCY</t>
  </si>
  <si>
    <t>STOR_COMM</t>
  </si>
  <si>
    <t>DEL_SPACE_OPCON</t>
  </si>
  <si>
    <t>SPACE_OPCON</t>
  </si>
  <si>
    <t>STOR_RATEBASE</t>
  </si>
  <si>
    <t>STOR_GENPLANT</t>
  </si>
  <si>
    <t>MKTSTOR_DEMAND</t>
  </si>
  <si>
    <t>STOR_LABOUR</t>
  </si>
  <si>
    <t>STOR_DEPEXP</t>
  </si>
  <si>
    <t>STOR_NETPLANT</t>
  </si>
  <si>
    <t>STOR_O&amp;M</t>
  </si>
  <si>
    <t>LNG_LAND</t>
  </si>
  <si>
    <t>LNG_STRUCTURES</t>
  </si>
  <si>
    <t>LNG_EQUIPMENT</t>
  </si>
  <si>
    <t>LNG_STRUCTURES_AD</t>
  </si>
  <si>
    <t>LNG_EQUIPMENT_AD</t>
  </si>
  <si>
    <t>LNG_O&amp;M</t>
  </si>
  <si>
    <t>MKTSTORFUEL</t>
  </si>
  <si>
    <t>Dawn</t>
  </si>
  <si>
    <t>Kirkwall</t>
  </si>
  <si>
    <t>Parkway</t>
  </si>
  <si>
    <t>Panhandle</t>
  </si>
  <si>
    <t>Station</t>
  </si>
  <si>
    <t>Albion</t>
  </si>
  <si>
    <t>St. Clair</t>
  </si>
  <si>
    <t>TRANS_PROPTAX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</si>
  <si>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</si>
  <si>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</si>
  <si>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</si>
  <si>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</si>
  <si>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</si>
  <si>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</si>
  <si>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TRANS_LANDRIGHTS_AD</t>
  </si>
  <si>
    <t>TRANS_STRUC&amp;IMP_AD</t>
  </si>
  <si>
    <t>TRANS_MEAS&amp;REG_AD</t>
  </si>
  <si>
    <t>TRANS_MAINS_AD</t>
  </si>
  <si>
    <t>TRANS_COMPRESSORS_AD</t>
  </si>
  <si>
    <t>TRANS_LINEPACK</t>
  </si>
  <si>
    <t>TRANS_DEPEXP</t>
  </si>
  <si>
    <t>TRANS_COMM</t>
  </si>
  <si>
    <t>PAN_STCLAIR</t>
  </si>
  <si>
    <t>DAWNPARKWAY</t>
  </si>
  <si>
    <t>TRANS_NETPLANT</t>
  </si>
  <si>
    <t>TRANS_RATEBASE</t>
  </si>
  <si>
    <t>TRANS_GENPLANT</t>
  </si>
  <si>
    <t>TRANS_LABOUR</t>
  </si>
  <si>
    <t>TRANS_O&amp;M</t>
  </si>
  <si>
    <t>Distribution Demand</t>
  </si>
  <si>
    <t>Distribution Customer</t>
  </si>
  <si>
    <t>Customer</t>
  </si>
  <si>
    <t>High</t>
  </si>
  <si>
    <t>Low</t>
  </si>
  <si>
    <t>Specific</t>
  </si>
  <si>
    <t xml:space="preserve">Distribution </t>
  </si>
  <si>
    <t>Pressure &gt; 4"</t>
  </si>
  <si>
    <t>Pressure &lt;= 4"</t>
  </si>
  <si>
    <t>Pressure</t>
  </si>
  <si>
    <t>Allocation</t>
  </si>
  <si>
    <t>Mains</t>
  </si>
  <si>
    <t>Services</t>
  </si>
  <si>
    <t>Meters</t>
  </si>
  <si>
    <t>Stations</t>
  </si>
  <si>
    <t>DIST_PROPTAX</t>
  </si>
  <si>
    <t>ZERO_INT</t>
  </si>
  <si>
    <t>CUST_STATIONS</t>
  </si>
  <si>
    <t>CUST_SERVICES</t>
  </si>
  <si>
    <t>DEM_SPECIFIC</t>
  </si>
  <si>
    <t>CUST_SPECIFIC</t>
  </si>
  <si>
    <t>CUST_METERS</t>
  </si>
  <si>
    <t>DIST_COMM</t>
  </si>
  <si>
    <t>DISTDEMAND</t>
  </si>
  <si>
    <t>DISTMAINS&amp;MR</t>
  </si>
  <si>
    <t>DIST_DEPEXP</t>
  </si>
  <si>
    <t>DIST_RATEBASE</t>
  </si>
  <si>
    <t>DIST_GENPLANT</t>
  </si>
  <si>
    <t>DIST_NETPLANT</t>
  </si>
  <si>
    <t>DIST_LABOUR</t>
  </si>
  <si>
    <t>DIST_MAINS&amp;SERVICES</t>
  </si>
  <si>
    <t>COMMUNITY_EXP</t>
  </si>
  <si>
    <t>DIST_O&amp;M</t>
  </si>
  <si>
    <t>BAD_DEBT</t>
  </si>
  <si>
    <t>TOTAL_CUSTOMERS</t>
  </si>
  <si>
    <t>Allocation Factors</t>
  </si>
  <si>
    <t>DSM_PRO</t>
  </si>
  <si>
    <t>DSM_ADM</t>
  </si>
  <si>
    <t>NETFROMSTOR</t>
  </si>
  <si>
    <t>STORAGEXCESS</t>
  </si>
  <si>
    <t>SUPPLY_VOL</t>
  </si>
  <si>
    <t>METERREPLCOST</t>
  </si>
  <si>
    <t>STATIONREPLCOST</t>
  </si>
  <si>
    <t>DISTCOMM</t>
  </si>
  <si>
    <t>TRANSCOMM</t>
  </si>
  <si>
    <t>STORCOMM</t>
  </si>
  <si>
    <t>KIRKWALL_DEMAND</t>
  </si>
  <si>
    <t>PKWY_DEMAND</t>
  </si>
  <si>
    <t>D-PTRANS</t>
  </si>
  <si>
    <t>ALBIONTRANS</t>
  </si>
  <si>
    <t>HIGHPRESS&gt;4</t>
  </si>
  <si>
    <t>HIGHPRESS&lt;=4</t>
  </si>
  <si>
    <t>LOWPRESS</t>
  </si>
  <si>
    <t>TRANS_COMPFUEL</t>
  </si>
  <si>
    <t>TRANS_DEMAND</t>
  </si>
  <si>
    <t>TRANS_FUEL</t>
  </si>
  <si>
    <t>LOAD_BALANCING</t>
  </si>
  <si>
    <t>GASSTORALLO</t>
  </si>
  <si>
    <t>CUST_EXCL_GS</t>
  </si>
  <si>
    <t>SALESPROMO</t>
  </si>
  <si>
    <t>Functionalization Factors</t>
  </si>
  <si>
    <t>INT</t>
  </si>
  <si>
    <t>EXT</t>
  </si>
  <si>
    <t>Gas Supply Classification Factors</t>
  </si>
  <si>
    <t>GS_BADDEBT</t>
  </si>
  <si>
    <t>GASSUPPLY</t>
  </si>
  <si>
    <t>GS_OTHERTRANS</t>
  </si>
  <si>
    <t>GASSUPPLY_CLASS</t>
  </si>
  <si>
    <t>STOR_SUPER</t>
  </si>
  <si>
    <t>Line</t>
  </si>
  <si>
    <t>No.</t>
  </si>
  <si>
    <t>2024 Cost Allocation Study - Current Rate Classes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</si>
  <si>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</si>
  <si>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</si>
  <si>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</si>
  <si>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</si>
  <si>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</si>
  <si>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</si>
  <si>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</si>
  <si>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</si>
  <si>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</si>
  <si>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</si>
  <si>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</si>
  <si>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</si>
  <si>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</si>
  <si>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</si>
  <si>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</si>
  <si>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</si>
  <si>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</si>
  <si>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</si>
  <si>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</si>
  <si>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</si>
  <si>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</si>
  <si>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</si>
  <si>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</si>
  <si>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</si>
  <si>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</si>
  <si>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</si>
  <si>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</si>
  <si>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</si>
  <si>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</si>
  <si>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</si>
  <si>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</si>
  <si>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</si>
  <si>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</si>
  <si>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</si>
  <si>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</si>
  <si>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</si>
  <si>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</si>
  <si>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</si>
  <si>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</si>
  <si>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</si>
  <si>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</si>
  <si>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</si>
  <si>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</si>
  <si>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</si>
  <si>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</si>
  <si>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</si>
  <si>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</si>
  <si>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</si>
  <si>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</si>
  <si>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</si>
  <si>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</si>
  <si>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</si>
  <si>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</si>
  <si>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</si>
  <si>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</si>
  <si>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</si>
  <si>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</si>
  <si>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</si>
  <si>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</si>
  <si>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</si>
  <si>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</si>
  <si>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</si>
  <si>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</si>
  <si>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</si>
  <si>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</si>
  <si>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</si>
  <si>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</si>
  <si>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</si>
  <si>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</si>
  <si>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</si>
  <si>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</si>
  <si>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</si>
  <si>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Ex-Franchise</t>
  </si>
  <si>
    <t>Union South Rate Zone</t>
  </si>
  <si>
    <t>Union North Rate Zone</t>
  </si>
  <si>
    <t>EGD Rate Zone</t>
  </si>
  <si>
    <t>Storage Classification Factors</t>
  </si>
  <si>
    <t>Transmission Classification Factors</t>
  </si>
  <si>
    <t>Classification Factor</t>
  </si>
  <si>
    <t xml:space="preserve">Functionalization </t>
  </si>
  <si>
    <t>Factor</t>
  </si>
  <si>
    <t>Distribution Classification Factors</t>
  </si>
  <si>
    <t>TRANS_SUPER</t>
  </si>
  <si>
    <t>DIST_SUPER</t>
  </si>
  <si>
    <t>DAWN_DEMAND</t>
  </si>
  <si>
    <t>TRANSPT_DEM_OPT</t>
  </si>
  <si>
    <t>DIST_LINEPACK</t>
  </si>
  <si>
    <t>HPMAINS&gt;4"</t>
  </si>
  <si>
    <t>DAWN_O&amp;M</t>
  </si>
  <si>
    <t>Functionalization Factors (Continued)</t>
  </si>
  <si>
    <t>Distribution Classification Factors (Continued)</t>
  </si>
  <si>
    <t>Transmission Classification Factors (Continued)</t>
  </si>
  <si>
    <t>Storage Classification Factors (Continued)</t>
  </si>
  <si>
    <t>Allocation Factors (Continued)</t>
  </si>
  <si>
    <t>/u</t>
  </si>
  <si>
    <t>Rate 300</t>
  </si>
  <si>
    <t>(l)</t>
  </si>
  <si>
    <t>Rate M7 (I)</t>
  </si>
  <si>
    <t>(y)</t>
  </si>
  <si>
    <t>Rate M17</t>
  </si>
  <si>
    <t>(an)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</si>
</sst>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#,##0,"/>
    <numFmt numFmtId="167" formatCode="0.000000000%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86">
    <xf numFmtId="0" fontId="0" fillId="0" borderId="0" xfId="0"/>
    <xf numFmtId="164" fontId="3" fillId="0" borderId="0" xfId="1" applyNumberFormat="1" applyFont="1" applyFill="1"/>
    <xf numFmtId="10" fontId="3" fillId="0" borderId="0" xfId="2" applyNumberFormat="1" applyFont="1" applyFill="1"/>
    <xf numFmtId="166" fontId="6" fillId="0" borderId="0" xfId="3" applyNumberFormat="1" applyFont="1" applyFill="1" applyBorder="1"/>
    <xf numFmtId="1" fontId="6" fillId="0" borderId="0" xfId="3" applyNumberFormat="1" applyFont="1" applyFill="1" applyBorder="1"/>
    <xf numFmtId="164" fontId="6" fillId="0" borderId="0" xfId="1" applyNumberFormat="1" applyFont="1" applyFill="1" applyBorder="1"/>
    <xf numFmtId="10" fontId="6" fillId="0" borderId="0" xfId="2" applyNumberFormat="1" applyFont="1" applyFill="1" applyBorder="1"/>
    <xf numFmtId="43" fontId="6" fillId="0" borderId="0" xfId="1" applyFont="1" applyFill="1" applyBorder="1"/>
    <xf numFmtId="43" fontId="6" fillId="0" borderId="0" xfId="3" applyFont="1" applyFill="1" applyBorder="1"/>
    <xf numFmtId="43" fontId="3" fillId="0" borderId="0" xfId="1" applyFont="1" applyFill="1"/>
    <xf numFmtId="168" fontId="3" fillId="0" borderId="0" xfId="2" applyNumberFormat="1" applyFont="1" applyFill="1"/>
    <xf numFmtId="9" fontId="3" fillId="0" borderId="0" xfId="2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0" fontId="3" fillId="0" borderId="0" xfId="0" applyNumberFormat="1" applyFont="1" applyFill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3" fontId="3" fillId="0" borderId="0" xfId="0" applyNumberFormat="1" applyFont="1" applyFill="1"/>
    <xf numFmtId="0" fontId="4" fillId="0" borderId="0" xfId="0" applyFont="1" applyFill="1"/>
    <xf numFmtId="168" fontId="3" fillId="0" borderId="0" xfId="0" applyNumberFormat="1" applyFont="1" applyFill="1"/>
    <xf numFmtId="0" fontId="6" fillId="0" borderId="1" xfId="0" applyFont="1" applyFill="1" applyBorder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Border="1"/>
    <xf numFmtId="9" fontId="3" fillId="0" borderId="0" xfId="2" applyFont="1" applyFill="1" applyBorder="1"/>
    <xf numFmtId="164" fontId="3" fillId="0" borderId="0" xfId="0" applyNumberFormat="1" applyFont="1" applyFill="1" applyBorder="1"/>
    <xf numFmtId="10" fontId="3" fillId="0" borderId="0" xfId="2" applyNumberFormat="1" applyFont="1" applyFill="1" applyBorder="1"/>
    <xf numFmtId="164" fontId="3" fillId="0" borderId="0" xfId="0" applyNumberFormat="1" applyFont="1" applyFill="1" applyAlignment="1"/>
    <xf numFmtId="0" fontId="3" fillId="0" borderId="0" xfId="0" applyFont="1" applyFill="1" applyAlignment="1"/>
    <xf numFmtId="9" fontId="3" fillId="0" borderId="0" xfId="2" applyFont="1" applyFill="1" applyAlignment="1"/>
    <xf numFmtId="9" fontId="3" fillId="0" borderId="0" xfId="2" applyFont="1" applyFill="1" applyAlignment="1">
      <alignment horizontal="centerContinuous"/>
    </xf>
    <xf numFmtId="9" fontId="8" fillId="0" borderId="0" xfId="2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6" fillId="0" borderId="0" xfId="4" applyNumberFormat="1" applyFont="1" applyFill="1"/>
    <xf numFmtId="164" fontId="6" fillId="0" borderId="0" xfId="4" applyNumberFormat="1" applyFont="1" applyFill="1" applyBorder="1"/>
    <xf numFmtId="0" fontId="6" fillId="0" borderId="0" xfId="4" applyFont="1" applyFill="1" applyBorder="1"/>
    <xf numFmtId="0" fontId="6" fillId="0" borderId="0" xfId="4" applyFont="1" applyFill="1"/>
    <xf numFmtId="164" fontId="6" fillId="0" borderId="0" xfId="1" applyNumberFormat="1" applyFont="1" applyFill="1"/>
    <xf numFmtId="164" fontId="3" fillId="0" borderId="0" xfId="1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/>
    </xf>
    <xf numFmtId="43" fontId="3" fillId="0" borderId="0" xfId="1" applyNumberFormat="1" applyFont="1" applyFill="1"/>
    <xf numFmtId="43" fontId="3" fillId="0" borderId="0" xfId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43" fontId="3" fillId="0" borderId="0" xfId="1" applyFont="1" applyFill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164" fontId="6" fillId="0" borderId="0" xfId="4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9" fontId="3" fillId="0" borderId="0" xfId="2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/>
    <xf numFmtId="165" fontId="3" fillId="0" borderId="0" xfId="0" applyNumberFormat="1" applyFont="1" applyFill="1"/>
    <xf numFmtId="167" fontId="3" fillId="0" borderId="0" xfId="0" applyNumberFormat="1" applyFont="1" applyFill="1"/>
    <xf numFmtId="0" fontId="7" fillId="0" borderId="0" xfId="0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/>
    <xf numFmtId="0" fontId="3" fillId="0" borderId="1" xfId="0" applyFont="1" applyFill="1" applyBorder="1"/>
    <xf numFmtId="0" fontId="10" fillId="0" borderId="0" xfId="0" applyFont="1" applyFill="1"/>
    <xf numFmtId="164" fontId="3" fillId="0" borderId="0" xfId="1" applyNumberFormat="1" applyFont="1" applyFill="1" applyAlignment="1">
      <alignment horizontal="center"/>
    </xf>
    <xf numFmtId="164" fontId="10" fillId="0" borderId="0" xfId="1" applyNumberFormat="1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6" fillId="0" borderId="0" xfId="4" applyNumberFormat="1"/>
    <xf numFmtId="164" fontId="3" fillId="0" borderId="0" xfId="0" applyNumberFormat="1" applyFont="1"/>
    <xf numFmtId="0" fontId="6" fillId="0" borderId="0" xfId="4"/>
    <xf numFmtId="0" fontId="3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">
    <cellStyle name="Comma" xfId="1" builtinId="3"/>
    <cellStyle name="Comma 2" xfId="3" xr:uid="{05A8B0CD-E966-4A56-B2FC-9D2CD67C05CD}"/>
    <cellStyle name="Normal" xfId="0" builtinId="0"/>
    <cellStyle name="Normal 10" xfId="4" xr:uid="{80B0B01C-96B7-4B89-95CD-6A9E9A1156F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6E7A-707F-4A5A-9BCF-FFA456C8950B}">
  <dimension ref="A5:AG143"/>
  <sheetViews>
    <sheetView view="pageLayout" zoomScaleNormal="80" zoomScaleSheetLayoutView="80" workbookViewId="0">
      <selection sqref="A1:XFD1048576"/>
    </sheetView>
  </sheetViews>
  <sheetFormatPr defaultColWidth="9.140625" defaultRowHeight="13.5" customHeight="1" x14ac:dyDescent="0.2"/>
  <cols>
    <col min="1" max="1" width="4.7109375" style="34" customWidth="1"/>
    <col min="2" max="2" width="1.7109375" style="12" customWidth="1"/>
    <col min="3" max="3" width="30.7109375" style="63" customWidth="1"/>
    <col min="4" max="4" width="5.7109375" style="12" customWidth="1"/>
    <col min="5" max="5" width="1.7109375" style="12" customWidth="1"/>
    <col min="6" max="6" width="13.7109375" style="12" customWidth="1"/>
    <col min="7" max="7" width="1.7109375" style="12" customWidth="1"/>
    <col min="8" max="8" width="13.7109375" style="12" customWidth="1"/>
    <col min="9" max="9" width="1.7109375" style="12" customWidth="1"/>
    <col min="10" max="10" width="13.7109375" style="12" customWidth="1"/>
    <col min="11" max="11" width="1.7109375" style="12" customWidth="1"/>
    <col min="12" max="12" width="13.7109375" style="12" customWidth="1"/>
    <col min="13" max="13" width="1.7109375" style="12" customWidth="1"/>
    <col min="14" max="14" width="13.7109375" style="12" customWidth="1"/>
    <col min="15" max="15" width="9.140625" style="34"/>
    <col min="16" max="16" width="9.140625" style="12"/>
    <col min="17" max="17" width="11.28515625" style="12" bestFit="1" customWidth="1"/>
    <col min="18" max="18" width="9.140625" style="12"/>
    <col min="19" max="19" width="11.28515625" style="12" bestFit="1" customWidth="1"/>
    <col min="20" max="23" width="11.28515625" style="12" customWidth="1"/>
    <col min="24" max="24" width="9.140625" style="12"/>
    <col min="25" max="25" width="14.7109375" style="12" bestFit="1" customWidth="1"/>
    <col min="26" max="26" width="9.140625" style="12"/>
    <col min="27" max="27" width="15.140625" style="12" bestFit="1" customWidth="1"/>
    <col min="28" max="28" width="1.7109375" style="12" customWidth="1"/>
    <col min="29" max="29" width="16.28515625" style="12" bestFit="1" customWidth="1"/>
    <col min="30" max="30" width="1.7109375" style="12" customWidth="1"/>
    <col min="31" max="31" width="17.28515625" style="12" bestFit="1" customWidth="1"/>
    <col min="32" max="32" width="1.7109375" style="12" customWidth="1"/>
    <col min="33" max="33" width="12.28515625" style="12" bestFit="1" customWidth="1"/>
    <col min="34" max="16384" width="9.140625" style="12"/>
  </cols>
  <sheetData>
    <row r="5" spans="1:33" ht="13.5" customHeight="1" x14ac:dyDescent="0.2">
      <c r="A5" s="83" t="s">
        <v>173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33" ht="13.5" customHeight="1" x14ac:dyDescent="0.2">
      <c r="A6" s="83" t="s">
        <v>162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8" spans="1:33" ht="13.5" customHeight="1" x14ac:dyDescent="0.2">
      <c r="A8" s="34" t="s">
        <v>171</v>
      </c>
      <c r="C8" s="34" t="s">
        <v>253</v>
      </c>
      <c r="D8" s="63"/>
      <c r="H8" s="34"/>
    </row>
    <row r="9" spans="1:33" ht="13.5" customHeight="1" x14ac:dyDescent="0.2">
      <c r="A9" s="54" t="s">
        <v>172</v>
      </c>
      <c r="C9" s="54" t="s">
        <v>254</v>
      </c>
      <c r="D9" s="64"/>
      <c r="F9" s="54" t="s">
        <v>0</v>
      </c>
      <c r="H9" s="54" t="s">
        <v>1</v>
      </c>
      <c r="J9" s="13" t="s">
        <v>2</v>
      </c>
      <c r="L9" s="54" t="s">
        <v>3</v>
      </c>
      <c r="N9" s="54" t="s">
        <v>4</v>
      </c>
    </row>
    <row r="10" spans="1:33" ht="13.5" customHeight="1" x14ac:dyDescent="0.2">
      <c r="A10" s="24"/>
      <c r="C10" s="12"/>
      <c r="D10" s="63"/>
      <c r="F10" s="34" t="s">
        <v>209</v>
      </c>
      <c r="G10" s="34"/>
      <c r="H10" s="51" t="s">
        <v>210</v>
      </c>
      <c r="I10" s="34"/>
      <c r="J10" s="51" t="s">
        <v>211</v>
      </c>
      <c r="K10" s="34"/>
      <c r="L10" s="51" t="s">
        <v>212</v>
      </c>
      <c r="M10" s="34"/>
      <c r="N10" s="51" t="s">
        <v>213</v>
      </c>
    </row>
    <row r="11" spans="1:33" ht="13.5" customHeight="1" x14ac:dyDescent="0.2">
      <c r="C11" s="12"/>
      <c r="D11" s="63"/>
    </row>
    <row r="12" spans="1:33" s="16" customFormat="1" ht="13.5" customHeight="1" x14ac:dyDescent="0.25">
      <c r="A12" s="34">
        <v>1</v>
      </c>
      <c r="B12" s="12"/>
      <c r="C12" s="27" t="s">
        <v>26</v>
      </c>
      <c r="D12" s="29" t="s">
        <v>164</v>
      </c>
      <c r="E12" s="3"/>
      <c r="F12" s="1">
        <v>5865.9645385754357</v>
      </c>
      <c r="G12" s="4"/>
      <c r="H12" s="1">
        <v>4758.6044086021757</v>
      </c>
      <c r="I12" s="5"/>
      <c r="J12" s="1">
        <v>0</v>
      </c>
      <c r="K12" s="15"/>
      <c r="L12" s="1">
        <v>0</v>
      </c>
      <c r="M12" s="15"/>
      <c r="N12" s="1">
        <v>1107.36012997326</v>
      </c>
      <c r="O12" s="65"/>
      <c r="P12" s="66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16" customFormat="1" ht="13.5" customHeight="1" x14ac:dyDescent="0.25">
      <c r="A13" s="34">
        <f>A12+1</f>
        <v>2</v>
      </c>
      <c r="B13" s="12"/>
      <c r="C13" s="27"/>
      <c r="D13" s="29"/>
      <c r="E13" s="14"/>
      <c r="F13" s="14">
        <v>1</v>
      </c>
      <c r="G13" s="12"/>
      <c r="H13" s="14">
        <v>0.81122283936578565</v>
      </c>
      <c r="I13" s="12"/>
      <c r="J13" s="2">
        <v>0</v>
      </c>
      <c r="K13" s="12"/>
      <c r="L13" s="2">
        <v>0</v>
      </c>
      <c r="M13" s="12"/>
      <c r="N13" s="2">
        <v>0.18877716063421432</v>
      </c>
      <c r="O13" s="65"/>
      <c r="P13" s="66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3.5" customHeight="1" x14ac:dyDescent="0.25">
      <c r="C14" s="28"/>
      <c r="D14" s="29"/>
      <c r="P14" s="66"/>
    </row>
    <row r="15" spans="1:33" s="16" customFormat="1" ht="13.5" customHeight="1" x14ac:dyDescent="0.25">
      <c r="A15" s="34">
        <f>A13+1</f>
        <v>3</v>
      </c>
      <c r="B15" s="12"/>
      <c r="C15" s="27" t="s">
        <v>24</v>
      </c>
      <c r="D15" s="29" t="s">
        <v>164</v>
      </c>
      <c r="E15" s="3"/>
      <c r="F15" s="1">
        <v>1708.3898809221498</v>
      </c>
      <c r="G15" s="4"/>
      <c r="H15" s="1">
        <v>1295.4715209674002</v>
      </c>
      <c r="I15" s="5"/>
      <c r="J15" s="1">
        <v>0</v>
      </c>
      <c r="K15" s="15"/>
      <c r="L15" s="1">
        <v>0</v>
      </c>
      <c r="M15" s="15"/>
      <c r="N15" s="1">
        <v>412.91835995474958</v>
      </c>
      <c r="O15" s="65"/>
      <c r="P15" s="66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s="16" customFormat="1" ht="13.5" customHeight="1" x14ac:dyDescent="0.25">
      <c r="A16" s="34">
        <f>A15+1</f>
        <v>4</v>
      </c>
      <c r="B16" s="12"/>
      <c r="C16" s="27"/>
      <c r="D16" s="29"/>
      <c r="E16" s="14"/>
      <c r="F16" s="14">
        <v>1</v>
      </c>
      <c r="G16" s="12"/>
      <c r="H16" s="2">
        <v>0.75829969226236249</v>
      </c>
      <c r="I16" s="12"/>
      <c r="J16" s="2">
        <v>0</v>
      </c>
      <c r="K16" s="12"/>
      <c r="L16" s="2">
        <v>0</v>
      </c>
      <c r="M16" s="12"/>
      <c r="N16" s="2">
        <v>0.24170030773763754</v>
      </c>
      <c r="O16" s="65"/>
      <c r="P16" s="6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s="16" customFormat="1" ht="13.5" customHeight="1" x14ac:dyDescent="0.25">
      <c r="A17" s="34"/>
      <c r="B17" s="12"/>
      <c r="C17" s="31"/>
      <c r="D17" s="30"/>
      <c r="O17" s="65"/>
      <c r="P17" s="66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s="16" customFormat="1" ht="13.5" customHeight="1" x14ac:dyDescent="0.25">
      <c r="A18" s="34">
        <f>A16+1</f>
        <v>5</v>
      </c>
      <c r="B18" s="12"/>
      <c r="C18" s="27" t="s">
        <v>25</v>
      </c>
      <c r="D18" s="29" t="s">
        <v>164</v>
      </c>
      <c r="E18" s="3"/>
      <c r="F18" s="1">
        <v>2531.2823068200137</v>
      </c>
      <c r="G18" s="4"/>
      <c r="H18" s="1">
        <v>2104.1517941099964</v>
      </c>
      <c r="I18" s="5"/>
      <c r="J18" s="1">
        <v>0</v>
      </c>
      <c r="K18" s="15"/>
      <c r="L18" s="1">
        <v>0</v>
      </c>
      <c r="M18" s="15"/>
      <c r="N18" s="1">
        <v>427.13051271001717</v>
      </c>
      <c r="O18" s="65"/>
      <c r="P18" s="66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s="16" customFormat="1" ht="13.5" customHeight="1" x14ac:dyDescent="0.25">
      <c r="A19" s="34">
        <f>A18+1</f>
        <v>6</v>
      </c>
      <c r="B19" s="12"/>
      <c r="C19" s="27"/>
      <c r="D19" s="29"/>
      <c r="E19" s="14"/>
      <c r="F19" s="14">
        <v>1</v>
      </c>
      <c r="G19" s="12"/>
      <c r="H19" s="14">
        <v>0.83125923506864374</v>
      </c>
      <c r="I19" s="12"/>
      <c r="J19" s="2">
        <v>0</v>
      </c>
      <c r="K19" s="12"/>
      <c r="L19" s="2">
        <v>0</v>
      </c>
      <c r="M19" s="12"/>
      <c r="N19" s="2">
        <v>0.16874076493135629</v>
      </c>
      <c r="O19" s="65"/>
      <c r="P19" s="66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s="16" customFormat="1" ht="13.5" customHeight="1" x14ac:dyDescent="0.25">
      <c r="A20" s="34"/>
      <c r="B20" s="12"/>
      <c r="C20" s="31"/>
      <c r="D20" s="30"/>
      <c r="O20" s="65"/>
      <c r="P20" s="66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13.5" customHeight="1" x14ac:dyDescent="0.25">
      <c r="A21" s="34">
        <f>A19+1</f>
        <v>7</v>
      </c>
      <c r="C21" s="27" t="s">
        <v>27</v>
      </c>
      <c r="D21" s="29" t="s">
        <v>164</v>
      </c>
      <c r="F21" s="1">
        <v>2940.7050695282501</v>
      </c>
      <c r="G21" s="4"/>
      <c r="H21" s="1">
        <v>2546.4739944630078</v>
      </c>
      <c r="I21" s="5"/>
      <c r="J21" s="1">
        <v>0</v>
      </c>
      <c r="K21" s="15"/>
      <c r="L21" s="1">
        <v>0</v>
      </c>
      <c r="M21" s="15"/>
      <c r="N21" s="1">
        <v>394.23107506524224</v>
      </c>
      <c r="P21" s="66"/>
    </row>
    <row r="22" spans="1:33" ht="13.5" customHeight="1" x14ac:dyDescent="0.25">
      <c r="A22" s="34">
        <f>A21+1</f>
        <v>8</v>
      </c>
      <c r="C22" s="27"/>
      <c r="D22" s="29"/>
      <c r="F22" s="14">
        <v>1</v>
      </c>
      <c r="H22" s="14">
        <v>0.86593994782057992</v>
      </c>
      <c r="J22" s="2">
        <v>0</v>
      </c>
      <c r="L22" s="2">
        <v>0</v>
      </c>
      <c r="N22" s="2">
        <v>0.13406005217942005</v>
      </c>
      <c r="P22" s="66"/>
    </row>
    <row r="23" spans="1:33" ht="13.5" customHeight="1" x14ac:dyDescent="0.25">
      <c r="C23" s="27"/>
      <c r="D23" s="29"/>
      <c r="P23" s="66"/>
    </row>
    <row r="24" spans="1:33" ht="13.5" customHeight="1" x14ac:dyDescent="0.25">
      <c r="A24" s="34">
        <f>A22+1</f>
        <v>9</v>
      </c>
      <c r="C24" s="27" t="s">
        <v>166</v>
      </c>
      <c r="D24" s="29" t="s">
        <v>164</v>
      </c>
      <c r="E24" s="3"/>
      <c r="F24" s="1">
        <v>10151.221525209376</v>
      </c>
      <c r="G24" s="4"/>
      <c r="H24" s="1">
        <v>10151.221525209376</v>
      </c>
      <c r="I24" s="5"/>
      <c r="J24" s="1">
        <v>0</v>
      </c>
      <c r="K24" s="15"/>
      <c r="L24" s="1">
        <v>0</v>
      </c>
      <c r="M24" s="15"/>
      <c r="N24" s="1">
        <v>0</v>
      </c>
      <c r="P24" s="66"/>
    </row>
    <row r="25" spans="1:33" ht="13.5" customHeight="1" x14ac:dyDescent="0.2">
      <c r="A25" s="34">
        <f>A24+1</f>
        <v>10</v>
      </c>
      <c r="C25" s="27"/>
      <c r="D25" s="29"/>
      <c r="E25" s="14"/>
      <c r="F25" s="14">
        <v>1</v>
      </c>
      <c r="H25" s="14">
        <v>1</v>
      </c>
      <c r="J25" s="2">
        <v>0</v>
      </c>
      <c r="L25" s="2">
        <v>0</v>
      </c>
      <c r="N25" s="2">
        <v>0</v>
      </c>
    </row>
    <row r="26" spans="1:33" ht="13.5" customHeight="1" x14ac:dyDescent="0.2">
      <c r="C26" s="28"/>
      <c r="D26" s="29"/>
    </row>
    <row r="27" spans="1:33" ht="13.5" customHeight="1" x14ac:dyDescent="0.2">
      <c r="A27" s="34">
        <f>A25+1</f>
        <v>11</v>
      </c>
      <c r="C27" s="27" t="s">
        <v>17</v>
      </c>
      <c r="D27" s="29" t="s">
        <v>164</v>
      </c>
      <c r="F27" s="1">
        <v>35305.778577559584</v>
      </c>
      <c r="H27" s="1">
        <v>0</v>
      </c>
      <c r="I27" s="1"/>
      <c r="J27" s="1">
        <v>8340.1649940931402</v>
      </c>
      <c r="K27" s="1"/>
      <c r="L27" s="1">
        <v>26965.613583466446</v>
      </c>
      <c r="N27" s="1">
        <v>0</v>
      </c>
    </row>
    <row r="28" spans="1:33" ht="13.5" customHeight="1" x14ac:dyDescent="0.2">
      <c r="A28" s="34">
        <f>A27+1</f>
        <v>12</v>
      </c>
      <c r="C28" s="27"/>
      <c r="D28" s="29"/>
      <c r="F28" s="14">
        <v>1</v>
      </c>
      <c r="H28" s="2">
        <v>0</v>
      </c>
      <c r="J28" s="2">
        <v>0.2362266272013093</v>
      </c>
      <c r="L28" s="2">
        <v>0.76377337279869073</v>
      </c>
      <c r="N28" s="2">
        <v>0</v>
      </c>
    </row>
    <row r="29" spans="1:33" ht="13.5" customHeight="1" x14ac:dyDescent="0.2">
      <c r="C29" s="28"/>
      <c r="D29" s="29"/>
    </row>
    <row r="30" spans="1:33" ht="13.5" customHeight="1" x14ac:dyDescent="0.2">
      <c r="A30" s="34">
        <f>A28+1</f>
        <v>13</v>
      </c>
      <c r="C30" s="27" t="s">
        <v>10</v>
      </c>
      <c r="D30" s="29" t="s">
        <v>164</v>
      </c>
      <c r="F30" s="1">
        <v>1766302.1521406355</v>
      </c>
      <c r="H30" s="1">
        <v>0</v>
      </c>
      <c r="I30" s="1"/>
      <c r="J30" s="1">
        <v>373232.12316475582</v>
      </c>
      <c r="K30" s="1"/>
      <c r="L30" s="1">
        <v>1361920.822376837</v>
      </c>
      <c r="N30" s="1">
        <v>31149.206599042634</v>
      </c>
      <c r="O30" s="34" t="s">
        <v>268</v>
      </c>
    </row>
    <row r="31" spans="1:33" ht="13.5" customHeight="1" x14ac:dyDescent="0.2">
      <c r="A31" s="34">
        <f>A30+1</f>
        <v>14</v>
      </c>
      <c r="C31" s="27"/>
      <c r="D31" s="29"/>
      <c r="F31" s="14">
        <v>1</v>
      </c>
      <c r="H31" s="2">
        <v>0</v>
      </c>
      <c r="J31" s="2">
        <v>0.21130706471280941</v>
      </c>
      <c r="L31" s="2">
        <v>0.77105767024417848</v>
      </c>
      <c r="N31" s="2">
        <v>1.7635265043012011E-2</v>
      </c>
      <c r="O31" s="34" t="s">
        <v>268</v>
      </c>
    </row>
    <row r="32" spans="1:33" ht="13.5" customHeight="1" x14ac:dyDescent="0.2">
      <c r="C32" s="28"/>
      <c r="D32" s="29"/>
    </row>
    <row r="33" spans="1:33" ht="13.5" customHeight="1" x14ac:dyDescent="0.2">
      <c r="A33" s="34">
        <f>A31+1</f>
        <v>15</v>
      </c>
      <c r="C33" s="27" t="s">
        <v>15</v>
      </c>
      <c r="D33" s="29" t="s">
        <v>164</v>
      </c>
      <c r="F33" s="1">
        <v>-682850.15761198453</v>
      </c>
      <c r="H33" s="1">
        <v>0</v>
      </c>
      <c r="I33" s="1"/>
      <c r="J33" s="1">
        <v>-145034.61246955802</v>
      </c>
      <c r="K33" s="1"/>
      <c r="L33" s="1">
        <v>-530200.06314518396</v>
      </c>
      <c r="N33" s="1">
        <v>-7615.4819972425539</v>
      </c>
      <c r="O33" s="34" t="s">
        <v>268</v>
      </c>
    </row>
    <row r="34" spans="1:33" ht="13.5" customHeight="1" x14ac:dyDescent="0.2">
      <c r="A34" s="34">
        <f>A33+1</f>
        <v>16</v>
      </c>
      <c r="C34" s="27"/>
      <c r="D34" s="29"/>
      <c r="F34" s="14">
        <v>1</v>
      </c>
      <c r="H34" s="2">
        <v>0</v>
      </c>
      <c r="J34" s="2">
        <v>0.21239595664261521</v>
      </c>
      <c r="L34" s="2">
        <v>0.7764515497797676</v>
      </c>
      <c r="N34" s="2">
        <v>1.1152493577617205E-2</v>
      </c>
      <c r="O34" s="34" t="s">
        <v>268</v>
      </c>
    </row>
    <row r="35" spans="1:33" ht="13.5" customHeight="1" x14ac:dyDescent="0.2">
      <c r="C35" s="28"/>
      <c r="D35" s="29"/>
    </row>
    <row r="36" spans="1:33" ht="13.5" customHeight="1" x14ac:dyDescent="0.2">
      <c r="A36" s="34">
        <f>A34+1</f>
        <v>17</v>
      </c>
      <c r="C36" s="27" t="s">
        <v>18</v>
      </c>
      <c r="D36" s="29" t="s">
        <v>164</v>
      </c>
      <c r="F36" s="9">
        <v>1</v>
      </c>
      <c r="H36" s="52">
        <v>0</v>
      </c>
      <c r="I36" s="52"/>
      <c r="J36" s="52">
        <v>0.39326014506907819</v>
      </c>
      <c r="K36" s="52"/>
      <c r="L36" s="52">
        <v>0.60673985493092175</v>
      </c>
      <c r="M36" s="19"/>
      <c r="N36" s="52">
        <v>0</v>
      </c>
    </row>
    <row r="37" spans="1:33" ht="13.5" customHeight="1" x14ac:dyDescent="0.2">
      <c r="A37" s="34">
        <f>A36+1</f>
        <v>18</v>
      </c>
      <c r="C37" s="27"/>
      <c r="D37" s="29"/>
      <c r="F37" s="14">
        <v>1</v>
      </c>
      <c r="H37" s="2">
        <v>0</v>
      </c>
      <c r="J37" s="2">
        <v>0.39326014506907819</v>
      </c>
      <c r="L37" s="2">
        <v>0.60673985493092175</v>
      </c>
      <c r="N37" s="2">
        <v>0</v>
      </c>
    </row>
    <row r="38" spans="1:33" ht="13.5" customHeight="1" x14ac:dyDescent="0.2">
      <c r="C38" s="28"/>
      <c r="D38" s="29"/>
    </row>
    <row r="39" spans="1:33" ht="13.5" customHeight="1" x14ac:dyDescent="0.2">
      <c r="A39" s="34">
        <f>A37+1</f>
        <v>19</v>
      </c>
      <c r="C39" s="27" t="s">
        <v>22</v>
      </c>
      <c r="D39" s="29" t="s">
        <v>164</v>
      </c>
      <c r="F39" s="1">
        <v>794045.1271271396</v>
      </c>
      <c r="H39" s="1">
        <v>0</v>
      </c>
      <c r="I39" s="1"/>
      <c r="J39" s="1">
        <v>30302.427119821801</v>
      </c>
      <c r="K39" s="1"/>
      <c r="L39" s="1">
        <v>103657.95343098548</v>
      </c>
      <c r="N39" s="1">
        <v>660084.74657633237</v>
      </c>
      <c r="O39" s="34" t="s">
        <v>268</v>
      </c>
    </row>
    <row r="40" spans="1:33" ht="13.5" customHeight="1" x14ac:dyDescent="0.2">
      <c r="A40" s="34">
        <f>A39+1</f>
        <v>20</v>
      </c>
      <c r="C40" s="27"/>
      <c r="D40" s="29"/>
      <c r="F40" s="14">
        <v>1</v>
      </c>
      <c r="H40" s="2">
        <v>0</v>
      </c>
      <c r="J40" s="2">
        <v>3.8162096944610917E-2</v>
      </c>
      <c r="L40" s="2">
        <v>0.13054415912861353</v>
      </c>
      <c r="N40" s="2">
        <v>0.83129374392677557</v>
      </c>
      <c r="O40" s="34" t="s">
        <v>268</v>
      </c>
      <c r="AC40" s="67"/>
    </row>
    <row r="41" spans="1:33" ht="13.5" customHeight="1" x14ac:dyDescent="0.2">
      <c r="C41" s="28"/>
      <c r="D41" s="29"/>
      <c r="F41" s="14"/>
      <c r="H41" s="2"/>
      <c r="J41" s="2"/>
      <c r="L41" s="2"/>
      <c r="N41" s="2"/>
    </row>
    <row r="42" spans="1:33" ht="13.5" customHeight="1" x14ac:dyDescent="0.2">
      <c r="A42" s="34">
        <f>A40+1</f>
        <v>21</v>
      </c>
      <c r="C42" s="27" t="s">
        <v>31</v>
      </c>
      <c r="D42" s="29" t="s">
        <v>163</v>
      </c>
      <c r="F42" s="1">
        <v>1</v>
      </c>
      <c r="G42" s="1"/>
      <c r="H42" s="1">
        <v>0</v>
      </c>
      <c r="I42" s="1"/>
      <c r="J42" s="1">
        <v>0</v>
      </c>
      <c r="K42" s="1"/>
      <c r="L42" s="1">
        <v>0</v>
      </c>
      <c r="N42" s="1">
        <v>1</v>
      </c>
    </row>
    <row r="43" spans="1:33" ht="13.5" customHeight="1" x14ac:dyDescent="0.2">
      <c r="A43" s="34">
        <f>A42+1</f>
        <v>22</v>
      </c>
      <c r="C43" s="27"/>
      <c r="D43" s="29"/>
      <c r="F43" s="14">
        <v>1</v>
      </c>
      <c r="H43" s="2">
        <v>0</v>
      </c>
      <c r="J43" s="2">
        <v>0</v>
      </c>
      <c r="L43" s="2">
        <v>0</v>
      </c>
      <c r="N43" s="2">
        <v>1</v>
      </c>
    </row>
    <row r="44" spans="1:33" ht="13.5" customHeight="1" x14ac:dyDescent="0.2">
      <c r="C44" s="28"/>
      <c r="D44" s="29"/>
    </row>
    <row r="45" spans="1:33" ht="13.5" customHeight="1" x14ac:dyDescent="0.2">
      <c r="A45" s="34">
        <f>A43+1</f>
        <v>23</v>
      </c>
      <c r="C45" s="27" t="s">
        <v>167</v>
      </c>
      <c r="D45" s="29" t="s">
        <v>163</v>
      </c>
      <c r="F45" s="1">
        <v>1</v>
      </c>
      <c r="H45" s="1">
        <v>1</v>
      </c>
      <c r="I45" s="1"/>
      <c r="J45" s="1">
        <v>0</v>
      </c>
      <c r="K45" s="1"/>
      <c r="L45" s="1">
        <v>0</v>
      </c>
      <c r="N45" s="1">
        <v>0</v>
      </c>
      <c r="AC45" s="68"/>
      <c r="AE45" s="68"/>
      <c r="AG45" s="68"/>
    </row>
    <row r="46" spans="1:33" ht="13.5" customHeight="1" x14ac:dyDescent="0.2">
      <c r="A46" s="34">
        <f>A45+1</f>
        <v>24</v>
      </c>
      <c r="C46" s="27"/>
      <c r="D46" s="29"/>
      <c r="F46" s="14">
        <v>1</v>
      </c>
      <c r="H46" s="2">
        <v>1</v>
      </c>
      <c r="J46" s="2">
        <v>0</v>
      </c>
      <c r="L46" s="2">
        <v>0</v>
      </c>
      <c r="N46" s="2">
        <v>0</v>
      </c>
    </row>
    <row r="51" spans="1:23" ht="13.5" customHeight="1" x14ac:dyDescent="0.2">
      <c r="A51" s="83" t="s">
        <v>173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</row>
    <row r="52" spans="1:23" ht="13.5" customHeight="1" x14ac:dyDescent="0.2">
      <c r="A52" s="83" t="s">
        <v>263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</row>
    <row r="54" spans="1:23" ht="13.5" customHeight="1" x14ac:dyDescent="0.2">
      <c r="A54" s="34" t="s">
        <v>171</v>
      </c>
      <c r="C54" s="34" t="s">
        <v>253</v>
      </c>
      <c r="D54" s="63"/>
      <c r="H54" s="34"/>
    </row>
    <row r="55" spans="1:23" ht="13.5" customHeight="1" x14ac:dyDescent="0.2">
      <c r="A55" s="54" t="s">
        <v>172</v>
      </c>
      <c r="C55" s="54" t="s">
        <v>254</v>
      </c>
      <c r="D55" s="64"/>
      <c r="F55" s="54" t="s">
        <v>0</v>
      </c>
      <c r="H55" s="54" t="s">
        <v>1</v>
      </c>
      <c r="J55" s="13" t="s">
        <v>2</v>
      </c>
      <c r="L55" s="54" t="s">
        <v>3</v>
      </c>
      <c r="N55" s="54" t="s">
        <v>4</v>
      </c>
    </row>
    <row r="56" spans="1:23" ht="13.5" customHeight="1" x14ac:dyDescent="0.2">
      <c r="A56" s="24"/>
      <c r="C56" s="12"/>
      <c r="D56" s="63"/>
      <c r="F56" s="34" t="s">
        <v>209</v>
      </c>
      <c r="G56" s="34"/>
      <c r="H56" s="51" t="s">
        <v>210</v>
      </c>
      <c r="I56" s="34"/>
      <c r="J56" s="51" t="s">
        <v>211</v>
      </c>
      <c r="K56" s="34"/>
      <c r="L56" s="51" t="s">
        <v>212</v>
      </c>
      <c r="M56" s="34"/>
      <c r="N56" s="51" t="s">
        <v>213</v>
      </c>
    </row>
    <row r="57" spans="1:23" ht="13.5" customHeight="1" x14ac:dyDescent="0.2">
      <c r="C57" s="28"/>
      <c r="D57" s="29"/>
      <c r="Q57" s="2"/>
      <c r="S57" s="2"/>
      <c r="T57" s="2"/>
      <c r="U57" s="2"/>
      <c r="V57" s="2"/>
      <c r="W57" s="2"/>
    </row>
    <row r="58" spans="1:23" ht="13.5" customHeight="1" x14ac:dyDescent="0.2">
      <c r="A58" s="34">
        <f>A46+1</f>
        <v>25</v>
      </c>
      <c r="C58" s="27" t="s">
        <v>20</v>
      </c>
      <c r="D58" s="29" t="s">
        <v>164</v>
      </c>
      <c r="F58" s="1">
        <v>194713.51793516785</v>
      </c>
      <c r="G58" s="1"/>
      <c r="H58" s="1">
        <v>0</v>
      </c>
      <c r="I58" s="1"/>
      <c r="J58" s="1">
        <v>7271.6222767735126</v>
      </c>
      <c r="K58" s="1"/>
      <c r="L58" s="1">
        <v>17848.649151574664</v>
      </c>
      <c r="M58" s="1"/>
      <c r="N58" s="1">
        <v>169593.24650681968</v>
      </c>
    </row>
    <row r="59" spans="1:23" ht="13.5" customHeight="1" x14ac:dyDescent="0.2">
      <c r="A59" s="34">
        <f>A58+1</f>
        <v>26</v>
      </c>
      <c r="C59" s="27"/>
      <c r="D59" s="29"/>
      <c r="F59" s="14">
        <v>1</v>
      </c>
      <c r="H59" s="2">
        <v>0</v>
      </c>
      <c r="J59" s="2">
        <v>3.7345235985077753E-2</v>
      </c>
      <c r="L59" s="2">
        <v>9.1666204487752007E-2</v>
      </c>
      <c r="N59" s="2">
        <v>0.87098855952717025</v>
      </c>
    </row>
    <row r="60" spans="1:23" ht="13.5" customHeight="1" x14ac:dyDescent="0.2">
      <c r="C60" s="28"/>
      <c r="D60" s="29"/>
    </row>
    <row r="61" spans="1:23" ht="13.5" customHeight="1" x14ac:dyDescent="0.2">
      <c r="A61" s="34">
        <f>A59+1</f>
        <v>27</v>
      </c>
      <c r="C61" s="27" t="s">
        <v>33</v>
      </c>
      <c r="D61" s="29" t="s">
        <v>163</v>
      </c>
      <c r="F61" s="9">
        <v>100</v>
      </c>
      <c r="G61" s="9"/>
      <c r="H61" s="9">
        <v>0</v>
      </c>
      <c r="I61" s="9"/>
      <c r="J61" s="9">
        <v>5.4243293640018022</v>
      </c>
      <c r="K61" s="9"/>
      <c r="L61" s="9">
        <v>13.145856088137128</v>
      </c>
      <c r="M61" s="9"/>
      <c r="N61" s="9">
        <v>81.429814547861056</v>
      </c>
      <c r="O61" s="34" t="s">
        <v>268</v>
      </c>
    </row>
    <row r="62" spans="1:23" ht="13.5" customHeight="1" x14ac:dyDescent="0.2">
      <c r="A62" s="34">
        <f>A61+1</f>
        <v>28</v>
      </c>
      <c r="C62" s="27"/>
      <c r="D62" s="29"/>
      <c r="F62" s="14">
        <v>1.0000000000000002</v>
      </c>
      <c r="H62" s="2">
        <v>0</v>
      </c>
      <c r="J62" s="2">
        <v>5.4243293640018023E-2</v>
      </c>
      <c r="L62" s="2">
        <v>0.13145856088137128</v>
      </c>
      <c r="N62" s="2">
        <v>0.81429814547861057</v>
      </c>
      <c r="O62" s="34" t="s">
        <v>268</v>
      </c>
    </row>
    <row r="63" spans="1:23" ht="13.5" customHeight="1" x14ac:dyDescent="0.2">
      <c r="C63" s="28"/>
      <c r="D63" s="29"/>
    </row>
    <row r="64" spans="1:23" ht="13.5" customHeight="1" x14ac:dyDescent="0.2">
      <c r="A64" s="34">
        <f>A62+1</f>
        <v>29</v>
      </c>
      <c r="C64" s="27" t="s">
        <v>23</v>
      </c>
      <c r="D64" s="29" t="s">
        <v>164</v>
      </c>
      <c r="F64" s="1">
        <v>97921.260261951422</v>
      </c>
      <c r="H64" s="1">
        <v>0</v>
      </c>
      <c r="I64" s="1"/>
      <c r="J64" s="1">
        <v>4709.4407463028465</v>
      </c>
      <c r="K64" s="1"/>
      <c r="L64" s="1">
        <v>17894.877237646608</v>
      </c>
      <c r="N64" s="1">
        <v>75316.942278001967</v>
      </c>
      <c r="O64" s="34" t="s">
        <v>268</v>
      </c>
    </row>
    <row r="65" spans="1:16" ht="13.5" customHeight="1" x14ac:dyDescent="0.2">
      <c r="A65" s="34">
        <f>A64+1</f>
        <v>30</v>
      </c>
      <c r="C65" s="27"/>
      <c r="D65" s="29"/>
      <c r="F65" s="14">
        <v>1</v>
      </c>
      <c r="H65" s="2">
        <v>0</v>
      </c>
      <c r="J65" s="2">
        <v>4.8094159876052582E-2</v>
      </c>
      <c r="L65" s="2">
        <v>0.18274761976894097</v>
      </c>
      <c r="N65" s="2">
        <v>0.76915822035500647</v>
      </c>
      <c r="O65" s="34" t="s">
        <v>268</v>
      </c>
    </row>
    <row r="66" spans="1:16" ht="13.5" customHeight="1" x14ac:dyDescent="0.2">
      <c r="C66" s="28"/>
      <c r="D66" s="29"/>
      <c r="F66" s="14"/>
      <c r="H66" s="2"/>
      <c r="J66" s="2"/>
      <c r="L66" s="2"/>
      <c r="N66" s="2"/>
    </row>
    <row r="67" spans="1:16" ht="13.5" customHeight="1" x14ac:dyDescent="0.2">
      <c r="A67" s="34">
        <f>A65+1</f>
        <v>31</v>
      </c>
      <c r="C67" s="27" t="s">
        <v>168</v>
      </c>
      <c r="D67" s="29" t="s">
        <v>164</v>
      </c>
      <c r="F67" s="1">
        <v>12225.328252587002</v>
      </c>
      <c r="H67" s="1">
        <v>0</v>
      </c>
      <c r="I67" s="1"/>
      <c r="J67" s="1">
        <v>0</v>
      </c>
      <c r="K67" s="1"/>
      <c r="L67" s="1">
        <v>1285.6500471877962</v>
      </c>
      <c r="M67" s="1"/>
      <c r="N67" s="1">
        <v>10939.678205399206</v>
      </c>
    </row>
    <row r="68" spans="1:16" ht="13.5" customHeight="1" x14ac:dyDescent="0.2">
      <c r="A68" s="34">
        <f>A67+1</f>
        <v>32</v>
      </c>
      <c r="C68" s="27"/>
      <c r="D68" s="29"/>
      <c r="F68" s="14">
        <v>1</v>
      </c>
      <c r="H68" s="14">
        <v>0</v>
      </c>
      <c r="J68" s="2">
        <v>0</v>
      </c>
      <c r="L68" s="2">
        <v>0.10516282431236476</v>
      </c>
      <c r="N68" s="2">
        <v>0.89483717568763532</v>
      </c>
    </row>
    <row r="69" spans="1:16" ht="13.5" customHeight="1" x14ac:dyDescent="0.2">
      <c r="C69" s="26"/>
      <c r="D69" s="63"/>
    </row>
    <row r="70" spans="1:16" ht="13.5" customHeight="1" x14ac:dyDescent="0.2">
      <c r="A70" s="34">
        <f>A68+1</f>
        <v>33</v>
      </c>
      <c r="C70" s="27" t="s">
        <v>36</v>
      </c>
      <c r="D70" s="29" t="s">
        <v>163</v>
      </c>
      <c r="F70" s="1">
        <v>297583.58181091072</v>
      </c>
      <c r="H70" s="1">
        <v>0</v>
      </c>
      <c r="I70" s="1"/>
      <c r="J70" s="1">
        <v>17976.776754797029</v>
      </c>
      <c r="K70" s="1"/>
      <c r="L70" s="1">
        <v>21354.704399968527</v>
      </c>
      <c r="N70" s="1">
        <v>258252.10065614508</v>
      </c>
      <c r="O70" s="34" t="s">
        <v>268</v>
      </c>
      <c r="P70" s="69"/>
    </row>
    <row r="71" spans="1:16" ht="13.5" customHeight="1" x14ac:dyDescent="0.2">
      <c r="A71" s="34">
        <f>A70+1</f>
        <v>34</v>
      </c>
      <c r="C71" s="27"/>
      <c r="D71" s="29"/>
      <c r="F71" s="14">
        <v>1.0000000000000002</v>
      </c>
      <c r="H71" s="2">
        <v>0</v>
      </c>
      <c r="J71" s="2">
        <v>6.0409168561657262E-2</v>
      </c>
      <c r="L71" s="2">
        <v>7.1760358115245892E-2</v>
      </c>
      <c r="N71" s="2">
        <v>0.8678304733230966</v>
      </c>
      <c r="O71" s="34" t="s">
        <v>268</v>
      </c>
      <c r="P71" s="69"/>
    </row>
    <row r="72" spans="1:16" ht="13.5" customHeight="1" x14ac:dyDescent="0.2">
      <c r="C72" s="28"/>
      <c r="D72" s="29"/>
    </row>
    <row r="73" spans="1:16" ht="13.5" customHeight="1" x14ac:dyDescent="0.2">
      <c r="A73" s="34">
        <f>A71+1</f>
        <v>35</v>
      </c>
      <c r="C73" s="27" t="s">
        <v>5</v>
      </c>
      <c r="D73" s="29" t="s">
        <v>164</v>
      </c>
      <c r="F73" s="1">
        <v>221951.98928670486</v>
      </c>
      <c r="H73" s="1">
        <v>0</v>
      </c>
      <c r="I73" s="1"/>
      <c r="J73" s="1">
        <v>12712.975753678993</v>
      </c>
      <c r="K73" s="1"/>
      <c r="L73" s="1">
        <v>81031.114909682263</v>
      </c>
      <c r="N73" s="1">
        <v>128207.8986233436</v>
      </c>
    </row>
    <row r="74" spans="1:16" ht="13.5" customHeight="1" x14ac:dyDescent="0.2">
      <c r="A74" s="34">
        <f>A73+1</f>
        <v>36</v>
      </c>
      <c r="C74" s="27"/>
      <c r="D74" s="29"/>
      <c r="F74" s="14">
        <v>1</v>
      </c>
      <c r="H74" s="2">
        <v>0</v>
      </c>
      <c r="J74" s="2">
        <v>5.7278043754125131E-2</v>
      </c>
      <c r="L74" s="2">
        <v>0.36508397681000693</v>
      </c>
      <c r="N74" s="2">
        <v>0.57763797943586792</v>
      </c>
    </row>
    <row r="75" spans="1:16" ht="13.5" customHeight="1" x14ac:dyDescent="0.2">
      <c r="C75" s="28"/>
      <c r="D75" s="29"/>
    </row>
    <row r="76" spans="1:16" ht="13.5" customHeight="1" x14ac:dyDescent="0.2">
      <c r="A76" s="34">
        <f>A74+1</f>
        <v>37</v>
      </c>
      <c r="C76" s="27" t="s">
        <v>6</v>
      </c>
      <c r="D76" s="29" t="s">
        <v>164</v>
      </c>
      <c r="F76" s="1">
        <v>263688.9340629389</v>
      </c>
      <c r="H76" s="1">
        <v>0</v>
      </c>
      <c r="I76" s="1"/>
      <c r="J76" s="1">
        <v>76519.049630000009</v>
      </c>
      <c r="K76" s="1"/>
      <c r="L76" s="1">
        <v>64690.372260000004</v>
      </c>
      <c r="N76" s="1">
        <v>122479.51217293892</v>
      </c>
      <c r="O76" s="34" t="s">
        <v>268</v>
      </c>
    </row>
    <row r="77" spans="1:16" ht="13.5" customHeight="1" x14ac:dyDescent="0.2">
      <c r="A77" s="34">
        <f>A76+1</f>
        <v>38</v>
      </c>
      <c r="C77" s="27"/>
      <c r="D77" s="29"/>
      <c r="F77" s="14">
        <v>1</v>
      </c>
      <c r="H77" s="2">
        <v>0</v>
      </c>
      <c r="J77" s="2">
        <v>0.29018680629099119</v>
      </c>
      <c r="L77" s="2">
        <v>0.24532835437288128</v>
      </c>
      <c r="N77" s="2">
        <v>0.46448483933612761</v>
      </c>
      <c r="O77" s="34" t="s">
        <v>268</v>
      </c>
    </row>
    <row r="78" spans="1:16" ht="13.5" customHeight="1" x14ac:dyDescent="0.2">
      <c r="C78" s="28"/>
      <c r="D78" s="29"/>
    </row>
    <row r="79" spans="1:16" ht="13.5" customHeight="1" x14ac:dyDescent="0.2">
      <c r="A79" s="34">
        <f>A77+1</f>
        <v>39</v>
      </c>
      <c r="C79" s="27" t="s">
        <v>11</v>
      </c>
      <c r="D79" s="29" t="s">
        <v>164</v>
      </c>
      <c r="F79" s="1">
        <v>-89062.605249351764</v>
      </c>
      <c r="H79" s="1">
        <v>0</v>
      </c>
      <c r="I79" s="1"/>
      <c r="J79" s="1">
        <v>-48801.44054123274</v>
      </c>
      <c r="K79" s="1"/>
      <c r="L79" s="1">
        <v>-17442.616532928572</v>
      </c>
      <c r="N79" s="1">
        <v>-22818.548175190463</v>
      </c>
      <c r="O79" s="34" t="s">
        <v>268</v>
      </c>
    </row>
    <row r="80" spans="1:16" ht="13.5" customHeight="1" x14ac:dyDescent="0.2">
      <c r="A80" s="34">
        <f>A79+1</f>
        <v>40</v>
      </c>
      <c r="C80" s="27"/>
      <c r="D80" s="29"/>
      <c r="F80" s="14">
        <v>1</v>
      </c>
      <c r="H80" s="2">
        <v>0</v>
      </c>
      <c r="J80" s="2">
        <v>0.54794535152662105</v>
      </c>
      <c r="L80" s="2">
        <v>0.19584669103372684</v>
      </c>
      <c r="N80" s="2">
        <v>0.25620795743965219</v>
      </c>
      <c r="O80" s="34" t="s">
        <v>268</v>
      </c>
    </row>
    <row r="81" spans="1:15" ht="13.5" customHeight="1" x14ac:dyDescent="0.2">
      <c r="C81" s="28"/>
      <c r="D81" s="29"/>
    </row>
    <row r="82" spans="1:15" ht="13.5" customHeight="1" x14ac:dyDescent="0.2">
      <c r="A82" s="34">
        <f>A80+1</f>
        <v>41</v>
      </c>
      <c r="C82" s="27" t="s">
        <v>21</v>
      </c>
      <c r="D82" s="29" t="s">
        <v>164</v>
      </c>
      <c r="F82" s="1">
        <v>48836.701068879993</v>
      </c>
      <c r="H82" s="1">
        <v>0</v>
      </c>
      <c r="I82" s="1"/>
      <c r="J82" s="1">
        <v>3243.4526964799998</v>
      </c>
      <c r="K82" s="1"/>
      <c r="L82" s="1">
        <v>29360.673046399999</v>
      </c>
      <c r="N82" s="1">
        <v>16232.575325999998</v>
      </c>
    </row>
    <row r="83" spans="1:15" ht="13.5" customHeight="1" x14ac:dyDescent="0.2">
      <c r="A83" s="34">
        <f>A82+1</f>
        <v>42</v>
      </c>
      <c r="C83" s="27"/>
      <c r="D83" s="29"/>
      <c r="F83" s="14">
        <v>1</v>
      </c>
      <c r="H83" s="2">
        <v>0</v>
      </c>
      <c r="J83" s="2">
        <v>6.6414246365768786E-2</v>
      </c>
      <c r="L83" s="2">
        <v>0.60120099031646879</v>
      </c>
      <c r="N83" s="2">
        <v>0.33238476331776257</v>
      </c>
    </row>
    <row r="84" spans="1:15" ht="13.5" customHeight="1" x14ac:dyDescent="0.25">
      <c r="C84" s="28"/>
      <c r="D84" s="30"/>
    </row>
    <row r="85" spans="1:15" ht="13.5" customHeight="1" x14ac:dyDescent="0.2">
      <c r="A85" s="34">
        <f>A83+1</f>
        <v>43</v>
      </c>
      <c r="C85" s="27" t="s">
        <v>9</v>
      </c>
      <c r="D85" s="29" t="s">
        <v>164</v>
      </c>
      <c r="F85" s="1">
        <v>11087197.208408533</v>
      </c>
      <c r="H85" s="1">
        <v>0</v>
      </c>
      <c r="I85" s="1"/>
      <c r="J85" s="1">
        <v>0</v>
      </c>
      <c r="K85" s="1"/>
      <c r="L85" s="1">
        <v>2318861.9823710397</v>
      </c>
      <c r="N85" s="1">
        <v>8768335.226037493</v>
      </c>
      <c r="O85" s="34" t="s">
        <v>268</v>
      </c>
    </row>
    <row r="86" spans="1:15" ht="13.5" customHeight="1" x14ac:dyDescent="0.2">
      <c r="A86" s="34">
        <f>A85+1</f>
        <v>44</v>
      </c>
      <c r="C86" s="27"/>
      <c r="D86" s="29"/>
      <c r="F86" s="14">
        <v>1</v>
      </c>
      <c r="H86" s="2">
        <v>0</v>
      </c>
      <c r="J86" s="2">
        <v>0</v>
      </c>
      <c r="L86" s="2">
        <v>0.20914771684699668</v>
      </c>
      <c r="N86" s="2">
        <v>0.79085228315300338</v>
      </c>
      <c r="O86" s="34" t="s">
        <v>268</v>
      </c>
    </row>
    <row r="87" spans="1:15" ht="13.5" customHeight="1" x14ac:dyDescent="0.2">
      <c r="C87" s="28"/>
      <c r="D87" s="29"/>
    </row>
    <row r="88" spans="1:15" ht="13.5" customHeight="1" x14ac:dyDescent="0.2">
      <c r="A88" s="34">
        <f>A86+1</f>
        <v>45</v>
      </c>
      <c r="C88" s="27" t="s">
        <v>14</v>
      </c>
      <c r="D88" s="29" t="s">
        <v>164</v>
      </c>
      <c r="F88" s="1">
        <v>-3913248.2619602792</v>
      </c>
      <c r="H88" s="1">
        <v>0</v>
      </c>
      <c r="I88" s="1"/>
      <c r="J88" s="1">
        <v>0</v>
      </c>
      <c r="K88" s="1"/>
      <c r="L88" s="1">
        <v>-723064.55407582107</v>
      </c>
      <c r="N88" s="1">
        <v>-3190183.7078844584</v>
      </c>
      <c r="O88" s="34" t="s">
        <v>268</v>
      </c>
    </row>
    <row r="89" spans="1:15" ht="13.5" customHeight="1" x14ac:dyDescent="0.2">
      <c r="A89" s="34">
        <f>A88+1</f>
        <v>46</v>
      </c>
      <c r="C89" s="27"/>
      <c r="D89" s="29"/>
      <c r="F89" s="14">
        <v>1</v>
      </c>
      <c r="H89" s="2">
        <v>0</v>
      </c>
      <c r="J89" s="2">
        <v>0</v>
      </c>
      <c r="L89" s="2">
        <v>0.18477349395502279</v>
      </c>
      <c r="N89" s="2">
        <v>0.81522650604497726</v>
      </c>
      <c r="O89" s="34" t="s">
        <v>268</v>
      </c>
    </row>
    <row r="90" spans="1:15" ht="13.5" customHeight="1" x14ac:dyDescent="0.2">
      <c r="C90" s="28"/>
      <c r="D90" s="29"/>
    </row>
    <row r="91" spans="1:15" ht="13.5" customHeight="1" x14ac:dyDescent="0.2">
      <c r="A91" s="34">
        <f>A89+1</f>
        <v>47</v>
      </c>
      <c r="C91" s="27" t="s">
        <v>8</v>
      </c>
      <c r="D91" s="29" t="s">
        <v>164</v>
      </c>
      <c r="F91" s="1">
        <v>1741318.9830492439</v>
      </c>
      <c r="H91" s="1">
        <v>0</v>
      </c>
      <c r="I91" s="1"/>
      <c r="J91" s="1">
        <v>37640.926755705732</v>
      </c>
      <c r="K91" s="1"/>
      <c r="L91" s="1">
        <v>293466.87206014263</v>
      </c>
      <c r="N91" s="1">
        <v>1410211.1842333956</v>
      </c>
    </row>
    <row r="92" spans="1:15" ht="13.5" customHeight="1" x14ac:dyDescent="0.2">
      <c r="A92" s="34">
        <f>A91+1</f>
        <v>48</v>
      </c>
      <c r="C92" s="27"/>
      <c r="D92" s="29"/>
      <c r="F92" s="14">
        <v>1</v>
      </c>
      <c r="H92" s="2">
        <v>0</v>
      </c>
      <c r="J92" s="2">
        <v>2.1616330564427817E-2</v>
      </c>
      <c r="L92" s="2">
        <v>0.16853136898918392</v>
      </c>
      <c r="N92" s="2">
        <v>0.80985230044638834</v>
      </c>
    </row>
    <row r="97" spans="1:23" ht="13.5" customHeight="1" x14ac:dyDescent="0.2">
      <c r="A97" s="83" t="s">
        <v>173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</row>
    <row r="98" spans="1:23" ht="13.5" customHeight="1" x14ac:dyDescent="0.2">
      <c r="A98" s="83" t="s">
        <v>263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</row>
    <row r="100" spans="1:23" ht="13.5" customHeight="1" x14ac:dyDescent="0.2">
      <c r="A100" s="34" t="s">
        <v>171</v>
      </c>
      <c r="C100" s="34" t="s">
        <v>253</v>
      </c>
      <c r="D100" s="63"/>
      <c r="H100" s="34"/>
    </row>
    <row r="101" spans="1:23" ht="13.5" customHeight="1" x14ac:dyDescent="0.2">
      <c r="A101" s="54" t="s">
        <v>172</v>
      </c>
      <c r="C101" s="54" t="s">
        <v>254</v>
      </c>
      <c r="D101" s="64"/>
      <c r="F101" s="54" t="s">
        <v>0</v>
      </c>
      <c r="H101" s="54" t="s">
        <v>1</v>
      </c>
      <c r="J101" s="13" t="s">
        <v>2</v>
      </c>
      <c r="L101" s="54" t="s">
        <v>3</v>
      </c>
      <c r="N101" s="54" t="s">
        <v>4</v>
      </c>
    </row>
    <row r="102" spans="1:23" ht="13.5" customHeight="1" x14ac:dyDescent="0.2">
      <c r="A102" s="24"/>
      <c r="C102" s="12"/>
      <c r="D102" s="63"/>
      <c r="F102" s="34" t="s">
        <v>209</v>
      </c>
      <c r="G102" s="34"/>
      <c r="H102" s="51" t="s">
        <v>210</v>
      </c>
      <c r="I102" s="34"/>
      <c r="J102" s="51" t="s">
        <v>211</v>
      </c>
      <c r="K102" s="34"/>
      <c r="L102" s="51" t="s">
        <v>212</v>
      </c>
      <c r="M102" s="34"/>
      <c r="N102" s="51" t="s">
        <v>213</v>
      </c>
    </row>
    <row r="103" spans="1:23" ht="13.5" customHeight="1" x14ac:dyDescent="0.2">
      <c r="C103" s="28"/>
      <c r="D103" s="29"/>
      <c r="Q103" s="2"/>
      <c r="S103" s="2"/>
      <c r="T103" s="2"/>
      <c r="U103" s="2"/>
      <c r="V103" s="2"/>
      <c r="W103" s="2"/>
    </row>
    <row r="104" spans="1:23" ht="13.5" customHeight="1" x14ac:dyDescent="0.2">
      <c r="A104" s="34">
        <f>A92+1</f>
        <v>49</v>
      </c>
      <c r="C104" s="27" t="s">
        <v>13</v>
      </c>
      <c r="D104" s="29" t="s">
        <v>164</v>
      </c>
      <c r="F104" s="1">
        <f>SUM(H104:N104)</f>
        <v>-626809.06456604158</v>
      </c>
      <c r="H104" s="1">
        <v>0</v>
      </c>
      <c r="I104" s="1"/>
      <c r="J104" s="1">
        <v>-30584.519384649553</v>
      </c>
      <c r="K104" s="1"/>
      <c r="L104" s="1">
        <v>-92652.685535819954</v>
      </c>
      <c r="N104" s="1">
        <v>-503571.85964557203</v>
      </c>
    </row>
    <row r="105" spans="1:23" ht="13.5" customHeight="1" x14ac:dyDescent="0.2">
      <c r="A105" s="34">
        <f>A104+1</f>
        <v>50</v>
      </c>
      <c r="C105" s="27"/>
      <c r="D105" s="29"/>
      <c r="F105" s="14">
        <f>SUM(H105:N105)</f>
        <v>1</v>
      </c>
      <c r="H105" s="2">
        <f>IFERROR(H104/$F104,0)</f>
        <v>0</v>
      </c>
      <c r="J105" s="2">
        <f>IFERROR(J104/$F104,0)</f>
        <v>4.8793996630894482E-2</v>
      </c>
      <c r="L105" s="2">
        <f>IFERROR(L104/$F104,0)</f>
        <v>0.1478164416782424</v>
      </c>
      <c r="N105" s="2">
        <f>IFERROR(N104/$F104,0)</f>
        <v>0.80338956169086306</v>
      </c>
    </row>
    <row r="106" spans="1:23" ht="13.5" customHeight="1" x14ac:dyDescent="0.2">
      <c r="C106" s="27"/>
      <c r="D106" s="29"/>
      <c r="F106" s="14"/>
      <c r="H106" s="2"/>
      <c r="J106" s="2"/>
      <c r="L106" s="2"/>
      <c r="N106" s="2"/>
    </row>
    <row r="107" spans="1:23" ht="13.5" customHeight="1" x14ac:dyDescent="0.2">
      <c r="A107" s="34">
        <f>A105+1</f>
        <v>51</v>
      </c>
      <c r="C107" s="27" t="s">
        <v>35</v>
      </c>
      <c r="D107" s="29" t="s">
        <v>163</v>
      </c>
      <c r="F107" s="1">
        <v>15647065.899097566</v>
      </c>
      <c r="H107" s="1">
        <v>0</v>
      </c>
      <c r="I107" s="1"/>
      <c r="J107" s="1">
        <v>700663.56410677684</v>
      </c>
      <c r="K107" s="1"/>
      <c r="L107" s="1">
        <v>2964156.4950657203</v>
      </c>
      <c r="N107" s="1">
        <v>11982245.839925067</v>
      </c>
      <c r="O107" s="34" t="s">
        <v>268</v>
      </c>
    </row>
    <row r="108" spans="1:23" ht="13.5" customHeight="1" x14ac:dyDescent="0.2">
      <c r="A108" s="34">
        <f>A107+1</f>
        <v>52</v>
      </c>
      <c r="C108" s="27"/>
      <c r="D108" s="29"/>
      <c r="F108" s="14">
        <v>0.99999999999999989</v>
      </c>
      <c r="H108" s="2">
        <v>0</v>
      </c>
      <c r="J108" s="2">
        <v>4.4779230088574443E-2</v>
      </c>
      <c r="L108" s="2">
        <v>0.18943848732922355</v>
      </c>
      <c r="N108" s="2">
        <v>0.76578228258220193</v>
      </c>
      <c r="O108" s="34" t="s">
        <v>268</v>
      </c>
    </row>
    <row r="109" spans="1:23" ht="13.5" customHeight="1" x14ac:dyDescent="0.2">
      <c r="C109" s="28"/>
      <c r="D109" s="29"/>
    </row>
    <row r="110" spans="1:23" ht="13.5" customHeight="1" x14ac:dyDescent="0.2">
      <c r="A110" s="34">
        <f>A108+1</f>
        <v>53</v>
      </c>
      <c r="B110" s="1"/>
      <c r="C110" s="27" t="s">
        <v>32</v>
      </c>
      <c r="D110" s="29" t="s">
        <v>163</v>
      </c>
      <c r="F110" s="1">
        <v>658078.10841729166</v>
      </c>
      <c r="H110" s="1">
        <v>0</v>
      </c>
      <c r="I110" s="1"/>
      <c r="J110" s="1">
        <v>42779.705685337896</v>
      </c>
      <c r="K110" s="1"/>
      <c r="L110" s="1">
        <v>47638.308946962527</v>
      </c>
      <c r="N110" s="1">
        <v>567660.09378499142</v>
      </c>
      <c r="O110" s="34" t="s">
        <v>268</v>
      </c>
    </row>
    <row r="111" spans="1:23" ht="13.5" customHeight="1" x14ac:dyDescent="0.2">
      <c r="A111" s="34">
        <f>A110+1</f>
        <v>54</v>
      </c>
      <c r="C111" s="27"/>
      <c r="D111" s="29"/>
      <c r="F111" s="14">
        <v>0.99999999999999978</v>
      </c>
      <c r="H111" s="2">
        <v>0</v>
      </c>
      <c r="J111" s="2">
        <v>6.5007033569654926E-2</v>
      </c>
      <c r="L111" s="2">
        <v>7.239005269683696E-2</v>
      </c>
      <c r="N111" s="2">
        <v>0.86260291373350839</v>
      </c>
      <c r="O111" s="34" t="s">
        <v>268</v>
      </c>
    </row>
    <row r="112" spans="1:23" ht="13.5" customHeight="1" x14ac:dyDescent="0.2">
      <c r="C112" s="28"/>
      <c r="D112" s="29"/>
    </row>
    <row r="113" spans="1:23" ht="13.5" customHeight="1" x14ac:dyDescent="0.2">
      <c r="A113" s="34">
        <f>A111+1</f>
        <v>55</v>
      </c>
      <c r="C113" s="27" t="s">
        <v>28</v>
      </c>
      <c r="D113" s="29" t="s">
        <v>164</v>
      </c>
      <c r="F113" s="1">
        <v>18719.620992596843</v>
      </c>
      <c r="H113" s="1">
        <v>0</v>
      </c>
      <c r="I113" s="1"/>
      <c r="J113" s="1">
        <v>1360.9161558516623</v>
      </c>
      <c r="K113" s="1"/>
      <c r="L113" s="1">
        <v>5321.9958664646038</v>
      </c>
      <c r="N113" s="1">
        <v>12036.708970280575</v>
      </c>
      <c r="O113" s="34" t="s">
        <v>268</v>
      </c>
    </row>
    <row r="114" spans="1:23" ht="13.5" customHeight="1" x14ac:dyDescent="0.2">
      <c r="A114" s="34">
        <f>A113+1</f>
        <v>56</v>
      </c>
      <c r="C114" s="27"/>
      <c r="D114" s="29"/>
      <c r="F114" s="14">
        <v>0.99999999999999989</v>
      </c>
      <c r="H114" s="14">
        <v>0</v>
      </c>
      <c r="J114" s="2">
        <v>7.2699984491666342E-2</v>
      </c>
      <c r="L114" s="2">
        <v>0.28430040696707076</v>
      </c>
      <c r="N114" s="2">
        <v>0.64299960854126281</v>
      </c>
      <c r="O114" s="34" t="s">
        <v>268</v>
      </c>
    </row>
    <row r="115" spans="1:23" ht="13.5" customHeight="1" x14ac:dyDescent="0.2">
      <c r="C115" s="28"/>
      <c r="D115" s="29"/>
    </row>
    <row r="116" spans="1:23" ht="13.5" customHeight="1" x14ac:dyDescent="0.2">
      <c r="A116" s="34">
        <f>A114+1</f>
        <v>57</v>
      </c>
      <c r="C116" s="27" t="s">
        <v>16</v>
      </c>
      <c r="D116" s="29" t="s">
        <v>164</v>
      </c>
      <c r="F116" s="1">
        <v>118389.16895486812</v>
      </c>
      <c r="H116" s="1">
        <v>0</v>
      </c>
      <c r="I116" s="1"/>
      <c r="J116" s="1">
        <v>4084.6733599950676</v>
      </c>
      <c r="K116" s="1"/>
      <c r="L116" s="1">
        <v>24483.257915889248</v>
      </c>
      <c r="N116" s="1">
        <v>89821.237678983802</v>
      </c>
    </row>
    <row r="117" spans="1:23" ht="13.5" customHeight="1" x14ac:dyDescent="0.2">
      <c r="A117" s="34">
        <f>A116+1</f>
        <v>58</v>
      </c>
      <c r="C117" s="27"/>
      <c r="D117" s="29"/>
      <c r="F117" s="14">
        <v>1</v>
      </c>
      <c r="H117" s="2">
        <v>0</v>
      </c>
      <c r="J117" s="2">
        <v>3.4502086601792194E-2</v>
      </c>
      <c r="L117" s="2">
        <v>0.20680319096777058</v>
      </c>
      <c r="N117" s="2">
        <v>0.75869472243043723</v>
      </c>
    </row>
    <row r="118" spans="1:23" ht="13.5" customHeight="1" x14ac:dyDescent="0.25">
      <c r="C118" s="28"/>
      <c r="D118" s="30"/>
    </row>
    <row r="119" spans="1:23" ht="13.5" customHeight="1" x14ac:dyDescent="0.2">
      <c r="A119" s="34">
        <f>A117+1</f>
        <v>59</v>
      </c>
      <c r="C119" s="27" t="s">
        <v>34</v>
      </c>
      <c r="D119" s="29" t="s">
        <v>163</v>
      </c>
      <c r="F119" s="1">
        <v>16281095.66330146</v>
      </c>
      <c r="H119" s="1">
        <v>0</v>
      </c>
      <c r="I119" s="1"/>
      <c r="J119" s="1">
        <v>1414974.1265197233</v>
      </c>
      <c r="K119" s="1"/>
      <c r="L119" s="1">
        <v>2951364.3713017283</v>
      </c>
      <c r="N119" s="1">
        <v>11914757.165480008</v>
      </c>
      <c r="O119" s="34" t="s">
        <v>268</v>
      </c>
    </row>
    <row r="120" spans="1:23" ht="13.5" customHeight="1" x14ac:dyDescent="0.2">
      <c r="A120" s="34">
        <f>A119+1</f>
        <v>60</v>
      </c>
      <c r="C120" s="27"/>
      <c r="D120" s="29"/>
      <c r="F120" s="14">
        <v>1</v>
      </c>
      <c r="H120" s="2">
        <v>0</v>
      </c>
      <c r="J120" s="2">
        <v>8.6909023556022563E-2</v>
      </c>
      <c r="L120" s="2">
        <v>0.18127553773633773</v>
      </c>
      <c r="N120" s="2">
        <v>0.73181543870763965</v>
      </c>
      <c r="O120" s="34" t="s">
        <v>268</v>
      </c>
    </row>
    <row r="121" spans="1:23" ht="13.5" customHeight="1" x14ac:dyDescent="0.2">
      <c r="C121" s="28"/>
      <c r="D121" s="29"/>
    </row>
    <row r="122" spans="1:23" ht="13.5" customHeight="1" x14ac:dyDescent="0.2">
      <c r="A122" s="34">
        <f>A120+1</f>
        <v>61</v>
      </c>
      <c r="C122" s="27" t="s">
        <v>37</v>
      </c>
      <c r="D122" s="29" t="s">
        <v>163</v>
      </c>
      <c r="F122" s="1">
        <v>13187.390277739607</v>
      </c>
      <c r="H122" s="1">
        <v>0</v>
      </c>
      <c r="I122" s="1"/>
      <c r="J122" s="1">
        <v>10889.315564516064</v>
      </c>
      <c r="K122" s="1"/>
      <c r="L122" s="1">
        <v>2298.0747132235433</v>
      </c>
      <c r="N122" s="1">
        <v>0</v>
      </c>
    </row>
    <row r="123" spans="1:23" ht="13.5" customHeight="1" x14ac:dyDescent="0.2">
      <c r="A123" s="34">
        <f>A122+1</f>
        <v>62</v>
      </c>
      <c r="C123" s="25"/>
      <c r="D123" s="70"/>
      <c r="F123" s="14">
        <v>1</v>
      </c>
      <c r="H123" s="2">
        <v>0</v>
      </c>
      <c r="J123" s="2">
        <v>0.82573696047331624</v>
      </c>
      <c r="L123" s="2">
        <v>0.17426303952668384</v>
      </c>
      <c r="N123" s="2">
        <v>0</v>
      </c>
    </row>
    <row r="124" spans="1:23" ht="13.5" customHeight="1" x14ac:dyDescent="0.2">
      <c r="C124" s="25"/>
      <c r="D124" s="70"/>
      <c r="F124" s="14"/>
      <c r="H124" s="2"/>
      <c r="J124" s="2"/>
      <c r="L124" s="2"/>
      <c r="N124" s="2"/>
    </row>
    <row r="125" spans="1:23" ht="13.5" customHeight="1" x14ac:dyDescent="0.2">
      <c r="A125" s="34">
        <f>A123+1</f>
        <v>63</v>
      </c>
      <c r="C125" s="27" t="s">
        <v>29</v>
      </c>
      <c r="D125" s="29" t="s">
        <v>163</v>
      </c>
      <c r="F125" s="1">
        <v>1</v>
      </c>
      <c r="H125" s="1">
        <v>0</v>
      </c>
      <c r="I125" s="1"/>
      <c r="J125" s="1">
        <v>1</v>
      </c>
      <c r="K125" s="1"/>
      <c r="L125" s="1">
        <v>0</v>
      </c>
      <c r="N125" s="1">
        <v>0</v>
      </c>
      <c r="Q125" s="9"/>
      <c r="S125" s="9"/>
      <c r="T125" s="9"/>
      <c r="U125" s="9"/>
      <c r="V125" s="9"/>
      <c r="W125" s="9"/>
    </row>
    <row r="126" spans="1:23" ht="13.5" customHeight="1" x14ac:dyDescent="0.2">
      <c r="A126" s="34">
        <f>A125+1</f>
        <v>64</v>
      </c>
      <c r="C126" s="27"/>
      <c r="D126" s="29"/>
      <c r="F126" s="14">
        <v>1</v>
      </c>
      <c r="H126" s="2">
        <v>0</v>
      </c>
      <c r="J126" s="2">
        <v>1</v>
      </c>
      <c r="L126" s="2">
        <v>0</v>
      </c>
      <c r="N126" s="2">
        <v>0</v>
      </c>
    </row>
    <row r="127" spans="1:23" ht="13.5" customHeight="1" x14ac:dyDescent="0.2">
      <c r="C127" s="28"/>
      <c r="D127" s="29"/>
    </row>
    <row r="128" spans="1:23" ht="13.5" customHeight="1" x14ac:dyDescent="0.2">
      <c r="A128" s="34">
        <f>A126+1</f>
        <v>65</v>
      </c>
      <c r="C128" s="27" t="s">
        <v>7</v>
      </c>
      <c r="D128" s="29" t="s">
        <v>164</v>
      </c>
      <c r="F128" s="1">
        <v>667009.05225133034</v>
      </c>
      <c r="H128" s="1">
        <v>0</v>
      </c>
      <c r="I128" s="1"/>
      <c r="J128" s="1">
        <v>83033.542008632023</v>
      </c>
      <c r="K128" s="1"/>
      <c r="L128" s="1">
        <v>211742.30627404284</v>
      </c>
      <c r="N128" s="1">
        <v>372233.20396865549</v>
      </c>
      <c r="O128" s="34" t="s">
        <v>268</v>
      </c>
    </row>
    <row r="129" spans="1:15" ht="13.5" customHeight="1" x14ac:dyDescent="0.2">
      <c r="A129" s="34">
        <f>A128+1</f>
        <v>66</v>
      </c>
      <c r="C129" s="27"/>
      <c r="D129" s="29"/>
      <c r="F129" s="14">
        <v>1</v>
      </c>
      <c r="H129" s="2">
        <v>0</v>
      </c>
      <c r="J129" s="2">
        <v>0.12448637950020627</v>
      </c>
      <c r="L129" s="2">
        <v>0.31745042373766452</v>
      </c>
      <c r="N129" s="2">
        <v>0.55806319676212923</v>
      </c>
      <c r="O129" s="34" t="s">
        <v>268</v>
      </c>
    </row>
    <row r="130" spans="1:15" ht="13.5" customHeight="1" x14ac:dyDescent="0.25">
      <c r="C130" s="28"/>
      <c r="D130" s="30"/>
    </row>
    <row r="131" spans="1:15" ht="13.5" customHeight="1" x14ac:dyDescent="0.2">
      <c r="A131" s="34">
        <f>A129+1</f>
        <v>67</v>
      </c>
      <c r="C131" s="27" t="s">
        <v>12</v>
      </c>
      <c r="D131" s="29" t="s">
        <v>164</v>
      </c>
      <c r="F131" s="1">
        <v>-213039.49974216911</v>
      </c>
      <c r="H131" s="1">
        <v>0</v>
      </c>
      <c r="I131" s="1"/>
      <c r="J131" s="1">
        <v>-29423.043528013535</v>
      </c>
      <c r="K131" s="1"/>
      <c r="L131" s="1">
        <v>-77607.043173399012</v>
      </c>
      <c r="N131" s="1">
        <v>-106009.41304075658</v>
      </c>
    </row>
    <row r="132" spans="1:15" ht="13.5" customHeight="1" x14ac:dyDescent="0.2">
      <c r="A132" s="34">
        <f>A131+1</f>
        <v>68</v>
      </c>
      <c r="C132" s="27"/>
      <c r="D132" s="29"/>
      <c r="F132" s="14">
        <v>1.0000000000000002</v>
      </c>
      <c r="H132" s="2">
        <v>0</v>
      </c>
      <c r="J132" s="2">
        <v>0.13811074267270976</v>
      </c>
      <c r="L132" s="2">
        <v>0.36428476065388288</v>
      </c>
      <c r="N132" s="2">
        <v>0.4976044966734075</v>
      </c>
    </row>
    <row r="133" spans="1:15" ht="13.5" customHeight="1" x14ac:dyDescent="0.25">
      <c r="C133" s="28"/>
      <c r="D133" s="30"/>
    </row>
    <row r="134" spans="1:15" ht="13.5" customHeight="1" x14ac:dyDescent="0.2">
      <c r="A134" s="34">
        <f>A132+1</f>
        <v>69</v>
      </c>
      <c r="C134" s="27" t="s">
        <v>30</v>
      </c>
      <c r="D134" s="29" t="s">
        <v>163</v>
      </c>
      <c r="F134" s="1">
        <v>1</v>
      </c>
      <c r="H134" s="1">
        <v>0</v>
      </c>
      <c r="I134" s="1"/>
      <c r="J134" s="1">
        <v>0</v>
      </c>
      <c r="K134" s="1"/>
      <c r="L134" s="1">
        <v>1</v>
      </c>
      <c r="N134" s="1">
        <v>0</v>
      </c>
    </row>
    <row r="135" spans="1:15" ht="13.5" customHeight="1" x14ac:dyDescent="0.2">
      <c r="A135" s="34">
        <f>A134+1</f>
        <v>70</v>
      </c>
      <c r="C135" s="27"/>
      <c r="D135" s="29"/>
      <c r="F135" s="14">
        <v>1</v>
      </c>
      <c r="H135" s="2">
        <v>0</v>
      </c>
      <c r="J135" s="2">
        <v>0</v>
      </c>
      <c r="L135" s="2">
        <v>1</v>
      </c>
      <c r="N135" s="2">
        <v>0</v>
      </c>
    </row>
    <row r="136" spans="1:15" ht="13.5" customHeight="1" x14ac:dyDescent="0.2">
      <c r="C136" s="27"/>
      <c r="D136" s="29"/>
      <c r="F136" s="14"/>
      <c r="H136" s="2"/>
      <c r="J136" s="2"/>
      <c r="L136" s="2"/>
      <c r="N136" s="2"/>
    </row>
    <row r="137" spans="1:15" ht="13.5" customHeight="1" x14ac:dyDescent="0.2">
      <c r="A137" s="34">
        <f>A135+1</f>
        <v>71</v>
      </c>
      <c r="C137" s="27" t="s">
        <v>19</v>
      </c>
      <c r="D137" s="29" t="s">
        <v>164</v>
      </c>
      <c r="F137" s="1">
        <v>56099.879742018238</v>
      </c>
      <c r="H137" s="1">
        <v>0</v>
      </c>
      <c r="I137" s="1"/>
      <c r="J137" s="1">
        <v>12127.286792026953</v>
      </c>
      <c r="K137" s="1"/>
      <c r="L137" s="1">
        <v>17163.793884536266</v>
      </c>
      <c r="N137" s="1">
        <v>26808.799065455016</v>
      </c>
    </row>
    <row r="138" spans="1:15" ht="13.5" customHeight="1" x14ac:dyDescent="0.2">
      <c r="A138" s="34">
        <f>A137+1</f>
        <v>72</v>
      </c>
      <c r="C138" s="27"/>
      <c r="D138" s="29"/>
      <c r="F138" s="14">
        <v>0.99999999999999989</v>
      </c>
      <c r="H138" s="2">
        <v>0</v>
      </c>
      <c r="J138" s="2">
        <v>0.21617313348612652</v>
      </c>
      <c r="L138" s="2">
        <v>0.30595063596332023</v>
      </c>
      <c r="N138" s="2">
        <v>0.47787623055055317</v>
      </c>
    </row>
    <row r="139" spans="1:15" ht="13.5" customHeight="1" x14ac:dyDescent="0.2">
      <c r="C139" s="28"/>
      <c r="D139" s="29"/>
    </row>
    <row r="140" spans="1:15" ht="13.5" customHeight="1" x14ac:dyDescent="0.2">
      <c r="C140" s="27"/>
      <c r="D140" s="29"/>
      <c r="F140" s="14"/>
      <c r="H140" s="2"/>
      <c r="J140" s="2"/>
      <c r="L140" s="2"/>
      <c r="N140" s="2"/>
    </row>
    <row r="141" spans="1:15" ht="13.5" customHeight="1" x14ac:dyDescent="0.2">
      <c r="H141" s="1"/>
    </row>
    <row r="142" spans="1:15" ht="13.5" customHeight="1" x14ac:dyDescent="0.2">
      <c r="C142" s="12"/>
    </row>
    <row r="143" spans="1:15" ht="13.5" customHeight="1" x14ac:dyDescent="0.2">
      <c r="C143" s="12"/>
    </row>
  </sheetData>
  <mergeCells count="6">
    <mergeCell ref="A52:N52"/>
    <mergeCell ref="A97:N97"/>
    <mergeCell ref="A98:N98"/>
    <mergeCell ref="A5:N5"/>
    <mergeCell ref="A6:N6"/>
    <mergeCell ref="A51:N51"/>
  </mergeCells>
  <pageMargins left="0.7" right="0.7" top="0.75" bottom="0.75" header="0.3" footer="0.3"/>
  <pageSetup scale="83" fitToHeight="0" orientation="landscape" r:id="rId1"/>
  <headerFooter>
    <oddHeader>&amp;R&amp;"Arial,Regular"&amp;10Updated: 2023-03-08
EB-2022-0200
Exhibit 7
Tab 2
Schedule 1
Attachment 12
Page &amp;P of 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94535-B2D2-422C-BD29-BEA0A09BDFEC}">
  <dimension ref="A6:R94"/>
  <sheetViews>
    <sheetView view="pageLayout" zoomScaleNormal="100" zoomScaleSheetLayoutView="100" workbookViewId="0">
      <selection sqref="A1:XFD1048576"/>
    </sheetView>
  </sheetViews>
  <sheetFormatPr defaultColWidth="9.140625" defaultRowHeight="12.75" x14ac:dyDescent="0.2"/>
  <cols>
    <col min="1" max="1" width="5.140625" style="34" customWidth="1"/>
    <col min="2" max="2" width="1.7109375" style="12" customWidth="1"/>
    <col min="3" max="3" width="30.7109375" style="12" customWidth="1"/>
    <col min="4" max="4" width="5.7109375" style="12" customWidth="1"/>
    <col min="5" max="5" width="1.7109375" style="12" customWidth="1"/>
    <col min="6" max="6" width="13.7109375" style="12" customWidth="1"/>
    <col min="7" max="7" width="1.7109375" style="12" customWidth="1"/>
    <col min="8" max="8" width="13.7109375" style="12" customWidth="1"/>
    <col min="9" max="9" width="1.7109375" style="12" customWidth="1"/>
    <col min="10" max="10" width="13.7109375" style="12" customWidth="1"/>
    <col min="11" max="11" width="1.7109375" style="12" customWidth="1"/>
    <col min="12" max="12" width="13.7109375" style="12" customWidth="1"/>
    <col min="13" max="13" width="1.7109375" style="12" customWidth="1"/>
    <col min="14" max="14" width="13.7109375" style="12" customWidth="1"/>
    <col min="15" max="15" width="1.7109375" style="12" customWidth="1"/>
    <col min="16" max="16" width="13.7109375" style="12" customWidth="1"/>
    <col min="17" max="17" width="1.7109375" style="12" customWidth="1"/>
    <col min="18" max="18" width="13.7109375" style="12" customWidth="1"/>
    <col min="19" max="16384" width="9.140625" style="12"/>
  </cols>
  <sheetData>
    <row r="6" spans="1:18" ht="15" customHeight="1" x14ac:dyDescent="0.2">
      <c r="A6" s="83" t="s">
        <v>173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1:18" ht="15" customHeight="1" x14ac:dyDescent="0.2">
      <c r="A7" s="83" t="s">
        <v>165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1:18" x14ac:dyDescent="0.2"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18" x14ac:dyDescent="0.2">
      <c r="A9" s="34" t="s">
        <v>171</v>
      </c>
      <c r="C9" s="34" t="s">
        <v>1</v>
      </c>
      <c r="H9" s="34" t="s">
        <v>38</v>
      </c>
      <c r="I9" s="34"/>
      <c r="J9" s="17" t="s">
        <v>39</v>
      </c>
      <c r="K9" s="17"/>
      <c r="L9" s="17" t="s">
        <v>39</v>
      </c>
      <c r="M9" s="18"/>
      <c r="N9" s="17" t="s">
        <v>40</v>
      </c>
      <c r="O9" s="18"/>
      <c r="P9" s="34" t="s">
        <v>40</v>
      </c>
      <c r="Q9" s="34"/>
      <c r="R9" s="34"/>
    </row>
    <row r="10" spans="1:18" x14ac:dyDescent="0.2">
      <c r="A10" s="54" t="s">
        <v>172</v>
      </c>
      <c r="C10" s="54" t="s">
        <v>252</v>
      </c>
      <c r="D10" s="54"/>
      <c r="F10" s="54" t="s">
        <v>0</v>
      </c>
      <c r="H10" s="54" t="s">
        <v>41</v>
      </c>
      <c r="I10" s="34"/>
      <c r="J10" s="54" t="s">
        <v>42</v>
      </c>
      <c r="K10" s="34"/>
      <c r="L10" s="54" t="s">
        <v>43</v>
      </c>
      <c r="M10" s="34"/>
      <c r="N10" s="54" t="s">
        <v>44</v>
      </c>
      <c r="O10" s="34"/>
      <c r="P10" s="54" t="s">
        <v>43</v>
      </c>
      <c r="Q10" s="34"/>
      <c r="R10" s="54" t="s">
        <v>45</v>
      </c>
    </row>
    <row r="11" spans="1:18" x14ac:dyDescent="0.2">
      <c r="A11" s="24"/>
      <c r="F11" s="34" t="s">
        <v>209</v>
      </c>
      <c r="G11" s="34"/>
      <c r="H11" s="51" t="s">
        <v>210</v>
      </c>
      <c r="I11" s="34"/>
      <c r="J11" s="51" t="s">
        <v>211</v>
      </c>
      <c r="K11" s="34"/>
      <c r="L11" s="51" t="s">
        <v>212</v>
      </c>
      <c r="M11" s="34"/>
      <c r="N11" s="51" t="s">
        <v>213</v>
      </c>
      <c r="P11" s="51" t="s">
        <v>214</v>
      </c>
      <c r="Q11" s="34"/>
      <c r="R11" s="51" t="s">
        <v>215</v>
      </c>
    </row>
    <row r="13" spans="1:18" x14ac:dyDescent="0.2">
      <c r="A13" s="34">
        <v>1</v>
      </c>
      <c r="C13" s="24" t="s">
        <v>46</v>
      </c>
      <c r="D13" s="29" t="s">
        <v>163</v>
      </c>
      <c r="F13" s="1">
        <f>SUM(H13:R13)</f>
        <v>1</v>
      </c>
      <c r="H13" s="1">
        <v>0</v>
      </c>
      <c r="I13" s="1"/>
      <c r="J13" s="1">
        <v>0</v>
      </c>
      <c r="K13" s="1"/>
      <c r="L13" s="1">
        <v>0</v>
      </c>
      <c r="M13" s="1"/>
      <c r="N13" s="1">
        <v>0</v>
      </c>
      <c r="O13" s="1"/>
      <c r="P13" s="1">
        <v>0</v>
      </c>
      <c r="R13" s="12">
        <v>1</v>
      </c>
    </row>
    <row r="14" spans="1:18" x14ac:dyDescent="0.2">
      <c r="A14" s="34">
        <f>A13+1</f>
        <v>2</v>
      </c>
      <c r="C14" s="24"/>
      <c r="D14" s="29"/>
      <c r="F14" s="2">
        <f>SUM(H14:R14)</f>
        <v>1</v>
      </c>
      <c r="H14" s="2">
        <f>H13/$F13</f>
        <v>0</v>
      </c>
      <c r="J14" s="2">
        <f>J13/$F13</f>
        <v>0</v>
      </c>
      <c r="K14" s="2"/>
      <c r="L14" s="2">
        <f>L13/$F13</f>
        <v>0</v>
      </c>
      <c r="N14" s="2">
        <f>N13/$F13</f>
        <v>0</v>
      </c>
      <c r="P14" s="2">
        <f>P13/$F13</f>
        <v>0</v>
      </c>
      <c r="R14" s="2">
        <f>R13/$F13</f>
        <v>1</v>
      </c>
    </row>
    <row r="15" spans="1:18" x14ac:dyDescent="0.2">
      <c r="C15" s="26"/>
      <c r="D15" s="29"/>
    </row>
    <row r="16" spans="1:18" x14ac:dyDescent="0.2">
      <c r="A16" s="34">
        <f>A14+1</f>
        <v>3</v>
      </c>
      <c r="C16" s="24" t="s">
        <v>169</v>
      </c>
      <c r="D16" s="29" t="s">
        <v>164</v>
      </c>
      <c r="F16" s="1">
        <f>SUM(H16:R16)</f>
        <v>3112816.4694699193</v>
      </c>
      <c r="G16" s="1"/>
      <c r="H16" s="1">
        <v>2728040.5732561182</v>
      </c>
      <c r="I16" s="1"/>
      <c r="J16" s="1">
        <v>175236.13783085361</v>
      </c>
      <c r="K16" s="1"/>
      <c r="L16" s="1">
        <v>23590.657623593441</v>
      </c>
      <c r="M16" s="1"/>
      <c r="N16" s="1">
        <v>162050.40026244638</v>
      </c>
      <c r="O16" s="1"/>
      <c r="P16" s="1">
        <v>23898.700496907863</v>
      </c>
      <c r="R16" s="1">
        <v>0</v>
      </c>
    </row>
    <row r="17" spans="1:18" x14ac:dyDescent="0.2">
      <c r="A17" s="34">
        <f>A16+1</f>
        <v>4</v>
      </c>
      <c r="C17" s="24"/>
      <c r="D17" s="29"/>
      <c r="F17" s="2">
        <f>SUM(H17:R17)</f>
        <v>1</v>
      </c>
      <c r="H17" s="2">
        <f>H16/$F16</f>
        <v>0.87638979040761611</v>
      </c>
      <c r="J17" s="2">
        <f>J16/$F16</f>
        <v>5.6295043266940348E-2</v>
      </c>
      <c r="K17" s="2"/>
      <c r="L17" s="2">
        <f>L16/$F16</f>
        <v>7.5785571860620127E-3</v>
      </c>
      <c r="N17" s="2">
        <f>N16/$F16</f>
        <v>5.205909241737014E-2</v>
      </c>
      <c r="P17" s="2">
        <f>P16/$F16</f>
        <v>7.6775167220114217E-3</v>
      </c>
      <c r="R17" s="2">
        <f>R16/$F16</f>
        <v>0</v>
      </c>
    </row>
    <row r="18" spans="1:18" x14ac:dyDescent="0.2">
      <c r="C18" s="26"/>
      <c r="D18" s="29"/>
    </row>
    <row r="19" spans="1:18" x14ac:dyDescent="0.2">
      <c r="A19" s="34">
        <f>A17+1</f>
        <v>5</v>
      </c>
      <c r="C19" s="24" t="s">
        <v>47</v>
      </c>
      <c r="D19" s="29" t="s">
        <v>163</v>
      </c>
      <c r="F19" s="1">
        <f>SUM(H19:R19)</f>
        <v>337286.53809329995</v>
      </c>
      <c r="H19" s="1">
        <v>0</v>
      </c>
      <c r="I19" s="1"/>
      <c r="J19" s="1">
        <v>175236.13783085361</v>
      </c>
      <c r="K19" s="1"/>
      <c r="L19" s="1">
        <v>0</v>
      </c>
      <c r="M19" s="1"/>
      <c r="N19" s="1">
        <v>162050.40026244638</v>
      </c>
      <c r="O19" s="1"/>
      <c r="P19" s="1">
        <v>0</v>
      </c>
      <c r="Q19" s="1"/>
      <c r="R19" s="1">
        <v>0</v>
      </c>
    </row>
    <row r="20" spans="1:18" x14ac:dyDescent="0.2">
      <c r="A20" s="34">
        <f>A19+1</f>
        <v>6</v>
      </c>
      <c r="C20" s="25"/>
      <c r="D20" s="29"/>
      <c r="F20" s="2">
        <f>SUM(H20:R20)</f>
        <v>1</v>
      </c>
      <c r="H20" s="2">
        <f>H19/$F19</f>
        <v>0</v>
      </c>
      <c r="J20" s="2">
        <f>J19/$F19</f>
        <v>0.51954678897495732</v>
      </c>
      <c r="K20" s="2"/>
      <c r="L20" s="2">
        <f>L19/$F19</f>
        <v>0</v>
      </c>
      <c r="N20" s="2">
        <f>N19/$F19</f>
        <v>0.48045321102504279</v>
      </c>
      <c r="P20" s="2">
        <f>P19/$F19</f>
        <v>0</v>
      </c>
      <c r="R20" s="2">
        <f>R19/$F19</f>
        <v>0</v>
      </c>
    </row>
    <row r="94" spans="2:2" x14ac:dyDescent="0.2">
      <c r="B94" s="1"/>
    </row>
  </sheetData>
  <mergeCells count="2">
    <mergeCell ref="A6:R6"/>
    <mergeCell ref="A7:R7"/>
  </mergeCells>
  <pageMargins left="0.7" right="0.7" top="0.75" bottom="0.75" header="0.3" footer="0.3"/>
  <pageSetup scale="80" firstPageNumber="4" fitToWidth="0" fitToHeight="0" orientation="landscape" r:id="rId1"/>
  <headerFooter>
    <oddHeader>&amp;R&amp;"Arial,Regular"&amp;10Filed: 2022-11-30
EB-2022-0200
Exhibit 7
Tab 2
Schedule 1
Attachment 12
Page &amp;P of 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C884-EAB3-4CC3-BB50-6B50A8058851}">
  <dimension ref="A6:P106"/>
  <sheetViews>
    <sheetView view="pageLayout" topLeftCell="A52" zoomScaleNormal="90" zoomScaleSheetLayoutView="100" workbookViewId="0">
      <selection activeCell="A52" sqref="A1:XFD1048576"/>
    </sheetView>
  </sheetViews>
  <sheetFormatPr defaultColWidth="9.140625" defaultRowHeight="12.75" x14ac:dyDescent="0.2"/>
  <cols>
    <col min="1" max="1" width="5.140625" style="34" customWidth="1"/>
    <col min="2" max="2" width="1.7109375" style="12" customWidth="1"/>
    <col min="3" max="3" width="30.7109375" style="12" customWidth="1"/>
    <col min="4" max="4" width="5.7109375" style="12" customWidth="1"/>
    <col min="5" max="5" width="1.7109375" style="12" customWidth="1"/>
    <col min="6" max="6" width="13.7109375" style="12" customWidth="1"/>
    <col min="7" max="7" width="1.7109375" style="12" customWidth="1"/>
    <col min="8" max="8" width="13.7109375" style="12" customWidth="1"/>
    <col min="9" max="9" width="1.7109375" style="12" customWidth="1"/>
    <col min="10" max="10" width="13.7109375" style="12" customWidth="1"/>
    <col min="11" max="11" width="1.7109375" style="12" customWidth="1"/>
    <col min="12" max="12" width="13.7109375" style="12" customWidth="1"/>
    <col min="13" max="13" width="1.7109375" style="12" customWidth="1"/>
    <col min="14" max="14" width="13.7109375" style="12" customWidth="1"/>
    <col min="15" max="15" width="9.140625" style="34"/>
    <col min="16" max="26" width="9.140625" style="12"/>
    <col min="27" max="27" width="13.7109375" style="12" customWidth="1"/>
    <col min="28" max="28" width="1.7109375" style="12" customWidth="1"/>
    <col min="29" max="29" width="13.7109375" style="12" customWidth="1"/>
    <col min="30" max="30" width="1.7109375" style="12" customWidth="1"/>
    <col min="31" max="31" width="13.7109375" style="12" customWidth="1"/>
    <col min="32" max="32" width="1.7109375" style="12" customWidth="1"/>
    <col min="33" max="33" width="13.7109375" style="12" customWidth="1"/>
    <col min="34" max="16384" width="9.140625" style="12"/>
  </cols>
  <sheetData>
    <row r="6" spans="1:14" ht="15" customHeight="1" x14ac:dyDescent="0.2">
      <c r="A6" s="83" t="s">
        <v>173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15" customHeight="1" x14ac:dyDescent="0.2">
      <c r="A7" s="83" t="s">
        <v>250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9" spans="1:14" x14ac:dyDescent="0.2">
      <c r="A9" s="34" t="s">
        <v>171</v>
      </c>
      <c r="C9" s="34" t="s">
        <v>2</v>
      </c>
      <c r="H9" s="34"/>
      <c r="L9" s="34" t="s">
        <v>48</v>
      </c>
      <c r="N9" s="34" t="s">
        <v>2</v>
      </c>
    </row>
    <row r="10" spans="1:14" x14ac:dyDescent="0.2">
      <c r="A10" s="54" t="s">
        <v>172</v>
      </c>
      <c r="C10" s="54" t="s">
        <v>252</v>
      </c>
      <c r="D10" s="54"/>
      <c r="F10" s="54" t="s">
        <v>0</v>
      </c>
      <c r="H10" s="54" t="s">
        <v>49</v>
      </c>
      <c r="J10" s="13" t="s">
        <v>50</v>
      </c>
      <c r="L10" s="54" t="s">
        <v>51</v>
      </c>
      <c r="N10" s="54" t="s">
        <v>43</v>
      </c>
    </row>
    <row r="11" spans="1:14" x14ac:dyDescent="0.2">
      <c r="A11" s="24"/>
      <c r="F11" s="34" t="s">
        <v>209</v>
      </c>
      <c r="G11" s="34"/>
      <c r="H11" s="51" t="s">
        <v>210</v>
      </c>
      <c r="I11" s="34"/>
      <c r="J11" s="51" t="s">
        <v>211</v>
      </c>
      <c r="K11" s="34"/>
      <c r="L11" s="51" t="s">
        <v>212</v>
      </c>
      <c r="M11" s="34"/>
      <c r="N11" s="51" t="s">
        <v>213</v>
      </c>
    </row>
    <row r="12" spans="1:14" x14ac:dyDescent="0.2">
      <c r="A12" s="24"/>
    </row>
    <row r="13" spans="1:14" x14ac:dyDescent="0.2">
      <c r="A13" s="34">
        <v>1</v>
      </c>
      <c r="C13" s="27" t="s">
        <v>68</v>
      </c>
      <c r="D13" s="32" t="s">
        <v>164</v>
      </c>
      <c r="F13" s="1">
        <f>SUM(H13:N13)</f>
        <v>32021.043297775072</v>
      </c>
      <c r="H13" s="1">
        <v>32021.043297775072</v>
      </c>
      <c r="I13" s="1"/>
      <c r="J13" s="1">
        <v>0</v>
      </c>
      <c r="K13" s="1"/>
      <c r="L13" s="1">
        <v>0</v>
      </c>
      <c r="M13" s="1"/>
      <c r="N13" s="1">
        <v>0</v>
      </c>
    </row>
    <row r="14" spans="1:14" x14ac:dyDescent="0.2">
      <c r="A14" s="34">
        <f>A13+1</f>
        <v>2</v>
      </c>
      <c r="C14" s="27"/>
      <c r="D14" s="32"/>
      <c r="F14" s="2">
        <f>SUM(H14:N14)</f>
        <v>1</v>
      </c>
      <c r="H14" s="2">
        <f>IFERROR(H13/$F13,0)</f>
        <v>1</v>
      </c>
      <c r="J14" s="2">
        <f>IFERROR(J13/$F13,0)</f>
        <v>0</v>
      </c>
      <c r="L14" s="2">
        <f>IFERROR(L13/$F13,0)</f>
        <v>0</v>
      </c>
      <c r="N14" s="2">
        <f>IFERROR(N13/$F13,0)</f>
        <v>0</v>
      </c>
    </row>
    <row r="15" spans="1:14" x14ac:dyDescent="0.2">
      <c r="C15" s="28"/>
      <c r="D15" s="28"/>
    </row>
    <row r="16" spans="1:14" x14ac:dyDescent="0.2">
      <c r="A16" s="34">
        <f>A14+1</f>
        <v>3</v>
      </c>
      <c r="C16" s="27" t="s">
        <v>70</v>
      </c>
      <c r="D16" s="32" t="s">
        <v>164</v>
      </c>
      <c r="F16" s="1">
        <f>SUM(H16:N16)</f>
        <v>-17452.974556718505</v>
      </c>
      <c r="H16" s="1">
        <v>-17452.974556718505</v>
      </c>
      <c r="I16" s="1"/>
      <c r="J16" s="1">
        <v>0</v>
      </c>
      <c r="K16" s="1"/>
      <c r="L16" s="1">
        <v>0</v>
      </c>
      <c r="M16" s="1"/>
      <c r="N16" s="1">
        <v>0</v>
      </c>
    </row>
    <row r="17" spans="1:14" x14ac:dyDescent="0.2">
      <c r="A17" s="34">
        <f>A16+1</f>
        <v>4</v>
      </c>
      <c r="C17" s="27"/>
      <c r="D17" s="32"/>
      <c r="F17" s="2">
        <f>SUM(H17:N17)</f>
        <v>1</v>
      </c>
      <c r="H17" s="2">
        <f>IFERROR(H16/$F16,0)</f>
        <v>1</v>
      </c>
      <c r="J17" s="2">
        <f>IFERROR(J16/$F16,0)</f>
        <v>0</v>
      </c>
      <c r="L17" s="2">
        <f>IFERROR(L16/$F16,0)</f>
        <v>0</v>
      </c>
      <c r="N17" s="2">
        <f>IFERROR(N16/$F16,0)</f>
        <v>0</v>
      </c>
    </row>
    <row r="18" spans="1:14" x14ac:dyDescent="0.2">
      <c r="C18" s="28"/>
      <c r="D18" s="28"/>
    </row>
    <row r="19" spans="1:14" x14ac:dyDescent="0.2">
      <c r="A19" s="34">
        <f>A17+1</f>
        <v>5</v>
      </c>
      <c r="C19" s="27" t="s">
        <v>66</v>
      </c>
      <c r="D19" s="32" t="s">
        <v>164</v>
      </c>
      <c r="F19" s="1">
        <f>SUM(H19:N19)</f>
        <v>7.3027000000000006</v>
      </c>
      <c r="H19" s="1">
        <v>7.3027000000000006</v>
      </c>
      <c r="I19" s="1"/>
      <c r="J19" s="1">
        <v>0</v>
      </c>
      <c r="K19" s="1"/>
      <c r="L19" s="1">
        <v>0</v>
      </c>
      <c r="M19" s="1"/>
      <c r="N19" s="1">
        <v>0</v>
      </c>
    </row>
    <row r="20" spans="1:14" x14ac:dyDescent="0.2">
      <c r="A20" s="34">
        <f>A19+1</f>
        <v>6</v>
      </c>
      <c r="C20" s="27"/>
      <c r="D20" s="32"/>
      <c r="F20" s="2">
        <f>SUM(H20:N20)</f>
        <v>1</v>
      </c>
      <c r="H20" s="2">
        <f>IFERROR(H19/$F19,0)</f>
        <v>1</v>
      </c>
      <c r="J20" s="2">
        <f>IFERROR(J19/$F19,0)</f>
        <v>0</v>
      </c>
      <c r="L20" s="2">
        <f>IFERROR(L19/$F19,0)</f>
        <v>0</v>
      </c>
      <c r="N20" s="2">
        <f>IFERROR(N19/$F19,0)</f>
        <v>0</v>
      </c>
    </row>
    <row r="21" spans="1:14" ht="15" x14ac:dyDescent="0.25">
      <c r="C21" s="31"/>
      <c r="D21" s="28"/>
      <c r="F21" s="16"/>
    </row>
    <row r="22" spans="1:14" x14ac:dyDescent="0.2">
      <c r="A22" s="34">
        <f>A20+1</f>
        <v>7</v>
      </c>
      <c r="C22" s="27" t="s">
        <v>71</v>
      </c>
      <c r="D22" s="32" t="s">
        <v>163</v>
      </c>
      <c r="F22" s="1">
        <f>SUM(H22:N22)</f>
        <v>1640.1810497976596</v>
      </c>
      <c r="H22" s="1">
        <v>1640.1810497976596</v>
      </c>
      <c r="I22" s="1"/>
      <c r="J22" s="1">
        <v>0</v>
      </c>
      <c r="K22" s="1"/>
      <c r="L22" s="1">
        <v>0</v>
      </c>
      <c r="M22" s="1"/>
      <c r="N22" s="1">
        <v>0</v>
      </c>
    </row>
    <row r="23" spans="1:14" x14ac:dyDescent="0.2">
      <c r="A23" s="34">
        <f>A22+1</f>
        <v>8</v>
      </c>
      <c r="C23" s="27"/>
      <c r="D23" s="28"/>
      <c r="F23" s="2">
        <f>SUM(H23:N23)</f>
        <v>1</v>
      </c>
      <c r="H23" s="2">
        <f>IFERROR(H22/$F22,0)</f>
        <v>1</v>
      </c>
      <c r="J23" s="2">
        <f>IFERROR(J22/$F22,0)</f>
        <v>0</v>
      </c>
      <c r="L23" s="2">
        <f>IFERROR(L22/$F22,0)</f>
        <v>0</v>
      </c>
      <c r="N23" s="2">
        <f>IFERROR(N22/$F22,0)</f>
        <v>0</v>
      </c>
    </row>
    <row r="24" spans="1:14" x14ac:dyDescent="0.2">
      <c r="C24" s="28"/>
      <c r="D24" s="28"/>
    </row>
    <row r="25" spans="1:14" x14ac:dyDescent="0.2">
      <c r="A25" s="34">
        <f>A23+1</f>
        <v>9</v>
      </c>
      <c r="C25" s="27" t="s">
        <v>67</v>
      </c>
      <c r="D25" s="32" t="s">
        <v>164</v>
      </c>
      <c r="F25" s="1">
        <f>SUM(H25:N25)</f>
        <v>8437.2249179863848</v>
      </c>
      <c r="H25" s="1">
        <v>8437.2249179863848</v>
      </c>
      <c r="I25" s="1"/>
      <c r="J25" s="1">
        <v>0</v>
      </c>
      <c r="K25" s="1"/>
      <c r="L25" s="1">
        <v>0</v>
      </c>
      <c r="M25" s="1"/>
      <c r="N25" s="1">
        <v>0</v>
      </c>
    </row>
    <row r="26" spans="1:14" x14ac:dyDescent="0.2">
      <c r="A26" s="34">
        <f>A25+1</f>
        <v>10</v>
      </c>
      <c r="C26" s="27"/>
      <c r="D26" s="32"/>
      <c r="F26" s="2">
        <f>SUM(H26:N26)</f>
        <v>1</v>
      </c>
      <c r="H26" s="2">
        <f>IFERROR(H25/$F25,0)</f>
        <v>1</v>
      </c>
      <c r="J26" s="2">
        <f>IFERROR(J25/$F25,0)</f>
        <v>0</v>
      </c>
      <c r="L26" s="2">
        <f>IFERROR(L25/$F25,0)</f>
        <v>0</v>
      </c>
      <c r="N26" s="2">
        <f>IFERROR(N25/$F25,0)</f>
        <v>0</v>
      </c>
    </row>
    <row r="27" spans="1:14" x14ac:dyDescent="0.2">
      <c r="C27" s="28"/>
      <c r="D27" s="28"/>
    </row>
    <row r="28" spans="1:14" x14ac:dyDescent="0.2">
      <c r="A28" s="34">
        <f>A26+1</f>
        <v>11</v>
      </c>
      <c r="C28" s="27" t="s">
        <v>69</v>
      </c>
      <c r="D28" s="32" t="s">
        <v>164</v>
      </c>
      <c r="F28" s="1">
        <f>SUM(H28:N28)</f>
        <v>-3182.3723924816295</v>
      </c>
      <c r="H28" s="1">
        <v>-3182.3723924816295</v>
      </c>
      <c r="I28" s="1"/>
      <c r="J28" s="1">
        <v>0</v>
      </c>
      <c r="K28" s="1"/>
      <c r="L28" s="1">
        <v>0</v>
      </c>
      <c r="M28" s="1"/>
      <c r="N28" s="1">
        <v>0</v>
      </c>
    </row>
    <row r="29" spans="1:14" x14ac:dyDescent="0.2">
      <c r="A29" s="34">
        <f>A28+1</f>
        <v>12</v>
      </c>
      <c r="C29" s="27"/>
      <c r="D29" s="32"/>
      <c r="F29" s="2">
        <f>SUM(H29:N29)</f>
        <v>1</v>
      </c>
      <c r="H29" s="2">
        <f>IFERROR(H28/$F28,0)</f>
        <v>1</v>
      </c>
      <c r="J29" s="2">
        <f>IFERROR(J28/$F28,0)</f>
        <v>0</v>
      </c>
      <c r="L29" s="2">
        <f>IFERROR(L28/$F28,0)</f>
        <v>0</v>
      </c>
      <c r="N29" s="2">
        <f>IFERROR(N28/$F28,0)</f>
        <v>0</v>
      </c>
    </row>
    <row r="30" spans="1:14" x14ac:dyDescent="0.2">
      <c r="C30" s="28"/>
      <c r="D30" s="28"/>
    </row>
    <row r="31" spans="1:14" x14ac:dyDescent="0.2">
      <c r="A31" s="34">
        <f>A29+1</f>
        <v>13</v>
      </c>
      <c r="C31" s="27" t="s">
        <v>72</v>
      </c>
      <c r="D31" s="32" t="s">
        <v>164</v>
      </c>
      <c r="F31" s="1">
        <f>SUM(H31:N31)</f>
        <v>700.84706149023225</v>
      </c>
      <c r="H31" s="1">
        <v>0</v>
      </c>
      <c r="I31" s="1"/>
      <c r="J31" s="1">
        <v>0</v>
      </c>
      <c r="K31" s="1"/>
      <c r="L31" s="1">
        <v>0</v>
      </c>
      <c r="M31" s="1"/>
      <c r="N31" s="1">
        <v>700.84706149023225</v>
      </c>
    </row>
    <row r="32" spans="1:14" x14ac:dyDescent="0.2">
      <c r="A32" s="34">
        <f>A31+1</f>
        <v>14</v>
      </c>
      <c r="C32" s="27"/>
      <c r="D32" s="28"/>
      <c r="F32" s="2">
        <f>SUM(H32:N32)</f>
        <v>1</v>
      </c>
      <c r="H32" s="2">
        <f>IFERROR(H31/$F31,0)</f>
        <v>0</v>
      </c>
      <c r="J32" s="2">
        <f>IFERROR(J31/$F31,0)</f>
        <v>0</v>
      </c>
      <c r="L32" s="2">
        <f>IFERROR(L31/$F31,0)</f>
        <v>0</v>
      </c>
      <c r="N32" s="2">
        <f>IFERROR(N31/$F31,0)</f>
        <v>1</v>
      </c>
    </row>
    <row r="33" spans="1:16" x14ac:dyDescent="0.2">
      <c r="C33" s="27"/>
      <c r="D33" s="28"/>
      <c r="F33" s="2"/>
      <c r="H33" s="2"/>
      <c r="J33" s="2"/>
      <c r="L33" s="2"/>
      <c r="N33" s="2"/>
    </row>
    <row r="34" spans="1:16" x14ac:dyDescent="0.2">
      <c r="A34" s="34">
        <f>A32+1</f>
        <v>15</v>
      </c>
      <c r="C34" s="27" t="s">
        <v>57</v>
      </c>
      <c r="D34" s="32" t="s">
        <v>164</v>
      </c>
      <c r="F34" s="1">
        <f>SUM(H34:N34)</f>
        <v>100</v>
      </c>
      <c r="G34" s="19"/>
      <c r="H34" s="9">
        <v>50</v>
      </c>
      <c r="I34" s="9"/>
      <c r="J34" s="9">
        <v>46.087614707589566</v>
      </c>
      <c r="K34" s="9"/>
      <c r="L34" s="9">
        <v>3.9123852924104372</v>
      </c>
      <c r="M34" s="9"/>
      <c r="N34" s="9">
        <v>0</v>
      </c>
    </row>
    <row r="35" spans="1:16" x14ac:dyDescent="0.2">
      <c r="A35" s="34">
        <f>A34+1</f>
        <v>16</v>
      </c>
      <c r="C35" s="27"/>
      <c r="D35" s="32"/>
      <c r="F35" s="2">
        <f>SUM(H35:N35)</f>
        <v>1</v>
      </c>
      <c r="H35" s="2">
        <f>IFERROR(H34/$F34,0)</f>
        <v>0.5</v>
      </c>
      <c r="J35" s="2">
        <f>IFERROR(J34/$F34,0)</f>
        <v>0.46087614707589564</v>
      </c>
      <c r="L35" s="2">
        <f>IFERROR(L34/$F34,0)</f>
        <v>3.912385292410437E-2</v>
      </c>
      <c r="N35" s="2">
        <f>IFERROR(N34/$F34,0)</f>
        <v>0</v>
      </c>
    </row>
    <row r="36" spans="1:16" x14ac:dyDescent="0.2">
      <c r="C36" s="28"/>
      <c r="D36" s="28"/>
      <c r="E36" s="20"/>
      <c r="F36" s="20"/>
      <c r="H36" s="2"/>
      <c r="J36" s="2"/>
      <c r="L36" s="2"/>
      <c r="N36" s="2"/>
    </row>
    <row r="37" spans="1:16" x14ac:dyDescent="0.2">
      <c r="A37" s="34">
        <f>A35+1</f>
        <v>17</v>
      </c>
      <c r="C37" s="27" t="s">
        <v>54</v>
      </c>
      <c r="D37" s="32" t="s">
        <v>163</v>
      </c>
      <c r="F37" s="1">
        <f>SUM(H37:N37)</f>
        <v>1</v>
      </c>
      <c r="G37" s="1"/>
      <c r="H37" s="1">
        <v>1</v>
      </c>
      <c r="I37" s="1"/>
      <c r="J37" s="1">
        <v>0</v>
      </c>
      <c r="K37" s="1"/>
      <c r="L37" s="1">
        <v>0</v>
      </c>
      <c r="M37" s="1"/>
      <c r="N37" s="1">
        <v>0</v>
      </c>
    </row>
    <row r="38" spans="1:16" x14ac:dyDescent="0.2">
      <c r="A38" s="34">
        <f>A37+1</f>
        <v>18</v>
      </c>
      <c r="C38" s="27"/>
      <c r="D38" s="28"/>
      <c r="F38" s="2">
        <f>SUM(H38:N38)</f>
        <v>1</v>
      </c>
      <c r="H38" s="2">
        <f>IFERROR(H37/$F37,0)</f>
        <v>1</v>
      </c>
      <c r="J38" s="2">
        <f>IFERROR(J37/$F37,0)</f>
        <v>0</v>
      </c>
      <c r="L38" s="2">
        <f>IFERROR(L37/$F37,0)</f>
        <v>0</v>
      </c>
      <c r="N38" s="2">
        <f>IFERROR(N37/$F37,0)</f>
        <v>0</v>
      </c>
    </row>
    <row r="39" spans="1:16" x14ac:dyDescent="0.2">
      <c r="C39" s="28"/>
      <c r="D39" s="28"/>
    </row>
    <row r="40" spans="1:16" x14ac:dyDescent="0.2">
      <c r="A40" s="34">
        <f>A38+1</f>
        <v>19</v>
      </c>
      <c r="C40" s="27" t="s">
        <v>53</v>
      </c>
      <c r="D40" s="32" t="s">
        <v>164</v>
      </c>
      <c r="F40" s="1">
        <f>SUM(H40:N40)</f>
        <v>648411.24997650366</v>
      </c>
      <c r="H40" s="1">
        <v>0</v>
      </c>
      <c r="I40" s="1"/>
      <c r="J40" s="1">
        <v>591069.21767275734</v>
      </c>
      <c r="K40" s="1"/>
      <c r="L40" s="1">
        <v>57342.03230374628</v>
      </c>
      <c r="M40" s="1"/>
      <c r="N40" s="1">
        <v>0</v>
      </c>
    </row>
    <row r="41" spans="1:16" x14ac:dyDescent="0.2">
      <c r="A41" s="34">
        <f>A40+1</f>
        <v>20</v>
      </c>
      <c r="C41" s="27"/>
      <c r="D41" s="32"/>
      <c r="F41" s="2">
        <f>SUM(H41:N41)</f>
        <v>1</v>
      </c>
      <c r="H41" s="2">
        <f>IFERROR(H40/$F40,0)</f>
        <v>0</v>
      </c>
      <c r="I41" s="1"/>
      <c r="J41" s="2">
        <f>IFERROR(J40/$F40,0)</f>
        <v>0.9115653340286366</v>
      </c>
      <c r="K41" s="1"/>
      <c r="L41" s="2">
        <f>IFERROR(L40/$F40,0)</f>
        <v>8.8434665971363347E-2</v>
      </c>
      <c r="N41" s="2">
        <f>IFERROR(N40/$F40,0)</f>
        <v>0</v>
      </c>
    </row>
    <row r="42" spans="1:16" x14ac:dyDescent="0.2">
      <c r="C42" s="27"/>
      <c r="D42" s="28"/>
      <c r="F42" s="1"/>
      <c r="H42" s="1"/>
      <c r="I42" s="1"/>
      <c r="J42" s="1"/>
      <c r="K42" s="1"/>
      <c r="L42" s="1"/>
      <c r="N42" s="1"/>
    </row>
    <row r="43" spans="1:16" x14ac:dyDescent="0.2">
      <c r="A43" s="34">
        <f>A41+1</f>
        <v>21</v>
      </c>
      <c r="C43" s="27" t="s">
        <v>61</v>
      </c>
      <c r="D43" s="32" t="s">
        <v>163</v>
      </c>
      <c r="F43" s="1">
        <f>SUM(H43:N43)</f>
        <v>656513.92106796801</v>
      </c>
      <c r="H43" s="1">
        <v>493259.05734751967</v>
      </c>
      <c r="I43" s="1"/>
      <c r="J43" s="1">
        <v>163254.86372044834</v>
      </c>
      <c r="K43" s="1"/>
      <c r="L43" s="1">
        <v>0</v>
      </c>
      <c r="M43" s="1"/>
      <c r="N43" s="1">
        <v>0</v>
      </c>
      <c r="P43" s="69"/>
    </row>
    <row r="44" spans="1:16" x14ac:dyDescent="0.2">
      <c r="A44" s="34">
        <f>A43+1</f>
        <v>22</v>
      </c>
      <c r="C44" s="27"/>
      <c r="D44" s="28"/>
      <c r="F44" s="2">
        <f>SUM(H44:N44)</f>
        <v>1</v>
      </c>
      <c r="H44" s="2">
        <f>IFERROR(H43/$F43,0)</f>
        <v>0.75133069005623299</v>
      </c>
      <c r="J44" s="2">
        <f>IFERROR(J43/$F43,0)</f>
        <v>0.24866930994376701</v>
      </c>
      <c r="L44" s="2">
        <f>IFERROR(L43/$F43,0)</f>
        <v>0</v>
      </c>
      <c r="N44" s="2">
        <f>IFERROR(N43/$F43,0)</f>
        <v>0</v>
      </c>
    </row>
    <row r="50" spans="1:14" ht="15" customHeight="1" x14ac:dyDescent="0.2">
      <c r="A50" s="83" t="s">
        <v>173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 ht="15" customHeight="1" x14ac:dyDescent="0.2">
      <c r="A51" s="83" t="s">
        <v>266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</row>
    <row r="53" spans="1:14" x14ac:dyDescent="0.2">
      <c r="A53" s="34" t="s">
        <v>171</v>
      </c>
      <c r="C53" s="34" t="s">
        <v>2</v>
      </c>
      <c r="H53" s="34"/>
      <c r="L53" s="34" t="s">
        <v>48</v>
      </c>
      <c r="N53" s="34" t="s">
        <v>2</v>
      </c>
    </row>
    <row r="54" spans="1:14" x14ac:dyDescent="0.2">
      <c r="A54" s="54" t="s">
        <v>172</v>
      </c>
      <c r="C54" s="54" t="s">
        <v>252</v>
      </c>
      <c r="D54" s="54"/>
      <c r="F54" s="54" t="s">
        <v>0</v>
      </c>
      <c r="H54" s="54" t="s">
        <v>49</v>
      </c>
      <c r="J54" s="13" t="s">
        <v>50</v>
      </c>
      <c r="L54" s="54" t="s">
        <v>51</v>
      </c>
      <c r="N54" s="54" t="s">
        <v>43</v>
      </c>
    </row>
    <row r="55" spans="1:14" x14ac:dyDescent="0.2">
      <c r="A55" s="24"/>
      <c r="F55" s="34" t="s">
        <v>209</v>
      </c>
      <c r="G55" s="34"/>
      <c r="H55" s="51" t="s">
        <v>210</v>
      </c>
      <c r="I55" s="34"/>
      <c r="J55" s="51" t="s">
        <v>211</v>
      </c>
      <c r="K55" s="34"/>
      <c r="L55" s="51" t="s">
        <v>212</v>
      </c>
      <c r="M55" s="34"/>
      <c r="N55" s="51" t="s">
        <v>213</v>
      </c>
    </row>
    <row r="56" spans="1:14" x14ac:dyDescent="0.2">
      <c r="C56" s="27"/>
      <c r="D56" s="28"/>
      <c r="F56" s="1"/>
      <c r="H56" s="1"/>
      <c r="I56" s="1"/>
      <c r="J56" s="1"/>
      <c r="K56" s="1"/>
      <c r="L56" s="1"/>
      <c r="N56" s="1"/>
    </row>
    <row r="57" spans="1:14" x14ac:dyDescent="0.2">
      <c r="A57" s="34">
        <f>A44+1</f>
        <v>23</v>
      </c>
      <c r="C57" s="27" t="s">
        <v>58</v>
      </c>
      <c r="D57" s="32" t="s">
        <v>163</v>
      </c>
      <c r="F57" s="9">
        <f>SUM(H57:N57)</f>
        <v>100</v>
      </c>
      <c r="G57" s="9"/>
      <c r="H57" s="9">
        <v>0</v>
      </c>
      <c r="I57" s="9"/>
      <c r="J57" s="9">
        <f>J34/SUM($J$34:$L$34)*100</f>
        <v>92.175229415179132</v>
      </c>
      <c r="K57" s="9"/>
      <c r="L57" s="9">
        <f>L34/SUM($J$34:$L$34)*100</f>
        <v>7.8247705848208744</v>
      </c>
      <c r="M57" s="9"/>
      <c r="N57" s="9">
        <v>0</v>
      </c>
    </row>
    <row r="58" spans="1:14" x14ac:dyDescent="0.2">
      <c r="A58" s="34">
        <f>A57+1</f>
        <v>24</v>
      </c>
      <c r="C58" s="27"/>
      <c r="D58" s="28"/>
      <c r="F58" s="2">
        <f>SUM(H58:N58)</f>
        <v>1</v>
      </c>
      <c r="H58" s="2">
        <f>IFERROR(H57/$F57,0)</f>
        <v>0</v>
      </c>
      <c r="J58" s="2">
        <f>IFERROR(J57/$F57,0)</f>
        <v>0.92175229415179127</v>
      </c>
      <c r="L58" s="2">
        <f>IFERROR(L57/$F57,0)</f>
        <v>7.824770584820874E-2</v>
      </c>
      <c r="N58" s="2">
        <f>IFERROR(N57/$F57,0)</f>
        <v>0</v>
      </c>
    </row>
    <row r="59" spans="1:14" x14ac:dyDescent="0.2">
      <c r="C59" s="28"/>
      <c r="D59" s="28"/>
    </row>
    <row r="60" spans="1:14" x14ac:dyDescent="0.2">
      <c r="A60" s="34">
        <f>A58+1</f>
        <v>25</v>
      </c>
      <c r="C60" s="27" t="s">
        <v>56</v>
      </c>
      <c r="D60" s="32" t="s">
        <v>163</v>
      </c>
      <c r="F60" s="1">
        <f>SUM(H60:N60)</f>
        <v>1</v>
      </c>
      <c r="H60" s="1">
        <v>0</v>
      </c>
      <c r="I60" s="1"/>
      <c r="J60" s="1">
        <v>0</v>
      </c>
      <c r="K60" s="1"/>
      <c r="L60" s="1">
        <v>0</v>
      </c>
      <c r="M60" s="1"/>
      <c r="N60" s="1">
        <v>1</v>
      </c>
    </row>
    <row r="61" spans="1:14" x14ac:dyDescent="0.2">
      <c r="A61" s="34">
        <f>A60+1</f>
        <v>26</v>
      </c>
      <c r="C61" s="27"/>
      <c r="D61" s="28"/>
      <c r="F61" s="2">
        <f>SUM(H61:N61)</f>
        <v>1</v>
      </c>
      <c r="H61" s="2">
        <f>IFERROR(H60/$F60,0)</f>
        <v>0</v>
      </c>
      <c r="J61" s="2">
        <f>IFERROR(J60/$F60,0)</f>
        <v>0</v>
      </c>
      <c r="L61" s="2">
        <f>IFERROR(L60/$F60,0)</f>
        <v>0</v>
      </c>
      <c r="N61" s="2">
        <f>IFERROR(N60/$F60,0)</f>
        <v>1</v>
      </c>
    </row>
    <row r="62" spans="1:14" x14ac:dyDescent="0.2">
      <c r="C62" s="28"/>
      <c r="D62" s="28"/>
      <c r="F62" s="2"/>
      <c r="H62" s="2"/>
      <c r="J62" s="2"/>
      <c r="L62" s="2"/>
      <c r="N62" s="2"/>
    </row>
    <row r="63" spans="1:14" x14ac:dyDescent="0.2">
      <c r="A63" s="34">
        <f>A61+1</f>
        <v>27</v>
      </c>
      <c r="C63" s="27" t="s">
        <v>63</v>
      </c>
      <c r="D63" s="32" t="s">
        <v>163</v>
      </c>
      <c r="F63" s="1">
        <f>SUM(H63:N63)</f>
        <v>30302.427119821805</v>
      </c>
      <c r="G63" s="19"/>
      <c r="H63" s="1">
        <v>22769.488527016547</v>
      </c>
      <c r="I63" s="1"/>
      <c r="J63" s="1">
        <v>6943.5034296228105</v>
      </c>
      <c r="K63" s="1"/>
      <c r="L63" s="1">
        <v>589.43516318244519</v>
      </c>
      <c r="M63" s="1"/>
      <c r="N63" s="1">
        <v>0</v>
      </c>
    </row>
    <row r="64" spans="1:14" x14ac:dyDescent="0.2">
      <c r="A64" s="34">
        <f>A63+1</f>
        <v>28</v>
      </c>
      <c r="C64" s="27"/>
      <c r="D64" s="28"/>
      <c r="F64" s="2">
        <f>SUM(H64:N64)</f>
        <v>0.99999999999999989</v>
      </c>
      <c r="H64" s="2">
        <f>IFERROR(H63/$F63,0)</f>
        <v>0.75140807820381761</v>
      </c>
      <c r="J64" s="2">
        <f>IFERROR(J63/$F63,0)</f>
        <v>0.22914017422323371</v>
      </c>
      <c r="L64" s="2">
        <f>IFERROR(L63/$F63,0)</f>
        <v>1.9451747572948586E-2</v>
      </c>
      <c r="N64" s="2">
        <f>IFERROR(N63/$F63,0)</f>
        <v>0</v>
      </c>
    </row>
    <row r="65" spans="1:16" x14ac:dyDescent="0.2">
      <c r="C65" s="28"/>
      <c r="D65" s="28"/>
    </row>
    <row r="66" spans="1:16" x14ac:dyDescent="0.2">
      <c r="A66" s="34">
        <f>A64+1</f>
        <v>29</v>
      </c>
      <c r="C66" s="27" t="s">
        <v>60</v>
      </c>
      <c r="D66" s="32" t="s">
        <v>163</v>
      </c>
      <c r="F66" s="9">
        <v>99.999999999999986</v>
      </c>
      <c r="G66" s="9"/>
      <c r="H66" s="9">
        <v>71.284079833238053</v>
      </c>
      <c r="I66" s="9"/>
      <c r="J66" s="9">
        <v>26.468965292392511</v>
      </c>
      <c r="K66" s="9"/>
      <c r="L66" s="9">
        <v>2.2469548743694334</v>
      </c>
      <c r="M66" s="9"/>
      <c r="N66" s="9">
        <v>0</v>
      </c>
      <c r="O66" s="34" t="s">
        <v>268</v>
      </c>
      <c r="P66" s="69"/>
    </row>
    <row r="67" spans="1:16" x14ac:dyDescent="0.2">
      <c r="A67" s="34">
        <f>A66+1</f>
        <v>30</v>
      </c>
      <c r="C67" s="27"/>
      <c r="D67" s="28"/>
      <c r="F67" s="2">
        <v>1</v>
      </c>
      <c r="H67" s="2">
        <v>0.71284079833238068</v>
      </c>
      <c r="J67" s="2">
        <v>0.26468965292392516</v>
      </c>
      <c r="L67" s="2">
        <v>2.2469548743694338E-2</v>
      </c>
      <c r="N67" s="2">
        <v>0</v>
      </c>
      <c r="O67" s="34" t="s">
        <v>268</v>
      </c>
    </row>
    <row r="68" spans="1:16" x14ac:dyDescent="0.2">
      <c r="C68" s="28"/>
      <c r="D68" s="28"/>
    </row>
    <row r="69" spans="1:16" x14ac:dyDescent="0.2">
      <c r="A69" s="34">
        <f>A67+1</f>
        <v>31</v>
      </c>
      <c r="C69" s="27" t="s">
        <v>62</v>
      </c>
      <c r="D69" s="32" t="s">
        <v>163</v>
      </c>
      <c r="F69" s="1">
        <v>17976.776754797032</v>
      </c>
      <c r="G69" s="19"/>
      <c r="H69" s="1">
        <v>12609.128012201694</v>
      </c>
      <c r="I69" s="1"/>
      <c r="J69" s="1">
        <v>4947.6425426882224</v>
      </c>
      <c r="K69" s="1"/>
      <c r="L69" s="1">
        <v>420.00619990710686</v>
      </c>
      <c r="M69" s="1"/>
      <c r="N69" s="1">
        <v>0</v>
      </c>
      <c r="O69" s="34" t="s">
        <v>268</v>
      </c>
    </row>
    <row r="70" spans="1:16" x14ac:dyDescent="0.2">
      <c r="A70" s="34">
        <f>A69+1</f>
        <v>32</v>
      </c>
      <c r="C70" s="27"/>
      <c r="D70" s="28"/>
      <c r="F70" s="2">
        <v>1</v>
      </c>
      <c r="H70" s="2">
        <v>0.70141205980304544</v>
      </c>
      <c r="J70" s="2">
        <v>0.27522411888260023</v>
      </c>
      <c r="L70" s="2">
        <v>2.33638213143538E-2</v>
      </c>
      <c r="N70" s="2">
        <v>0</v>
      </c>
      <c r="O70" s="34" t="s">
        <v>268</v>
      </c>
    </row>
    <row r="71" spans="1:16" x14ac:dyDescent="0.2">
      <c r="C71" s="28"/>
      <c r="D71" s="28"/>
    </row>
    <row r="72" spans="1:16" x14ac:dyDescent="0.2">
      <c r="A72" s="34">
        <f>A70+1</f>
        <v>33</v>
      </c>
      <c r="C72" s="27" t="s">
        <v>64</v>
      </c>
      <c r="D72" s="32" t="s">
        <v>163</v>
      </c>
      <c r="F72" s="1">
        <v>670372.65365343133</v>
      </c>
      <c r="G72" s="19"/>
      <c r="H72" s="1">
        <v>493259.05734751967</v>
      </c>
      <c r="I72" s="1"/>
      <c r="J72" s="1">
        <v>163254.86372044834</v>
      </c>
      <c r="K72" s="1"/>
      <c r="L72" s="1">
        <v>13858.732585463367</v>
      </c>
      <c r="M72" s="1"/>
      <c r="N72" s="1">
        <v>0</v>
      </c>
    </row>
    <row r="73" spans="1:16" x14ac:dyDescent="0.2">
      <c r="A73" s="34">
        <f>A72+1</f>
        <v>34</v>
      </c>
      <c r="C73" s="27"/>
      <c r="D73" s="28"/>
      <c r="F73" s="2">
        <v>1</v>
      </c>
      <c r="H73" s="2">
        <v>0.73579829764733262</v>
      </c>
      <c r="J73" s="2">
        <v>0.24352852526237995</v>
      </c>
      <c r="L73" s="2">
        <v>2.0673177090287521E-2</v>
      </c>
      <c r="N73" s="2">
        <v>0</v>
      </c>
    </row>
    <row r="74" spans="1:16" x14ac:dyDescent="0.2">
      <c r="C74" s="28"/>
      <c r="D74" s="28"/>
    </row>
    <row r="75" spans="1:16" x14ac:dyDescent="0.2">
      <c r="A75" s="34">
        <f>A73+1</f>
        <v>35</v>
      </c>
      <c r="C75" s="27" t="s">
        <v>65</v>
      </c>
      <c r="D75" s="32" t="s">
        <v>163</v>
      </c>
      <c r="F75" s="1">
        <v>42779.705685337889</v>
      </c>
      <c r="G75" s="19"/>
      <c r="H75" s="1">
        <v>29513.004489195562</v>
      </c>
      <c r="I75" s="1"/>
      <c r="J75" s="1">
        <v>12228.612263370514</v>
      </c>
      <c r="K75" s="1"/>
      <c r="L75" s="1">
        <v>1038.0889327718248</v>
      </c>
      <c r="M75" s="1"/>
      <c r="N75" s="1">
        <v>0</v>
      </c>
      <c r="O75" s="34" t="s">
        <v>268</v>
      </c>
      <c r="P75" s="69"/>
    </row>
    <row r="76" spans="1:16" x14ac:dyDescent="0.2">
      <c r="A76" s="34">
        <f>A75+1</f>
        <v>36</v>
      </c>
      <c r="C76" s="27"/>
      <c r="D76" s="28"/>
      <c r="F76" s="2">
        <v>1</v>
      </c>
      <c r="H76" s="2">
        <v>0.68988329901742895</v>
      </c>
      <c r="J76" s="2">
        <v>0.28585078058547025</v>
      </c>
      <c r="L76" s="2">
        <v>2.4265920397101154E-2</v>
      </c>
      <c r="N76" s="2">
        <v>0</v>
      </c>
      <c r="O76" s="34" t="s">
        <v>268</v>
      </c>
    </row>
    <row r="77" spans="1:16" x14ac:dyDescent="0.2">
      <c r="C77" s="28"/>
      <c r="D77" s="28"/>
    </row>
    <row r="78" spans="1:16" x14ac:dyDescent="0.2">
      <c r="A78" s="34">
        <f>A76+1</f>
        <v>37</v>
      </c>
      <c r="C78" s="27" t="s">
        <v>52</v>
      </c>
      <c r="D78" s="32" t="s">
        <v>164</v>
      </c>
      <c r="F78" s="1">
        <v>4084.6733599950671</v>
      </c>
      <c r="H78" s="1">
        <v>4023.6655469486204</v>
      </c>
      <c r="I78" s="1"/>
      <c r="J78" s="1">
        <v>56.234091636745781</v>
      </c>
      <c r="K78" s="1"/>
      <c r="L78" s="1">
        <v>4.7737214097008689</v>
      </c>
      <c r="M78" s="1"/>
      <c r="N78" s="1">
        <v>0</v>
      </c>
    </row>
    <row r="79" spans="1:16" x14ac:dyDescent="0.2">
      <c r="A79" s="34">
        <f>A78+1</f>
        <v>38</v>
      </c>
      <c r="C79" s="27"/>
      <c r="D79" s="32"/>
      <c r="F79" s="2">
        <v>0.99999999999999989</v>
      </c>
      <c r="H79" s="2">
        <v>0.98506421256496246</v>
      </c>
      <c r="J79" s="2">
        <v>1.3767096333209295E-2</v>
      </c>
      <c r="L79" s="2">
        <v>1.1686911018281849E-3</v>
      </c>
      <c r="N79" s="2">
        <v>0</v>
      </c>
    </row>
    <row r="80" spans="1:16" x14ac:dyDescent="0.2">
      <c r="C80" s="27"/>
      <c r="D80" s="28"/>
      <c r="F80" s="1"/>
      <c r="H80" s="1"/>
      <c r="I80" s="1"/>
      <c r="J80" s="1"/>
      <c r="K80" s="1"/>
      <c r="L80" s="1"/>
      <c r="N80" s="1"/>
    </row>
    <row r="81" spans="1:15" x14ac:dyDescent="0.2">
      <c r="A81" s="34">
        <f>A79+1</f>
        <v>39</v>
      </c>
      <c r="C81" s="27" t="s">
        <v>59</v>
      </c>
      <c r="D81" s="32" t="s">
        <v>163</v>
      </c>
      <c r="F81" s="1">
        <v>1414974.1265197231</v>
      </c>
      <c r="H81" s="1">
        <v>512339.829032371</v>
      </c>
      <c r="I81" s="1"/>
      <c r="J81" s="1">
        <v>825399.89494214172</v>
      </c>
      <c r="K81" s="1"/>
      <c r="L81" s="1">
        <v>77234.402545210352</v>
      </c>
      <c r="M81" s="1"/>
      <c r="N81" s="1">
        <v>0</v>
      </c>
      <c r="O81" s="34" t="s">
        <v>268</v>
      </c>
    </row>
    <row r="82" spans="1:15" x14ac:dyDescent="0.2">
      <c r="A82" s="34">
        <f>A81+1</f>
        <v>40</v>
      </c>
      <c r="C82" s="27"/>
      <c r="D82" s="28"/>
      <c r="F82" s="2">
        <v>1</v>
      </c>
      <c r="H82" s="2">
        <v>0.36208423845354998</v>
      </c>
      <c r="J82" s="2">
        <v>0.58333214683741186</v>
      </c>
      <c r="L82" s="2">
        <v>5.4583614709038143E-2</v>
      </c>
      <c r="N82" s="2">
        <v>0</v>
      </c>
      <c r="O82" s="34" t="s">
        <v>268</v>
      </c>
    </row>
    <row r="83" spans="1:15" x14ac:dyDescent="0.2">
      <c r="C83" s="28"/>
      <c r="D83" s="28"/>
    </row>
    <row r="84" spans="1:15" x14ac:dyDescent="0.2">
      <c r="A84" s="34">
        <f>A82+1</f>
        <v>41</v>
      </c>
      <c r="C84" s="27" t="s">
        <v>170</v>
      </c>
      <c r="D84" s="32" t="s">
        <v>163</v>
      </c>
      <c r="F84" s="1">
        <v>10889.315564516064</v>
      </c>
      <c r="G84" s="19"/>
      <c r="H84" s="1">
        <v>7314.2538809245907</v>
      </c>
      <c r="I84" s="1"/>
      <c r="J84" s="1">
        <v>3295.3213085846064</v>
      </c>
      <c r="K84" s="1"/>
      <c r="L84" s="1">
        <v>279.74037500686757</v>
      </c>
      <c r="M84" s="1"/>
      <c r="N84" s="1">
        <v>0</v>
      </c>
    </row>
    <row r="85" spans="1:15" x14ac:dyDescent="0.2">
      <c r="A85" s="34">
        <f>A84+1</f>
        <v>42</v>
      </c>
      <c r="C85" s="28"/>
      <c r="D85" s="28"/>
      <c r="F85" s="2">
        <v>0.99999999999999989</v>
      </c>
      <c r="H85" s="2">
        <v>0.67169087327754795</v>
      </c>
      <c r="J85" s="2">
        <v>0.30261969074739131</v>
      </c>
      <c r="L85" s="2">
        <v>2.5689435975060716E-2</v>
      </c>
      <c r="N85" s="2">
        <v>0</v>
      </c>
    </row>
    <row r="86" spans="1:15" x14ac:dyDescent="0.2">
      <c r="C86" s="28"/>
      <c r="D86" s="28"/>
    </row>
    <row r="106" spans="2:2" x14ac:dyDescent="0.2">
      <c r="B106" s="1"/>
    </row>
  </sheetData>
  <mergeCells count="4">
    <mergeCell ref="A6:N6"/>
    <mergeCell ref="A7:N7"/>
    <mergeCell ref="A50:N50"/>
    <mergeCell ref="A51:N51"/>
  </mergeCells>
  <pageMargins left="0.7" right="0.7" top="0.75" bottom="0.75" header="0.3" footer="0.3"/>
  <pageSetup scale="85" firstPageNumber="5" fitToWidth="0" fitToHeight="0" orientation="landscape" r:id="rId1"/>
  <headerFooter differentFirst="1">
    <oddHeader>&amp;R&amp;"Arial,Regular"&amp;10Updated: 2023-03-08
EB-2022-0200
Exhibit 7
Tab 2
Schedule 1
Attachment 12
Page &amp;P of 16</oddHeader>
    <firstHeader>&amp;R&amp;"Arial,Regular"&amp;10Filed: 2022-11-30
EB-2022-0200
Exhibit 7
Tab 2
Schedule 1
Attachment 12
Page &amp;P of 16</firstHead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979C-D8D0-40E6-BDB0-B312B7DF6783}">
  <dimension ref="A6:V102"/>
  <sheetViews>
    <sheetView view="pageLayout" topLeftCell="A40" zoomScaleNormal="100" zoomScaleSheetLayoutView="90" workbookViewId="0">
      <selection activeCell="A40" sqref="A1:XFD1048576"/>
    </sheetView>
  </sheetViews>
  <sheetFormatPr defaultColWidth="9.140625" defaultRowHeight="12.75" x14ac:dyDescent="0.2"/>
  <cols>
    <col min="1" max="1" width="5.140625" style="34" customWidth="1"/>
    <col min="2" max="2" width="1.28515625" style="12" customWidth="1"/>
    <col min="3" max="3" width="27.5703125" style="12" bestFit="1" customWidth="1"/>
    <col min="4" max="4" width="4.5703125" style="12" bestFit="1" customWidth="1"/>
    <col min="5" max="5" width="1.28515625" style="12" customWidth="1"/>
    <col min="6" max="6" width="11.140625" style="12" bestFit="1" customWidth="1"/>
    <col min="7" max="7" width="1.28515625" style="12" customWidth="1"/>
    <col min="8" max="8" width="10.5703125" style="12" customWidth="1"/>
    <col min="9" max="9" width="1.28515625" style="12" customWidth="1"/>
    <col min="10" max="10" width="10.5703125" style="12" customWidth="1"/>
    <col min="11" max="11" width="1.28515625" style="12" customWidth="1"/>
    <col min="12" max="12" width="10.5703125" style="12" customWidth="1"/>
    <col min="13" max="13" width="1.28515625" style="12" customWidth="1"/>
    <col min="14" max="14" width="10.5703125" style="12" customWidth="1"/>
    <col min="15" max="15" width="1.28515625" style="12" customWidth="1"/>
    <col min="16" max="16" width="10.5703125" style="12" customWidth="1"/>
    <col min="17" max="17" width="1.28515625" style="12" customWidth="1"/>
    <col min="18" max="18" width="10.5703125" style="12" bestFit="1" customWidth="1"/>
    <col min="19" max="19" width="1.28515625" style="12" customWidth="1"/>
    <col min="20" max="20" width="13.7109375" style="12" customWidth="1"/>
    <col min="21" max="21" width="5.28515625" style="34" customWidth="1"/>
    <col min="22" max="22" width="14.28515625" style="12" customWidth="1"/>
    <col min="23" max="27" width="9.140625" style="12"/>
    <col min="28" max="28" width="1.7109375" style="12" customWidth="1"/>
    <col min="29" max="29" width="9.140625" style="12"/>
    <col min="30" max="30" width="1.7109375" style="12" customWidth="1"/>
    <col min="31" max="31" width="9.140625" style="12"/>
    <col min="32" max="32" width="1.7109375" style="12" customWidth="1"/>
    <col min="33" max="33" width="10.28515625" style="12" bestFit="1" customWidth="1"/>
    <col min="34" max="34" width="1.7109375" style="12" customWidth="1"/>
    <col min="35" max="35" width="9.140625" style="12"/>
    <col min="36" max="36" width="1.7109375" style="12" customWidth="1"/>
    <col min="37" max="37" width="9.140625" style="12"/>
    <col min="38" max="38" width="1.7109375" style="12" customWidth="1"/>
    <col min="39" max="16384" width="9.140625" style="12"/>
  </cols>
  <sheetData>
    <row r="6" spans="1:21" ht="15" customHeight="1" x14ac:dyDescent="0.2">
      <c r="A6" s="83" t="s">
        <v>173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pans="1:21" ht="15" customHeight="1" x14ac:dyDescent="0.2">
      <c r="A7" s="83" t="s">
        <v>251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9" spans="1:21" x14ac:dyDescent="0.2">
      <c r="A9" s="34" t="s">
        <v>171</v>
      </c>
      <c r="C9" s="34" t="s">
        <v>3</v>
      </c>
      <c r="H9" s="34" t="s">
        <v>73</v>
      </c>
      <c r="J9" s="34" t="s">
        <v>74</v>
      </c>
      <c r="L9" s="34" t="s">
        <v>75</v>
      </c>
      <c r="N9" s="34" t="s">
        <v>73</v>
      </c>
      <c r="P9" s="34"/>
      <c r="R9" s="34" t="s">
        <v>76</v>
      </c>
      <c r="T9" s="34" t="s">
        <v>3</v>
      </c>
    </row>
    <row r="10" spans="1:21" x14ac:dyDescent="0.2">
      <c r="A10" s="54" t="s">
        <v>172</v>
      </c>
      <c r="C10" s="54" t="s">
        <v>252</v>
      </c>
      <c r="D10" s="54"/>
      <c r="F10" s="54" t="s">
        <v>0</v>
      </c>
      <c r="H10" s="54" t="s">
        <v>77</v>
      </c>
      <c r="J10" s="13" t="s">
        <v>77</v>
      </c>
      <c r="L10" s="54" t="s">
        <v>77</v>
      </c>
      <c r="N10" s="54" t="s">
        <v>75</v>
      </c>
      <c r="P10" s="54" t="s">
        <v>78</v>
      </c>
      <c r="R10" s="54" t="s">
        <v>79</v>
      </c>
      <c r="T10" s="54" t="s">
        <v>43</v>
      </c>
    </row>
    <row r="11" spans="1:21" x14ac:dyDescent="0.2">
      <c r="A11" s="24"/>
      <c r="D11" s="33"/>
      <c r="F11" s="34" t="s">
        <v>209</v>
      </c>
      <c r="G11" s="34"/>
      <c r="H11" s="51" t="s">
        <v>210</v>
      </c>
      <c r="I11" s="34"/>
      <c r="J11" s="51" t="s">
        <v>211</v>
      </c>
      <c r="K11" s="34"/>
      <c r="L11" s="51" t="s">
        <v>212</v>
      </c>
      <c r="M11" s="34"/>
      <c r="N11" s="51" t="s">
        <v>213</v>
      </c>
      <c r="P11" s="51" t="s">
        <v>214</v>
      </c>
      <c r="Q11" s="34"/>
      <c r="R11" s="51" t="s">
        <v>215</v>
      </c>
      <c r="T11" s="51" t="s">
        <v>216</v>
      </c>
    </row>
    <row r="12" spans="1:21" x14ac:dyDescent="0.2">
      <c r="D12" s="33"/>
    </row>
    <row r="13" spans="1:21" x14ac:dyDescent="0.2">
      <c r="A13" s="34">
        <v>1</v>
      </c>
      <c r="C13" s="24" t="s">
        <v>262</v>
      </c>
      <c r="D13" s="29" t="s">
        <v>164</v>
      </c>
      <c r="F13" s="7">
        <v>1</v>
      </c>
      <c r="G13" s="19"/>
      <c r="H13" s="7">
        <v>0</v>
      </c>
      <c r="I13" s="7"/>
      <c r="J13" s="7">
        <v>0</v>
      </c>
      <c r="K13" s="7"/>
      <c r="L13" s="7">
        <v>0</v>
      </c>
      <c r="M13" s="7"/>
      <c r="N13" s="7">
        <v>0.84299834963035125</v>
      </c>
      <c r="O13" s="7"/>
      <c r="P13" s="7">
        <v>0</v>
      </c>
      <c r="Q13" s="7"/>
      <c r="R13" s="7">
        <v>0.15700165036964872</v>
      </c>
      <c r="S13" s="7"/>
      <c r="T13" s="7">
        <v>0</v>
      </c>
      <c r="U13" s="34" t="s">
        <v>268</v>
      </c>
    </row>
    <row r="14" spans="1:21" x14ac:dyDescent="0.2">
      <c r="A14" s="34">
        <f>A13+1</f>
        <v>2</v>
      </c>
      <c r="C14" s="24"/>
      <c r="D14" s="29"/>
      <c r="F14" s="6">
        <v>1</v>
      </c>
      <c r="H14" s="2">
        <v>0</v>
      </c>
      <c r="J14" s="2">
        <v>0</v>
      </c>
      <c r="L14" s="2">
        <v>0</v>
      </c>
      <c r="N14" s="2">
        <v>0.84299834963035125</v>
      </c>
      <c r="P14" s="2">
        <v>0</v>
      </c>
      <c r="R14" s="2">
        <v>0.15700165036964872</v>
      </c>
      <c r="T14" s="2">
        <v>0</v>
      </c>
      <c r="U14" s="34" t="s">
        <v>268</v>
      </c>
    </row>
    <row r="15" spans="1:21" x14ac:dyDescent="0.2">
      <c r="C15" s="26"/>
      <c r="D15" s="33"/>
      <c r="F15" s="6"/>
      <c r="H15" s="2"/>
      <c r="J15" s="2"/>
      <c r="L15" s="2"/>
      <c r="N15" s="2"/>
      <c r="P15" s="2"/>
      <c r="R15" s="2"/>
      <c r="T15" s="2"/>
    </row>
    <row r="16" spans="1:21" x14ac:dyDescent="0.2">
      <c r="A16" s="34">
        <f>A14+1</f>
        <v>3</v>
      </c>
      <c r="C16" s="24" t="s">
        <v>96</v>
      </c>
      <c r="D16" s="33" t="s">
        <v>163</v>
      </c>
      <c r="F16" s="5">
        <v>1</v>
      </c>
      <c r="G16" s="23"/>
      <c r="H16" s="5">
        <v>0</v>
      </c>
      <c r="I16" s="5"/>
      <c r="J16" s="5">
        <v>0</v>
      </c>
      <c r="K16" s="5"/>
      <c r="L16" s="5">
        <v>0</v>
      </c>
      <c r="M16" s="5"/>
      <c r="N16" s="5">
        <v>1</v>
      </c>
      <c r="O16" s="7"/>
      <c r="P16" s="7">
        <v>0</v>
      </c>
      <c r="Q16" s="7"/>
      <c r="R16" s="7">
        <v>0</v>
      </c>
      <c r="S16" s="7"/>
      <c r="T16" s="7">
        <v>0</v>
      </c>
    </row>
    <row r="17" spans="1:21" x14ac:dyDescent="0.2">
      <c r="A17" s="34">
        <f>A16+1</f>
        <v>4</v>
      </c>
      <c r="C17" s="24"/>
      <c r="D17" s="33"/>
      <c r="F17" s="6">
        <v>1</v>
      </c>
      <c r="H17" s="2">
        <v>0</v>
      </c>
      <c r="J17" s="2">
        <v>0</v>
      </c>
      <c r="L17" s="2">
        <v>0</v>
      </c>
      <c r="N17" s="2">
        <v>1</v>
      </c>
      <c r="P17" s="2">
        <v>0</v>
      </c>
      <c r="R17" s="2">
        <v>0</v>
      </c>
      <c r="T17" s="2">
        <v>0</v>
      </c>
    </row>
    <row r="18" spans="1:21" x14ac:dyDescent="0.2">
      <c r="C18" s="26"/>
      <c r="D18" s="33"/>
    </row>
    <row r="19" spans="1:21" x14ac:dyDescent="0.2">
      <c r="A19" s="34">
        <f>A17+1</f>
        <v>5</v>
      </c>
      <c r="C19" s="24" t="s">
        <v>95</v>
      </c>
      <c r="D19" s="33" t="s">
        <v>163</v>
      </c>
      <c r="F19" s="5">
        <v>1</v>
      </c>
      <c r="G19" s="23"/>
      <c r="H19" s="5">
        <v>0</v>
      </c>
      <c r="I19" s="5"/>
      <c r="J19" s="5">
        <v>0</v>
      </c>
      <c r="K19" s="5"/>
      <c r="L19" s="5">
        <v>0</v>
      </c>
      <c r="M19" s="5"/>
      <c r="N19" s="5">
        <v>0</v>
      </c>
      <c r="O19" s="5"/>
      <c r="P19" s="5">
        <v>0</v>
      </c>
      <c r="Q19" s="5"/>
      <c r="R19" s="5">
        <v>1</v>
      </c>
      <c r="S19" s="7"/>
      <c r="T19" s="7">
        <v>0</v>
      </c>
    </row>
    <row r="20" spans="1:21" x14ac:dyDescent="0.2">
      <c r="A20" s="34">
        <f>A19+1</f>
        <v>6</v>
      </c>
      <c r="C20" s="24"/>
      <c r="D20" s="33"/>
      <c r="F20" s="6">
        <v>1</v>
      </c>
      <c r="H20" s="2">
        <v>0</v>
      </c>
      <c r="J20" s="2">
        <v>0</v>
      </c>
      <c r="L20" s="2">
        <v>0</v>
      </c>
      <c r="N20" s="2">
        <v>0</v>
      </c>
      <c r="P20" s="2">
        <v>0</v>
      </c>
      <c r="R20" s="2">
        <v>1</v>
      </c>
      <c r="T20" s="2">
        <v>0</v>
      </c>
    </row>
    <row r="21" spans="1:21" x14ac:dyDescent="0.2">
      <c r="C21" s="24"/>
      <c r="D21" s="33"/>
    </row>
    <row r="22" spans="1:21" x14ac:dyDescent="0.2">
      <c r="A22" s="34">
        <f>A20+1</f>
        <v>7</v>
      </c>
      <c r="C22" s="24" t="s">
        <v>94</v>
      </c>
      <c r="D22" s="33" t="s">
        <v>163</v>
      </c>
      <c r="F22" s="5">
        <v>1</v>
      </c>
      <c r="G22" s="23"/>
      <c r="H22" s="5">
        <v>0</v>
      </c>
      <c r="I22" s="5"/>
      <c r="J22" s="5">
        <v>0</v>
      </c>
      <c r="K22" s="5"/>
      <c r="L22" s="5">
        <v>0</v>
      </c>
      <c r="M22" s="5"/>
      <c r="N22" s="5">
        <v>0</v>
      </c>
      <c r="O22" s="5"/>
      <c r="P22" s="5">
        <v>0</v>
      </c>
      <c r="Q22" s="5"/>
      <c r="R22" s="5">
        <v>0</v>
      </c>
      <c r="S22" s="5"/>
      <c r="T22" s="5">
        <v>1</v>
      </c>
    </row>
    <row r="23" spans="1:21" x14ac:dyDescent="0.2">
      <c r="A23" s="34">
        <f>A22+1</f>
        <v>8</v>
      </c>
      <c r="C23" s="24"/>
      <c r="D23" s="33"/>
      <c r="F23" s="6">
        <v>1</v>
      </c>
      <c r="H23" s="2">
        <v>0</v>
      </c>
      <c r="J23" s="2">
        <v>0</v>
      </c>
      <c r="L23" s="2">
        <v>0</v>
      </c>
      <c r="N23" s="2">
        <v>0</v>
      </c>
      <c r="P23" s="2">
        <v>0</v>
      </c>
      <c r="R23" s="2">
        <v>0</v>
      </c>
      <c r="T23" s="2">
        <v>1</v>
      </c>
    </row>
    <row r="24" spans="1:21" x14ac:dyDescent="0.2">
      <c r="C24" s="24"/>
      <c r="D24" s="33"/>
    </row>
    <row r="25" spans="1:21" x14ac:dyDescent="0.2">
      <c r="A25" s="34">
        <f>A23+1</f>
        <v>9</v>
      </c>
      <c r="C25" s="24" t="s">
        <v>86</v>
      </c>
      <c r="D25" s="29" t="s">
        <v>164</v>
      </c>
      <c r="F25" s="5">
        <v>1361920.8223768368</v>
      </c>
      <c r="G25" s="3"/>
      <c r="H25" s="5">
        <v>0</v>
      </c>
      <c r="I25" s="5"/>
      <c r="J25" s="5">
        <v>0</v>
      </c>
      <c r="K25" s="5"/>
      <c r="L25" s="5">
        <v>308461.25900932599</v>
      </c>
      <c r="M25" s="5"/>
      <c r="N25" s="5">
        <v>1038455.0934274063</v>
      </c>
      <c r="O25" s="5"/>
      <c r="P25" s="5">
        <v>0</v>
      </c>
      <c r="Q25" s="5"/>
      <c r="R25" s="5">
        <v>15004.469940104416</v>
      </c>
      <c r="S25" s="5"/>
      <c r="T25" s="5">
        <v>0</v>
      </c>
    </row>
    <row r="26" spans="1:21" x14ac:dyDescent="0.2">
      <c r="A26" s="34">
        <f>A25+1</f>
        <v>10</v>
      </c>
      <c r="C26" s="24"/>
      <c r="D26" s="29"/>
      <c r="F26" s="6">
        <v>0.99999999999999989</v>
      </c>
      <c r="H26" s="2">
        <v>0</v>
      </c>
      <c r="J26" s="2">
        <v>0</v>
      </c>
      <c r="L26" s="2">
        <v>0.22648986192236678</v>
      </c>
      <c r="N26" s="2">
        <v>0.76249299986109687</v>
      </c>
      <c r="P26" s="2">
        <v>0</v>
      </c>
      <c r="R26" s="2">
        <v>1.1017138216536316E-2</v>
      </c>
      <c r="T26" s="2">
        <v>0</v>
      </c>
    </row>
    <row r="27" spans="1:21" x14ac:dyDescent="0.2">
      <c r="C27" s="26"/>
      <c r="D27" s="33"/>
    </row>
    <row r="28" spans="1:21" x14ac:dyDescent="0.2">
      <c r="A28" s="34">
        <f>A26+1</f>
        <v>11</v>
      </c>
      <c r="C28" s="24" t="s">
        <v>91</v>
      </c>
      <c r="D28" s="29" t="s">
        <v>164</v>
      </c>
      <c r="F28" s="5">
        <v>-530200.06314518396</v>
      </c>
      <c r="H28" s="5">
        <v>0</v>
      </c>
      <c r="I28" s="5"/>
      <c r="J28" s="5">
        <v>0</v>
      </c>
      <c r="K28" s="5"/>
      <c r="L28" s="5">
        <v>-125107.14607215668</v>
      </c>
      <c r="M28" s="5"/>
      <c r="N28" s="5">
        <v>-395914.42592852411</v>
      </c>
      <c r="O28" s="5"/>
      <c r="P28" s="5">
        <v>0</v>
      </c>
      <c r="Q28" s="5"/>
      <c r="R28" s="5">
        <v>-9178.491144503143</v>
      </c>
      <c r="S28" s="5"/>
      <c r="T28" s="5">
        <v>0</v>
      </c>
    </row>
    <row r="29" spans="1:21" x14ac:dyDescent="0.2">
      <c r="A29" s="34">
        <f>A28+1</f>
        <v>12</v>
      </c>
      <c r="C29" s="24"/>
      <c r="D29" s="29"/>
      <c r="F29" s="6">
        <v>1</v>
      </c>
      <c r="H29" s="2">
        <v>0</v>
      </c>
      <c r="J29" s="2">
        <v>0</v>
      </c>
      <c r="L29" s="2">
        <v>0.23596214857088535</v>
      </c>
      <c r="N29" s="2">
        <v>0.74672647826545313</v>
      </c>
      <c r="P29" s="2">
        <v>0</v>
      </c>
      <c r="R29" s="2">
        <v>1.7311373163661447E-2</v>
      </c>
      <c r="T29" s="2">
        <v>0</v>
      </c>
    </row>
    <row r="30" spans="1:21" x14ac:dyDescent="0.2">
      <c r="C30" s="26"/>
      <c r="D30" s="33"/>
    </row>
    <row r="31" spans="1:21" x14ac:dyDescent="0.2">
      <c r="A31" s="34">
        <f>A29+1</f>
        <v>13</v>
      </c>
      <c r="C31" s="24" t="s">
        <v>93</v>
      </c>
      <c r="D31" s="29" t="s">
        <v>164</v>
      </c>
      <c r="F31" s="5">
        <v>103657.95343097684</v>
      </c>
      <c r="G31" s="3"/>
      <c r="H31" s="5">
        <v>3096.2193133729857</v>
      </c>
      <c r="I31" s="5"/>
      <c r="J31" s="5">
        <v>484.93518532480044</v>
      </c>
      <c r="K31" s="5"/>
      <c r="L31" s="5">
        <v>14596.01348068241</v>
      </c>
      <c r="M31" s="5"/>
      <c r="N31" s="5">
        <v>62111.890612789823</v>
      </c>
      <c r="O31" s="5"/>
      <c r="P31" s="5">
        <v>6966.9001113654285</v>
      </c>
      <c r="Q31" s="5"/>
      <c r="R31" s="5">
        <v>16401.994727441408</v>
      </c>
      <c r="S31" s="5"/>
      <c r="T31" s="5">
        <v>0</v>
      </c>
      <c r="U31" s="34" t="s">
        <v>268</v>
      </c>
    </row>
    <row r="32" spans="1:21" x14ac:dyDescent="0.2">
      <c r="A32" s="34">
        <f>A31+1</f>
        <v>14</v>
      </c>
      <c r="C32" s="24"/>
      <c r="D32" s="29"/>
      <c r="F32" s="6">
        <v>1.0000000000000002</v>
      </c>
      <c r="H32" s="2">
        <v>2.9869577884678946E-2</v>
      </c>
      <c r="J32" s="2">
        <v>4.6782245768310126E-3</v>
      </c>
      <c r="L32" s="2">
        <v>0.14080939279204968</v>
      </c>
      <c r="N32" s="2">
        <v>0.59920043331888206</v>
      </c>
      <c r="P32" s="2">
        <v>6.7210473299615242E-2</v>
      </c>
      <c r="R32" s="2">
        <v>0.15823189812794322</v>
      </c>
      <c r="T32" s="2">
        <v>0</v>
      </c>
      <c r="U32" s="34" t="s">
        <v>268</v>
      </c>
    </row>
    <row r="33" spans="1:22" x14ac:dyDescent="0.2">
      <c r="C33" s="26"/>
      <c r="D33" s="33"/>
      <c r="F33" s="6"/>
      <c r="H33" s="2"/>
      <c r="J33" s="2"/>
      <c r="L33" s="2"/>
      <c r="N33" s="2"/>
      <c r="P33" s="2"/>
      <c r="R33" s="2"/>
      <c r="T33" s="2"/>
    </row>
    <row r="34" spans="1:22" x14ac:dyDescent="0.2">
      <c r="A34" s="34">
        <f>A32+1</f>
        <v>15</v>
      </c>
      <c r="C34" s="24" t="s">
        <v>99</v>
      </c>
      <c r="D34" s="33" t="s">
        <v>163</v>
      </c>
      <c r="F34" s="7">
        <v>100</v>
      </c>
      <c r="G34" s="8"/>
      <c r="H34" s="7">
        <v>2.8990180919397042</v>
      </c>
      <c r="I34" s="7"/>
      <c r="J34" s="7">
        <v>0.44013444220031622</v>
      </c>
      <c r="K34" s="7"/>
      <c r="L34" s="7">
        <v>11.863252928300527</v>
      </c>
      <c r="M34" s="7"/>
      <c r="N34" s="7">
        <v>53.668267268955653</v>
      </c>
      <c r="O34" s="7"/>
      <c r="P34" s="7">
        <v>8.9660257715721485</v>
      </c>
      <c r="Q34" s="7"/>
      <c r="R34" s="7">
        <v>22.163301497031654</v>
      </c>
      <c r="S34" s="7"/>
      <c r="T34" s="7">
        <v>0</v>
      </c>
      <c r="U34" s="34" t="s">
        <v>268</v>
      </c>
      <c r="V34" s="69"/>
    </row>
    <row r="35" spans="1:22" x14ac:dyDescent="0.2">
      <c r="A35" s="34">
        <f>A34+1</f>
        <v>16</v>
      </c>
      <c r="C35" s="24"/>
      <c r="D35" s="33"/>
      <c r="F35" s="6">
        <v>1</v>
      </c>
      <c r="H35" s="2">
        <v>2.8990180919397042E-2</v>
      </c>
      <c r="J35" s="2">
        <v>4.4013444220031622E-3</v>
      </c>
      <c r="L35" s="2">
        <v>0.11863252928300527</v>
      </c>
      <c r="N35" s="2">
        <v>0.53668267268955649</v>
      </c>
      <c r="P35" s="2">
        <v>8.9660257715721489E-2</v>
      </c>
      <c r="R35" s="2">
        <v>0.22163301497031654</v>
      </c>
      <c r="T35" s="2">
        <v>0</v>
      </c>
      <c r="U35" s="34" t="s">
        <v>268</v>
      </c>
    </row>
    <row r="36" spans="1:22" x14ac:dyDescent="0.2">
      <c r="C36" s="24"/>
      <c r="D36" s="33"/>
    </row>
    <row r="37" spans="1:22" x14ac:dyDescent="0.2">
      <c r="A37" s="34">
        <f>A35+1</f>
        <v>17</v>
      </c>
      <c r="C37" s="24" t="s">
        <v>100</v>
      </c>
      <c r="D37" s="33" t="s">
        <v>163</v>
      </c>
      <c r="F37" s="5">
        <v>21354.704399968523</v>
      </c>
      <c r="G37" s="3"/>
      <c r="H37" s="5">
        <v>873.48798309118229</v>
      </c>
      <c r="I37" s="5"/>
      <c r="J37" s="5">
        <v>151.63710036810065</v>
      </c>
      <c r="K37" s="5"/>
      <c r="L37" s="5">
        <v>2676.0795425783026</v>
      </c>
      <c r="M37" s="5"/>
      <c r="N37" s="5">
        <v>11594.91428884587</v>
      </c>
      <c r="O37" s="5"/>
      <c r="P37" s="5">
        <v>1444.5212728001711</v>
      </c>
      <c r="Q37" s="5"/>
      <c r="R37" s="5">
        <v>4614.0642122849094</v>
      </c>
      <c r="S37" s="5"/>
      <c r="T37" s="5">
        <v>0</v>
      </c>
      <c r="U37" s="34" t="s">
        <v>268</v>
      </c>
    </row>
    <row r="38" spans="1:22" x14ac:dyDescent="0.2">
      <c r="A38" s="34">
        <f>A37+1</f>
        <v>18</v>
      </c>
      <c r="C38" s="24"/>
      <c r="D38" s="33"/>
      <c r="F38" s="6">
        <v>0.99999999999999911</v>
      </c>
      <c r="H38" s="2">
        <v>4.0903773085825053E-2</v>
      </c>
      <c r="J38" s="2">
        <v>7.1008756444469519E-3</v>
      </c>
      <c r="L38" s="2">
        <v>0.12531569121519881</v>
      </c>
      <c r="N38" s="2">
        <v>0.54296767923713152</v>
      </c>
      <c r="P38" s="2">
        <v>6.7644170846134513E-2</v>
      </c>
      <c r="R38" s="2">
        <v>0.21606780997126379</v>
      </c>
      <c r="T38" s="2">
        <v>0</v>
      </c>
      <c r="U38" s="34" t="s">
        <v>268</v>
      </c>
    </row>
    <row r="39" spans="1:22" x14ac:dyDescent="0.2">
      <c r="C39" s="26"/>
      <c r="D39" s="33"/>
    </row>
    <row r="40" spans="1:22" x14ac:dyDescent="0.2">
      <c r="A40" s="34">
        <f>A38+1</f>
        <v>19</v>
      </c>
      <c r="C40" s="24" t="s">
        <v>81</v>
      </c>
      <c r="D40" s="29" t="s">
        <v>164</v>
      </c>
      <c r="F40" s="5">
        <v>81031.114909682234</v>
      </c>
      <c r="G40" s="3"/>
      <c r="H40" s="5">
        <v>4168.0006204362617</v>
      </c>
      <c r="I40" s="5"/>
      <c r="J40" s="5">
        <v>0</v>
      </c>
      <c r="K40" s="5"/>
      <c r="L40" s="5">
        <v>30938.217399999998</v>
      </c>
      <c r="M40" s="5"/>
      <c r="N40" s="5">
        <v>40450.501670000012</v>
      </c>
      <c r="O40" s="5"/>
      <c r="P40" s="5">
        <v>42.9775025</v>
      </c>
      <c r="Q40" s="5"/>
      <c r="R40" s="5">
        <v>5431.4177167459693</v>
      </c>
      <c r="S40" s="5"/>
      <c r="T40" s="5">
        <v>0</v>
      </c>
    </row>
    <row r="41" spans="1:22" x14ac:dyDescent="0.2">
      <c r="A41" s="34">
        <f>A40+1</f>
        <v>20</v>
      </c>
      <c r="C41" s="24"/>
      <c r="D41" s="29"/>
      <c r="F41" s="6">
        <v>1.0000000000000002</v>
      </c>
      <c r="H41" s="2">
        <v>5.1437039032252489E-2</v>
      </c>
      <c r="J41" s="2">
        <v>0</v>
      </c>
      <c r="L41" s="2">
        <v>0.38180663606176368</v>
      </c>
      <c r="N41" s="2">
        <v>0.49919715056477237</v>
      </c>
      <c r="P41" s="2">
        <v>5.303827122199044E-4</v>
      </c>
      <c r="R41" s="2">
        <v>6.7028791628991655E-2</v>
      </c>
      <c r="T41" s="2">
        <v>0</v>
      </c>
    </row>
    <row r="42" spans="1:22" x14ac:dyDescent="0.2">
      <c r="C42" s="26"/>
      <c r="D42" s="33"/>
    </row>
    <row r="43" spans="1:22" x14ac:dyDescent="0.2">
      <c r="A43" s="34">
        <f>A41+1</f>
        <v>21</v>
      </c>
      <c r="C43" s="24" t="s">
        <v>82</v>
      </c>
      <c r="D43" s="29" t="s">
        <v>164</v>
      </c>
      <c r="F43" s="5">
        <v>64690.372259999989</v>
      </c>
      <c r="G43" s="3"/>
      <c r="H43" s="5">
        <v>0</v>
      </c>
      <c r="I43" s="5"/>
      <c r="J43" s="5">
        <v>0</v>
      </c>
      <c r="K43" s="5"/>
      <c r="L43" s="5">
        <v>427.95</v>
      </c>
      <c r="M43" s="5"/>
      <c r="N43" s="5">
        <v>34298.746129999992</v>
      </c>
      <c r="O43" s="5"/>
      <c r="P43" s="5">
        <v>19861.049589999999</v>
      </c>
      <c r="Q43" s="5"/>
      <c r="R43" s="5">
        <v>10102.626539999999</v>
      </c>
      <c r="S43" s="5"/>
      <c r="T43" s="5">
        <v>0</v>
      </c>
    </row>
    <row r="44" spans="1:22" x14ac:dyDescent="0.2">
      <c r="A44" s="34">
        <f>A43+1</f>
        <v>22</v>
      </c>
      <c r="C44" s="24"/>
      <c r="D44" s="29"/>
      <c r="F44" s="6">
        <v>1</v>
      </c>
      <c r="H44" s="2">
        <v>0</v>
      </c>
      <c r="J44" s="2">
        <v>0</v>
      </c>
      <c r="L44" s="2">
        <v>6.6153584381924233E-3</v>
      </c>
      <c r="N44" s="2">
        <v>0.53019862047088484</v>
      </c>
      <c r="P44" s="2">
        <v>0.30701708610016276</v>
      </c>
      <c r="R44" s="2">
        <v>0.15616893499075996</v>
      </c>
      <c r="T44" s="2">
        <v>0</v>
      </c>
    </row>
    <row r="45" spans="1:22" x14ac:dyDescent="0.2">
      <c r="C45" s="26"/>
      <c r="D45" s="33"/>
    </row>
    <row r="46" spans="1:22" x14ac:dyDescent="0.2">
      <c r="A46" s="34">
        <f>A44+1</f>
        <v>23</v>
      </c>
      <c r="C46" s="24" t="s">
        <v>87</v>
      </c>
      <c r="D46" s="29" t="s">
        <v>164</v>
      </c>
      <c r="F46" s="5">
        <v>-17442.616532928576</v>
      </c>
      <c r="H46" s="5">
        <v>0</v>
      </c>
      <c r="I46" s="5"/>
      <c r="J46" s="5">
        <v>0</v>
      </c>
      <c r="K46" s="5"/>
      <c r="L46" s="5">
        <v>-80.899080273626311</v>
      </c>
      <c r="M46" s="5"/>
      <c r="N46" s="5">
        <v>-14091.221591030917</v>
      </c>
      <c r="O46" s="5"/>
      <c r="P46" s="5">
        <v>-1505.0626170375363</v>
      </c>
      <c r="Q46" s="5"/>
      <c r="R46" s="5">
        <v>-1765.4332445864979</v>
      </c>
      <c r="S46" s="5"/>
      <c r="T46" s="5">
        <v>0</v>
      </c>
    </row>
    <row r="47" spans="1:22" x14ac:dyDescent="0.2">
      <c r="A47" s="34">
        <f>A46+1</f>
        <v>24</v>
      </c>
      <c r="C47" s="24"/>
      <c r="D47" s="29"/>
      <c r="F47" s="6">
        <v>1</v>
      </c>
      <c r="H47" s="2">
        <v>0</v>
      </c>
      <c r="J47" s="2">
        <v>0</v>
      </c>
      <c r="L47" s="2">
        <v>4.6380128876251535E-3</v>
      </c>
      <c r="N47" s="2">
        <v>0.80786168545465542</v>
      </c>
      <c r="P47" s="2">
        <v>8.6286516371912675E-2</v>
      </c>
      <c r="R47" s="2">
        <v>0.10121378528580686</v>
      </c>
      <c r="T47" s="2">
        <v>0</v>
      </c>
    </row>
    <row r="53" spans="1:20" ht="15" customHeight="1" x14ac:dyDescent="0.2">
      <c r="A53" s="83" t="s">
        <v>173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</row>
    <row r="54" spans="1:20" ht="15" customHeight="1" x14ac:dyDescent="0.2">
      <c r="A54" s="83" t="s">
        <v>265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</row>
    <row r="56" spans="1:20" x14ac:dyDescent="0.2">
      <c r="A56" s="34" t="s">
        <v>171</v>
      </c>
      <c r="C56" s="34" t="s">
        <v>3</v>
      </c>
      <c r="H56" s="34" t="s">
        <v>73</v>
      </c>
      <c r="J56" s="34" t="s">
        <v>74</v>
      </c>
      <c r="L56" s="34" t="s">
        <v>75</v>
      </c>
      <c r="N56" s="34" t="s">
        <v>73</v>
      </c>
      <c r="P56" s="34"/>
      <c r="R56" s="34" t="s">
        <v>76</v>
      </c>
      <c r="T56" s="34" t="s">
        <v>3</v>
      </c>
    </row>
    <row r="57" spans="1:20" x14ac:dyDescent="0.2">
      <c r="A57" s="54" t="s">
        <v>172</v>
      </c>
      <c r="C57" s="54" t="s">
        <v>252</v>
      </c>
      <c r="D57" s="54"/>
      <c r="F57" s="54" t="s">
        <v>0</v>
      </c>
      <c r="H57" s="54" t="s">
        <v>77</v>
      </c>
      <c r="J57" s="13" t="s">
        <v>77</v>
      </c>
      <c r="L57" s="54" t="s">
        <v>77</v>
      </c>
      <c r="N57" s="54" t="s">
        <v>75</v>
      </c>
      <c r="P57" s="54" t="s">
        <v>78</v>
      </c>
      <c r="R57" s="54" t="s">
        <v>79</v>
      </c>
      <c r="T57" s="54" t="s">
        <v>43</v>
      </c>
    </row>
    <row r="58" spans="1:20" x14ac:dyDescent="0.2">
      <c r="A58" s="24"/>
      <c r="D58" s="33"/>
      <c r="F58" s="34" t="s">
        <v>209</v>
      </c>
      <c r="G58" s="34"/>
      <c r="H58" s="51" t="s">
        <v>210</v>
      </c>
      <c r="I58" s="34"/>
      <c r="J58" s="51" t="s">
        <v>211</v>
      </c>
      <c r="K58" s="34"/>
      <c r="L58" s="51" t="s">
        <v>212</v>
      </c>
      <c r="M58" s="34"/>
      <c r="N58" s="51" t="s">
        <v>213</v>
      </c>
      <c r="P58" s="51" t="s">
        <v>214</v>
      </c>
      <c r="Q58" s="34"/>
      <c r="R58" s="51" t="s">
        <v>215</v>
      </c>
      <c r="T58" s="51" t="s">
        <v>216</v>
      </c>
    </row>
    <row r="59" spans="1:20" x14ac:dyDescent="0.2">
      <c r="D59" s="33"/>
    </row>
    <row r="60" spans="1:20" x14ac:dyDescent="0.2">
      <c r="A60" s="34">
        <f>A47+1</f>
        <v>25</v>
      </c>
      <c r="C60" s="24" t="s">
        <v>92</v>
      </c>
      <c r="D60" s="29" t="s">
        <v>164</v>
      </c>
      <c r="F60" s="5">
        <f>SUM(H60:T60)</f>
        <v>29360.673046399999</v>
      </c>
      <c r="G60" s="5"/>
      <c r="H60" s="5">
        <v>0</v>
      </c>
      <c r="I60" s="5"/>
      <c r="J60" s="5">
        <v>0</v>
      </c>
      <c r="K60" s="5"/>
      <c r="L60" s="5">
        <v>266.28169600000001</v>
      </c>
      <c r="M60" s="5"/>
      <c r="N60" s="5">
        <v>24205.402756159998</v>
      </c>
      <c r="O60" s="5"/>
      <c r="P60" s="5">
        <v>925.89545039999996</v>
      </c>
      <c r="Q60" s="5"/>
      <c r="R60" s="5">
        <v>3963.0931438399998</v>
      </c>
      <c r="S60" s="5"/>
      <c r="T60" s="5">
        <v>0</v>
      </c>
    </row>
    <row r="61" spans="1:20" x14ac:dyDescent="0.2">
      <c r="A61" s="34">
        <f>A60+1</f>
        <v>26</v>
      </c>
      <c r="C61" s="24"/>
      <c r="D61" s="29"/>
      <c r="F61" s="6">
        <f>SUM(H61:T61)</f>
        <v>0.99999999999999989</v>
      </c>
      <c r="G61" s="21"/>
      <c r="H61" s="2">
        <f>IFERROR(H60/$F60,0)</f>
        <v>0</v>
      </c>
      <c r="J61" s="2">
        <f>IFERROR(J60/$F60,0)</f>
        <v>0</v>
      </c>
      <c r="L61" s="2">
        <f>IFERROR(L60/$F60,0)</f>
        <v>9.069332149817649E-3</v>
      </c>
      <c r="N61" s="2">
        <f>IFERROR(N60/$F60,0)</f>
        <v>0.82441579993439196</v>
      </c>
      <c r="P61" s="2">
        <f>IFERROR(P60/$F60,0)</f>
        <v>3.1535225671998922E-2</v>
      </c>
      <c r="R61" s="2">
        <f>IFERROR(R60/$F60,0)</f>
        <v>0.13497964224379136</v>
      </c>
      <c r="T61" s="2">
        <f>IFERROR(T60/$F60,0)</f>
        <v>0</v>
      </c>
    </row>
    <row r="62" spans="1:20" x14ac:dyDescent="0.2">
      <c r="C62" s="24"/>
      <c r="D62" s="33"/>
    </row>
    <row r="63" spans="1:20" x14ac:dyDescent="0.2">
      <c r="A63" s="34">
        <f>A61+1</f>
        <v>27</v>
      </c>
      <c r="C63" s="24" t="s">
        <v>85</v>
      </c>
      <c r="D63" s="29" t="s">
        <v>164</v>
      </c>
      <c r="F63" s="5">
        <v>2318861.9823705535</v>
      </c>
      <c r="G63" s="3"/>
      <c r="H63" s="5">
        <v>0</v>
      </c>
      <c r="I63" s="5"/>
      <c r="J63" s="5">
        <v>121.5177113019156</v>
      </c>
      <c r="K63" s="5"/>
      <c r="L63" s="5">
        <v>8228.3867942873221</v>
      </c>
      <c r="M63" s="5"/>
      <c r="N63" s="5">
        <v>1300861.0807291402</v>
      </c>
      <c r="O63" s="5"/>
      <c r="P63" s="5">
        <v>368401.49894999998</v>
      </c>
      <c r="Q63" s="5"/>
      <c r="R63" s="5">
        <v>641249.49818582437</v>
      </c>
      <c r="S63" s="5"/>
      <c r="T63" s="5">
        <v>0</v>
      </c>
    </row>
    <row r="64" spans="1:20" x14ac:dyDescent="0.2">
      <c r="A64" s="34">
        <f>A63+1</f>
        <v>28</v>
      </c>
      <c r="C64" s="24"/>
      <c r="D64" s="29"/>
      <c r="F64" s="6">
        <v>1</v>
      </c>
      <c r="H64" s="2">
        <v>0</v>
      </c>
      <c r="J64" s="2">
        <v>5.240402931514235E-5</v>
      </c>
      <c r="L64" s="2">
        <v>3.5484590531237696E-3</v>
      </c>
      <c r="N64" s="2">
        <v>0.56099116317361875</v>
      </c>
      <c r="P64" s="2">
        <v>0.15887168005289654</v>
      </c>
      <c r="R64" s="2">
        <v>0.27653629369104593</v>
      </c>
      <c r="T64" s="2">
        <v>0</v>
      </c>
    </row>
    <row r="65" spans="1:22" x14ac:dyDescent="0.2">
      <c r="C65" s="26"/>
      <c r="D65" s="33"/>
    </row>
    <row r="66" spans="1:22" x14ac:dyDescent="0.2">
      <c r="A66" s="34">
        <f>A64+1</f>
        <v>29</v>
      </c>
      <c r="C66" s="24" t="s">
        <v>90</v>
      </c>
      <c r="D66" s="29" t="s">
        <v>164</v>
      </c>
      <c r="F66" s="5">
        <v>-723064.55407581734</v>
      </c>
      <c r="H66" s="5">
        <v>0</v>
      </c>
      <c r="I66" s="5"/>
      <c r="J66" s="5">
        <v>-6.7890014107161498</v>
      </c>
      <c r="K66" s="5"/>
      <c r="L66" s="5">
        <v>-1785.0868061207786</v>
      </c>
      <c r="M66" s="5"/>
      <c r="N66" s="5">
        <v>-585103.23895990243</v>
      </c>
      <c r="O66" s="5"/>
      <c r="P66" s="5">
        <v>-53209.523789999999</v>
      </c>
      <c r="Q66" s="5"/>
      <c r="R66" s="5">
        <v>-82959.915518383423</v>
      </c>
      <c r="S66" s="5"/>
      <c r="T66" s="5">
        <v>0</v>
      </c>
    </row>
    <row r="67" spans="1:22" x14ac:dyDescent="0.2">
      <c r="A67" s="34">
        <f>A66+1</f>
        <v>30</v>
      </c>
      <c r="C67" s="24"/>
      <c r="D67" s="29"/>
      <c r="F67" s="6">
        <v>1</v>
      </c>
      <c r="H67" s="2">
        <v>0</v>
      </c>
      <c r="J67" s="2">
        <v>9.3892051165383015E-6</v>
      </c>
      <c r="L67" s="2">
        <v>2.4687793033948149E-3</v>
      </c>
      <c r="N67" s="2">
        <v>0.80919917269039732</v>
      </c>
      <c r="P67" s="2">
        <v>7.3588898100543157E-2</v>
      </c>
      <c r="R67" s="2">
        <v>0.11473376070054821</v>
      </c>
      <c r="T67" s="2">
        <v>0</v>
      </c>
    </row>
    <row r="68" spans="1:22" x14ac:dyDescent="0.2">
      <c r="C68" s="26"/>
      <c r="D68" s="33"/>
    </row>
    <row r="69" spans="1:22" x14ac:dyDescent="0.2">
      <c r="A69" s="34">
        <f>A67+1</f>
        <v>31</v>
      </c>
      <c r="C69" s="24" t="s">
        <v>84</v>
      </c>
      <c r="D69" s="29" t="s">
        <v>164</v>
      </c>
      <c r="F69" s="5">
        <v>293466.87206014257</v>
      </c>
      <c r="G69" s="3"/>
      <c r="H69" s="5">
        <v>73971.592004132632</v>
      </c>
      <c r="I69" s="5"/>
      <c r="J69" s="5">
        <v>14562.609643379701</v>
      </c>
      <c r="K69" s="5"/>
      <c r="L69" s="5">
        <v>58892.235152515903</v>
      </c>
      <c r="M69" s="5"/>
      <c r="N69" s="5">
        <v>0</v>
      </c>
      <c r="O69" s="5"/>
      <c r="P69" s="5">
        <v>3464.1131800000003</v>
      </c>
      <c r="Q69" s="5"/>
      <c r="R69" s="5">
        <v>142576.32208011433</v>
      </c>
      <c r="S69" s="5"/>
      <c r="T69" s="5">
        <v>0</v>
      </c>
    </row>
    <row r="70" spans="1:22" x14ac:dyDescent="0.2">
      <c r="A70" s="34">
        <f>A69+1</f>
        <v>32</v>
      </c>
      <c r="C70" s="24"/>
      <c r="D70" s="29"/>
      <c r="F70" s="6">
        <v>1</v>
      </c>
      <c r="H70" s="2">
        <v>0.25206113209593561</v>
      </c>
      <c r="J70" s="2">
        <v>4.9622669642913786E-2</v>
      </c>
      <c r="L70" s="2">
        <v>0.20067762585634072</v>
      </c>
      <c r="N70" s="2">
        <v>0</v>
      </c>
      <c r="P70" s="2">
        <v>1.1804102983351631E-2</v>
      </c>
      <c r="R70" s="2">
        <v>0.48583446942145825</v>
      </c>
      <c r="T70" s="2">
        <v>0</v>
      </c>
    </row>
    <row r="71" spans="1:22" x14ac:dyDescent="0.2">
      <c r="C71" s="26"/>
      <c r="D71" s="33"/>
    </row>
    <row r="72" spans="1:22" x14ac:dyDescent="0.2">
      <c r="A72" s="34">
        <f>A70+1</f>
        <v>33</v>
      </c>
      <c r="C72" s="24" t="s">
        <v>89</v>
      </c>
      <c r="D72" s="29" t="s">
        <v>164</v>
      </c>
      <c r="F72" s="5">
        <v>-92652.685535819997</v>
      </c>
      <c r="H72" s="5">
        <v>-33735.564321391314</v>
      </c>
      <c r="I72" s="5"/>
      <c r="J72" s="5">
        <v>-9154.1914444332124</v>
      </c>
      <c r="K72" s="5"/>
      <c r="L72" s="5">
        <v>-18615.739318229174</v>
      </c>
      <c r="M72" s="5"/>
      <c r="N72" s="5">
        <v>0</v>
      </c>
      <c r="O72" s="5"/>
      <c r="P72" s="5">
        <v>-457.62718551629945</v>
      </c>
      <c r="Q72" s="5"/>
      <c r="R72" s="5">
        <v>-30689.563266249999</v>
      </c>
      <c r="S72" s="5"/>
      <c r="T72" s="5">
        <v>0</v>
      </c>
    </row>
    <row r="73" spans="1:22" x14ac:dyDescent="0.2">
      <c r="A73" s="34">
        <f>A72+1</f>
        <v>34</v>
      </c>
      <c r="C73" s="24"/>
      <c r="D73" s="29"/>
      <c r="F73" s="6">
        <v>1</v>
      </c>
      <c r="H73" s="2">
        <v>0.36410778733821991</v>
      </c>
      <c r="J73" s="2">
        <v>9.8801145282444686E-2</v>
      </c>
      <c r="L73" s="2">
        <v>0.200919587064017</v>
      </c>
      <c r="N73" s="2">
        <v>0</v>
      </c>
      <c r="P73" s="2">
        <v>4.9391680647980617E-3</v>
      </c>
      <c r="R73" s="2">
        <v>0.33123231225052036</v>
      </c>
      <c r="T73" s="2">
        <v>0</v>
      </c>
    </row>
    <row r="74" spans="1:22" x14ac:dyDescent="0.2">
      <c r="C74" s="26"/>
      <c r="D74" s="33"/>
    </row>
    <row r="75" spans="1:22" x14ac:dyDescent="0.2">
      <c r="A75" s="34">
        <f>A73+1</f>
        <v>35</v>
      </c>
      <c r="C75" s="24" t="s">
        <v>97</v>
      </c>
      <c r="D75" s="33" t="s">
        <v>163</v>
      </c>
      <c r="F75" s="5">
        <v>2964156.4950657208</v>
      </c>
      <c r="G75" s="3"/>
      <c r="H75" s="5">
        <v>61002.836854769484</v>
      </c>
      <c r="I75" s="5"/>
      <c r="J75" s="5">
        <v>6936.7652486446659</v>
      </c>
      <c r="K75" s="5"/>
      <c r="L75" s="5">
        <v>324870.9288906242</v>
      </c>
      <c r="M75" s="5"/>
      <c r="N75" s="5">
        <v>1519984.9169835451</v>
      </c>
      <c r="O75" s="5"/>
      <c r="P75" s="5">
        <v>343179.38400819828</v>
      </c>
      <c r="Q75" s="5"/>
      <c r="R75" s="5">
        <v>708181.66307993873</v>
      </c>
      <c r="S75" s="5"/>
      <c r="T75" s="5">
        <v>0</v>
      </c>
      <c r="U75" s="34" t="s">
        <v>268</v>
      </c>
    </row>
    <row r="76" spans="1:22" x14ac:dyDescent="0.2">
      <c r="A76" s="34">
        <f>A75+1</f>
        <v>36</v>
      </c>
      <c r="C76" s="24"/>
      <c r="D76" s="33"/>
      <c r="F76" s="6">
        <v>0.99999999999999978</v>
      </c>
      <c r="H76" s="2">
        <v>2.0580167395452223E-2</v>
      </c>
      <c r="J76" s="2">
        <v>2.3402155925950413E-3</v>
      </c>
      <c r="L76" s="2">
        <v>0.10959978983276361</v>
      </c>
      <c r="N76" s="2">
        <v>0.51278834957391284</v>
      </c>
      <c r="P76" s="2">
        <v>0.11577640538867344</v>
      </c>
      <c r="R76" s="2">
        <v>0.23891507221660274</v>
      </c>
      <c r="T76" s="2">
        <v>0</v>
      </c>
      <c r="U76" s="34" t="s">
        <v>268</v>
      </c>
    </row>
    <row r="77" spans="1:22" x14ac:dyDescent="0.2">
      <c r="C77" s="26"/>
      <c r="D77" s="33"/>
    </row>
    <row r="78" spans="1:22" x14ac:dyDescent="0.2">
      <c r="A78" s="34">
        <f>A76+1</f>
        <v>37</v>
      </c>
      <c r="C78" s="24" t="s">
        <v>101</v>
      </c>
      <c r="D78" s="33" t="s">
        <v>163</v>
      </c>
      <c r="F78" s="5">
        <v>47638.308946962512</v>
      </c>
      <c r="G78" s="3"/>
      <c r="H78" s="5">
        <v>1791.8561683572411</v>
      </c>
      <c r="I78" s="5"/>
      <c r="J78" s="5">
        <v>310.35478147201019</v>
      </c>
      <c r="K78" s="5"/>
      <c r="L78" s="5">
        <v>6092.6850173285593</v>
      </c>
      <c r="M78" s="5"/>
      <c r="N78" s="5">
        <v>26733.846661154588</v>
      </c>
      <c r="O78" s="5"/>
      <c r="P78" s="5">
        <v>2995.539511117895</v>
      </c>
      <c r="Q78" s="5"/>
      <c r="R78" s="5">
        <v>9714.0268075322474</v>
      </c>
      <c r="S78" s="5"/>
      <c r="T78" s="5">
        <v>0</v>
      </c>
      <c r="U78" s="34" t="s">
        <v>268</v>
      </c>
    </row>
    <row r="79" spans="1:22" x14ac:dyDescent="0.2">
      <c r="A79" s="34">
        <f>A78+1</f>
        <v>38</v>
      </c>
      <c r="C79" s="24"/>
      <c r="D79" s="20"/>
      <c r="F79" s="6">
        <v>0.99999999999999933</v>
      </c>
      <c r="H79" s="2">
        <v>3.7613765223114465E-2</v>
      </c>
      <c r="J79" s="2">
        <v>6.5148152470638626E-3</v>
      </c>
      <c r="L79" s="2">
        <v>0.12789465352583718</v>
      </c>
      <c r="N79" s="2">
        <v>0.56118378784012601</v>
      </c>
      <c r="P79" s="2">
        <v>6.2880895173104065E-2</v>
      </c>
      <c r="R79" s="2">
        <v>0.20391208299075503</v>
      </c>
      <c r="T79" s="2">
        <v>0</v>
      </c>
      <c r="U79" s="34" t="s">
        <v>268</v>
      </c>
    </row>
    <row r="80" spans="1:22" x14ac:dyDescent="0.2">
      <c r="C80" s="24"/>
      <c r="D80" s="20"/>
      <c r="F80" s="6"/>
      <c r="H80" s="2"/>
      <c r="J80" s="2"/>
      <c r="L80" s="2"/>
      <c r="N80" s="2"/>
      <c r="P80" s="2"/>
      <c r="R80" s="2"/>
      <c r="T80" s="2"/>
      <c r="V80" s="69"/>
    </row>
    <row r="81" spans="1:21" x14ac:dyDescent="0.2">
      <c r="A81" s="34">
        <f>A79+1</f>
        <v>39</v>
      </c>
      <c r="C81" s="24" t="s">
        <v>80</v>
      </c>
      <c r="D81" s="29" t="s">
        <v>164</v>
      </c>
      <c r="F81" s="5">
        <v>24483.257915889251</v>
      </c>
      <c r="G81" s="3"/>
      <c r="H81" s="5">
        <v>2346.6664252457413</v>
      </c>
      <c r="I81" s="5"/>
      <c r="J81" s="5">
        <v>19.289255075244643</v>
      </c>
      <c r="K81" s="5"/>
      <c r="L81" s="5">
        <v>1020.3124362795184</v>
      </c>
      <c r="M81" s="5"/>
      <c r="N81" s="5">
        <v>16881.87280396025</v>
      </c>
      <c r="O81" s="5"/>
      <c r="P81" s="5">
        <v>981.74718392973955</v>
      </c>
      <c r="Q81" s="5"/>
      <c r="R81" s="5">
        <v>3233.3698113987543</v>
      </c>
      <c r="S81" s="5"/>
      <c r="T81" s="5">
        <v>0</v>
      </c>
    </row>
    <row r="82" spans="1:21" x14ac:dyDescent="0.2">
      <c r="A82" s="34">
        <f>A81+1</f>
        <v>40</v>
      </c>
      <c r="C82" s="24"/>
      <c r="D82" s="29"/>
      <c r="F82" s="6">
        <v>0.99999999999999978</v>
      </c>
      <c r="H82" s="2">
        <v>9.584780070150678E-2</v>
      </c>
      <c r="J82" s="2">
        <v>7.8785491463234636E-4</v>
      </c>
      <c r="L82" s="2">
        <v>4.1673883426165743E-2</v>
      </c>
      <c r="N82" s="2">
        <v>0.68952722149792733</v>
      </c>
      <c r="P82" s="2">
        <v>4.0098715101661409E-2</v>
      </c>
      <c r="R82" s="2">
        <v>0.13206452435810628</v>
      </c>
      <c r="T82" s="2">
        <v>0</v>
      </c>
    </row>
    <row r="83" spans="1:21" x14ac:dyDescent="0.2">
      <c r="C83" s="26"/>
      <c r="D83" s="33"/>
    </row>
    <row r="84" spans="1:21" x14ac:dyDescent="0.2">
      <c r="A84" s="34">
        <f>A82+1</f>
        <v>41</v>
      </c>
      <c r="C84" s="24" t="s">
        <v>98</v>
      </c>
      <c r="D84" s="33" t="s">
        <v>163</v>
      </c>
      <c r="F84" s="5">
        <v>2951364.3713017288</v>
      </c>
      <c r="G84" s="3"/>
      <c r="H84" s="5">
        <v>60646.518241505015</v>
      </c>
      <c r="I84" s="5"/>
      <c r="J84" s="5">
        <v>6896.2474842032734</v>
      </c>
      <c r="K84" s="5"/>
      <c r="L84" s="5">
        <v>323014.35981436999</v>
      </c>
      <c r="M84" s="5"/>
      <c r="N84" s="5">
        <v>1514834.308727721</v>
      </c>
      <c r="O84" s="5"/>
      <c r="P84" s="5">
        <v>341317.45593065053</v>
      </c>
      <c r="Q84" s="5"/>
      <c r="R84" s="5">
        <v>704655.48110327858</v>
      </c>
      <c r="S84" s="5"/>
      <c r="T84" s="5">
        <v>0</v>
      </c>
      <c r="U84" s="34" t="s">
        <v>268</v>
      </c>
    </row>
    <row r="85" spans="1:21" x14ac:dyDescent="0.2">
      <c r="A85" s="34">
        <f>A84+1</f>
        <v>42</v>
      </c>
      <c r="C85" s="24"/>
      <c r="D85" s="33"/>
      <c r="F85" s="6">
        <v>0.99999999999999989</v>
      </c>
      <c r="H85" s="2">
        <v>2.0548638057440619E-2</v>
      </c>
      <c r="J85" s="2">
        <v>2.3366303229992624E-3</v>
      </c>
      <c r="L85" s="2">
        <v>0.10944577462385685</v>
      </c>
      <c r="N85" s="2">
        <v>0.51326577072541812</v>
      </c>
      <c r="P85" s="2">
        <v>0.11564734576642906</v>
      </c>
      <c r="R85" s="2">
        <v>0.23875584050385593</v>
      </c>
      <c r="T85" s="2">
        <v>0</v>
      </c>
      <c r="U85" s="34" t="s">
        <v>268</v>
      </c>
    </row>
    <row r="86" spans="1:21" x14ac:dyDescent="0.2">
      <c r="C86" s="24"/>
      <c r="D86" s="33"/>
      <c r="F86" s="6"/>
      <c r="H86" s="2"/>
      <c r="J86" s="2"/>
      <c r="L86" s="2"/>
      <c r="N86" s="2"/>
      <c r="P86" s="2"/>
      <c r="R86" s="2"/>
      <c r="T86" s="2"/>
    </row>
    <row r="87" spans="1:21" x14ac:dyDescent="0.2">
      <c r="A87" s="34">
        <f>A85+1</f>
        <v>43</v>
      </c>
      <c r="C87" s="24" t="s">
        <v>83</v>
      </c>
      <c r="D87" s="29" t="s">
        <v>164</v>
      </c>
      <c r="F87" s="5">
        <v>211742.30627404284</v>
      </c>
      <c r="G87" s="3"/>
      <c r="H87" s="5">
        <v>38228.102706980484</v>
      </c>
      <c r="I87" s="5"/>
      <c r="J87" s="5">
        <v>2159.9639478204872</v>
      </c>
      <c r="K87" s="5"/>
      <c r="L87" s="5">
        <v>79366.560994702348</v>
      </c>
      <c r="M87" s="5"/>
      <c r="N87" s="5">
        <v>86945.670952664863</v>
      </c>
      <c r="O87" s="5"/>
      <c r="P87" s="5">
        <v>0</v>
      </c>
      <c r="Q87" s="5"/>
      <c r="R87" s="5">
        <v>5042.0076718746495</v>
      </c>
      <c r="S87" s="5"/>
      <c r="T87" s="5">
        <v>0</v>
      </c>
    </row>
    <row r="88" spans="1:21" x14ac:dyDescent="0.2">
      <c r="A88" s="34">
        <f>A87+1</f>
        <v>44</v>
      </c>
      <c r="C88" s="24"/>
      <c r="D88" s="29"/>
      <c r="F88" s="6">
        <v>0.99999999999999989</v>
      </c>
      <c r="H88" s="2">
        <v>0.18054069297566164</v>
      </c>
      <c r="J88" s="2">
        <v>1.0200908764189057E-2</v>
      </c>
      <c r="L88" s="2">
        <v>0.37482618561821046</v>
      </c>
      <c r="N88" s="2">
        <v>0.41062021323285924</v>
      </c>
      <c r="P88" s="2">
        <v>0</v>
      </c>
      <c r="R88" s="2">
        <v>2.3811999409079552E-2</v>
      </c>
      <c r="T88" s="2">
        <v>0</v>
      </c>
    </row>
    <row r="89" spans="1:21" x14ac:dyDescent="0.2">
      <c r="C89" s="26"/>
      <c r="D89" s="33"/>
    </row>
    <row r="90" spans="1:21" x14ac:dyDescent="0.2">
      <c r="A90" s="34">
        <f>A88+1</f>
        <v>45</v>
      </c>
      <c r="C90" s="24" t="s">
        <v>88</v>
      </c>
      <c r="D90" s="29" t="s">
        <v>164</v>
      </c>
      <c r="F90" s="5">
        <v>-77607.043173398997</v>
      </c>
      <c r="H90" s="5">
        <v>-23757.462967843203</v>
      </c>
      <c r="I90" s="5"/>
      <c r="J90" s="5">
        <v>-1069.4482460350521</v>
      </c>
      <c r="K90" s="5"/>
      <c r="L90" s="5">
        <v>-24563.621648747867</v>
      </c>
      <c r="M90" s="5"/>
      <c r="N90" s="5">
        <v>-25315.157620474292</v>
      </c>
      <c r="O90" s="5"/>
      <c r="P90" s="5">
        <v>0</v>
      </c>
      <c r="Q90" s="5"/>
      <c r="R90" s="5">
        <v>-2901.352690298585</v>
      </c>
      <c r="S90" s="5"/>
      <c r="T90" s="5">
        <v>0</v>
      </c>
    </row>
    <row r="91" spans="1:21" x14ac:dyDescent="0.2">
      <c r="A91" s="34">
        <f>A90+1</f>
        <v>46</v>
      </c>
      <c r="C91" s="24"/>
      <c r="D91" s="29"/>
      <c r="F91" s="6">
        <v>1</v>
      </c>
      <c r="H91" s="2">
        <v>0.30612508860518522</v>
      </c>
      <c r="J91" s="2">
        <v>1.3780298827331458E-2</v>
      </c>
      <c r="L91" s="2">
        <v>0.31651278858627391</v>
      </c>
      <c r="N91" s="2">
        <v>0.32619665155792782</v>
      </c>
      <c r="P91" s="2">
        <v>0</v>
      </c>
      <c r="R91" s="2">
        <v>3.7385172423281654E-2</v>
      </c>
      <c r="T91" s="2">
        <v>0</v>
      </c>
    </row>
    <row r="92" spans="1:21" x14ac:dyDescent="0.2">
      <c r="C92" s="26"/>
      <c r="D92" s="33"/>
    </row>
    <row r="93" spans="1:21" x14ac:dyDescent="0.2">
      <c r="A93" s="34">
        <f>A91+1</f>
        <v>47</v>
      </c>
      <c r="C93" s="24" t="s">
        <v>256</v>
      </c>
      <c r="D93" s="29" t="s">
        <v>163</v>
      </c>
      <c r="F93" s="5">
        <v>8297.3820979529337</v>
      </c>
      <c r="H93" s="5">
        <v>630.18672633973108</v>
      </c>
      <c r="I93" s="5"/>
      <c r="J93" s="5">
        <v>124.07300197448653</v>
      </c>
      <c r="K93" s="5"/>
      <c r="L93" s="5">
        <v>1773.6645441872117</v>
      </c>
      <c r="M93" s="5"/>
      <c r="N93" s="5">
        <v>4383.2363970456881</v>
      </c>
      <c r="O93" s="5"/>
      <c r="P93" s="5">
        <v>58.78207536407205</v>
      </c>
      <c r="Q93" s="5"/>
      <c r="R93" s="5">
        <v>1327.4393530417442</v>
      </c>
      <c r="S93" s="5"/>
      <c r="T93" s="5">
        <v>0</v>
      </c>
    </row>
    <row r="94" spans="1:21" x14ac:dyDescent="0.2">
      <c r="A94" s="34">
        <f>A93+1</f>
        <v>48</v>
      </c>
      <c r="C94" s="24"/>
      <c r="D94" s="29"/>
      <c r="F94" s="6">
        <v>0.99999999999999978</v>
      </c>
      <c r="H94" s="2">
        <v>7.595006700911193E-2</v>
      </c>
      <c r="J94" s="2">
        <v>1.4953270864203887E-2</v>
      </c>
      <c r="L94" s="2">
        <v>0.21376194602690365</v>
      </c>
      <c r="N94" s="2">
        <v>0.52826739148569357</v>
      </c>
      <c r="P94" s="2">
        <v>7.084412248361361E-3</v>
      </c>
      <c r="R94" s="2">
        <v>0.15998291236572554</v>
      </c>
      <c r="T94" s="2">
        <v>0</v>
      </c>
    </row>
    <row r="102" spans="2:2" x14ac:dyDescent="0.2">
      <c r="B102" s="1"/>
    </row>
  </sheetData>
  <mergeCells count="4">
    <mergeCell ref="A54:T54"/>
    <mergeCell ref="A6:T6"/>
    <mergeCell ref="A7:T7"/>
    <mergeCell ref="A53:T53"/>
  </mergeCells>
  <pageMargins left="0.7" right="0.7" top="0.75" bottom="0.75" header="0.3" footer="0.3"/>
  <pageSetup scale="85" firstPageNumber="7" fitToHeight="0" orientation="landscape" r:id="rId1"/>
  <headerFooter>
    <oddHeader>&amp;R&amp;"Arial,Regular"&amp;10Updated: 2023-03-08
EB-2022-0200
Exhibit 7
Tab 2
Schedule 1
Attachment 12
Page &amp;P of 16</oddHeader>
  </headerFooter>
  <rowBreaks count="1" manualBreakCount="1">
    <brk id="47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2AE4-A589-4D0C-82A4-A8F16FBFD5A7}">
  <dimension ref="A6:AS103"/>
  <sheetViews>
    <sheetView view="pageLayout" topLeftCell="A70" zoomScaleNormal="100" zoomScaleSheetLayoutView="80" workbookViewId="0">
      <selection activeCell="A70" sqref="A1:XFD1048576"/>
    </sheetView>
  </sheetViews>
  <sheetFormatPr defaultColWidth="9.140625" defaultRowHeight="12.75" x14ac:dyDescent="0.2"/>
  <cols>
    <col min="1" max="1" width="5.140625" style="34" customWidth="1"/>
    <col min="2" max="2" width="0.85546875" style="12" customWidth="1"/>
    <col min="3" max="3" width="23" style="12" bestFit="1" customWidth="1"/>
    <col min="4" max="4" width="4.28515625" style="12" bestFit="1" customWidth="1"/>
    <col min="5" max="5" width="0.85546875" style="12" customWidth="1"/>
    <col min="6" max="6" width="11.28515625" style="12" bestFit="1" customWidth="1"/>
    <col min="7" max="7" width="0.85546875" style="12" customWidth="1"/>
    <col min="8" max="8" width="12.42578125" style="12" customWidth="1"/>
    <col min="9" max="9" width="13.7109375" style="12" customWidth="1"/>
    <col min="10" max="10" width="10.28515625" style="12" bestFit="1" customWidth="1"/>
    <col min="11" max="11" width="9.140625" style="12" bestFit="1" customWidth="1"/>
    <col min="12" max="12" width="0.85546875" style="12" customWidth="1"/>
    <col min="13" max="14" width="10.28515625" style="12" bestFit="1" customWidth="1"/>
    <col min="15" max="15" width="10.28515625" style="12" customWidth="1"/>
    <col min="16" max="16" width="10.85546875" style="12" bestFit="1" customWidth="1"/>
    <col min="17" max="17" width="9.140625" style="12" bestFit="1" customWidth="1"/>
    <col min="18" max="18" width="0.85546875" style="12" customWidth="1"/>
    <col min="19" max="19" width="10.42578125" style="12" bestFit="1" customWidth="1"/>
    <col min="20" max="20" width="9.140625" style="34"/>
    <col min="21" max="23" width="9.140625" style="12"/>
    <col min="24" max="24" width="1.7109375" style="12" customWidth="1"/>
    <col min="25" max="25" width="10.7109375" style="12" customWidth="1"/>
    <col min="26" max="26" width="1.7109375" style="12" customWidth="1"/>
    <col min="27" max="27" width="10.7109375" style="12" customWidth="1"/>
    <col min="28" max="28" width="1.7109375" style="12" customWidth="1"/>
    <col min="29" max="29" width="10.7109375" style="12" customWidth="1"/>
    <col min="30" max="30" width="1.7109375" style="12" customWidth="1"/>
    <col min="31" max="31" width="10.7109375" style="12" customWidth="1"/>
    <col min="32" max="32" width="1.7109375" style="12" customWidth="1"/>
    <col min="33" max="33" width="10.7109375" style="12" customWidth="1"/>
    <col min="34" max="34" width="1.7109375" style="12" customWidth="1"/>
    <col min="35" max="35" width="10.7109375" style="12" customWidth="1"/>
    <col min="36" max="36" width="1.7109375" style="12" customWidth="1"/>
    <col min="37" max="37" width="10.7109375" style="12" customWidth="1"/>
    <col min="38" max="38" width="1.7109375" style="12" customWidth="1"/>
    <col min="39" max="39" width="10.7109375" style="12" customWidth="1"/>
    <col min="40" max="40" width="1.7109375" style="12" customWidth="1"/>
    <col min="41" max="41" width="10.7109375" style="12" customWidth="1"/>
    <col min="42" max="42" width="1.7109375" style="12" customWidth="1"/>
    <col min="43" max="43" width="10.7109375" style="12" customWidth="1"/>
    <col min="44" max="44" width="9.140625" style="12"/>
    <col min="45" max="45" width="12.140625" style="12" bestFit="1" customWidth="1"/>
    <col min="46" max="16384" width="9.140625" style="12"/>
  </cols>
  <sheetData>
    <row r="6" spans="1:20" ht="15" customHeight="1" x14ac:dyDescent="0.2">
      <c r="A6" s="83" t="s">
        <v>173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1:20" ht="15" customHeight="1" x14ac:dyDescent="0.2">
      <c r="A7" s="83" t="s">
        <v>255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9" spans="1:20" x14ac:dyDescent="0.2">
      <c r="H9" s="84" t="s">
        <v>102</v>
      </c>
      <c r="I9" s="84"/>
      <c r="J9" s="84"/>
      <c r="K9" s="84"/>
      <c r="M9" s="84" t="s">
        <v>103</v>
      </c>
      <c r="N9" s="84"/>
      <c r="O9" s="84"/>
      <c r="P9" s="84"/>
      <c r="Q9" s="84"/>
    </row>
    <row r="10" spans="1:20" x14ac:dyDescent="0.2">
      <c r="H10" s="34"/>
      <c r="I10" s="34"/>
      <c r="J10" s="34"/>
      <c r="K10" s="34" t="s">
        <v>44</v>
      </c>
      <c r="Q10" s="34" t="s">
        <v>104</v>
      </c>
      <c r="S10" s="17"/>
    </row>
    <row r="11" spans="1:20" x14ac:dyDescent="0.2">
      <c r="A11" s="34" t="s">
        <v>171</v>
      </c>
      <c r="C11" s="34" t="s">
        <v>4</v>
      </c>
      <c r="H11" s="34" t="s">
        <v>105</v>
      </c>
      <c r="I11" s="34" t="s">
        <v>105</v>
      </c>
      <c r="J11" s="17" t="s">
        <v>106</v>
      </c>
      <c r="K11" s="17" t="s">
        <v>107</v>
      </c>
      <c r="L11" s="18"/>
      <c r="M11" s="17" t="s">
        <v>4</v>
      </c>
      <c r="N11" s="17" t="s">
        <v>4</v>
      </c>
      <c r="O11" s="17" t="s">
        <v>4</v>
      </c>
      <c r="P11" s="17" t="s">
        <v>108</v>
      </c>
      <c r="Q11" s="17" t="s">
        <v>107</v>
      </c>
      <c r="R11" s="17"/>
      <c r="S11" s="17" t="s">
        <v>4</v>
      </c>
    </row>
    <row r="12" spans="1:20" x14ac:dyDescent="0.2">
      <c r="A12" s="54" t="s">
        <v>172</v>
      </c>
      <c r="C12" s="54" t="s">
        <v>252</v>
      </c>
      <c r="D12" s="72"/>
      <c r="F12" s="54" t="s">
        <v>0</v>
      </c>
      <c r="H12" s="54" t="s">
        <v>109</v>
      </c>
      <c r="I12" s="54" t="s">
        <v>110</v>
      </c>
      <c r="J12" s="54" t="s">
        <v>111</v>
      </c>
      <c r="K12" s="54" t="s">
        <v>112</v>
      </c>
      <c r="L12" s="34"/>
      <c r="M12" s="22" t="s">
        <v>113</v>
      </c>
      <c r="N12" s="22" t="s">
        <v>114</v>
      </c>
      <c r="O12" s="22" t="s">
        <v>115</v>
      </c>
      <c r="P12" s="22" t="s">
        <v>116</v>
      </c>
      <c r="Q12" s="22" t="s">
        <v>112</v>
      </c>
      <c r="R12" s="17"/>
      <c r="S12" s="22" t="s">
        <v>43</v>
      </c>
    </row>
    <row r="13" spans="1:20" x14ac:dyDescent="0.2">
      <c r="A13" s="24"/>
      <c r="F13" s="34" t="s">
        <v>209</v>
      </c>
      <c r="G13" s="34"/>
      <c r="H13" s="51" t="s">
        <v>210</v>
      </c>
      <c r="I13" s="51" t="s">
        <v>211</v>
      </c>
      <c r="J13" s="51" t="s">
        <v>212</v>
      </c>
      <c r="K13" s="51" t="s">
        <v>213</v>
      </c>
      <c r="M13" s="51" t="s">
        <v>214</v>
      </c>
      <c r="N13" s="51" t="s">
        <v>215</v>
      </c>
      <c r="O13" s="51" t="s">
        <v>216</v>
      </c>
      <c r="P13" s="51" t="s">
        <v>217</v>
      </c>
      <c r="Q13" s="51" t="s">
        <v>218</v>
      </c>
      <c r="R13" s="34"/>
      <c r="S13" s="51" t="s">
        <v>219</v>
      </c>
    </row>
    <row r="15" spans="1:20" x14ac:dyDescent="0.2">
      <c r="A15" s="34">
        <v>1</v>
      </c>
      <c r="C15" s="27" t="s">
        <v>133</v>
      </c>
      <c r="D15" s="28" t="s">
        <v>163</v>
      </c>
      <c r="F15" s="1">
        <v>1787390.3339752508</v>
      </c>
      <c r="H15" s="1">
        <v>0</v>
      </c>
      <c r="I15" s="1">
        <v>0</v>
      </c>
      <c r="J15" s="1">
        <v>505800.29360904114</v>
      </c>
      <c r="K15" s="1">
        <v>0</v>
      </c>
      <c r="L15" s="1"/>
      <c r="M15" s="1">
        <v>358838.07449580694</v>
      </c>
      <c r="N15" s="1">
        <v>568306.25453006651</v>
      </c>
      <c r="O15" s="1">
        <v>301364.32281612593</v>
      </c>
      <c r="P15" s="1">
        <v>53081.38852421011</v>
      </c>
      <c r="Q15" s="1">
        <v>0</v>
      </c>
      <c r="R15" s="1"/>
      <c r="S15" s="1">
        <v>0</v>
      </c>
      <c r="T15" s="34" t="s">
        <v>268</v>
      </c>
    </row>
    <row r="16" spans="1:20" x14ac:dyDescent="0.2">
      <c r="A16" s="34">
        <f>A15+1</f>
        <v>2</v>
      </c>
      <c r="C16" s="27"/>
      <c r="D16" s="28"/>
      <c r="F16" s="2">
        <v>1</v>
      </c>
      <c r="H16" s="2">
        <v>0</v>
      </c>
      <c r="I16" s="2">
        <v>0</v>
      </c>
      <c r="J16" s="2">
        <v>0.28298256066100264</v>
      </c>
      <c r="K16" s="2">
        <v>0</v>
      </c>
      <c r="M16" s="2">
        <v>0.20076089015079993</v>
      </c>
      <c r="N16" s="2">
        <v>0.31795307590487148</v>
      </c>
      <c r="O16" s="2">
        <v>0.16860576958916171</v>
      </c>
      <c r="P16" s="2">
        <v>2.9697703694164156E-2</v>
      </c>
      <c r="Q16" s="2">
        <v>0</v>
      </c>
      <c r="S16" s="2">
        <f>IFERROR(S15/$F15,0)</f>
        <v>0</v>
      </c>
      <c r="T16" s="34" t="s">
        <v>268</v>
      </c>
    </row>
    <row r="17" spans="1:25" x14ac:dyDescent="0.2">
      <c r="C17" s="27"/>
      <c r="D17" s="28"/>
      <c r="F17" s="14"/>
      <c r="H17" s="2"/>
      <c r="I17" s="2"/>
      <c r="J17" s="2"/>
      <c r="K17" s="2"/>
    </row>
    <row r="18" spans="1:25" x14ac:dyDescent="0.2">
      <c r="A18" s="34">
        <f>A16+1</f>
        <v>3</v>
      </c>
      <c r="C18" s="27" t="s">
        <v>123</v>
      </c>
      <c r="D18" s="28" t="s">
        <v>163</v>
      </c>
      <c r="F18" s="1">
        <v>1</v>
      </c>
      <c r="H18" s="1">
        <v>0</v>
      </c>
      <c r="I18" s="1">
        <v>0</v>
      </c>
      <c r="J18" s="1">
        <v>0</v>
      </c>
      <c r="K18" s="1">
        <v>0</v>
      </c>
      <c r="L18" s="1"/>
      <c r="M18" s="1">
        <v>0</v>
      </c>
      <c r="N18" s="1">
        <v>0</v>
      </c>
      <c r="O18" s="1">
        <v>1</v>
      </c>
      <c r="P18" s="1">
        <v>0</v>
      </c>
      <c r="Q18" s="1">
        <v>0</v>
      </c>
      <c r="R18" s="1"/>
      <c r="S18" s="1">
        <v>0</v>
      </c>
    </row>
    <row r="19" spans="1:25" x14ac:dyDescent="0.2">
      <c r="A19" s="34">
        <f>A18+1</f>
        <v>4</v>
      </c>
      <c r="C19" s="27"/>
      <c r="D19" s="28"/>
      <c r="F19" s="2">
        <v>1</v>
      </c>
      <c r="H19" s="2">
        <v>0</v>
      </c>
      <c r="I19" s="2">
        <v>0</v>
      </c>
      <c r="J19" s="2">
        <v>0</v>
      </c>
      <c r="K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0</v>
      </c>
      <c r="S19" s="2">
        <f>IFERROR(S18/$F18,0)</f>
        <v>0</v>
      </c>
    </row>
    <row r="20" spans="1:25" x14ac:dyDescent="0.2">
      <c r="C20" s="28"/>
      <c r="D20" s="28"/>
    </row>
    <row r="21" spans="1:25" x14ac:dyDescent="0.2">
      <c r="A21" s="34">
        <f>A19+1</f>
        <v>5</v>
      </c>
      <c r="C21" s="27" t="s">
        <v>120</v>
      </c>
      <c r="D21" s="28" t="s">
        <v>163</v>
      </c>
      <c r="F21" s="1">
        <v>1</v>
      </c>
      <c r="H21" s="1">
        <v>0</v>
      </c>
      <c r="I21" s="1">
        <v>0</v>
      </c>
      <c r="J21" s="1">
        <v>0</v>
      </c>
      <c r="K21" s="1">
        <v>0</v>
      </c>
      <c r="L21" s="1"/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/>
      <c r="S21" s="1">
        <v>0</v>
      </c>
    </row>
    <row r="22" spans="1:25" x14ac:dyDescent="0.2">
      <c r="A22" s="34">
        <f>A21+1</f>
        <v>6</v>
      </c>
      <c r="C22" s="27"/>
      <c r="D22" s="28"/>
      <c r="F22" s="2">
        <v>1</v>
      </c>
      <c r="H22" s="2">
        <v>0</v>
      </c>
      <c r="I22" s="2">
        <v>0</v>
      </c>
      <c r="J22" s="2">
        <v>0</v>
      </c>
      <c r="K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S22" s="2">
        <f>IFERROR(S21/$F21,0)</f>
        <v>0</v>
      </c>
    </row>
    <row r="23" spans="1:25" x14ac:dyDescent="0.2">
      <c r="C23" s="28"/>
      <c r="D23" s="28"/>
    </row>
    <row r="24" spans="1:25" x14ac:dyDescent="0.2">
      <c r="A24" s="34">
        <f>A22+1</f>
        <v>7</v>
      </c>
      <c r="C24" s="27" t="s">
        <v>122</v>
      </c>
      <c r="D24" s="28" t="s">
        <v>163</v>
      </c>
      <c r="F24" s="1">
        <v>1</v>
      </c>
      <c r="H24" s="1">
        <v>0</v>
      </c>
      <c r="I24" s="1">
        <v>0</v>
      </c>
      <c r="J24" s="1">
        <v>0</v>
      </c>
      <c r="K24" s="1">
        <v>0</v>
      </c>
      <c r="L24" s="1"/>
      <c r="M24" s="1">
        <v>0</v>
      </c>
      <c r="N24" s="1">
        <v>0</v>
      </c>
      <c r="O24" s="1">
        <v>0</v>
      </c>
      <c r="P24" s="1">
        <v>0</v>
      </c>
      <c r="Q24" s="1">
        <v>1</v>
      </c>
      <c r="R24" s="1"/>
      <c r="S24" s="1">
        <v>0</v>
      </c>
    </row>
    <row r="25" spans="1:25" x14ac:dyDescent="0.2">
      <c r="A25" s="34">
        <f>A24+1</f>
        <v>8</v>
      </c>
      <c r="C25" s="27"/>
      <c r="D25" s="28"/>
      <c r="F25" s="2">
        <v>1</v>
      </c>
      <c r="H25" s="2">
        <v>0</v>
      </c>
      <c r="I25" s="2">
        <v>0</v>
      </c>
      <c r="J25" s="2">
        <v>0</v>
      </c>
      <c r="K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S25" s="2">
        <f>IFERROR(S24/$F24,0)</f>
        <v>0</v>
      </c>
    </row>
    <row r="26" spans="1:25" x14ac:dyDescent="0.2">
      <c r="C26" s="27"/>
      <c r="D26" s="28"/>
      <c r="H26" s="2"/>
      <c r="I26" s="2"/>
      <c r="J26" s="2"/>
      <c r="K26" s="2"/>
      <c r="M26" s="2"/>
      <c r="N26" s="2"/>
      <c r="O26" s="2"/>
      <c r="S26" s="2"/>
      <c r="Y26" s="23"/>
    </row>
    <row r="27" spans="1:25" x14ac:dyDescent="0.2">
      <c r="A27" s="34">
        <f>A25+1</f>
        <v>9</v>
      </c>
      <c r="C27" s="27" t="s">
        <v>119</v>
      </c>
      <c r="D27" s="28" t="s">
        <v>163</v>
      </c>
      <c r="F27" s="1">
        <v>1</v>
      </c>
      <c r="H27" s="1">
        <v>0</v>
      </c>
      <c r="I27" s="1">
        <v>0</v>
      </c>
      <c r="J27" s="1">
        <v>0</v>
      </c>
      <c r="K27" s="1">
        <v>0</v>
      </c>
      <c r="L27" s="1"/>
      <c r="M27" s="1">
        <v>0</v>
      </c>
      <c r="N27" s="1">
        <v>0</v>
      </c>
      <c r="O27" s="1">
        <v>0</v>
      </c>
      <c r="P27" s="1">
        <v>1</v>
      </c>
      <c r="Q27" s="1">
        <v>0</v>
      </c>
      <c r="R27" s="1"/>
      <c r="S27" s="1">
        <v>0</v>
      </c>
    </row>
    <row r="28" spans="1:25" x14ac:dyDescent="0.2">
      <c r="A28" s="34">
        <f>A27+1</f>
        <v>10</v>
      </c>
      <c r="C28" s="27"/>
      <c r="D28" s="28"/>
      <c r="F28" s="2">
        <v>1</v>
      </c>
      <c r="H28" s="2">
        <v>0</v>
      </c>
      <c r="I28" s="2">
        <v>0</v>
      </c>
      <c r="J28" s="2">
        <v>0</v>
      </c>
      <c r="K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S28" s="2">
        <f>IFERROR(S27/$F27,0)</f>
        <v>0</v>
      </c>
    </row>
    <row r="29" spans="1:25" x14ac:dyDescent="0.2">
      <c r="C29" s="28"/>
      <c r="D29" s="28"/>
    </row>
    <row r="30" spans="1:25" x14ac:dyDescent="0.2">
      <c r="A30" s="34">
        <f>A28+1</f>
        <v>11</v>
      </c>
      <c r="C30" s="27" t="s">
        <v>121</v>
      </c>
      <c r="D30" s="28" t="s">
        <v>163</v>
      </c>
      <c r="F30" s="1">
        <v>1</v>
      </c>
      <c r="H30" s="1">
        <v>0</v>
      </c>
      <c r="I30" s="1">
        <v>0</v>
      </c>
      <c r="J30" s="1">
        <v>0</v>
      </c>
      <c r="K30" s="1">
        <v>1</v>
      </c>
      <c r="L30" s="1"/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/>
      <c r="S30" s="1">
        <v>0</v>
      </c>
    </row>
    <row r="31" spans="1:25" x14ac:dyDescent="0.2">
      <c r="A31" s="34">
        <f>A30+1</f>
        <v>12</v>
      </c>
      <c r="C31" s="27"/>
      <c r="D31" s="28"/>
      <c r="F31" s="2">
        <v>1</v>
      </c>
      <c r="H31" s="2">
        <v>0</v>
      </c>
      <c r="I31" s="2">
        <v>0</v>
      </c>
      <c r="J31" s="2">
        <v>0</v>
      </c>
      <c r="K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S31" s="2">
        <f>IFERROR(S30/$F30,0)</f>
        <v>0</v>
      </c>
    </row>
    <row r="32" spans="1:25" x14ac:dyDescent="0.2">
      <c r="C32" s="27"/>
      <c r="D32" s="28"/>
      <c r="H32" s="2"/>
      <c r="I32" s="2"/>
      <c r="J32" s="2"/>
      <c r="K32" s="2"/>
      <c r="M32" s="2"/>
      <c r="N32" s="2"/>
      <c r="O32" s="2"/>
      <c r="S32" s="2"/>
    </row>
    <row r="33" spans="1:45" x14ac:dyDescent="0.2">
      <c r="A33" s="34">
        <f>A31+1</f>
        <v>13</v>
      </c>
      <c r="C33" s="27" t="s">
        <v>124</v>
      </c>
      <c r="D33" s="28" t="s">
        <v>163</v>
      </c>
      <c r="F33" s="1">
        <v>1</v>
      </c>
      <c r="H33" s="1">
        <v>0</v>
      </c>
      <c r="I33" s="1">
        <v>0</v>
      </c>
      <c r="J33" s="1">
        <v>0</v>
      </c>
      <c r="K33" s="1">
        <v>0</v>
      </c>
      <c r="L33" s="1"/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/>
      <c r="S33" s="1">
        <v>1</v>
      </c>
    </row>
    <row r="34" spans="1:45" x14ac:dyDescent="0.2">
      <c r="A34" s="34">
        <f>A33+1</f>
        <v>14</v>
      </c>
      <c r="C34" s="27"/>
      <c r="D34" s="28"/>
      <c r="F34" s="2">
        <v>1</v>
      </c>
      <c r="H34" s="2">
        <v>0</v>
      </c>
      <c r="I34" s="2">
        <v>0</v>
      </c>
      <c r="J34" s="2">
        <v>0</v>
      </c>
      <c r="K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S34" s="2">
        <f>IFERROR(S33/$F33,0)</f>
        <v>1</v>
      </c>
    </row>
    <row r="35" spans="1:45" x14ac:dyDescent="0.2">
      <c r="C35" s="28"/>
      <c r="D35" s="28"/>
    </row>
    <row r="36" spans="1:45" x14ac:dyDescent="0.2">
      <c r="A36" s="34">
        <f>A34+1</f>
        <v>15</v>
      </c>
      <c r="C36" s="27" t="s">
        <v>127</v>
      </c>
      <c r="D36" s="28" t="s">
        <v>163</v>
      </c>
      <c r="F36" s="1">
        <v>660084.74657633237</v>
      </c>
      <c r="H36" s="1">
        <v>71500.592140392255</v>
      </c>
      <c r="I36" s="1">
        <v>13675.529322911509</v>
      </c>
      <c r="J36" s="1">
        <v>139369.19544518142</v>
      </c>
      <c r="K36" s="1">
        <v>0</v>
      </c>
      <c r="L36" s="1"/>
      <c r="M36" s="1">
        <v>99131.303688005602</v>
      </c>
      <c r="N36" s="1">
        <v>158270.5671030712</v>
      </c>
      <c r="O36" s="1">
        <v>163104.39484024676</v>
      </c>
      <c r="P36" s="1">
        <v>15033.16403652362</v>
      </c>
      <c r="Q36" s="1">
        <v>0</v>
      </c>
      <c r="R36" s="1"/>
      <c r="S36" s="1">
        <v>0</v>
      </c>
      <c r="T36" s="34" t="s">
        <v>268</v>
      </c>
    </row>
    <row r="37" spans="1:45" x14ac:dyDescent="0.2">
      <c r="A37" s="34">
        <f>A36+1</f>
        <v>16</v>
      </c>
      <c r="C37" s="27"/>
      <c r="D37" s="28"/>
      <c r="F37" s="2">
        <v>1.0000000000000002</v>
      </c>
      <c r="H37" s="2">
        <v>0.10832032176359935</v>
      </c>
      <c r="I37" s="2">
        <v>2.0717838722743562E-2</v>
      </c>
      <c r="J37" s="2">
        <v>0.21113833665760179</v>
      </c>
      <c r="K37" s="2">
        <v>0</v>
      </c>
      <c r="M37" s="2">
        <v>0.15017966132708088</v>
      </c>
      <c r="N37" s="2">
        <v>0.23977310174788102</v>
      </c>
      <c r="O37" s="2">
        <v>0.24709614286077936</v>
      </c>
      <c r="P37" s="2">
        <v>2.2774596920314052E-2</v>
      </c>
      <c r="Q37" s="2">
        <v>0</v>
      </c>
      <c r="S37" s="2">
        <f>IFERROR(S36/$F36,0)</f>
        <v>0</v>
      </c>
      <c r="T37" s="34" t="s">
        <v>268</v>
      </c>
      <c r="AS37" s="23"/>
    </row>
    <row r="38" spans="1:45" x14ac:dyDescent="0.2">
      <c r="C38" s="28"/>
      <c r="D38" s="28"/>
    </row>
    <row r="39" spans="1:45" x14ac:dyDescent="0.2">
      <c r="A39" s="34">
        <f>A37+1</f>
        <v>17</v>
      </c>
      <c r="C39" s="27" t="s">
        <v>129</v>
      </c>
      <c r="D39" s="28" t="s">
        <v>163</v>
      </c>
      <c r="F39" s="9">
        <v>100</v>
      </c>
      <c r="H39" s="9">
        <v>10.550105627302875</v>
      </c>
      <c r="I39" s="9">
        <v>2.0178613148084441</v>
      </c>
      <c r="J39" s="9">
        <v>20.564301485109578</v>
      </c>
      <c r="K39" s="9">
        <v>4.0002992913259936</v>
      </c>
      <c r="L39" s="9"/>
      <c r="M39" s="9">
        <v>14.32866075180727</v>
      </c>
      <c r="N39" s="9">
        <v>24.054430634217645</v>
      </c>
      <c r="O39" s="9">
        <v>8.4891620769133365</v>
      </c>
      <c r="P39" s="9">
        <v>2.337738281158523</v>
      </c>
      <c r="Q39" s="9">
        <v>13.657440537356347</v>
      </c>
      <c r="R39" s="9"/>
      <c r="S39" s="9">
        <v>0</v>
      </c>
      <c r="T39" s="34" t="s">
        <v>268</v>
      </c>
    </row>
    <row r="40" spans="1:45" x14ac:dyDescent="0.2">
      <c r="A40" s="34">
        <f>A39+1</f>
        <v>18</v>
      </c>
      <c r="C40" s="27"/>
      <c r="D40" s="28"/>
      <c r="F40" s="2">
        <v>1.0000000000000002</v>
      </c>
      <c r="H40" s="2">
        <v>0.10550105627302875</v>
      </c>
      <c r="I40" s="2">
        <v>2.0178613148084442E-2</v>
      </c>
      <c r="J40" s="2">
        <v>0.20564301485109579</v>
      </c>
      <c r="K40" s="2">
        <v>4.0002992913259934E-2</v>
      </c>
      <c r="M40" s="2">
        <v>0.14328660751807271</v>
      </c>
      <c r="N40" s="2">
        <v>0.24054430634217647</v>
      </c>
      <c r="O40" s="2">
        <v>8.4891620769133369E-2</v>
      </c>
      <c r="P40" s="2">
        <v>2.3377382811585232E-2</v>
      </c>
      <c r="Q40" s="2">
        <v>0.13657440537356347</v>
      </c>
      <c r="S40" s="2">
        <f>IFERROR(S39/$F39,0)</f>
        <v>0</v>
      </c>
      <c r="T40" s="34" t="s">
        <v>268</v>
      </c>
    </row>
    <row r="41" spans="1:45" x14ac:dyDescent="0.2">
      <c r="C41" s="28"/>
      <c r="D41" s="28"/>
    </row>
    <row r="42" spans="1:45" x14ac:dyDescent="0.2">
      <c r="A42" s="34">
        <f>A40+1</f>
        <v>19</v>
      </c>
      <c r="C42" s="27" t="s">
        <v>131</v>
      </c>
      <c r="D42" s="28" t="s">
        <v>163</v>
      </c>
      <c r="F42" s="1">
        <v>258252.10065614508</v>
      </c>
      <c r="H42" s="1">
        <v>22277.059028175616</v>
      </c>
      <c r="I42" s="1">
        <v>4260.811901667349</v>
      </c>
      <c r="J42" s="1">
        <v>43422.518621181007</v>
      </c>
      <c r="K42" s="1">
        <v>26517.291196293645</v>
      </c>
      <c r="L42" s="1"/>
      <c r="M42" s="1">
        <v>29152.031540649183</v>
      </c>
      <c r="N42" s="1">
        <v>49990.30391400712</v>
      </c>
      <c r="O42" s="1">
        <v>21308.655406944286</v>
      </c>
      <c r="P42" s="1">
        <v>5184.0099603504132</v>
      </c>
      <c r="Q42" s="1">
        <v>56139.41908687658</v>
      </c>
      <c r="R42" s="1"/>
      <c r="S42" s="1">
        <v>0</v>
      </c>
      <c r="T42" s="34" t="s">
        <v>268</v>
      </c>
    </row>
    <row r="43" spans="1:45" x14ac:dyDescent="0.2">
      <c r="A43" s="34">
        <f>A42+1</f>
        <v>20</v>
      </c>
      <c r="C43" s="27"/>
      <c r="D43" s="28"/>
      <c r="F43" s="2">
        <v>0.99999999999999944</v>
      </c>
      <c r="H43" s="2">
        <v>8.6260901543785892E-2</v>
      </c>
      <c r="I43" s="2">
        <v>1.6498653412080053E-2</v>
      </c>
      <c r="J43" s="2">
        <v>0.16814004033600016</v>
      </c>
      <c r="K43" s="2">
        <v>0.10267986641317052</v>
      </c>
      <c r="M43" s="2">
        <v>0.11288206936780831</v>
      </c>
      <c r="N43" s="2">
        <v>0.19357172230930933</v>
      </c>
      <c r="O43" s="2">
        <v>8.251106323164481E-2</v>
      </c>
      <c r="P43" s="2">
        <v>2.0073447407317577E-2</v>
      </c>
      <c r="Q43" s="2">
        <v>0.21738223597888379</v>
      </c>
      <c r="S43" s="2">
        <f>IFERROR(S42/$F42,0)</f>
        <v>0</v>
      </c>
      <c r="T43" s="34" t="s">
        <v>268</v>
      </c>
    </row>
    <row r="44" spans="1:45" x14ac:dyDescent="0.2">
      <c r="C44" s="28"/>
      <c r="D44" s="28"/>
    </row>
    <row r="45" spans="1:45" x14ac:dyDescent="0.2">
      <c r="A45" s="34">
        <f>A43+1</f>
        <v>21</v>
      </c>
      <c r="C45" s="27" t="s">
        <v>260</v>
      </c>
      <c r="D45" s="32" t="s">
        <v>164</v>
      </c>
      <c r="F45" s="1">
        <v>16232.575325999998</v>
      </c>
      <c r="H45" s="1">
        <v>12229.327214586983</v>
      </c>
      <c r="I45" s="1">
        <v>2339.0368934872786</v>
      </c>
      <c r="J45" s="1">
        <v>1664.2112179257374</v>
      </c>
      <c r="K45" s="1">
        <v>0</v>
      </c>
      <c r="L45" s="1"/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/>
      <c r="S45" s="1">
        <v>0</v>
      </c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</row>
    <row r="46" spans="1:45" x14ac:dyDescent="0.2">
      <c r="A46" s="34">
        <f>A45+1</f>
        <v>22</v>
      </c>
      <c r="C46" s="27"/>
      <c r="D46" s="32"/>
      <c r="F46" s="2">
        <v>1</v>
      </c>
      <c r="H46" s="2">
        <v>0.75338182444772372</v>
      </c>
      <c r="I46" s="2">
        <v>0.144095243454118</v>
      </c>
      <c r="J46" s="2">
        <v>0.10252293209815828</v>
      </c>
      <c r="K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S46" s="2">
        <f>IFERROR(S45/$F45,0)</f>
        <v>0</v>
      </c>
    </row>
    <row r="52" spans="1:21" ht="15" customHeight="1" x14ac:dyDescent="0.2">
      <c r="A52" s="83" t="s">
        <v>173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</row>
    <row r="53" spans="1:21" ht="15" customHeight="1" x14ac:dyDescent="0.2">
      <c r="A53" s="83" t="s">
        <v>264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</row>
    <row r="55" spans="1:21" x14ac:dyDescent="0.2">
      <c r="H55" s="84" t="s">
        <v>102</v>
      </c>
      <c r="I55" s="84"/>
      <c r="J55" s="84"/>
      <c r="K55" s="84"/>
      <c r="M55" s="84" t="s">
        <v>103</v>
      </c>
      <c r="N55" s="84"/>
      <c r="O55" s="84"/>
      <c r="P55" s="84"/>
      <c r="Q55" s="84"/>
    </row>
    <row r="56" spans="1:21" x14ac:dyDescent="0.2">
      <c r="H56" s="34"/>
      <c r="I56" s="34"/>
      <c r="J56" s="34"/>
      <c r="K56" s="34" t="s">
        <v>44</v>
      </c>
      <c r="Q56" s="34" t="s">
        <v>104</v>
      </c>
      <c r="S56" s="17"/>
    </row>
    <row r="57" spans="1:21" x14ac:dyDescent="0.2">
      <c r="A57" s="34" t="s">
        <v>171</v>
      </c>
      <c r="C57" s="34" t="s">
        <v>4</v>
      </c>
      <c r="H57" s="34" t="s">
        <v>105</v>
      </c>
      <c r="I57" s="34" t="s">
        <v>105</v>
      </c>
      <c r="J57" s="17" t="s">
        <v>106</v>
      </c>
      <c r="K57" s="17" t="s">
        <v>107</v>
      </c>
      <c r="L57" s="18"/>
      <c r="M57" s="17" t="s">
        <v>4</v>
      </c>
      <c r="N57" s="17" t="s">
        <v>4</v>
      </c>
      <c r="O57" s="17" t="s">
        <v>4</v>
      </c>
      <c r="P57" s="17" t="s">
        <v>108</v>
      </c>
      <c r="Q57" s="17" t="s">
        <v>107</v>
      </c>
      <c r="R57" s="17"/>
      <c r="S57" s="17" t="s">
        <v>4</v>
      </c>
    </row>
    <row r="58" spans="1:21" x14ac:dyDescent="0.2">
      <c r="A58" s="54" t="s">
        <v>172</v>
      </c>
      <c r="C58" s="54" t="s">
        <v>252</v>
      </c>
      <c r="D58" s="72"/>
      <c r="F58" s="54" t="s">
        <v>0</v>
      </c>
      <c r="H58" s="54" t="s">
        <v>109</v>
      </c>
      <c r="I58" s="54" t="s">
        <v>110</v>
      </c>
      <c r="J58" s="54" t="s">
        <v>111</v>
      </c>
      <c r="K58" s="54" t="s">
        <v>112</v>
      </c>
      <c r="L58" s="34"/>
      <c r="M58" s="22" t="s">
        <v>113</v>
      </c>
      <c r="N58" s="22" t="s">
        <v>114</v>
      </c>
      <c r="O58" s="22" t="s">
        <v>115</v>
      </c>
      <c r="P58" s="22" t="s">
        <v>116</v>
      </c>
      <c r="Q58" s="22" t="s">
        <v>112</v>
      </c>
      <c r="R58" s="17"/>
      <c r="S58" s="22" t="s">
        <v>43</v>
      </c>
    </row>
    <row r="59" spans="1:21" x14ac:dyDescent="0.2">
      <c r="A59" s="24"/>
      <c r="F59" s="34" t="s">
        <v>209</v>
      </c>
      <c r="G59" s="34"/>
      <c r="H59" s="51" t="s">
        <v>210</v>
      </c>
      <c r="I59" s="51" t="s">
        <v>211</v>
      </c>
      <c r="J59" s="51" t="s">
        <v>212</v>
      </c>
      <c r="K59" s="51" t="s">
        <v>213</v>
      </c>
      <c r="M59" s="51" t="s">
        <v>214</v>
      </c>
      <c r="N59" s="51" t="s">
        <v>215</v>
      </c>
      <c r="O59" s="51" t="s">
        <v>216</v>
      </c>
      <c r="P59" s="51" t="s">
        <v>217</v>
      </c>
      <c r="Q59" s="51" t="s">
        <v>218</v>
      </c>
      <c r="R59" s="34"/>
      <c r="S59" s="51" t="s">
        <v>219</v>
      </c>
    </row>
    <row r="60" spans="1:21" x14ac:dyDescent="0.2">
      <c r="C60" s="28"/>
      <c r="D60" s="28"/>
    </row>
    <row r="61" spans="1:21" x14ac:dyDescent="0.2">
      <c r="A61" s="34">
        <f>A46+1</f>
        <v>23</v>
      </c>
      <c r="C61" s="27" t="s">
        <v>132</v>
      </c>
      <c r="D61" s="28" t="s">
        <v>163</v>
      </c>
      <c r="F61" s="1">
        <v>14358474.955018645</v>
      </c>
      <c r="H61" s="1">
        <v>1829410.0360916543</v>
      </c>
      <c r="I61" s="1">
        <v>349901.30631473078</v>
      </c>
      <c r="J61" s="1">
        <v>3565892.214833837</v>
      </c>
      <c r="K61" s="1">
        <v>0</v>
      </c>
      <c r="L61" s="1"/>
      <c r="M61" s="1">
        <v>3023131.6687972681</v>
      </c>
      <c r="N61" s="1">
        <v>5590139.7289811559</v>
      </c>
      <c r="O61" s="1">
        <v>0</v>
      </c>
      <c r="P61" s="1">
        <v>0</v>
      </c>
      <c r="Q61" s="1">
        <v>0</v>
      </c>
      <c r="R61" s="1"/>
      <c r="S61" s="1">
        <v>0</v>
      </c>
      <c r="T61" s="34" t="s">
        <v>268</v>
      </c>
    </row>
    <row r="62" spans="1:21" x14ac:dyDescent="0.2">
      <c r="A62" s="34">
        <f>A61+1</f>
        <v>24</v>
      </c>
      <c r="C62" s="27"/>
      <c r="D62" s="28"/>
      <c r="F62" s="2">
        <v>1</v>
      </c>
      <c r="H62" s="2">
        <v>0.12740977310074492</v>
      </c>
      <c r="I62" s="2">
        <v>2.436897424071012E-2</v>
      </c>
      <c r="J62" s="2">
        <v>0.2483475596123437</v>
      </c>
      <c r="K62" s="2">
        <v>0</v>
      </c>
      <c r="M62" s="2">
        <v>0.21054684973633694</v>
      </c>
      <c r="N62" s="2">
        <v>0.38932684330986439</v>
      </c>
      <c r="O62" s="2">
        <v>0</v>
      </c>
      <c r="P62" s="2">
        <v>0</v>
      </c>
      <c r="Q62" s="2">
        <v>0</v>
      </c>
      <c r="S62" s="2">
        <f>IFERROR(S61/$F61,0)</f>
        <v>0</v>
      </c>
      <c r="T62" s="34" t="s">
        <v>268</v>
      </c>
    </row>
    <row r="63" spans="1:21" x14ac:dyDescent="0.2">
      <c r="C63" s="28"/>
      <c r="D63" s="28"/>
      <c r="U63" s="69"/>
    </row>
    <row r="64" spans="1:21" x14ac:dyDescent="0.2">
      <c r="A64" s="34">
        <f>A62+1</f>
        <v>25</v>
      </c>
      <c r="C64" s="27" t="s">
        <v>130</v>
      </c>
      <c r="D64" s="28" t="s">
        <v>163</v>
      </c>
      <c r="F64" s="1">
        <v>11527519.908813452</v>
      </c>
      <c r="H64" s="1">
        <v>1503451.2087877379</v>
      </c>
      <c r="I64" s="1">
        <v>287556.9345072374</v>
      </c>
      <c r="J64" s="1">
        <v>2930532.168858245</v>
      </c>
      <c r="K64" s="1">
        <v>0</v>
      </c>
      <c r="L64" s="1"/>
      <c r="M64" s="1">
        <v>2074097.5542912565</v>
      </c>
      <c r="N64" s="1">
        <v>3435544.5545676993</v>
      </c>
      <c r="O64" s="1">
        <v>982006.79359896539</v>
      </c>
      <c r="P64" s="1">
        <v>314330.69420231221</v>
      </c>
      <c r="Q64" s="1">
        <v>0</v>
      </c>
      <c r="R64" s="1"/>
      <c r="S64" s="1">
        <v>0</v>
      </c>
      <c r="T64" s="34" t="s">
        <v>268</v>
      </c>
    </row>
    <row r="65" spans="1:21" x14ac:dyDescent="0.2">
      <c r="A65" s="34">
        <f>A64+1</f>
        <v>26</v>
      </c>
      <c r="C65" s="27"/>
      <c r="D65" s="28"/>
      <c r="F65" s="2">
        <v>1.0000000000000002</v>
      </c>
      <c r="H65" s="2">
        <v>0.13042278136845922</v>
      </c>
      <c r="I65" s="2">
        <v>2.494525594246717E-2</v>
      </c>
      <c r="J65" s="2">
        <v>0.25422052549375207</v>
      </c>
      <c r="K65" s="2">
        <v>0</v>
      </c>
      <c r="M65" s="2">
        <v>0.17992574037590597</v>
      </c>
      <c r="N65" s="2">
        <v>0.29802980881785579</v>
      </c>
      <c r="O65" s="2">
        <v>8.5188037094446015E-2</v>
      </c>
      <c r="P65" s="2">
        <v>2.726785090711388E-2</v>
      </c>
      <c r="Q65" s="2">
        <v>0</v>
      </c>
      <c r="S65" s="2">
        <f>IFERROR(S64/$F64,0)</f>
        <v>0</v>
      </c>
      <c r="T65" s="34" t="s">
        <v>268</v>
      </c>
    </row>
    <row r="66" spans="1:21" x14ac:dyDescent="0.2">
      <c r="C66" s="28"/>
      <c r="D66" s="28"/>
    </row>
    <row r="67" spans="1:21" x14ac:dyDescent="0.2">
      <c r="A67" s="34">
        <f>A65+1</f>
        <v>27</v>
      </c>
      <c r="C67" s="27" t="s">
        <v>134</v>
      </c>
      <c r="D67" s="28" t="s">
        <v>163</v>
      </c>
      <c r="F67" s="1">
        <v>567660.09378499142</v>
      </c>
      <c r="H67" s="1">
        <v>46527.604196834713</v>
      </c>
      <c r="I67" s="1">
        <v>8899.0817624177398</v>
      </c>
      <c r="J67" s="1">
        <v>90691.763085993472</v>
      </c>
      <c r="K67" s="1">
        <v>46196.546775865609</v>
      </c>
      <c r="L67" s="1"/>
      <c r="M67" s="1">
        <v>61579.705577936984</v>
      </c>
      <c r="N67" s="1">
        <v>105700.64862258689</v>
      </c>
      <c r="O67" s="1">
        <v>48846.424161021678</v>
      </c>
      <c r="P67" s="1">
        <v>11252.010182708229</v>
      </c>
      <c r="Q67" s="1">
        <v>147966.30941962588</v>
      </c>
      <c r="R67" s="1"/>
      <c r="S67" s="1">
        <v>0</v>
      </c>
      <c r="T67" s="34" t="s">
        <v>268</v>
      </c>
    </row>
    <row r="68" spans="1:21" x14ac:dyDescent="0.2">
      <c r="A68" s="34">
        <f>A67+1</f>
        <v>28</v>
      </c>
      <c r="C68" s="27"/>
      <c r="D68" s="28"/>
      <c r="F68" s="2">
        <v>1.0000000000000002</v>
      </c>
      <c r="H68" s="2">
        <v>8.19638454530109E-2</v>
      </c>
      <c r="I68" s="2">
        <v>1.5676778867933568E-2</v>
      </c>
      <c r="J68" s="2">
        <v>0.15976420410546624</v>
      </c>
      <c r="K68" s="2">
        <v>8.1380648880636564E-2</v>
      </c>
      <c r="M68" s="2">
        <v>0.10847989184397572</v>
      </c>
      <c r="N68" s="2">
        <v>0.18620412070506118</v>
      </c>
      <c r="O68" s="2">
        <v>8.6048719464015891E-2</v>
      </c>
      <c r="P68" s="2">
        <v>1.9821738934796555E-2</v>
      </c>
      <c r="Q68" s="2">
        <v>0.26066005174510298</v>
      </c>
      <c r="S68" s="2">
        <f>IFERROR(S67/$F67,0)</f>
        <v>0</v>
      </c>
      <c r="T68" s="34" t="s">
        <v>268</v>
      </c>
    </row>
    <row r="69" spans="1:21" x14ac:dyDescent="0.2">
      <c r="C69" s="27"/>
      <c r="D69" s="28"/>
      <c r="F69" s="2"/>
      <c r="H69" s="2"/>
      <c r="I69" s="2"/>
      <c r="J69" s="2"/>
      <c r="K69" s="2"/>
      <c r="M69" s="2"/>
      <c r="N69" s="2"/>
      <c r="O69" s="2"/>
      <c r="P69" s="2"/>
      <c r="Q69" s="2"/>
      <c r="S69" s="2"/>
    </row>
    <row r="70" spans="1:21" x14ac:dyDescent="0.2">
      <c r="A70" s="34">
        <f>A68+1</f>
        <v>29</v>
      </c>
      <c r="C70" s="27" t="s">
        <v>117</v>
      </c>
      <c r="D70" s="32" t="s">
        <v>164</v>
      </c>
      <c r="F70" s="1">
        <v>89821.237678983802</v>
      </c>
      <c r="G70" s="1"/>
      <c r="H70" s="1">
        <v>15192.793836518342</v>
      </c>
      <c r="I70" s="1">
        <v>2905.8430341429626</v>
      </c>
      <c r="J70" s="1">
        <v>29613.845007080763</v>
      </c>
      <c r="K70" s="1">
        <v>0</v>
      </c>
      <c r="L70" s="1"/>
      <c r="M70" s="1">
        <v>24746.612481127821</v>
      </c>
      <c r="N70" s="1">
        <v>17362.143320113923</v>
      </c>
      <c r="O70" s="1">
        <v>0</v>
      </c>
      <c r="P70" s="1">
        <v>0</v>
      </c>
      <c r="Q70" s="1">
        <v>0</v>
      </c>
      <c r="R70" s="1"/>
      <c r="S70" s="1">
        <v>0</v>
      </c>
    </row>
    <row r="71" spans="1:21" x14ac:dyDescent="0.2">
      <c r="A71" s="34">
        <f>A70+1</f>
        <v>30</v>
      </c>
      <c r="C71" s="27"/>
      <c r="D71" s="32"/>
      <c r="F71" s="2">
        <v>1</v>
      </c>
      <c r="H71" s="2">
        <v>0.16914478389639381</v>
      </c>
      <c r="I71" s="2">
        <v>3.2351402733151895E-2</v>
      </c>
      <c r="J71" s="2">
        <v>0.32969758347039291</v>
      </c>
      <c r="K71" s="2">
        <v>0</v>
      </c>
      <c r="M71" s="2">
        <v>0.27550959127919011</v>
      </c>
      <c r="N71" s="2">
        <v>0.19329663862087132</v>
      </c>
      <c r="O71" s="2">
        <v>0</v>
      </c>
      <c r="P71" s="2">
        <v>0</v>
      </c>
      <c r="Q71" s="2">
        <v>0</v>
      </c>
      <c r="S71" s="2">
        <f>IFERROR(S70/$F70,0)</f>
        <v>0</v>
      </c>
    </row>
    <row r="72" spans="1:21" x14ac:dyDescent="0.2">
      <c r="C72" s="28"/>
      <c r="D72" s="28"/>
      <c r="U72" s="69"/>
    </row>
    <row r="73" spans="1:21" x14ac:dyDescent="0.2">
      <c r="A73" s="34">
        <f>A71+1</f>
        <v>31</v>
      </c>
      <c r="C73" s="27" t="s">
        <v>128</v>
      </c>
      <c r="D73" s="28" t="s">
        <v>163</v>
      </c>
      <c r="F73" s="1">
        <v>11914757.165480008</v>
      </c>
      <c r="H73" s="1">
        <v>1544180.5049179243</v>
      </c>
      <c r="I73" s="1">
        <v>295347.00542631792</v>
      </c>
      <c r="J73" s="1">
        <v>3006507.1560267634</v>
      </c>
      <c r="K73" s="1">
        <v>18190.398199733467</v>
      </c>
      <c r="L73" s="1"/>
      <c r="M73" s="1">
        <v>2126660.957116446</v>
      </c>
      <c r="N73" s="1">
        <v>3524067.6281169164</v>
      </c>
      <c r="O73" s="1">
        <v>1014647.0317192435</v>
      </c>
      <c r="P73" s="1">
        <v>323052.56030715472</v>
      </c>
      <c r="Q73" s="1">
        <v>62103.923649508812</v>
      </c>
      <c r="R73" s="1"/>
      <c r="S73" s="1">
        <v>0</v>
      </c>
      <c r="T73" s="34" t="s">
        <v>268</v>
      </c>
    </row>
    <row r="74" spans="1:21" x14ac:dyDescent="0.2">
      <c r="A74" s="34">
        <f>A73+1</f>
        <v>32</v>
      </c>
      <c r="C74" s="27"/>
      <c r="D74" s="28"/>
      <c r="F74" s="2">
        <v>1.0000000000000002</v>
      </c>
      <c r="H74" s="2">
        <v>0.1296023480354091</v>
      </c>
      <c r="I74" s="2">
        <v>2.478833612169714E-2</v>
      </c>
      <c r="J74" s="2">
        <v>0.25233474037870923</v>
      </c>
      <c r="K74" s="2">
        <v>1.5267116188012241E-3</v>
      </c>
      <c r="M74" s="2">
        <v>0.17848966013994039</v>
      </c>
      <c r="N74" s="2">
        <v>0.29577334889602364</v>
      </c>
      <c r="O74" s="2">
        <v>8.515885113117759E-2</v>
      </c>
      <c r="P74" s="2">
        <v>2.7113650393406061E-2</v>
      </c>
      <c r="Q74" s="2">
        <v>5.2123532848356493E-3</v>
      </c>
      <c r="S74" s="2">
        <f>IFERROR(S73/$F73,0)</f>
        <v>0</v>
      </c>
      <c r="T74" s="34" t="s">
        <v>268</v>
      </c>
    </row>
    <row r="75" spans="1:21" x14ac:dyDescent="0.2">
      <c r="C75" s="28"/>
      <c r="D75" s="28"/>
    </row>
    <row r="76" spans="1:21" x14ac:dyDescent="0.2">
      <c r="A76" s="34">
        <f>A74+1</f>
        <v>33</v>
      </c>
      <c r="C76" s="27" t="s">
        <v>257</v>
      </c>
      <c r="D76" s="28" t="s">
        <v>163</v>
      </c>
      <c r="F76" s="1">
        <v>90714.658046140539</v>
      </c>
      <c r="H76" s="1">
        <v>10201.853869081961</v>
      </c>
      <c r="I76" s="1">
        <v>1951.2530953694447</v>
      </c>
      <c r="J76" s="1">
        <v>19885.487982973562</v>
      </c>
      <c r="K76" s="1">
        <v>0</v>
      </c>
      <c r="L76" s="1"/>
      <c r="M76" s="1">
        <v>12565.949282400048</v>
      </c>
      <c r="N76" s="1">
        <v>23235.975144891196</v>
      </c>
      <c r="O76" s="1">
        <v>19651.883397468569</v>
      </c>
      <c r="P76" s="1">
        <v>3222.2552739557595</v>
      </c>
      <c r="Q76" s="1">
        <v>0</v>
      </c>
      <c r="R76" s="1"/>
      <c r="S76" s="1">
        <v>0</v>
      </c>
      <c r="T76" s="34" t="s">
        <v>268</v>
      </c>
    </row>
    <row r="77" spans="1:21" x14ac:dyDescent="0.2">
      <c r="A77" s="34">
        <f>A76+1</f>
        <v>34</v>
      </c>
      <c r="C77" s="27"/>
      <c r="D77" s="28"/>
      <c r="F77" s="2">
        <v>0.99999999999999989</v>
      </c>
      <c r="H77" s="2">
        <v>0.11246091964424264</v>
      </c>
      <c r="I77" s="2">
        <v>2.1509788356110778E-2</v>
      </c>
      <c r="J77" s="2">
        <v>0.21920920401705235</v>
      </c>
      <c r="K77" s="2">
        <v>0</v>
      </c>
      <c r="M77" s="2">
        <v>0.13852170699919941</v>
      </c>
      <c r="N77" s="2">
        <v>0.25614355656913346</v>
      </c>
      <c r="O77" s="2">
        <v>0.2166340459275386</v>
      </c>
      <c r="P77" s="2">
        <v>3.5520778486722748E-2</v>
      </c>
      <c r="Q77" s="2">
        <v>0</v>
      </c>
      <c r="S77" s="2">
        <f>IFERROR(S76/$F76,0)</f>
        <v>0</v>
      </c>
      <c r="T77" s="34" t="s">
        <v>268</v>
      </c>
    </row>
    <row r="78" spans="1:21" x14ac:dyDescent="0.2">
      <c r="C78" s="28"/>
      <c r="D78" s="28"/>
    </row>
    <row r="79" spans="1:21" x14ac:dyDescent="0.2">
      <c r="A79" s="34">
        <f>A77+1</f>
        <v>35</v>
      </c>
      <c r="C79" s="27" t="s">
        <v>125</v>
      </c>
      <c r="D79" s="28" t="s">
        <v>163</v>
      </c>
      <c r="F79" s="1">
        <v>5575565.20342925</v>
      </c>
      <c r="H79" s="1">
        <v>1775393.1324474369</v>
      </c>
      <c r="I79" s="1">
        <v>339569.78698592697</v>
      </c>
      <c r="J79" s="1">
        <v>3460602.2839958859</v>
      </c>
      <c r="K79" s="1">
        <v>0</v>
      </c>
      <c r="L79" s="1"/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/>
      <c r="S79" s="1">
        <v>0</v>
      </c>
    </row>
    <row r="80" spans="1:21" x14ac:dyDescent="0.2">
      <c r="A80" s="34">
        <f>A79+1</f>
        <v>36</v>
      </c>
      <c r="C80" s="27"/>
      <c r="D80" s="28"/>
      <c r="F80" s="2">
        <v>1</v>
      </c>
      <c r="H80" s="2">
        <v>0.31842388487457413</v>
      </c>
      <c r="I80" s="2">
        <v>6.0903204356228251E-2</v>
      </c>
      <c r="J80" s="2">
        <v>0.62067291076919762</v>
      </c>
      <c r="K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S80" s="2">
        <f>IFERROR(S79/$F79,0)</f>
        <v>0</v>
      </c>
    </row>
    <row r="81" spans="1:37" x14ac:dyDescent="0.2">
      <c r="C81" s="28"/>
      <c r="D81" s="28"/>
    </row>
    <row r="82" spans="1:37" x14ac:dyDescent="0.2">
      <c r="A82" s="34">
        <f>A80+1</f>
        <v>37</v>
      </c>
      <c r="C82" s="27" t="s">
        <v>126</v>
      </c>
      <c r="D82" s="28" t="s">
        <v>163</v>
      </c>
      <c r="F82" s="1">
        <v>9900493.7824903708</v>
      </c>
      <c r="H82" s="1">
        <v>2189916.3619313701</v>
      </c>
      <c r="I82" s="1">
        <v>418853.39024203294</v>
      </c>
      <c r="J82" s="1">
        <v>4268592.361519699</v>
      </c>
      <c r="K82" s="1">
        <v>0</v>
      </c>
      <c r="L82" s="1"/>
      <c r="M82" s="1">
        <v>3023131.6687972681</v>
      </c>
      <c r="N82" s="1">
        <v>0</v>
      </c>
      <c r="O82" s="1">
        <v>0</v>
      </c>
      <c r="P82" s="1">
        <v>0</v>
      </c>
      <c r="Q82" s="1">
        <v>0</v>
      </c>
      <c r="R82" s="1"/>
      <c r="S82" s="1">
        <v>0</v>
      </c>
      <c r="T82" s="34" t="s">
        <v>268</v>
      </c>
      <c r="U82" s="69"/>
    </row>
    <row r="83" spans="1:37" x14ac:dyDescent="0.2">
      <c r="A83" s="34">
        <f>A82+1</f>
        <v>38</v>
      </c>
      <c r="C83" s="27"/>
      <c r="D83" s="28"/>
      <c r="F83" s="2">
        <v>1</v>
      </c>
      <c r="H83" s="2">
        <v>0.22119264049277737</v>
      </c>
      <c r="I83" s="2">
        <v>4.2306313143976801E-2</v>
      </c>
      <c r="J83" s="2">
        <v>0.43114944115908299</v>
      </c>
      <c r="K83" s="2">
        <v>0</v>
      </c>
      <c r="M83" s="2">
        <v>0.30535160520416277</v>
      </c>
      <c r="N83" s="2">
        <v>0</v>
      </c>
      <c r="O83" s="2">
        <v>0</v>
      </c>
      <c r="P83" s="2">
        <v>0</v>
      </c>
      <c r="Q83" s="2">
        <v>0</v>
      </c>
      <c r="S83" s="2">
        <f>IFERROR(S82/$F82,0)</f>
        <v>0</v>
      </c>
    </row>
    <row r="84" spans="1:37" x14ac:dyDescent="0.2">
      <c r="C84" s="28"/>
      <c r="D84" s="28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</row>
    <row r="85" spans="1:37" x14ac:dyDescent="0.2">
      <c r="A85" s="34">
        <f>A83+1</f>
        <v>39</v>
      </c>
      <c r="C85" s="27" t="s">
        <v>261</v>
      </c>
      <c r="D85" s="28" t="s">
        <v>163</v>
      </c>
      <c r="F85" s="1">
        <v>1</v>
      </c>
      <c r="H85" s="1">
        <v>1</v>
      </c>
      <c r="I85" s="1">
        <v>0</v>
      </c>
      <c r="J85" s="1">
        <v>0</v>
      </c>
      <c r="K85" s="1">
        <v>0</v>
      </c>
      <c r="L85" s="1"/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/>
      <c r="S85" s="1">
        <v>0</v>
      </c>
    </row>
    <row r="86" spans="1:37" x14ac:dyDescent="0.2">
      <c r="A86" s="34">
        <f>A85+1</f>
        <v>40</v>
      </c>
      <c r="C86" s="27"/>
      <c r="D86" s="28"/>
      <c r="F86" s="2">
        <v>1</v>
      </c>
      <c r="H86" s="2">
        <v>1</v>
      </c>
      <c r="I86" s="2">
        <v>0</v>
      </c>
      <c r="J86" s="2">
        <v>0</v>
      </c>
      <c r="K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S86" s="2">
        <f>IFERROR(S85/$F85,0)</f>
        <v>0</v>
      </c>
    </row>
    <row r="87" spans="1:37" x14ac:dyDescent="0.2">
      <c r="C87" s="28"/>
      <c r="D87" s="28"/>
    </row>
    <row r="88" spans="1:37" x14ac:dyDescent="0.2">
      <c r="A88" s="34">
        <f>A86+1</f>
        <v>41</v>
      </c>
      <c r="C88" s="27" t="s">
        <v>118</v>
      </c>
      <c r="D88" s="32" t="s">
        <v>164</v>
      </c>
      <c r="F88" s="1">
        <v>8509433.0063705742</v>
      </c>
      <c r="H88" s="1">
        <v>1775393.1324474369</v>
      </c>
      <c r="I88" s="1">
        <v>339569.78698592697</v>
      </c>
      <c r="J88" s="1">
        <v>3460602.2839958859</v>
      </c>
      <c r="K88" s="1">
        <v>0</v>
      </c>
      <c r="L88" s="1"/>
      <c r="M88" s="1">
        <v>2933867.8029413237</v>
      </c>
      <c r="N88" s="1">
        <v>0</v>
      </c>
      <c r="O88" s="1">
        <v>0</v>
      </c>
      <c r="P88" s="1">
        <v>0</v>
      </c>
      <c r="Q88" s="1">
        <v>0</v>
      </c>
      <c r="R88" s="1"/>
      <c r="S88" s="1">
        <v>0</v>
      </c>
    </row>
    <row r="89" spans="1:37" x14ac:dyDescent="0.2">
      <c r="A89" s="34">
        <f>A88+1</f>
        <v>42</v>
      </c>
      <c r="C89" s="27"/>
      <c r="D89" s="32"/>
      <c r="F89" s="2">
        <v>1</v>
      </c>
      <c r="H89" s="2">
        <v>0.20863824077565352</v>
      </c>
      <c r="I89" s="2">
        <v>3.9905101401198947E-2</v>
      </c>
      <c r="J89" s="2">
        <v>0.40667836287154635</v>
      </c>
      <c r="K89" s="2">
        <v>0</v>
      </c>
      <c r="M89" s="2">
        <v>0.34477829495160112</v>
      </c>
      <c r="N89" s="2">
        <v>0</v>
      </c>
      <c r="O89" s="2">
        <v>0</v>
      </c>
      <c r="P89" s="2">
        <v>0</v>
      </c>
      <c r="Q89" s="2">
        <v>0</v>
      </c>
      <c r="S89" s="2">
        <f>IFERROR(S88/$F88,0)</f>
        <v>0</v>
      </c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</row>
    <row r="90" spans="1:37" x14ac:dyDescent="0.2">
      <c r="C90" s="28"/>
      <c r="D90" s="28"/>
    </row>
    <row r="103" spans="2:2" x14ac:dyDescent="0.2">
      <c r="B103" s="1"/>
    </row>
  </sheetData>
  <mergeCells count="8">
    <mergeCell ref="H55:K55"/>
    <mergeCell ref="M55:Q55"/>
    <mergeCell ref="A6:S6"/>
    <mergeCell ref="A7:S7"/>
    <mergeCell ref="A52:S52"/>
    <mergeCell ref="A53:S53"/>
    <mergeCell ref="H9:K9"/>
    <mergeCell ref="M9:Q9"/>
  </mergeCells>
  <pageMargins left="0.4" right="0.4" top="0.75" bottom="0.75" header="0.3" footer="0.3"/>
  <pageSetup scale="79" firstPageNumber="9" orientation="landscape" r:id="rId1"/>
  <headerFooter>
    <oddHeader>&amp;R&amp;"Arial,Regular"&amp;10Updated: 2023-03-08
EB-2022-0200
Exhibit 7
Tab 2
Schedule 1
Attachment 12
Page &amp;P of 16</oddHead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B5B5-6CD1-43C8-AEEA-BD30633D6C33}">
  <dimension ref="A5:BQ114"/>
  <sheetViews>
    <sheetView tabSelected="1" view="pageBreakPreview" topLeftCell="A34" zoomScale="80" zoomScaleNormal="80" zoomScaleSheetLayoutView="80" workbookViewId="0">
      <selection activeCell="S66" sqref="S66"/>
    </sheetView>
  </sheetViews>
  <sheetFormatPr defaultColWidth="9.140625" defaultRowHeight="12.75" x14ac:dyDescent="0.2"/>
  <cols>
    <col min="1" max="1" width="4.7109375" style="34" customWidth="1"/>
    <col min="2" max="2" width="1.7109375" style="12" customWidth="1"/>
    <col min="3" max="3" width="20" style="34" bestFit="1" customWidth="1"/>
    <col min="4" max="4" width="6" style="12" bestFit="1" customWidth="1"/>
    <col min="5" max="5" width="1.7109375" style="12" customWidth="1"/>
    <col min="6" max="6" width="15.140625" style="12" bestFit="1" customWidth="1"/>
    <col min="7" max="7" width="1.7109375" style="12" customWidth="1"/>
    <col min="8" max="9" width="13.42578125" style="12" bestFit="1" customWidth="1"/>
    <col min="10" max="10" width="9.5703125" style="12" bestFit="1" customWidth="1"/>
    <col min="11" max="11" width="12.28515625" style="12" bestFit="1" customWidth="1"/>
    <col min="12" max="15" width="11.28515625" style="12" bestFit="1" customWidth="1"/>
    <col min="16" max="18" width="9.5703125" style="12" bestFit="1" customWidth="1"/>
    <col min="19" max="19" width="3.85546875" style="24" customWidth="1"/>
    <col min="20" max="20" width="13.42578125" style="12" bestFit="1" customWidth="1"/>
    <col min="21" max="21" width="12.28515625" style="12" bestFit="1" customWidth="1"/>
    <col min="22" max="22" width="11.28515625" style="12" bestFit="1" customWidth="1"/>
    <col min="23" max="23" width="8.5703125" style="12" bestFit="1" customWidth="1"/>
    <col min="24" max="24" width="11.28515625" style="12" bestFit="1" customWidth="1"/>
    <col min="25" max="25" width="1.7109375" style="26" customWidth="1"/>
    <col min="26" max="27" width="12.7109375" style="12" customWidth="1"/>
    <col min="28" max="28" width="11.28515625" style="12" bestFit="1" customWidth="1"/>
    <col min="29" max="29" width="10.5703125" style="12" bestFit="1" customWidth="1"/>
    <col min="30" max="31" width="11.28515625" style="12" bestFit="1" customWidth="1"/>
    <col min="32" max="33" width="12.28515625" style="12" bestFit="1" customWidth="1"/>
    <col min="34" max="34" width="3.7109375" style="24" customWidth="1"/>
    <col min="35" max="35" width="9.5703125" style="12" bestFit="1" customWidth="1"/>
    <col min="36" max="36" width="11.28515625" style="12" bestFit="1" customWidth="1"/>
    <col min="37" max="37" width="10.140625" style="12" bestFit="1" customWidth="1"/>
    <col min="38" max="38" width="12.28515625" style="12" bestFit="1" customWidth="1"/>
    <col min="39" max="39" width="10.140625" style="12" bestFit="1" customWidth="1"/>
    <col min="40" max="40" width="11.28515625" style="12" bestFit="1" customWidth="1"/>
    <col min="41" max="41" width="1.7109375" style="26" customWidth="1"/>
    <col min="42" max="44" width="8.85546875" style="12" bestFit="1" customWidth="1"/>
    <col min="45" max="45" width="11" style="12" bestFit="1" customWidth="1"/>
    <col min="46" max="46" width="10.28515625" style="12" bestFit="1" customWidth="1"/>
    <col min="47" max="50" width="9.28515625" style="12" bestFit="1" customWidth="1"/>
    <col min="51" max="51" width="2.85546875" style="26" customWidth="1"/>
    <col min="52" max="69" width="9.140625" style="73"/>
    <col min="70" max="16384" width="9.140625" style="12"/>
  </cols>
  <sheetData>
    <row r="5" spans="1:51" x14ac:dyDescent="0.2"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56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56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</row>
    <row r="6" spans="1:51" ht="15" customHeight="1" x14ac:dyDescent="0.2">
      <c r="A6" s="83" t="s">
        <v>173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42"/>
      <c r="U6" s="41"/>
      <c r="V6" s="41"/>
      <c r="W6" s="43" t="s">
        <v>173</v>
      </c>
      <c r="Y6" s="41"/>
      <c r="AB6" s="41"/>
      <c r="AC6" s="42"/>
      <c r="AD6" s="42"/>
      <c r="AE6" s="42"/>
      <c r="AF6" s="42"/>
      <c r="AG6" s="42"/>
      <c r="AH6" s="62"/>
      <c r="AI6" s="42"/>
      <c r="AJ6" s="41"/>
      <c r="AK6" s="41"/>
      <c r="AL6" s="43" t="s">
        <v>173</v>
      </c>
      <c r="AN6" s="41"/>
      <c r="AO6" s="12"/>
      <c r="AQ6" s="41"/>
      <c r="AR6" s="41"/>
      <c r="AS6" s="41"/>
      <c r="AT6" s="41"/>
      <c r="AU6" s="41"/>
      <c r="AV6" s="41"/>
      <c r="AW6" s="41"/>
      <c r="AX6" s="41"/>
      <c r="AY6" s="12"/>
    </row>
    <row r="7" spans="1:51" ht="15" customHeight="1" x14ac:dyDescent="0.2">
      <c r="A7" s="83" t="s">
        <v>137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U7" s="40"/>
      <c r="W7" s="44" t="s">
        <v>267</v>
      </c>
      <c r="X7" s="40"/>
      <c r="Y7" s="40"/>
      <c r="AA7" s="40"/>
      <c r="AB7" s="40"/>
      <c r="AC7" s="40"/>
      <c r="AD7" s="40"/>
      <c r="AE7" s="40"/>
      <c r="AF7" s="40"/>
      <c r="AG7" s="40"/>
      <c r="AH7" s="34"/>
      <c r="AI7" s="40"/>
      <c r="AJ7" s="40"/>
      <c r="AK7" s="40"/>
      <c r="AL7" s="44" t="s">
        <v>267</v>
      </c>
      <c r="AN7" s="40"/>
      <c r="AO7" s="12"/>
      <c r="AQ7" s="40"/>
      <c r="AR7" s="40"/>
      <c r="AS7" s="40"/>
      <c r="AT7" s="40"/>
      <c r="AU7" s="40"/>
      <c r="AV7" s="40"/>
      <c r="AW7" s="40"/>
      <c r="AX7" s="40"/>
      <c r="AY7" s="12"/>
    </row>
    <row r="8" spans="1:51" x14ac:dyDescent="0.2">
      <c r="F8" s="10"/>
    </row>
    <row r="9" spans="1:51" x14ac:dyDescent="0.2">
      <c r="A9" s="34" t="s">
        <v>171</v>
      </c>
      <c r="C9" s="12"/>
      <c r="D9" s="34"/>
      <c r="H9" s="84" t="s">
        <v>249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5"/>
      <c r="T9" s="84" t="s">
        <v>248</v>
      </c>
      <c r="U9" s="84"/>
      <c r="V9" s="84"/>
      <c r="W9" s="84"/>
      <c r="X9" s="84"/>
      <c r="Y9" s="24"/>
      <c r="Z9" s="84" t="s">
        <v>247</v>
      </c>
      <c r="AA9" s="84"/>
      <c r="AB9" s="84"/>
      <c r="AC9" s="84"/>
      <c r="AD9" s="84"/>
      <c r="AE9" s="84"/>
      <c r="AF9" s="84"/>
      <c r="AG9" s="84"/>
      <c r="AH9" s="85"/>
      <c r="AI9" s="84"/>
      <c r="AJ9" s="84" t="s">
        <v>247</v>
      </c>
      <c r="AK9" s="84"/>
      <c r="AL9" s="84"/>
      <c r="AM9" s="84"/>
      <c r="AN9" s="84"/>
      <c r="AO9" s="24"/>
      <c r="AP9" s="84" t="s">
        <v>246</v>
      </c>
      <c r="AQ9" s="84"/>
      <c r="AR9" s="84"/>
      <c r="AS9" s="84"/>
      <c r="AT9" s="84"/>
      <c r="AU9" s="84"/>
      <c r="AV9" s="84"/>
      <c r="AW9" s="84"/>
      <c r="AX9" s="84"/>
      <c r="AY9" s="85"/>
    </row>
    <row r="10" spans="1:51" x14ac:dyDescent="0.2">
      <c r="A10" s="54" t="s">
        <v>172</v>
      </c>
      <c r="C10" s="54" t="s">
        <v>137</v>
      </c>
      <c r="D10" s="54"/>
      <c r="F10" s="54" t="s">
        <v>0</v>
      </c>
      <c r="H10" s="54" t="s">
        <v>174</v>
      </c>
      <c r="I10" s="54" t="s">
        <v>175</v>
      </c>
      <c r="J10" s="54" t="s">
        <v>176</v>
      </c>
      <c r="K10" s="54" t="s">
        <v>177</v>
      </c>
      <c r="L10" s="54" t="s">
        <v>178</v>
      </c>
      <c r="M10" s="54" t="s">
        <v>179</v>
      </c>
      <c r="N10" s="54" t="s">
        <v>180</v>
      </c>
      <c r="O10" s="54" t="s">
        <v>181</v>
      </c>
      <c r="P10" s="54" t="s">
        <v>182</v>
      </c>
      <c r="Q10" s="55" t="s">
        <v>183</v>
      </c>
      <c r="R10" s="76" t="s">
        <v>269</v>
      </c>
      <c r="T10" s="54" t="s">
        <v>184</v>
      </c>
      <c r="U10" s="54" t="s">
        <v>185</v>
      </c>
      <c r="V10" s="54" t="s">
        <v>186</v>
      </c>
      <c r="W10" s="54" t="s">
        <v>187</v>
      </c>
      <c r="X10" s="54" t="s">
        <v>176</v>
      </c>
      <c r="Y10" s="24"/>
      <c r="Z10" s="54" t="s">
        <v>188</v>
      </c>
      <c r="AA10" s="54" t="s">
        <v>189</v>
      </c>
      <c r="AB10" s="54" t="s">
        <v>190</v>
      </c>
      <c r="AC10" s="54" t="s">
        <v>191</v>
      </c>
      <c r="AD10" s="54" t="s">
        <v>192</v>
      </c>
      <c r="AE10" s="54" t="s">
        <v>193</v>
      </c>
      <c r="AF10" s="55" t="s">
        <v>194</v>
      </c>
      <c r="AG10" s="76" t="s">
        <v>271</v>
      </c>
      <c r="AI10" s="54" t="s">
        <v>195</v>
      </c>
      <c r="AJ10" s="54" t="s">
        <v>196</v>
      </c>
      <c r="AK10" s="54" t="s">
        <v>197</v>
      </c>
      <c r="AL10" s="54" t="s">
        <v>198</v>
      </c>
      <c r="AM10" s="54" t="s">
        <v>199</v>
      </c>
      <c r="AN10" s="54" t="s">
        <v>200</v>
      </c>
      <c r="AO10" s="24"/>
      <c r="AP10" s="54" t="s">
        <v>201</v>
      </c>
      <c r="AQ10" s="54" t="s">
        <v>202</v>
      </c>
      <c r="AR10" s="54" t="s">
        <v>203</v>
      </c>
      <c r="AS10" s="54" t="s">
        <v>204</v>
      </c>
      <c r="AT10" s="54" t="s">
        <v>205</v>
      </c>
      <c r="AU10" s="54" t="s">
        <v>206</v>
      </c>
      <c r="AV10" s="54" t="s">
        <v>207</v>
      </c>
      <c r="AW10" s="55" t="s">
        <v>208</v>
      </c>
      <c r="AX10" s="76" t="s">
        <v>273</v>
      </c>
      <c r="AY10" s="24"/>
    </row>
    <row r="11" spans="1:51" x14ac:dyDescent="0.2">
      <c r="A11" s="24"/>
      <c r="C11" s="24"/>
      <c r="D11" s="24"/>
      <c r="F11" s="34" t="s">
        <v>209</v>
      </c>
      <c r="G11" s="34"/>
      <c r="H11" s="34" t="s">
        <v>210</v>
      </c>
      <c r="I11" s="34" t="s">
        <v>211</v>
      </c>
      <c r="J11" s="34" t="s">
        <v>212</v>
      </c>
      <c r="K11" s="34" t="s">
        <v>213</v>
      </c>
      <c r="L11" s="34" t="s">
        <v>214</v>
      </c>
      <c r="M11" s="34" t="s">
        <v>215</v>
      </c>
      <c r="N11" s="34" t="s">
        <v>216</v>
      </c>
      <c r="O11" s="34" t="s">
        <v>217</v>
      </c>
      <c r="P11" s="34" t="s">
        <v>218</v>
      </c>
      <c r="Q11" s="34" t="s">
        <v>219</v>
      </c>
      <c r="R11" s="77" t="s">
        <v>270</v>
      </c>
      <c r="T11" s="34" t="s">
        <v>220</v>
      </c>
      <c r="U11" s="34" t="s">
        <v>221</v>
      </c>
      <c r="V11" s="34" t="s">
        <v>222</v>
      </c>
      <c r="W11" s="34" t="s">
        <v>223</v>
      </c>
      <c r="X11" s="34" t="s">
        <v>224</v>
      </c>
      <c r="Y11" s="24"/>
      <c r="Z11" s="34" t="s">
        <v>225</v>
      </c>
      <c r="AA11" s="34" t="s">
        <v>226</v>
      </c>
      <c r="AB11" s="34" t="s">
        <v>227</v>
      </c>
      <c r="AC11" s="34" t="s">
        <v>228</v>
      </c>
      <c r="AD11" s="34" t="s">
        <v>229</v>
      </c>
      <c r="AE11" s="34" t="s">
        <v>230</v>
      </c>
      <c r="AF11" s="34" t="s">
        <v>231</v>
      </c>
      <c r="AG11" s="77" t="s">
        <v>272</v>
      </c>
      <c r="AI11" s="34" t="s">
        <v>232</v>
      </c>
      <c r="AJ11" s="34" t="s">
        <v>233</v>
      </c>
      <c r="AK11" s="34" t="s">
        <v>234</v>
      </c>
      <c r="AL11" s="34" t="s">
        <v>235</v>
      </c>
      <c r="AM11" s="34" t="s">
        <v>236</v>
      </c>
      <c r="AN11" s="34" t="s">
        <v>237</v>
      </c>
      <c r="AO11" s="24"/>
      <c r="AP11" s="34" t="s">
        <v>238</v>
      </c>
      <c r="AQ11" s="34" t="s">
        <v>239</v>
      </c>
      <c r="AR11" s="34" t="s">
        <v>240</v>
      </c>
      <c r="AS11" s="34" t="s">
        <v>241</v>
      </c>
      <c r="AT11" s="34" t="s">
        <v>242</v>
      </c>
      <c r="AU11" s="34" t="s">
        <v>243</v>
      </c>
      <c r="AV11" s="34" t="s">
        <v>244</v>
      </c>
      <c r="AW11" s="34" t="s">
        <v>245</v>
      </c>
      <c r="AX11" s="77" t="s">
        <v>274</v>
      </c>
      <c r="AY11" s="24"/>
    </row>
    <row r="12" spans="1:51" x14ac:dyDescent="0.2">
      <c r="C12" s="12"/>
      <c r="D12" s="34"/>
      <c r="R12" s="78"/>
      <c r="AG12" s="78"/>
      <c r="AX12" s="78"/>
    </row>
    <row r="13" spans="1:51" x14ac:dyDescent="0.2">
      <c r="A13" s="34">
        <v>1</v>
      </c>
      <c r="C13" s="24" t="s">
        <v>159</v>
      </c>
      <c r="D13" s="34" t="s">
        <v>164</v>
      </c>
      <c r="F13" s="9">
        <v>99.999999999999986</v>
      </c>
      <c r="G13" s="9"/>
      <c r="H13" s="9">
        <v>32.208316137288648</v>
      </c>
      <c r="I13" s="9">
        <v>26.05994234846505</v>
      </c>
      <c r="J13" s="9">
        <v>0.10308580477841173</v>
      </c>
      <c r="K13" s="9">
        <v>2.2000322052680823</v>
      </c>
      <c r="L13" s="9">
        <v>0.28334982057554342</v>
      </c>
      <c r="M13" s="9">
        <v>0</v>
      </c>
      <c r="N13" s="9">
        <v>0</v>
      </c>
      <c r="O13" s="9">
        <v>5.3785678160619854E-2</v>
      </c>
      <c r="P13" s="9">
        <v>0.24273576460862567</v>
      </c>
      <c r="Q13" s="9">
        <v>0.93388618831577119</v>
      </c>
      <c r="R13" s="9">
        <v>0</v>
      </c>
      <c r="S13" s="57"/>
      <c r="T13" s="9">
        <v>6.4034306812073787</v>
      </c>
      <c r="U13" s="9">
        <v>1.5907252555360716</v>
      </c>
      <c r="V13" s="9">
        <v>0.21758905109432583</v>
      </c>
      <c r="W13" s="9">
        <v>0</v>
      </c>
      <c r="X13" s="9">
        <v>0</v>
      </c>
      <c r="Y13" s="53"/>
      <c r="Z13" s="9">
        <v>20.265757844819714</v>
      </c>
      <c r="AA13" s="9">
        <v>6.0995408841255712</v>
      </c>
      <c r="AB13" s="9">
        <v>1.2538675880360965</v>
      </c>
      <c r="AC13" s="9">
        <v>2.7008858032410376E-3</v>
      </c>
      <c r="AD13" s="9">
        <v>4.9745724787474011E-3</v>
      </c>
      <c r="AE13" s="9">
        <v>0</v>
      </c>
      <c r="AF13" s="9">
        <v>1.722772384280127</v>
      </c>
      <c r="AG13" s="9">
        <v>0.17899398007545933</v>
      </c>
      <c r="AH13" s="57"/>
      <c r="AI13" s="9">
        <v>0.17451292508249064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53"/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53"/>
    </row>
    <row r="14" spans="1:51" x14ac:dyDescent="0.2">
      <c r="A14" s="34">
        <f>A13+1</f>
        <v>2</v>
      </c>
      <c r="C14" s="24"/>
      <c r="D14" s="34"/>
      <c r="F14" s="11">
        <v>0.99999999999999978</v>
      </c>
      <c r="H14" s="11">
        <v>0.32208316137288651</v>
      </c>
      <c r="I14" s="11">
        <v>0.26059942348465054</v>
      </c>
      <c r="J14" s="11">
        <v>1.0308580477841173E-3</v>
      </c>
      <c r="K14" s="11">
        <v>2.2000322052680828E-2</v>
      </c>
      <c r="L14" s="11">
        <v>2.8334982057554347E-3</v>
      </c>
      <c r="M14" s="11">
        <v>0</v>
      </c>
      <c r="N14" s="11">
        <v>0</v>
      </c>
      <c r="O14" s="11">
        <v>5.3785678160619857E-4</v>
      </c>
      <c r="P14" s="11">
        <v>2.4273576460862572E-3</v>
      </c>
      <c r="Q14" s="11">
        <v>9.338861883157714E-3</v>
      </c>
      <c r="R14" s="11">
        <v>0</v>
      </c>
      <c r="S14" s="58"/>
      <c r="T14" s="11">
        <v>6.4034306812073796E-2</v>
      </c>
      <c r="U14" s="11">
        <v>1.5907252555360719E-2</v>
      </c>
      <c r="V14" s="11">
        <v>2.1758905109432588E-3</v>
      </c>
      <c r="W14" s="11">
        <v>0</v>
      </c>
      <c r="X14" s="11">
        <v>0</v>
      </c>
      <c r="Y14" s="36"/>
      <c r="Z14" s="11">
        <v>0.20265757844819715</v>
      </c>
      <c r="AA14" s="11">
        <v>6.0995408841255719E-2</v>
      </c>
      <c r="AB14" s="11">
        <v>1.2538675880360967E-2</v>
      </c>
      <c r="AC14" s="11">
        <v>2.7008858032410381E-5</v>
      </c>
      <c r="AD14" s="11">
        <v>4.9745724787474021E-5</v>
      </c>
      <c r="AE14" s="11">
        <v>0</v>
      </c>
      <c r="AF14" s="11">
        <v>1.7227723842801274E-2</v>
      </c>
      <c r="AG14" s="11">
        <v>1.7899398007545936E-3</v>
      </c>
      <c r="AH14" s="58"/>
      <c r="AI14" s="11">
        <v>1.7451292508249066E-3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36"/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36"/>
    </row>
    <row r="15" spans="1:51" x14ac:dyDescent="0.2">
      <c r="C15" s="26"/>
      <c r="D15" s="34"/>
      <c r="R15" s="78"/>
      <c r="AG15" s="78"/>
      <c r="AX15" s="78"/>
    </row>
    <row r="16" spans="1:51" x14ac:dyDescent="0.2">
      <c r="A16" s="34">
        <f>A14+1</f>
        <v>3</v>
      </c>
      <c r="C16" s="24" t="s">
        <v>161</v>
      </c>
      <c r="D16" s="34" t="s">
        <v>164</v>
      </c>
      <c r="F16" s="23">
        <v>11615.53513385792</v>
      </c>
      <c r="H16" s="1">
        <v>4936.4859347918245</v>
      </c>
      <c r="I16" s="1">
        <v>395.28900046690387</v>
      </c>
      <c r="J16" s="1">
        <v>36.758425563411897</v>
      </c>
      <c r="K16" s="1">
        <v>1092.2503595985252</v>
      </c>
      <c r="L16" s="1">
        <v>57.763240171075843</v>
      </c>
      <c r="M16" s="1">
        <v>10.502407303831971</v>
      </c>
      <c r="N16" s="1">
        <v>107.64967486427771</v>
      </c>
      <c r="O16" s="1">
        <v>13.128009129789966</v>
      </c>
      <c r="P16" s="1">
        <v>28.881620085537921</v>
      </c>
      <c r="Q16" s="1">
        <v>2.6256018259579927</v>
      </c>
      <c r="R16" s="1">
        <v>0</v>
      </c>
      <c r="S16" s="50"/>
      <c r="T16" s="1">
        <v>844.28327420980486</v>
      </c>
      <c r="U16" s="1">
        <v>5.0405153643187743</v>
      </c>
      <c r="V16" s="1">
        <v>162.78731320939556</v>
      </c>
      <c r="W16" s="1">
        <v>10.502407303831971</v>
      </c>
      <c r="X16" s="1">
        <v>31.507221911495918</v>
      </c>
      <c r="Y16" s="35"/>
      <c r="Z16" s="1">
        <v>2750.9843761131683</v>
      </c>
      <c r="AA16" s="1">
        <v>18.453683518461069</v>
      </c>
      <c r="AB16" s="1">
        <v>590.7604108405485</v>
      </c>
      <c r="AC16" s="1">
        <v>0</v>
      </c>
      <c r="AD16" s="1">
        <v>18.379212781705949</v>
      </c>
      <c r="AE16" s="1">
        <v>78.768054778739796</v>
      </c>
      <c r="AF16" s="1">
        <v>149.65930407960562</v>
      </c>
      <c r="AG16" s="1">
        <v>10.502407303831971</v>
      </c>
      <c r="AH16" s="50"/>
      <c r="AI16" s="1">
        <v>10.502407303831971</v>
      </c>
      <c r="AJ16" s="1">
        <v>120.77768399406767</v>
      </c>
      <c r="AK16" s="1">
        <v>0</v>
      </c>
      <c r="AL16" s="1">
        <v>107.64967486427771</v>
      </c>
      <c r="AM16" s="1">
        <v>0</v>
      </c>
      <c r="AN16" s="1">
        <v>2.6256018259579927</v>
      </c>
      <c r="AO16" s="35"/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21.017310653740001</v>
      </c>
      <c r="AV16" s="1">
        <v>0</v>
      </c>
      <c r="AW16" s="1">
        <v>0</v>
      </c>
      <c r="AX16" s="1">
        <v>0</v>
      </c>
      <c r="AY16" s="35"/>
    </row>
    <row r="17" spans="1:52" x14ac:dyDescent="0.2">
      <c r="A17" s="34">
        <f>A16+1</f>
        <v>4</v>
      </c>
      <c r="C17" s="24"/>
      <c r="D17" s="34"/>
      <c r="F17" s="11">
        <v>0.99999999999999989</v>
      </c>
      <c r="H17" s="11">
        <v>0.42498997057850119</v>
      </c>
      <c r="I17" s="11">
        <v>3.4031062358434339E-2</v>
      </c>
      <c r="J17" s="11">
        <v>3.1645916558992971E-3</v>
      </c>
      <c r="K17" s="11">
        <v>9.4033580632436276E-2</v>
      </c>
      <c r="L17" s="11">
        <v>4.9729297449846097E-3</v>
      </c>
      <c r="M17" s="11">
        <v>9.0416904454265626E-4</v>
      </c>
      <c r="N17" s="11">
        <v>9.2677327065622279E-3</v>
      </c>
      <c r="O17" s="11">
        <v>1.1302113056783207E-3</v>
      </c>
      <c r="P17" s="11">
        <v>2.4864648724923048E-3</v>
      </c>
      <c r="Q17" s="11">
        <v>2.2604226113566407E-4</v>
      </c>
      <c r="R17" s="11">
        <v>0</v>
      </c>
      <c r="S17" s="58"/>
      <c r="T17" s="11">
        <v>7.2685697600691532E-2</v>
      </c>
      <c r="U17" s="11">
        <v>4.3394603057299221E-4</v>
      </c>
      <c r="V17" s="11">
        <v>1.4014620190411173E-2</v>
      </c>
      <c r="W17" s="11">
        <v>9.0416904454265626E-4</v>
      </c>
      <c r="X17" s="11">
        <v>2.7125071336279692E-3</v>
      </c>
      <c r="Y17" s="36"/>
      <c r="Z17" s="11">
        <v>0.23683664544170435</v>
      </c>
      <c r="AA17" s="11">
        <v>1.5887071328010321E-3</v>
      </c>
      <c r="AB17" s="11">
        <v>5.0859508755524425E-2</v>
      </c>
      <c r="AC17" s="11">
        <v>0</v>
      </c>
      <c r="AD17" s="11">
        <v>1.5822958279496486E-3</v>
      </c>
      <c r="AE17" s="11">
        <v>6.781267834069923E-3</v>
      </c>
      <c r="AF17" s="11">
        <v>1.2884408884732855E-2</v>
      </c>
      <c r="AG17" s="11">
        <v>9.0416904454265626E-4</v>
      </c>
      <c r="AH17" s="58"/>
      <c r="AI17" s="11">
        <v>9.0416904454265626E-4</v>
      </c>
      <c r="AJ17" s="11">
        <v>1.0397944012240548E-2</v>
      </c>
      <c r="AK17" s="11">
        <v>0</v>
      </c>
      <c r="AL17" s="11">
        <v>9.2677327065622279E-3</v>
      </c>
      <c r="AM17" s="11">
        <v>0</v>
      </c>
      <c r="AN17" s="11">
        <v>2.2604226113566407E-4</v>
      </c>
      <c r="AO17" s="36"/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1.8094138936808008E-3</v>
      </c>
      <c r="AV17" s="11">
        <v>0</v>
      </c>
      <c r="AW17" s="11">
        <v>0</v>
      </c>
      <c r="AX17" s="11">
        <v>0</v>
      </c>
      <c r="AY17" s="36"/>
    </row>
    <row r="18" spans="1:52" x14ac:dyDescent="0.2">
      <c r="C18" s="26"/>
      <c r="D18" s="34"/>
      <c r="R18" s="78"/>
      <c r="AG18" s="78"/>
      <c r="AX18" s="78"/>
    </row>
    <row r="19" spans="1:52" x14ac:dyDescent="0.2">
      <c r="A19" s="34">
        <f>A17+1</f>
        <v>5</v>
      </c>
      <c r="C19" s="24" t="s">
        <v>155</v>
      </c>
      <c r="D19" s="34" t="s">
        <v>164</v>
      </c>
      <c r="F19" s="23">
        <v>129959.01953522454</v>
      </c>
      <c r="H19" s="1">
        <v>12088.407630446842</v>
      </c>
      <c r="I19" s="1">
        <v>11592.078815764213</v>
      </c>
      <c r="J19" s="1">
        <v>66.301332323257014</v>
      </c>
      <c r="K19" s="1">
        <v>2582.2333577605555</v>
      </c>
      <c r="L19" s="1">
        <v>923.05763032585969</v>
      </c>
      <c r="M19" s="1">
        <v>0</v>
      </c>
      <c r="N19" s="1">
        <v>127.2563316536019</v>
      </c>
      <c r="O19" s="1">
        <v>37.982827624956897</v>
      </c>
      <c r="P19" s="1">
        <v>781.3641413969051</v>
      </c>
      <c r="Q19" s="1">
        <v>456.49049387465101</v>
      </c>
      <c r="R19" s="1">
        <v>0</v>
      </c>
      <c r="S19" s="50"/>
      <c r="T19" s="1">
        <v>2390.607293308613</v>
      </c>
      <c r="U19" s="1">
        <v>783.39312400860376</v>
      </c>
      <c r="V19" s="1">
        <v>390.43239812932694</v>
      </c>
      <c r="W19" s="1">
        <v>13.784619456982615</v>
      </c>
      <c r="X19" s="1">
        <v>0</v>
      </c>
      <c r="Y19" s="35"/>
      <c r="Z19" s="1">
        <v>7868.257072125878</v>
      </c>
      <c r="AA19" s="1">
        <v>3189.1770550976935</v>
      </c>
      <c r="AB19" s="1">
        <v>1434.9894797975135</v>
      </c>
      <c r="AC19" s="1">
        <v>0.57531337014800421</v>
      </c>
      <c r="AD19" s="1">
        <v>10.649821958957631</v>
      </c>
      <c r="AE19" s="1">
        <v>133.15553568520011</v>
      </c>
      <c r="AF19" s="1">
        <v>1725.2360497429261</v>
      </c>
      <c r="AG19" s="1">
        <v>183.70371188322136</v>
      </c>
      <c r="AH19" s="50"/>
      <c r="AI19" s="1">
        <v>217.72414830665764</v>
      </c>
      <c r="AJ19" s="1">
        <v>1050.3084765825081</v>
      </c>
      <c r="AK19" s="1">
        <v>100.12306098434325</v>
      </c>
      <c r="AL19" s="1">
        <v>13240.770942207184</v>
      </c>
      <c r="AM19" s="1">
        <v>111.39751620232411</v>
      </c>
      <c r="AN19" s="1">
        <v>664.72221578809172</v>
      </c>
      <c r="AO19" s="35"/>
      <c r="AP19" s="1">
        <v>0</v>
      </c>
      <c r="AQ19" s="1">
        <v>0</v>
      </c>
      <c r="AR19" s="1">
        <v>0</v>
      </c>
      <c r="AS19" s="1">
        <v>5005.6758806647176</v>
      </c>
      <c r="AT19" s="1">
        <v>9140.82178611155</v>
      </c>
      <c r="AU19" s="1">
        <v>52704.71215257248</v>
      </c>
      <c r="AV19" s="1">
        <v>0</v>
      </c>
      <c r="AW19" s="1">
        <v>820.75313244703364</v>
      </c>
      <c r="AX19" s="1">
        <v>122.87618762171402</v>
      </c>
      <c r="AY19" s="35"/>
    </row>
    <row r="20" spans="1:52" x14ac:dyDescent="0.2">
      <c r="A20" s="34">
        <f>A19+1</f>
        <v>6</v>
      </c>
      <c r="C20" s="24"/>
      <c r="D20" s="34"/>
      <c r="F20" s="11">
        <v>0.99999999999999978</v>
      </c>
      <c r="H20" s="11">
        <v>9.3017073179521473E-2</v>
      </c>
      <c r="I20" s="11">
        <v>8.9197955303304335E-2</v>
      </c>
      <c r="J20" s="11">
        <v>5.1017107208389237E-4</v>
      </c>
      <c r="K20" s="11">
        <v>1.9869597100651087E-2</v>
      </c>
      <c r="L20" s="11">
        <v>7.1026823196036117E-3</v>
      </c>
      <c r="M20" s="11">
        <v>0</v>
      </c>
      <c r="N20" s="11">
        <v>9.7920353745905198E-4</v>
      </c>
      <c r="O20" s="11">
        <v>2.9226772994129819E-4</v>
      </c>
      <c r="P20" s="11">
        <v>6.0123887067732263E-3</v>
      </c>
      <c r="Q20" s="11">
        <v>3.5125726210247553E-3</v>
      </c>
      <c r="R20" s="11">
        <v>0</v>
      </c>
      <c r="S20" s="58"/>
      <c r="T20" s="11">
        <v>1.8395085634365337E-2</v>
      </c>
      <c r="U20" s="11">
        <v>6.0280011869146971E-3</v>
      </c>
      <c r="V20" s="11">
        <v>3.0042731895457463E-3</v>
      </c>
      <c r="W20" s="11">
        <v>1.0606897086697692E-4</v>
      </c>
      <c r="X20" s="11">
        <v>0</v>
      </c>
      <c r="Y20" s="36"/>
      <c r="Z20" s="11">
        <v>6.0544139993247939E-2</v>
      </c>
      <c r="AA20" s="11">
        <v>2.4539867001945857E-2</v>
      </c>
      <c r="AB20" s="11">
        <v>1.1041861387762848E-2</v>
      </c>
      <c r="AC20" s="11">
        <v>4.4268829682272979E-6</v>
      </c>
      <c r="AD20" s="11">
        <v>8.1947540055663987E-5</v>
      </c>
      <c r="AE20" s="11">
        <v>1.0245963393799625E-3</v>
      </c>
      <c r="AF20" s="11">
        <v>1.3275231345334305E-2</v>
      </c>
      <c r="AG20" s="11">
        <v>1.4135510758714956E-3</v>
      </c>
      <c r="AH20" s="58"/>
      <c r="AI20" s="11">
        <v>1.6753292621420935E-3</v>
      </c>
      <c r="AJ20" s="11">
        <v>8.0818436483958613E-3</v>
      </c>
      <c r="AK20" s="11">
        <v>7.7042025511130888E-4</v>
      </c>
      <c r="AL20" s="11">
        <v>0.10188420157031394</v>
      </c>
      <c r="AM20" s="11">
        <v>8.5717418152828203E-4</v>
      </c>
      <c r="AN20" s="11">
        <v>5.1148601933544381E-3</v>
      </c>
      <c r="AO20" s="36"/>
      <c r="AP20" s="11">
        <v>0</v>
      </c>
      <c r="AQ20" s="11">
        <v>0</v>
      </c>
      <c r="AR20" s="11">
        <v>0</v>
      </c>
      <c r="AS20" s="11">
        <v>3.8517341070797802E-2</v>
      </c>
      <c r="AT20" s="11">
        <v>7.0336186120840888E-2</v>
      </c>
      <c r="AU20" s="11">
        <v>0.4055487055924365</v>
      </c>
      <c r="AV20" s="11">
        <v>0</v>
      </c>
      <c r="AW20" s="11">
        <v>6.3154764892987972E-3</v>
      </c>
      <c r="AX20" s="11">
        <v>9.4549949715809641E-4</v>
      </c>
      <c r="AY20" s="36"/>
    </row>
    <row r="21" spans="1:52" x14ac:dyDescent="0.2">
      <c r="C21" s="26"/>
      <c r="D21" s="34"/>
      <c r="R21" s="78"/>
      <c r="AG21" s="78"/>
      <c r="AX21" s="78"/>
    </row>
    <row r="22" spans="1:52" x14ac:dyDescent="0.2">
      <c r="A22" s="34">
        <f>A20+1</f>
        <v>7</v>
      </c>
      <c r="C22" s="24" t="s">
        <v>259</v>
      </c>
      <c r="D22" s="34" t="s">
        <v>164</v>
      </c>
      <c r="F22" s="23">
        <v>162050.40026244638</v>
      </c>
      <c r="H22" s="1">
        <v>41491.893111959216</v>
      </c>
      <c r="I22" s="1">
        <v>39788.308756040562</v>
      </c>
      <c r="J22" s="1">
        <v>227.57073371750442</v>
      </c>
      <c r="K22" s="1">
        <v>8863.1814665548372</v>
      </c>
      <c r="L22" s="1">
        <v>3168.2757319661318</v>
      </c>
      <c r="M22" s="1">
        <v>0</v>
      </c>
      <c r="N22" s="1">
        <v>436.79087206592709</v>
      </c>
      <c r="O22" s="1">
        <v>130.3711350645799</v>
      </c>
      <c r="P22" s="1">
        <v>2681.9311879177403</v>
      </c>
      <c r="Q22" s="1">
        <v>1566.8444808865504</v>
      </c>
      <c r="R22" s="1">
        <v>0</v>
      </c>
      <c r="S22" s="50"/>
      <c r="T22" s="1">
        <v>8205.4498258977546</v>
      </c>
      <c r="U22" s="1">
        <v>2688.8954078732777</v>
      </c>
      <c r="V22" s="1">
        <v>1370.3975179151962</v>
      </c>
      <c r="W22" s="1">
        <v>47.313920458605033</v>
      </c>
      <c r="X22" s="1">
        <v>0</v>
      </c>
      <c r="Y22" s="35"/>
      <c r="Z22" s="1">
        <v>27006.773050223193</v>
      </c>
      <c r="AA22" s="1">
        <v>10946.437076786024</v>
      </c>
      <c r="AB22" s="1">
        <v>4925.4154833909688</v>
      </c>
      <c r="AC22" s="1">
        <v>1.9746886099322951</v>
      </c>
      <c r="AD22" s="1">
        <v>36.554134166480971</v>
      </c>
      <c r="AE22" s="1">
        <v>457.03912564965106</v>
      </c>
      <c r="AF22" s="1">
        <v>5921.6492326530033</v>
      </c>
      <c r="AG22" s="1">
        <v>630.53919182298637</v>
      </c>
      <c r="AH22" s="50"/>
      <c r="AI22" s="1">
        <v>747.30993242476109</v>
      </c>
      <c r="AJ22" s="1">
        <v>49.130443540286926</v>
      </c>
      <c r="AK22" s="1">
        <v>4.6834720507804608</v>
      </c>
      <c r="AL22" s="1">
        <v>619.36560897105085</v>
      </c>
      <c r="AM22" s="1">
        <v>5.2108590022186165</v>
      </c>
      <c r="AN22" s="1">
        <v>31.093814837155389</v>
      </c>
      <c r="AO22" s="35"/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35"/>
    </row>
    <row r="23" spans="1:52" x14ac:dyDescent="0.2">
      <c r="A23" s="34">
        <f>A22+1</f>
        <v>8</v>
      </c>
      <c r="C23" s="24"/>
      <c r="D23" s="34"/>
      <c r="F23" s="11">
        <v>1.0000000000000002</v>
      </c>
      <c r="H23" s="11">
        <v>0.256043138707227</v>
      </c>
      <c r="I23" s="11">
        <v>0.24553045652218064</v>
      </c>
      <c r="J23" s="11">
        <v>1.4043207134875665E-3</v>
      </c>
      <c r="K23" s="11">
        <v>5.4693980713411382E-2</v>
      </c>
      <c r="L23" s="11">
        <v>1.9551174985282336E-2</v>
      </c>
      <c r="M23" s="11">
        <v>0</v>
      </c>
      <c r="N23" s="11">
        <v>2.6954013773401904E-3</v>
      </c>
      <c r="O23" s="11">
        <v>8.0450979975019642E-4</v>
      </c>
      <c r="P23" s="11">
        <v>1.6549981879552644E-2</v>
      </c>
      <c r="Q23" s="11">
        <v>9.6688714026561505E-3</v>
      </c>
      <c r="R23" s="11">
        <v>0</v>
      </c>
      <c r="S23" s="58"/>
      <c r="T23" s="11">
        <v>5.0635171604690499E-2</v>
      </c>
      <c r="U23" s="11">
        <v>1.6592957521354566E-2</v>
      </c>
      <c r="V23" s="11">
        <v>8.456612977788323E-3</v>
      </c>
      <c r="W23" s="11">
        <v>2.9197040168971172E-4</v>
      </c>
      <c r="X23" s="11">
        <v>0</v>
      </c>
      <c r="Y23" s="36"/>
      <c r="Z23" s="11">
        <v>0.16665662662038949</v>
      </c>
      <c r="AA23" s="11">
        <v>6.754958370394569E-2</v>
      </c>
      <c r="AB23" s="11">
        <v>3.0394343213062624E-2</v>
      </c>
      <c r="AC23" s="11">
        <v>1.218564475455918E-5</v>
      </c>
      <c r="AD23" s="11">
        <v>2.2557262498136538E-4</v>
      </c>
      <c r="AE23" s="11">
        <v>2.8203517233494021E-3</v>
      </c>
      <c r="AF23" s="11">
        <v>3.6542021636865332E-2</v>
      </c>
      <c r="AG23" s="11">
        <v>3.8910066917564276E-3</v>
      </c>
      <c r="AH23" s="58"/>
      <c r="AI23" s="11">
        <v>4.611589550007073E-3</v>
      </c>
      <c r="AJ23" s="11">
        <v>3.0318001967732526E-4</v>
      </c>
      <c r="AK23" s="11">
        <v>2.8901329729487935E-5</v>
      </c>
      <c r="AL23" s="11">
        <v>3.8220554097241738E-3</v>
      </c>
      <c r="AM23" s="11">
        <v>3.2155792233647343E-5</v>
      </c>
      <c r="AN23" s="11">
        <v>1.9187743311215432E-4</v>
      </c>
      <c r="AO23" s="36"/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36"/>
    </row>
    <row r="24" spans="1:52" x14ac:dyDescent="0.2">
      <c r="C24" s="24"/>
      <c r="D24" s="34"/>
      <c r="F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58"/>
      <c r="T24" s="11"/>
      <c r="U24" s="11"/>
      <c r="V24" s="11"/>
      <c r="W24" s="11"/>
      <c r="X24" s="11"/>
      <c r="Y24" s="36"/>
      <c r="Z24" s="11"/>
      <c r="AA24" s="11"/>
      <c r="AB24" s="11"/>
      <c r="AC24" s="11"/>
      <c r="AD24" s="11"/>
      <c r="AE24" s="11"/>
      <c r="AF24" s="11"/>
      <c r="AG24" s="11"/>
      <c r="AH24" s="58"/>
      <c r="AI24" s="11"/>
      <c r="AJ24" s="11"/>
      <c r="AK24" s="11"/>
      <c r="AL24" s="11"/>
      <c r="AM24" s="11"/>
      <c r="AN24" s="11"/>
      <c r="AO24" s="36"/>
      <c r="AP24" s="11"/>
      <c r="AQ24" s="11"/>
      <c r="AR24" s="11"/>
      <c r="AS24" s="11"/>
      <c r="AT24" s="11"/>
      <c r="AU24" s="11"/>
      <c r="AV24" s="11"/>
      <c r="AW24" s="11"/>
      <c r="AX24" s="11"/>
      <c r="AY24" s="36"/>
    </row>
    <row r="25" spans="1:52" x14ac:dyDescent="0.2">
      <c r="A25" s="34">
        <f>A23+1</f>
        <v>9</v>
      </c>
      <c r="C25" s="24" t="s">
        <v>151</v>
      </c>
      <c r="D25" s="34" t="s">
        <v>164</v>
      </c>
      <c r="F25" s="9">
        <v>100</v>
      </c>
      <c r="G25" s="9"/>
      <c r="H25" s="9">
        <v>12.105671210630396</v>
      </c>
      <c r="I25" s="9">
        <v>10.803011544437638</v>
      </c>
      <c r="J25" s="9">
        <v>3.8103799589268121E-2</v>
      </c>
      <c r="K25" s="9">
        <v>1.2395723920951021</v>
      </c>
      <c r="L25" s="9">
        <v>0.26050793969678515</v>
      </c>
      <c r="M25" s="9">
        <v>0</v>
      </c>
      <c r="N25" s="9">
        <v>4.3192834647487865E-3</v>
      </c>
      <c r="O25" s="9">
        <v>0</v>
      </c>
      <c r="P25" s="9">
        <v>0</v>
      </c>
      <c r="Q25" s="9">
        <v>0.28741496727464677</v>
      </c>
      <c r="R25" s="9">
        <v>0</v>
      </c>
      <c r="S25" s="57"/>
      <c r="T25" s="9">
        <v>2.2284658334754375</v>
      </c>
      <c r="U25" s="9">
        <v>0.65788374501499614</v>
      </c>
      <c r="V25" s="9">
        <v>0.14916445741803647</v>
      </c>
      <c r="W25" s="9">
        <v>0</v>
      </c>
      <c r="X25" s="9">
        <v>0</v>
      </c>
      <c r="Y25" s="53"/>
      <c r="Z25" s="9">
        <v>7.1304203951889003</v>
      </c>
      <c r="AA25" s="9">
        <v>2.6420289000308168</v>
      </c>
      <c r="AB25" s="9">
        <v>0.94047616603061424</v>
      </c>
      <c r="AC25" s="9">
        <v>0</v>
      </c>
      <c r="AD25" s="9">
        <v>8.2618317244222399E-3</v>
      </c>
      <c r="AE25" s="9">
        <v>0</v>
      </c>
      <c r="AF25" s="9">
        <v>1.3911300372774025</v>
      </c>
      <c r="AG25" s="9">
        <v>0</v>
      </c>
      <c r="AH25" s="57"/>
      <c r="AI25" s="9">
        <v>0.11356749665079156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53"/>
      <c r="AP25" s="9">
        <v>0</v>
      </c>
      <c r="AQ25" s="9">
        <v>60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53"/>
    </row>
    <row r="26" spans="1:52" x14ac:dyDescent="0.2">
      <c r="A26" s="34">
        <f>A25+1</f>
        <v>10</v>
      </c>
      <c r="C26" s="24"/>
      <c r="D26" s="34"/>
      <c r="F26" s="11">
        <v>1</v>
      </c>
      <c r="H26" s="11">
        <v>0.12105671210630396</v>
      </c>
      <c r="I26" s="11">
        <v>0.10803011544437638</v>
      </c>
      <c r="J26" s="11">
        <v>3.8103799589268123E-4</v>
      </c>
      <c r="K26" s="11">
        <v>1.2395723920951021E-2</v>
      </c>
      <c r="L26" s="11">
        <v>2.6050793969678515E-3</v>
      </c>
      <c r="M26" s="11">
        <v>0</v>
      </c>
      <c r="N26" s="11">
        <v>4.3192834647487866E-5</v>
      </c>
      <c r="O26" s="11">
        <v>0</v>
      </c>
      <c r="P26" s="11">
        <v>0</v>
      </c>
      <c r="Q26" s="11">
        <v>2.8741496727464678E-3</v>
      </c>
      <c r="R26" s="11">
        <v>0</v>
      </c>
      <c r="S26" s="58"/>
      <c r="T26" s="11">
        <v>2.2284658334754376E-2</v>
      </c>
      <c r="U26" s="11">
        <v>6.5788374501499613E-3</v>
      </c>
      <c r="V26" s="11">
        <v>1.4916445741803646E-3</v>
      </c>
      <c r="W26" s="11">
        <v>0</v>
      </c>
      <c r="X26" s="11">
        <v>0</v>
      </c>
      <c r="Y26" s="36"/>
      <c r="Z26" s="11">
        <v>7.1304203951889009E-2</v>
      </c>
      <c r="AA26" s="11">
        <v>2.642028900030817E-2</v>
      </c>
      <c r="AB26" s="11">
        <v>9.4047616603061424E-3</v>
      </c>
      <c r="AC26" s="11">
        <v>0</v>
      </c>
      <c r="AD26" s="11">
        <v>8.2618317244222402E-5</v>
      </c>
      <c r="AE26" s="11">
        <v>0</v>
      </c>
      <c r="AF26" s="11">
        <v>1.3911300372774025E-2</v>
      </c>
      <c r="AG26" s="11">
        <v>0</v>
      </c>
      <c r="AH26" s="58"/>
      <c r="AI26" s="11">
        <v>1.1356749665079157E-3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36"/>
      <c r="AP26" s="11">
        <v>0</v>
      </c>
      <c r="AQ26" s="11">
        <v>0.6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36"/>
    </row>
    <row r="27" spans="1:52" x14ac:dyDescent="0.2">
      <c r="C27" s="26"/>
      <c r="D27" s="34"/>
      <c r="R27" s="78"/>
      <c r="AG27" s="78"/>
      <c r="AX27" s="78"/>
    </row>
    <row r="28" spans="1:52" x14ac:dyDescent="0.2">
      <c r="A28" s="34">
        <f>A26+1</f>
        <v>11</v>
      </c>
      <c r="C28" s="24" t="s">
        <v>135</v>
      </c>
      <c r="D28" s="34" t="s">
        <v>164</v>
      </c>
      <c r="F28" s="23">
        <v>11814.781536038918</v>
      </c>
      <c r="H28" s="1">
        <v>5853.5414701431591</v>
      </c>
      <c r="I28" s="1">
        <v>468.72220188388661</v>
      </c>
      <c r="J28" s="1">
        <v>16.704006095565624</v>
      </c>
      <c r="K28" s="1">
        <v>496.34760969680718</v>
      </c>
      <c r="L28" s="1">
        <v>26.249152435888842</v>
      </c>
      <c r="M28" s="1">
        <v>4.7725731701616079</v>
      </c>
      <c r="N28" s="1">
        <v>48.918874994156475</v>
      </c>
      <c r="O28" s="1">
        <v>5.9657164627020096</v>
      </c>
      <c r="P28" s="1">
        <v>13.124576217944421</v>
      </c>
      <c r="Q28" s="1">
        <v>1.193143292540402</v>
      </c>
      <c r="R28" s="1">
        <v>0</v>
      </c>
      <c r="S28" s="50"/>
      <c r="T28" s="1">
        <v>1001.1265550873592</v>
      </c>
      <c r="U28" s="1">
        <v>5.9768965425357674</v>
      </c>
      <c r="V28" s="1">
        <v>73.974884137504915</v>
      </c>
      <c r="W28" s="1">
        <v>4.7725731701616079</v>
      </c>
      <c r="X28" s="1">
        <v>14.317719510484823</v>
      </c>
      <c r="Y28" s="35"/>
      <c r="Z28" s="1">
        <v>3262.0372755044455</v>
      </c>
      <c r="AA28" s="1">
        <v>21.881841289347147</v>
      </c>
      <c r="AB28" s="1">
        <v>268.4572408215904</v>
      </c>
      <c r="AC28" s="1">
        <v>0</v>
      </c>
      <c r="AD28" s="1">
        <v>8.3520030477828122</v>
      </c>
      <c r="AE28" s="1">
        <v>35.794298776212059</v>
      </c>
      <c r="AF28" s="1">
        <v>68.00916767480291</v>
      </c>
      <c r="AG28" s="1">
        <v>4.7725731701616079</v>
      </c>
      <c r="AH28" s="50"/>
      <c r="AI28" s="1">
        <v>4.7725731701616079</v>
      </c>
      <c r="AJ28" s="1">
        <v>54.884591456858487</v>
      </c>
      <c r="AK28" s="1">
        <v>0</v>
      </c>
      <c r="AL28" s="1">
        <v>48.918874994156475</v>
      </c>
      <c r="AM28" s="1">
        <v>0</v>
      </c>
      <c r="AN28" s="1">
        <v>1.193143292540402</v>
      </c>
      <c r="AO28" s="35"/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35"/>
      <c r="AZ28" s="23"/>
    </row>
    <row r="29" spans="1:52" x14ac:dyDescent="0.2">
      <c r="A29" s="34">
        <f>A28+1</f>
        <v>12</v>
      </c>
      <c r="C29" s="24"/>
      <c r="D29" s="34"/>
      <c r="F29" s="11">
        <v>1</v>
      </c>
      <c r="H29" s="11">
        <v>0.49544220959887902</v>
      </c>
      <c r="I29" s="11">
        <v>3.9672523817231138E-2</v>
      </c>
      <c r="J29" s="11">
        <v>1.4138226800565871E-3</v>
      </c>
      <c r="K29" s="11">
        <v>4.2010731064538592E-2</v>
      </c>
      <c r="L29" s="11">
        <v>2.2217213543746371E-3</v>
      </c>
      <c r="M29" s="11">
        <v>4.03949337159025E-4</v>
      </c>
      <c r="N29" s="11">
        <v>4.1404807058800057E-3</v>
      </c>
      <c r="O29" s="11">
        <v>5.0493667144878122E-4</v>
      </c>
      <c r="P29" s="11">
        <v>1.1108606771873186E-3</v>
      </c>
      <c r="Q29" s="11">
        <v>1.0098733428975625E-4</v>
      </c>
      <c r="R29" s="11">
        <v>0</v>
      </c>
      <c r="S29" s="58"/>
      <c r="T29" s="11">
        <v>8.4735088163382308E-2</v>
      </c>
      <c r="U29" s="11">
        <v>5.0588295046373E-4</v>
      </c>
      <c r="V29" s="11">
        <v>6.2612147259648865E-3</v>
      </c>
      <c r="W29" s="11">
        <v>4.03949337159025E-4</v>
      </c>
      <c r="X29" s="11">
        <v>1.2118480114770749E-3</v>
      </c>
      <c r="Y29" s="36"/>
      <c r="Z29" s="11">
        <v>0.27609797655201435</v>
      </c>
      <c r="AA29" s="11">
        <v>1.8520732882449354E-3</v>
      </c>
      <c r="AB29" s="11">
        <v>2.2722150215195153E-2</v>
      </c>
      <c r="AC29" s="11">
        <v>0</v>
      </c>
      <c r="AD29" s="11">
        <v>7.0691134002829356E-4</v>
      </c>
      <c r="AE29" s="11">
        <v>3.0296200286926873E-3</v>
      </c>
      <c r="AF29" s="11">
        <v>5.7562780545161061E-3</v>
      </c>
      <c r="AG29" s="11">
        <v>4.03949337159025E-4</v>
      </c>
      <c r="AH29" s="58"/>
      <c r="AI29" s="11">
        <v>4.03949337159025E-4</v>
      </c>
      <c r="AJ29" s="11">
        <v>4.6454173773287869E-3</v>
      </c>
      <c r="AK29" s="11">
        <v>0</v>
      </c>
      <c r="AL29" s="11">
        <v>4.1404807058800057E-3</v>
      </c>
      <c r="AM29" s="11">
        <v>0</v>
      </c>
      <c r="AN29" s="11">
        <v>1.0098733428975625E-4</v>
      </c>
      <c r="AO29" s="36"/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36"/>
      <c r="AZ29" s="11"/>
    </row>
    <row r="30" spans="1:52" x14ac:dyDescent="0.2">
      <c r="C30" s="26"/>
      <c r="D30" s="34"/>
      <c r="R30" s="78"/>
      <c r="AG30" s="78"/>
      <c r="AX30" s="78"/>
    </row>
    <row r="31" spans="1:52" x14ac:dyDescent="0.2">
      <c r="A31" s="34">
        <f>A29+1</f>
        <v>13</v>
      </c>
      <c r="C31" s="24" t="s">
        <v>160</v>
      </c>
      <c r="D31" s="34" t="s">
        <v>163</v>
      </c>
      <c r="F31" s="23">
        <v>1007</v>
      </c>
      <c r="H31" s="1">
        <v>0</v>
      </c>
      <c r="I31" s="1">
        <v>0</v>
      </c>
      <c r="J31" s="1">
        <v>14</v>
      </c>
      <c r="K31" s="1">
        <v>416</v>
      </c>
      <c r="L31" s="1">
        <v>22</v>
      </c>
      <c r="M31" s="1">
        <v>4</v>
      </c>
      <c r="N31" s="1">
        <v>41</v>
      </c>
      <c r="O31" s="1">
        <v>5</v>
      </c>
      <c r="P31" s="1">
        <v>11</v>
      </c>
      <c r="Q31" s="1">
        <v>1</v>
      </c>
      <c r="R31" s="1">
        <v>0</v>
      </c>
      <c r="S31" s="50"/>
      <c r="T31" s="1">
        <v>0</v>
      </c>
      <c r="U31" s="1">
        <v>0</v>
      </c>
      <c r="V31" s="1">
        <v>62</v>
      </c>
      <c r="W31" s="1">
        <v>4</v>
      </c>
      <c r="X31" s="1">
        <v>12</v>
      </c>
      <c r="Y31" s="35"/>
      <c r="Z31" s="1">
        <v>0</v>
      </c>
      <c r="AA31" s="1">
        <v>0</v>
      </c>
      <c r="AB31" s="1">
        <v>225</v>
      </c>
      <c r="AC31" s="1">
        <v>0</v>
      </c>
      <c r="AD31" s="1">
        <v>7</v>
      </c>
      <c r="AE31" s="1">
        <v>30</v>
      </c>
      <c r="AF31" s="1">
        <v>57</v>
      </c>
      <c r="AG31" s="1">
        <v>4</v>
      </c>
      <c r="AH31" s="50"/>
      <c r="AI31" s="1">
        <v>4</v>
      </c>
      <c r="AJ31" s="1">
        <v>46</v>
      </c>
      <c r="AK31" s="1">
        <v>0</v>
      </c>
      <c r="AL31" s="1">
        <v>41</v>
      </c>
      <c r="AM31" s="1">
        <v>0</v>
      </c>
      <c r="AN31" s="1">
        <v>1</v>
      </c>
      <c r="AO31" s="35"/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35"/>
    </row>
    <row r="32" spans="1:52" x14ac:dyDescent="0.2">
      <c r="A32" s="34">
        <f>A31+1</f>
        <v>14</v>
      </c>
      <c r="C32" s="24"/>
      <c r="D32" s="34"/>
      <c r="F32" s="11">
        <v>1</v>
      </c>
      <c r="H32" s="11">
        <v>0</v>
      </c>
      <c r="I32" s="11">
        <v>0</v>
      </c>
      <c r="J32" s="11">
        <v>1.3902681231380337E-2</v>
      </c>
      <c r="K32" s="11">
        <v>0.41310824230387289</v>
      </c>
      <c r="L32" s="11">
        <v>2.1847070506454815E-2</v>
      </c>
      <c r="M32" s="11">
        <v>3.9721946375372392E-3</v>
      </c>
      <c r="N32" s="11">
        <v>4.0714995034756701E-2</v>
      </c>
      <c r="O32" s="11">
        <v>4.9652432969215492E-3</v>
      </c>
      <c r="P32" s="11">
        <v>1.0923535253227408E-2</v>
      </c>
      <c r="Q32" s="11">
        <v>9.930486593843098E-4</v>
      </c>
      <c r="R32" s="11">
        <v>0</v>
      </c>
      <c r="S32" s="58"/>
      <c r="T32" s="11">
        <v>0</v>
      </c>
      <c r="U32" s="11">
        <v>0</v>
      </c>
      <c r="V32" s="11">
        <v>6.1569016881827213E-2</v>
      </c>
      <c r="W32" s="11">
        <v>3.9721946375372392E-3</v>
      </c>
      <c r="X32" s="11">
        <v>1.1916583912611719E-2</v>
      </c>
      <c r="Y32" s="36"/>
      <c r="Z32" s="11">
        <v>0</v>
      </c>
      <c r="AA32" s="11">
        <v>0</v>
      </c>
      <c r="AB32" s="11">
        <v>0.22343594836146971</v>
      </c>
      <c r="AC32" s="11">
        <v>0</v>
      </c>
      <c r="AD32" s="11">
        <v>6.9513406156901684E-3</v>
      </c>
      <c r="AE32" s="11">
        <v>2.9791459781529295E-2</v>
      </c>
      <c r="AF32" s="11">
        <v>5.6603773584905662E-2</v>
      </c>
      <c r="AG32" s="11">
        <v>3.9721946375372392E-3</v>
      </c>
      <c r="AH32" s="58"/>
      <c r="AI32" s="11">
        <v>3.9721946375372392E-3</v>
      </c>
      <c r="AJ32" s="11">
        <v>4.5680238331678252E-2</v>
      </c>
      <c r="AK32" s="11">
        <v>0</v>
      </c>
      <c r="AL32" s="11">
        <v>4.0714995034756701E-2</v>
      </c>
      <c r="AM32" s="11">
        <v>0</v>
      </c>
      <c r="AN32" s="11">
        <v>9.930486593843098E-4</v>
      </c>
      <c r="AO32" s="36"/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36"/>
    </row>
    <row r="33" spans="1:51" x14ac:dyDescent="0.2">
      <c r="C33" s="26"/>
      <c r="D33" s="34"/>
      <c r="R33" s="78"/>
      <c r="AG33" s="78"/>
      <c r="AX33" s="78"/>
    </row>
    <row r="34" spans="1:51" x14ac:dyDescent="0.2">
      <c r="A34" s="34">
        <f>A32+1</f>
        <v>15</v>
      </c>
      <c r="C34" s="24" t="s">
        <v>258</v>
      </c>
      <c r="D34" s="34" t="s">
        <v>164</v>
      </c>
      <c r="F34" s="1">
        <v>221666.94362098607</v>
      </c>
      <c r="G34" s="1"/>
      <c r="H34" s="1">
        <v>37289.0806048593</v>
      </c>
      <c r="I34" s="1">
        <v>33276.5000177783</v>
      </c>
      <c r="J34" s="1">
        <v>117.37107587953675</v>
      </c>
      <c r="K34" s="1">
        <v>3818.2529526989774</v>
      </c>
      <c r="L34" s="1">
        <v>802.44221014601555</v>
      </c>
      <c r="M34" s="1">
        <v>0</v>
      </c>
      <c r="N34" s="1">
        <v>13.304682282368566</v>
      </c>
      <c r="O34" s="1">
        <v>0</v>
      </c>
      <c r="P34" s="1">
        <v>0</v>
      </c>
      <c r="Q34" s="1">
        <v>885.32388624068676</v>
      </c>
      <c r="R34" s="1">
        <v>0</v>
      </c>
      <c r="S34" s="50"/>
      <c r="T34" s="1">
        <v>6864.3399150531932</v>
      </c>
      <c r="U34" s="1">
        <v>2026.4782984481378</v>
      </c>
      <c r="V34" s="1">
        <v>688.80977525891205</v>
      </c>
      <c r="W34" s="1">
        <v>0</v>
      </c>
      <c r="X34" s="1">
        <v>0</v>
      </c>
      <c r="Y34" s="35"/>
      <c r="Z34" s="1">
        <v>21963.823090556718</v>
      </c>
      <c r="AA34" s="1">
        <v>8138.2375995066004</v>
      </c>
      <c r="AB34" s="1">
        <v>2896.9473027872186</v>
      </c>
      <c r="AC34" s="1">
        <v>0</v>
      </c>
      <c r="AD34" s="1">
        <v>25.448907685947447</v>
      </c>
      <c r="AE34" s="1">
        <v>0</v>
      </c>
      <c r="AF34" s="1">
        <v>4285.0957364780998</v>
      </c>
      <c r="AG34" s="1">
        <v>0</v>
      </c>
      <c r="AH34" s="50"/>
      <c r="AI34" s="1">
        <v>349.82178707982018</v>
      </c>
      <c r="AJ34" s="1">
        <v>1188.4642910418909</v>
      </c>
      <c r="AK34" s="1">
        <v>0</v>
      </c>
      <c r="AL34" s="1">
        <v>15011.330845374086</v>
      </c>
      <c r="AM34" s="1">
        <v>0</v>
      </c>
      <c r="AN34" s="1">
        <v>1488.7928526797598</v>
      </c>
      <c r="AO34" s="35"/>
      <c r="AP34" s="1">
        <v>0</v>
      </c>
      <c r="AQ34" s="1">
        <v>0</v>
      </c>
      <c r="AR34" s="1">
        <v>0</v>
      </c>
      <c r="AS34" s="1">
        <v>849.41146366427847</v>
      </c>
      <c r="AT34" s="1">
        <v>0</v>
      </c>
      <c r="AU34" s="1">
        <v>79460.875127942694</v>
      </c>
      <c r="AV34" s="1">
        <v>0</v>
      </c>
      <c r="AW34" s="1">
        <v>0</v>
      </c>
      <c r="AX34" s="1">
        <v>226.79119754350052</v>
      </c>
      <c r="AY34" s="35"/>
    </row>
    <row r="35" spans="1:51" x14ac:dyDescent="0.2">
      <c r="A35" s="34">
        <f>A34+1</f>
        <v>16</v>
      </c>
      <c r="C35" s="24"/>
      <c r="D35" s="34"/>
      <c r="F35" s="11">
        <v>0.99999999999999978</v>
      </c>
      <c r="H35" s="11">
        <v>0.16822120608392327</v>
      </c>
      <c r="I35" s="11">
        <v>0.15011936139055371</v>
      </c>
      <c r="J35" s="11">
        <v>5.294929138384383E-4</v>
      </c>
      <c r="K35" s="11">
        <v>1.7225179768921975E-2</v>
      </c>
      <c r="L35" s="11">
        <v>3.6200355228340202E-3</v>
      </c>
      <c r="M35" s="11">
        <v>0</v>
      </c>
      <c r="N35" s="11">
        <v>6.0021048086977637E-5</v>
      </c>
      <c r="O35" s="11">
        <v>0</v>
      </c>
      <c r="P35" s="11">
        <v>0</v>
      </c>
      <c r="Q35" s="11">
        <v>3.9939373538457976E-3</v>
      </c>
      <c r="R35" s="11">
        <v>0</v>
      </c>
      <c r="S35" s="58"/>
      <c r="T35" s="11">
        <v>3.0966908294590298E-2</v>
      </c>
      <c r="U35" s="11">
        <v>9.1419959392460507E-3</v>
      </c>
      <c r="V35" s="11">
        <v>3.1074086375127868E-3</v>
      </c>
      <c r="W35" s="11">
        <v>0</v>
      </c>
      <c r="X35" s="11">
        <v>0</v>
      </c>
      <c r="Y35" s="36"/>
      <c r="Z35" s="11">
        <v>9.9084792399678837E-2</v>
      </c>
      <c r="AA35" s="11">
        <v>3.6713807961468739E-2</v>
      </c>
      <c r="AB35" s="11">
        <v>1.3068918872001596E-2</v>
      </c>
      <c r="AC35" s="11">
        <v>0</v>
      </c>
      <c r="AD35" s="11">
        <v>1.1480695890074112E-4</v>
      </c>
      <c r="AE35" s="11">
        <v>0</v>
      </c>
      <c r="AF35" s="11">
        <v>1.9331234808762948E-2</v>
      </c>
      <c r="AG35" s="11">
        <v>0</v>
      </c>
      <c r="AH35" s="58"/>
      <c r="AI35" s="11">
        <v>1.5781414286018115E-3</v>
      </c>
      <c r="AJ35" s="11">
        <v>5.3614863435567954E-3</v>
      </c>
      <c r="AK35" s="11">
        <v>0</v>
      </c>
      <c r="AL35" s="11">
        <v>6.7720204917161617E-2</v>
      </c>
      <c r="AM35" s="11">
        <v>0</v>
      </c>
      <c r="AN35" s="11">
        <v>6.7163503423647601E-3</v>
      </c>
      <c r="AO35" s="36"/>
      <c r="AP35" s="11">
        <v>0</v>
      </c>
      <c r="AQ35" s="11">
        <v>0</v>
      </c>
      <c r="AR35" s="11">
        <v>0</v>
      </c>
      <c r="AS35" s="11">
        <v>3.8319266273487852E-3</v>
      </c>
      <c r="AT35" s="11">
        <v>0</v>
      </c>
      <c r="AU35" s="11">
        <v>0.35846966548069381</v>
      </c>
      <c r="AV35" s="11">
        <v>0</v>
      </c>
      <c r="AW35" s="11">
        <v>0</v>
      </c>
      <c r="AX35" s="11">
        <v>1.0231169061061087E-3</v>
      </c>
      <c r="AY35" s="36"/>
    </row>
    <row r="36" spans="1:51" x14ac:dyDescent="0.2">
      <c r="C36" s="26"/>
      <c r="D36" s="34"/>
      <c r="R36" s="78"/>
      <c r="AG36" s="78"/>
      <c r="AX36" s="78"/>
    </row>
    <row r="37" spans="1:51" x14ac:dyDescent="0.2">
      <c r="A37" s="34">
        <f>A35+1</f>
        <v>17</v>
      </c>
      <c r="C37" s="24" t="s">
        <v>145</v>
      </c>
      <c r="D37" s="34" t="s">
        <v>164</v>
      </c>
      <c r="F37" s="23">
        <v>26808.799065455012</v>
      </c>
      <c r="H37" s="45">
        <v>4890.8182686328682</v>
      </c>
      <c r="I37" s="45">
        <v>4690.0098488386266</v>
      </c>
      <c r="J37" s="45">
        <v>26.82468835221583</v>
      </c>
      <c r="K37" s="45">
        <v>1044.7392631101807</v>
      </c>
      <c r="L37" s="45">
        <v>373.45755201272976</v>
      </c>
      <c r="M37" s="45">
        <v>308.05829173698538</v>
      </c>
      <c r="N37" s="45">
        <v>51.486317361026416</v>
      </c>
      <c r="O37" s="45">
        <v>15.367376160825708</v>
      </c>
      <c r="P37" s="45">
        <v>316.13014170480614</v>
      </c>
      <c r="Q37" s="45">
        <v>184.69033433949951</v>
      </c>
      <c r="R37" s="79">
        <v>0</v>
      </c>
      <c r="S37" s="59"/>
      <c r="T37" s="45">
        <v>967.20975836323214</v>
      </c>
      <c r="U37" s="45">
        <v>320.7465255571995</v>
      </c>
      <c r="V37" s="1">
        <v>908.62634712084412</v>
      </c>
      <c r="W37" s="45">
        <v>124.0357655982945</v>
      </c>
      <c r="X37" s="45">
        <v>1052.6576447006364</v>
      </c>
      <c r="Y37" s="46"/>
      <c r="Z37" s="45">
        <v>3183.3982280452387</v>
      </c>
      <c r="AA37" s="45">
        <v>1290.3010785052434</v>
      </c>
      <c r="AB37" s="45">
        <v>580.57876418833428</v>
      </c>
      <c r="AC37" s="45">
        <v>0.23276458131852343</v>
      </c>
      <c r="AD37" s="45">
        <v>4.3087845303436483</v>
      </c>
      <c r="AE37" s="45">
        <v>53.873061399626202</v>
      </c>
      <c r="AF37" s="45">
        <v>698.00888981726109</v>
      </c>
      <c r="AG37" s="79">
        <v>74.324220158756916</v>
      </c>
      <c r="AH37" s="59"/>
      <c r="AI37" s="45">
        <v>88.088462485225747</v>
      </c>
      <c r="AJ37" s="45">
        <v>385.07676739693966</v>
      </c>
      <c r="AK37" s="45">
        <v>36.708324768726953</v>
      </c>
      <c r="AL37" s="45">
        <v>4854.4912146750057</v>
      </c>
      <c r="AM37" s="45">
        <v>40.841901585728465</v>
      </c>
      <c r="AN37" s="45">
        <v>243.70847972729035</v>
      </c>
      <c r="AO37" s="46"/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79">
        <v>0</v>
      </c>
      <c r="AY37" s="46"/>
    </row>
    <row r="38" spans="1:51" x14ac:dyDescent="0.2">
      <c r="A38" s="34">
        <f>A37+1</f>
        <v>18</v>
      </c>
      <c r="C38" s="24"/>
      <c r="D38" s="34"/>
      <c r="F38" s="11">
        <v>1</v>
      </c>
      <c r="H38" s="11">
        <v>0.18243332186166539</v>
      </c>
      <c r="I38" s="11">
        <v>0.1749429296473794</v>
      </c>
      <c r="J38" s="11">
        <v>1.0005926892406492E-3</v>
      </c>
      <c r="K38" s="11">
        <v>3.8970013560077718E-2</v>
      </c>
      <c r="L38" s="11">
        <v>1.3930409605477465E-2</v>
      </c>
      <c r="M38" s="11">
        <v>1.1490939634589591E-2</v>
      </c>
      <c r="N38" s="11">
        <v>1.9205006996143325E-3</v>
      </c>
      <c r="O38" s="11">
        <v>5.7322135629072745E-4</v>
      </c>
      <c r="P38" s="11">
        <v>1.1792029211489807E-2</v>
      </c>
      <c r="Q38" s="11">
        <v>6.8891685110015147E-3</v>
      </c>
      <c r="R38" s="11">
        <v>0</v>
      </c>
      <c r="S38" s="58"/>
      <c r="T38" s="11">
        <v>3.6078071084114642E-2</v>
      </c>
      <c r="U38" s="11">
        <v>1.1964225804150382E-2</v>
      </c>
      <c r="V38" s="11">
        <v>3.3892840365672028E-2</v>
      </c>
      <c r="W38" s="11">
        <v>4.6266811614893693E-3</v>
      </c>
      <c r="X38" s="11">
        <v>3.9265378584490883E-2</v>
      </c>
      <c r="Y38" s="36"/>
      <c r="Z38" s="11">
        <v>0.11874452937159975</v>
      </c>
      <c r="AA38" s="11">
        <v>4.8129760507171888E-2</v>
      </c>
      <c r="AB38" s="11">
        <v>2.1656276462471237E-2</v>
      </c>
      <c r="AC38" s="11">
        <v>8.6823949386996849E-6</v>
      </c>
      <c r="AD38" s="11">
        <v>1.6072277313965229E-4</v>
      </c>
      <c r="AE38" s="11">
        <v>2.0095290828989563E-3</v>
      </c>
      <c r="AF38" s="11">
        <v>2.6036559418907122E-2</v>
      </c>
      <c r="AG38" s="11">
        <v>2.7723815594011001E-3</v>
      </c>
      <c r="AH38" s="58"/>
      <c r="AI38" s="11">
        <v>3.285804122376142E-3</v>
      </c>
      <c r="AJ38" s="11">
        <v>1.4363820119534472E-2</v>
      </c>
      <c r="AK38" s="11">
        <v>1.3692640494302546E-3</v>
      </c>
      <c r="AL38" s="11">
        <v>0.18107827966566217</v>
      </c>
      <c r="AM38" s="11">
        <v>1.5234513670683621E-3</v>
      </c>
      <c r="AN38" s="11">
        <v>9.0906153286562374E-3</v>
      </c>
      <c r="AO38" s="36"/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36"/>
    </row>
    <row r="39" spans="1:51" x14ac:dyDescent="0.2">
      <c r="C39" s="26"/>
      <c r="D39" s="34"/>
      <c r="R39" s="78"/>
      <c r="AG39" s="78"/>
      <c r="AX39" s="78"/>
    </row>
    <row r="40" spans="1:51" x14ac:dyDescent="0.2">
      <c r="A40" s="34">
        <f>A38+1</f>
        <v>19</v>
      </c>
      <c r="C40" s="24" t="s">
        <v>150</v>
      </c>
      <c r="D40" s="34" t="s">
        <v>164</v>
      </c>
      <c r="F40" s="23">
        <v>41301.95159427225</v>
      </c>
      <c r="H40" s="23">
        <v>7959.1593364396213</v>
      </c>
      <c r="I40" s="23">
        <v>7102.6949848159902</v>
      </c>
      <c r="J40" s="23">
        <v>25.052242620667933</v>
      </c>
      <c r="K40" s="23">
        <v>814.98613386037619</v>
      </c>
      <c r="L40" s="23">
        <v>171.27709520423568</v>
      </c>
      <c r="M40" s="23">
        <v>0</v>
      </c>
      <c r="N40" s="23">
        <v>2.8398148865133743</v>
      </c>
      <c r="O40" s="23">
        <v>0</v>
      </c>
      <c r="P40" s="23">
        <v>0</v>
      </c>
      <c r="Q40" s="23">
        <v>188.96775572491106</v>
      </c>
      <c r="R40" s="80">
        <v>0</v>
      </c>
      <c r="S40" s="60"/>
      <c r="T40" s="23">
        <v>1465.1574733722757</v>
      </c>
      <c r="U40" s="23">
        <v>432.54119993196952</v>
      </c>
      <c r="V40" s="1">
        <v>150.57650160375491</v>
      </c>
      <c r="W40" s="23">
        <v>0</v>
      </c>
      <c r="X40" s="23">
        <v>0</v>
      </c>
      <c r="Y40" s="37"/>
      <c r="Z40" s="23">
        <v>4688.0632286850196</v>
      </c>
      <c r="AA40" s="23">
        <v>1737.0642751603807</v>
      </c>
      <c r="AB40" s="23">
        <v>618.33825876489379</v>
      </c>
      <c r="AC40" s="23">
        <v>0</v>
      </c>
      <c r="AD40" s="23">
        <v>5.4319363182261791</v>
      </c>
      <c r="AE40" s="23">
        <v>0</v>
      </c>
      <c r="AF40" s="23">
        <v>914.63128576258896</v>
      </c>
      <c r="AG40" s="80">
        <v>0</v>
      </c>
      <c r="AH40" s="60"/>
      <c r="AI40" s="23">
        <v>74.667631852620985</v>
      </c>
      <c r="AJ40" s="23">
        <v>200.49931143562566</v>
      </c>
      <c r="AK40" s="23">
        <v>0</v>
      </c>
      <c r="AL40" s="23">
        <v>2532.4795375983113</v>
      </c>
      <c r="AM40" s="23">
        <v>0</v>
      </c>
      <c r="AN40" s="23">
        <v>251.16610072557168</v>
      </c>
      <c r="AO40" s="37"/>
      <c r="AP40" s="23">
        <v>0</v>
      </c>
      <c r="AQ40" s="23">
        <v>0</v>
      </c>
      <c r="AR40" s="23">
        <v>0</v>
      </c>
      <c r="AS40" s="23">
        <v>194.46426049129991</v>
      </c>
      <c r="AT40" s="23">
        <v>0</v>
      </c>
      <c r="AU40" s="23">
        <v>11735.744980040941</v>
      </c>
      <c r="AV40" s="23">
        <v>0</v>
      </c>
      <c r="AW40" s="23">
        <v>0</v>
      </c>
      <c r="AX40" s="80">
        <v>36.148248976458547</v>
      </c>
      <c r="AY40" s="37"/>
    </row>
    <row r="41" spans="1:51" x14ac:dyDescent="0.2">
      <c r="A41" s="34">
        <f>A40+1</f>
        <v>20</v>
      </c>
      <c r="C41" s="24"/>
      <c r="D41" s="34"/>
      <c r="F41" s="11">
        <v>1</v>
      </c>
      <c r="H41" s="11">
        <v>0.19270661625450639</v>
      </c>
      <c r="I41" s="11">
        <v>0.171969960513948</v>
      </c>
      <c r="J41" s="11">
        <v>6.0656316841314038E-4</v>
      </c>
      <c r="K41" s="11">
        <v>1.9732387996246607E-2</v>
      </c>
      <c r="L41" s="11">
        <v>4.146949201983675E-3</v>
      </c>
      <c r="M41" s="11">
        <v>0</v>
      </c>
      <c r="N41" s="11">
        <v>6.8757401936115758E-5</v>
      </c>
      <c r="O41" s="11">
        <v>0</v>
      </c>
      <c r="P41" s="11">
        <v>0</v>
      </c>
      <c r="Q41" s="11">
        <v>4.5752742529269995E-3</v>
      </c>
      <c r="R41" s="11">
        <v>0</v>
      </c>
      <c r="S41" s="58"/>
      <c r="T41" s="11">
        <v>3.5474291572591535E-2</v>
      </c>
      <c r="U41" s="11">
        <v>1.0472657664727743E-2</v>
      </c>
      <c r="V41" s="11">
        <v>3.6457478591553245E-3</v>
      </c>
      <c r="W41" s="11">
        <v>0</v>
      </c>
      <c r="X41" s="11">
        <v>0</v>
      </c>
      <c r="Y41" s="36"/>
      <c r="Z41" s="11">
        <v>0.11350706317071854</v>
      </c>
      <c r="AA41" s="11">
        <v>4.2057680281657114E-2</v>
      </c>
      <c r="AB41" s="11">
        <v>1.4971163223450315E-2</v>
      </c>
      <c r="AC41" s="11">
        <v>0</v>
      </c>
      <c r="AD41" s="11">
        <v>1.3151766704843748E-4</v>
      </c>
      <c r="AE41" s="11">
        <v>0</v>
      </c>
      <c r="AF41" s="11">
        <v>2.2144989533362146E-2</v>
      </c>
      <c r="AG41" s="11">
        <v>0</v>
      </c>
      <c r="AH41" s="58"/>
      <c r="AI41" s="11">
        <v>1.8078475464335174E-3</v>
      </c>
      <c r="AJ41" s="11">
        <v>4.8544754835127667E-3</v>
      </c>
      <c r="AK41" s="11">
        <v>0</v>
      </c>
      <c r="AL41" s="11">
        <v>6.1316219690439891E-2</v>
      </c>
      <c r="AM41" s="11">
        <v>0</v>
      </c>
      <c r="AN41" s="11">
        <v>6.0812162871355302E-3</v>
      </c>
      <c r="AO41" s="36"/>
      <c r="AP41" s="11">
        <v>0</v>
      </c>
      <c r="AQ41" s="11">
        <v>0</v>
      </c>
      <c r="AR41" s="11">
        <v>0</v>
      </c>
      <c r="AS41" s="11">
        <v>4.7083552467837428E-3</v>
      </c>
      <c r="AT41" s="11">
        <v>0</v>
      </c>
      <c r="AU41" s="11">
        <v>0.28414504707492932</v>
      </c>
      <c r="AV41" s="11">
        <v>0</v>
      </c>
      <c r="AW41" s="11">
        <v>0</v>
      </c>
      <c r="AX41" s="11">
        <v>8.7521890809323362E-4</v>
      </c>
      <c r="AY41" s="36"/>
    </row>
    <row r="42" spans="1:51" x14ac:dyDescent="0.2">
      <c r="C42" s="26"/>
      <c r="D42" s="34"/>
      <c r="R42" s="78"/>
      <c r="AG42" s="78"/>
      <c r="AX42" s="78"/>
    </row>
    <row r="43" spans="1:51" x14ac:dyDescent="0.2">
      <c r="A43" s="34">
        <f>A41+1</f>
        <v>21</v>
      </c>
      <c r="C43" s="24" t="s">
        <v>139</v>
      </c>
      <c r="D43" s="34" t="s">
        <v>164</v>
      </c>
      <c r="F43" s="23">
        <v>30706.695595808786</v>
      </c>
      <c r="H43" s="1">
        <v>9517.2311163464092</v>
      </c>
      <c r="I43" s="1">
        <v>6820.1070176493067</v>
      </c>
      <c r="J43" s="1">
        <v>75.392690772883796</v>
      </c>
      <c r="K43" s="1">
        <v>622.86936846295202</v>
      </c>
      <c r="L43" s="1">
        <v>284.44996958119833</v>
      </c>
      <c r="M43" s="1">
        <v>27.614483396746568</v>
      </c>
      <c r="N43" s="1">
        <v>274.48292838964829</v>
      </c>
      <c r="O43" s="1">
        <v>71.453491357101754</v>
      </c>
      <c r="P43" s="1">
        <v>88.625793970518302</v>
      </c>
      <c r="Q43" s="1">
        <v>6.6810089986687533</v>
      </c>
      <c r="R43" s="1">
        <v>0</v>
      </c>
      <c r="S43" s="50" t="s">
        <v>268</v>
      </c>
      <c r="T43" s="1">
        <v>994.94014944475623</v>
      </c>
      <c r="U43" s="1">
        <v>325.58089456389285</v>
      </c>
      <c r="V43" s="1">
        <v>324.16942853641132</v>
      </c>
      <c r="W43" s="1">
        <v>12.489794919007567</v>
      </c>
      <c r="X43" s="1">
        <v>147.57355999290937</v>
      </c>
      <c r="Y43" s="35"/>
      <c r="Z43" s="1">
        <v>6058.523924448441</v>
      </c>
      <c r="AA43" s="1">
        <v>1532.1762693389089</v>
      </c>
      <c r="AB43" s="1">
        <v>1477.4810236071096</v>
      </c>
      <c r="AC43" s="1">
        <v>0.59234900254535094</v>
      </c>
      <c r="AD43" s="1">
        <v>6.7815006281113952</v>
      </c>
      <c r="AE43" s="1">
        <v>84.789619241116014</v>
      </c>
      <c r="AF43" s="1">
        <v>1012.8966477949699</v>
      </c>
      <c r="AG43" s="1">
        <v>107.85357399744473</v>
      </c>
      <c r="AH43" s="50" t="s">
        <v>268</v>
      </c>
      <c r="AI43" s="1">
        <v>2.8016939858869221</v>
      </c>
      <c r="AJ43" s="1">
        <v>213.65228260429873</v>
      </c>
      <c r="AK43" s="1">
        <v>20.366893153369606</v>
      </c>
      <c r="AL43" s="1">
        <v>572.67094723949708</v>
      </c>
      <c r="AM43" s="1">
        <v>4.8180065497816047</v>
      </c>
      <c r="AN43" s="1">
        <v>17.629167834897462</v>
      </c>
      <c r="AO43" s="35"/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35" t="s">
        <v>268</v>
      </c>
    </row>
    <row r="44" spans="1:51" x14ac:dyDescent="0.2">
      <c r="A44" s="34">
        <f>A43+1</f>
        <v>22</v>
      </c>
      <c r="C44" s="24"/>
      <c r="D44" s="34"/>
      <c r="F44" s="11">
        <v>1.0000000000000002</v>
      </c>
      <c r="H44" s="11">
        <v>0.30993993106980333</v>
      </c>
      <c r="I44" s="11">
        <v>0.22210488251234026</v>
      </c>
      <c r="J44" s="11">
        <v>2.4552524884238697E-3</v>
      </c>
      <c r="K44" s="11">
        <v>2.02844805140143E-2</v>
      </c>
      <c r="L44" s="11">
        <v>9.2634509855897169E-3</v>
      </c>
      <c r="M44" s="11">
        <v>8.9929843836781057E-4</v>
      </c>
      <c r="N44" s="11">
        <v>8.9388624553634159E-3</v>
      </c>
      <c r="O44" s="11">
        <v>2.3269677824550609E-3</v>
      </c>
      <c r="P44" s="11">
        <v>2.8862042056591397E-3</v>
      </c>
      <c r="Q44" s="11">
        <v>2.1757499037378209E-4</v>
      </c>
      <c r="R44" s="11">
        <v>0</v>
      </c>
      <c r="S44" s="58"/>
      <c r="T44" s="11">
        <v>3.2401407254662645E-2</v>
      </c>
      <c r="U44" s="11">
        <v>1.0602928392214628E-2</v>
      </c>
      <c r="V44" s="11">
        <v>1.0556962325202384E-2</v>
      </c>
      <c r="W44" s="11">
        <v>4.0674500061518577E-4</v>
      </c>
      <c r="X44" s="11">
        <v>4.805908194597531E-3</v>
      </c>
      <c r="Y44" s="36"/>
      <c r="Z44" s="11">
        <v>0.19730302485805018</v>
      </c>
      <c r="AA44" s="11">
        <v>4.9897139357060569E-2</v>
      </c>
      <c r="AB44" s="11">
        <v>4.8115923740383634E-2</v>
      </c>
      <c r="AC44" s="11">
        <v>1.9290548561213526E-5</v>
      </c>
      <c r="AD44" s="11">
        <v>2.2084761959984437E-4</v>
      </c>
      <c r="AE44" s="11">
        <v>2.7612746209230376E-3</v>
      </c>
      <c r="AF44" s="11">
        <v>3.2986181943107616E-2</v>
      </c>
      <c r="AG44" s="11">
        <v>3.5123796912933172E-3</v>
      </c>
      <c r="AH44" s="58" t="s">
        <v>268</v>
      </c>
      <c r="AI44" s="11">
        <v>9.124049108915941E-5</v>
      </c>
      <c r="AJ44" s="11">
        <v>6.9578402514095502E-3</v>
      </c>
      <c r="AK44" s="11">
        <v>6.632720570607253E-4</v>
      </c>
      <c r="AL44" s="11">
        <v>1.8649709326511252E-2</v>
      </c>
      <c r="AM44" s="11">
        <v>1.5690410369128822E-4</v>
      </c>
      <c r="AN44" s="11">
        <v>5.7411478157564115E-4</v>
      </c>
      <c r="AO44" s="36"/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36"/>
    </row>
    <row r="45" spans="1:51" x14ac:dyDescent="0.2">
      <c r="C45" s="26"/>
      <c r="D45" s="34"/>
      <c r="R45" s="78"/>
      <c r="AG45" s="78"/>
      <c r="AX45" s="78"/>
    </row>
    <row r="46" spans="1:51" x14ac:dyDescent="0.2">
      <c r="A46" s="34">
        <f>A44+1</f>
        <v>23</v>
      </c>
      <c r="C46" s="24" t="s">
        <v>138</v>
      </c>
      <c r="D46" s="34" t="s">
        <v>164</v>
      </c>
      <c r="F46" s="23">
        <v>144347.57149315687</v>
      </c>
      <c r="H46" s="1">
        <v>56893.312697637433</v>
      </c>
      <c r="I46" s="1">
        <v>23192.688405700643</v>
      </c>
      <c r="J46" s="1">
        <v>184.73747524735788</v>
      </c>
      <c r="K46" s="1">
        <v>1664.9070491573086</v>
      </c>
      <c r="L46" s="1">
        <v>714.84768900906147</v>
      </c>
      <c r="M46" s="1">
        <v>139.25157143873889</v>
      </c>
      <c r="N46" s="1">
        <v>661.02361534366526</v>
      </c>
      <c r="O46" s="1">
        <v>233.43877489657126</v>
      </c>
      <c r="P46" s="1">
        <v>262.02972680496083</v>
      </c>
      <c r="Q46" s="1">
        <v>33.69032795198293</v>
      </c>
      <c r="R46" s="1">
        <v>0</v>
      </c>
      <c r="S46" s="50" t="s">
        <v>268</v>
      </c>
      <c r="T46" s="1">
        <v>5301.3007105267361</v>
      </c>
      <c r="U46" s="1">
        <v>1252.0740772384988</v>
      </c>
      <c r="V46" s="1">
        <v>931.12032184095222</v>
      </c>
      <c r="W46" s="1">
        <v>62.982296081059019</v>
      </c>
      <c r="X46" s="1">
        <v>717.18715307386026</v>
      </c>
      <c r="Y46" s="35"/>
      <c r="Z46" s="1">
        <v>36345.932515774402</v>
      </c>
      <c r="AA46" s="1">
        <v>5198.7408015945784</v>
      </c>
      <c r="AB46" s="1">
        <v>3793.5025278462781</v>
      </c>
      <c r="AC46" s="1">
        <v>1.5208841282015348</v>
      </c>
      <c r="AD46" s="1">
        <v>21.666346437717863</v>
      </c>
      <c r="AE46" s="1">
        <v>270.89598092565882</v>
      </c>
      <c r="AF46" s="1">
        <v>2601.8623555395016</v>
      </c>
      <c r="AG46" s="1">
        <v>277.0471742652548</v>
      </c>
      <c r="AH46" s="50" t="s">
        <v>268</v>
      </c>
      <c r="AI46" s="1">
        <v>14.128103887367409</v>
      </c>
      <c r="AJ46" s="1">
        <v>627.82817381424832</v>
      </c>
      <c r="AK46" s="1">
        <v>59.849158543427983</v>
      </c>
      <c r="AL46" s="1">
        <v>2777.7372495714553</v>
      </c>
      <c r="AM46" s="1">
        <v>23.36971401556125</v>
      </c>
      <c r="AN46" s="1">
        <v>88.898614864400031</v>
      </c>
      <c r="AO46" s="35"/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35" t="s">
        <v>268</v>
      </c>
    </row>
    <row r="47" spans="1:51" x14ac:dyDescent="0.2">
      <c r="A47" s="34">
        <f>A46+1</f>
        <v>24</v>
      </c>
      <c r="C47" s="24"/>
      <c r="D47" s="34"/>
      <c r="F47" s="11">
        <v>1.0000000000000002</v>
      </c>
      <c r="H47" s="11">
        <v>0.39414111445812994</v>
      </c>
      <c r="I47" s="11">
        <v>0.16067252234167409</v>
      </c>
      <c r="J47" s="11">
        <v>1.2798100677164201E-3</v>
      </c>
      <c r="K47" s="11">
        <v>1.1534014960800622E-2</v>
      </c>
      <c r="L47" s="11">
        <v>4.9522668210801903E-3</v>
      </c>
      <c r="M47" s="11">
        <v>9.6469632289823757E-4</v>
      </c>
      <c r="N47" s="11">
        <v>4.5793885446490015E-3</v>
      </c>
      <c r="O47" s="11">
        <v>1.6171991844534633E-3</v>
      </c>
      <c r="P47" s="11">
        <v>1.8152693813583344E-3</v>
      </c>
      <c r="Q47" s="11">
        <v>2.3339726192470164E-4</v>
      </c>
      <c r="R47" s="11">
        <v>0</v>
      </c>
      <c r="S47" s="58" t="s">
        <v>268</v>
      </c>
      <c r="T47" s="11">
        <v>3.6725943191763755E-2</v>
      </c>
      <c r="U47" s="11">
        <v>8.6740224604184377E-3</v>
      </c>
      <c r="V47" s="11">
        <v>6.4505437272638433E-3</v>
      </c>
      <c r="W47" s="11">
        <v>4.3632390506857154E-4</v>
      </c>
      <c r="X47" s="11">
        <v>4.9684739802349923E-3</v>
      </c>
      <c r="Y47" s="36"/>
      <c r="Z47" s="11">
        <v>0.25179455490525843</v>
      </c>
      <c r="AA47" s="11">
        <v>3.6015436545401368E-2</v>
      </c>
      <c r="AB47" s="11">
        <v>2.6280334948524699E-2</v>
      </c>
      <c r="AC47" s="11">
        <v>1.0536264049815593E-5</v>
      </c>
      <c r="AD47" s="11">
        <v>1.5009844788933636E-4</v>
      </c>
      <c r="AE47" s="11">
        <v>1.8766923345052693E-3</v>
      </c>
      <c r="AF47" s="11">
        <v>1.8024981845038167E-2</v>
      </c>
      <c r="AG47" s="11">
        <v>1.9193060984637963E-3</v>
      </c>
      <c r="AH47" s="58"/>
      <c r="AI47" s="11">
        <v>9.7875591125114184E-5</v>
      </c>
      <c r="AJ47" s="11">
        <v>4.3494197188070601E-3</v>
      </c>
      <c r="AK47" s="11">
        <v>4.1461839589220433E-4</v>
      </c>
      <c r="AL47" s="11">
        <v>1.9243394404478364E-2</v>
      </c>
      <c r="AM47" s="11">
        <v>1.6189890674169844E-4</v>
      </c>
      <c r="AN47" s="11">
        <v>6.1586498439022562E-4</v>
      </c>
      <c r="AO47" s="36"/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36"/>
    </row>
    <row r="48" spans="1:51" x14ac:dyDescent="0.2">
      <c r="C48" s="26"/>
      <c r="D48" s="34"/>
      <c r="R48" s="78"/>
      <c r="AG48" s="78"/>
      <c r="AX48" s="78"/>
    </row>
    <row r="49" spans="1:51" x14ac:dyDescent="0.2">
      <c r="A49" s="34">
        <f>A47+1</f>
        <v>25</v>
      </c>
      <c r="C49" s="24" t="s">
        <v>153</v>
      </c>
      <c r="D49" s="34" t="s">
        <v>164</v>
      </c>
      <c r="F49" s="23">
        <v>167984.12094246919</v>
      </c>
      <c r="H49" s="23">
        <v>52737.375045420536</v>
      </c>
      <c r="I49" s="23">
        <v>47062.443835309445</v>
      </c>
      <c r="J49" s="23">
        <v>153.07943170259909</v>
      </c>
      <c r="K49" s="23">
        <v>3280.1461849891352</v>
      </c>
      <c r="L49" s="23">
        <v>118.58787369552488</v>
      </c>
      <c r="M49" s="23">
        <v>0</v>
      </c>
      <c r="N49" s="23">
        <v>13.13736618667691</v>
      </c>
      <c r="O49" s="23">
        <v>0</v>
      </c>
      <c r="P49" s="23">
        <v>0</v>
      </c>
      <c r="Q49" s="23">
        <v>0</v>
      </c>
      <c r="R49" s="80">
        <v>0</v>
      </c>
      <c r="S49" s="60"/>
      <c r="T49" s="23">
        <v>9708.1307092413463</v>
      </c>
      <c r="U49" s="23">
        <v>2896.350079144861</v>
      </c>
      <c r="V49" s="1">
        <v>780.99795223399815</v>
      </c>
      <c r="W49" s="23">
        <v>0</v>
      </c>
      <c r="X49" s="23">
        <v>131.44117760000017</v>
      </c>
      <c r="Y49" s="37"/>
      <c r="Z49" s="23">
        <v>31063.098284247117</v>
      </c>
      <c r="AA49" s="23">
        <v>11509.78467508778</v>
      </c>
      <c r="AB49" s="23">
        <v>3248.0027116628326</v>
      </c>
      <c r="AC49" s="23">
        <v>0</v>
      </c>
      <c r="AD49" s="23">
        <v>35.991999999999997</v>
      </c>
      <c r="AE49" s="23">
        <v>0</v>
      </c>
      <c r="AF49" s="23">
        <v>3155.2994684403502</v>
      </c>
      <c r="AG49" s="80">
        <v>0</v>
      </c>
      <c r="AH49" s="60"/>
      <c r="AI49" s="23">
        <v>215.65283074876896</v>
      </c>
      <c r="AJ49" s="23">
        <v>1426.3807426520982</v>
      </c>
      <c r="AK49" s="23">
        <v>0</v>
      </c>
      <c r="AL49" s="23">
        <v>448.22057410611524</v>
      </c>
      <c r="AM49" s="23">
        <v>0</v>
      </c>
      <c r="AN49" s="23">
        <v>0</v>
      </c>
      <c r="AO49" s="37"/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80">
        <v>0</v>
      </c>
      <c r="AY49" s="37"/>
    </row>
    <row r="50" spans="1:51" x14ac:dyDescent="0.2">
      <c r="A50" s="34">
        <f>A49+1</f>
        <v>26</v>
      </c>
      <c r="C50" s="24"/>
      <c r="D50" s="34"/>
      <c r="F50" s="11">
        <v>1</v>
      </c>
      <c r="H50" s="11">
        <v>0.31394261999014722</v>
      </c>
      <c r="I50" s="11">
        <v>0.28016007448363101</v>
      </c>
      <c r="J50" s="11">
        <v>9.1127322537244682E-4</v>
      </c>
      <c r="K50" s="11">
        <v>1.9526525284568486E-2</v>
      </c>
      <c r="L50" s="11">
        <v>7.0594692540099416E-4</v>
      </c>
      <c r="M50" s="11">
        <v>0</v>
      </c>
      <c r="N50" s="11">
        <v>7.8206000144359869E-5</v>
      </c>
      <c r="O50" s="11">
        <v>0</v>
      </c>
      <c r="P50" s="11">
        <v>0</v>
      </c>
      <c r="Q50" s="11">
        <v>0</v>
      </c>
      <c r="R50" s="11">
        <v>0</v>
      </c>
      <c r="S50" s="58"/>
      <c r="T50" s="11">
        <v>5.7791954708422494E-2</v>
      </c>
      <c r="U50" s="11">
        <v>1.7241808707245586E-2</v>
      </c>
      <c r="V50" s="11">
        <v>4.6492367722153483E-3</v>
      </c>
      <c r="W50" s="11">
        <v>0</v>
      </c>
      <c r="X50" s="11">
        <v>7.824619187965739E-4</v>
      </c>
      <c r="Y50" s="36"/>
      <c r="Z50" s="11">
        <v>0.18491687255895772</v>
      </c>
      <c r="AA50" s="11">
        <v>6.8517099178854082E-2</v>
      </c>
      <c r="AB50" s="11">
        <v>1.9335177000302312E-2</v>
      </c>
      <c r="AC50" s="11">
        <v>0</v>
      </c>
      <c r="AD50" s="11">
        <v>2.1425834655125798E-4</v>
      </c>
      <c r="AE50" s="11">
        <v>0</v>
      </c>
      <c r="AF50" s="11">
        <v>1.8783319820573813E-2</v>
      </c>
      <c r="AG50" s="11">
        <v>0</v>
      </c>
      <c r="AH50" s="58"/>
      <c r="AI50" s="11">
        <v>1.2837691416239588E-3</v>
      </c>
      <c r="AJ50" s="11">
        <v>8.4911641329516001E-3</v>
      </c>
      <c r="AK50" s="11">
        <v>0</v>
      </c>
      <c r="AL50" s="11">
        <v>2.6682318042407162E-3</v>
      </c>
      <c r="AM50" s="11">
        <v>0</v>
      </c>
      <c r="AN50" s="11">
        <v>0</v>
      </c>
      <c r="AO50" s="36"/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36"/>
    </row>
    <row r="51" spans="1:51" x14ac:dyDescent="0.2">
      <c r="C51" s="26"/>
      <c r="D51" s="34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58"/>
      <c r="T51" s="11"/>
      <c r="U51" s="11"/>
      <c r="V51" s="11"/>
      <c r="W51" s="11"/>
      <c r="X51" s="11"/>
      <c r="Y51" s="36"/>
      <c r="Z51" s="11"/>
      <c r="AA51" s="11"/>
      <c r="AB51" s="11"/>
      <c r="AC51" s="11"/>
      <c r="AD51" s="11"/>
      <c r="AE51" s="11"/>
      <c r="AF51" s="11"/>
      <c r="AG51" s="11"/>
      <c r="AH51" s="58"/>
      <c r="AI51" s="11"/>
      <c r="AJ51" s="11"/>
      <c r="AK51" s="11"/>
      <c r="AL51" s="11"/>
      <c r="AM51" s="11"/>
      <c r="AN51" s="11"/>
      <c r="AO51" s="36"/>
      <c r="AP51" s="11"/>
      <c r="AQ51" s="11"/>
      <c r="AR51" s="11"/>
      <c r="AS51" s="11"/>
      <c r="AT51" s="11"/>
      <c r="AU51" s="11"/>
      <c r="AV51" s="11"/>
      <c r="AW51" s="11"/>
      <c r="AX51" s="11"/>
      <c r="AY51" s="36"/>
    </row>
    <row r="52" spans="1:51" x14ac:dyDescent="0.2">
      <c r="A52" s="34">
        <f>A50+1</f>
        <v>27</v>
      </c>
      <c r="C52" s="24" t="s">
        <v>152</v>
      </c>
      <c r="D52" s="34" t="s">
        <v>164</v>
      </c>
      <c r="F52" s="23">
        <v>225038.46161031167</v>
      </c>
      <c r="H52" s="23">
        <v>52737.375045420536</v>
      </c>
      <c r="I52" s="23">
        <v>47062.443835309445</v>
      </c>
      <c r="J52" s="23">
        <v>165.99611327872259</v>
      </c>
      <c r="K52" s="23">
        <v>5400.0966159119962</v>
      </c>
      <c r="L52" s="23">
        <v>1134.8817161030206</v>
      </c>
      <c r="M52" s="23">
        <v>9260.357</v>
      </c>
      <c r="N52" s="23">
        <v>18.816608186740794</v>
      </c>
      <c r="O52" s="23">
        <v>0</v>
      </c>
      <c r="P52" s="23">
        <v>0</v>
      </c>
      <c r="Q52" s="23">
        <v>1252.0999999999999</v>
      </c>
      <c r="R52" s="80">
        <v>0</v>
      </c>
      <c r="S52" s="60"/>
      <c r="T52" s="23">
        <v>9708.1307092413463</v>
      </c>
      <c r="U52" s="23">
        <v>2896.350079144861</v>
      </c>
      <c r="V52" s="1">
        <v>7609.5255049746966</v>
      </c>
      <c r="W52" s="23">
        <v>0</v>
      </c>
      <c r="X52" s="23">
        <v>3398.091341550748</v>
      </c>
      <c r="Y52" s="37"/>
      <c r="Z52" s="23">
        <v>31063.098284247117</v>
      </c>
      <c r="AA52" s="23">
        <v>11509.78467508778</v>
      </c>
      <c r="AB52" s="23">
        <v>4097.108159164427</v>
      </c>
      <c r="AC52" s="23">
        <v>0</v>
      </c>
      <c r="AD52" s="23">
        <v>35.991999999999997</v>
      </c>
      <c r="AE52" s="23">
        <v>0</v>
      </c>
      <c r="AF52" s="23">
        <v>6060.3452081553614</v>
      </c>
      <c r="AG52" s="80">
        <v>0</v>
      </c>
      <c r="AH52" s="60"/>
      <c r="AI52" s="23">
        <v>494.7475905824183</v>
      </c>
      <c r="AJ52" s="23">
        <v>2076.5472265942708</v>
      </c>
      <c r="AK52" s="23">
        <v>0</v>
      </c>
      <c r="AL52" s="23">
        <v>26228.585637287655</v>
      </c>
      <c r="AM52" s="23">
        <v>0</v>
      </c>
      <c r="AN52" s="23">
        <v>2601.29706252702</v>
      </c>
      <c r="AO52" s="37"/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80">
        <v>226.79119754350052</v>
      </c>
      <c r="AY52" s="37"/>
    </row>
    <row r="53" spans="1:51" x14ac:dyDescent="0.2">
      <c r="A53" s="34">
        <f>A52+1</f>
        <v>28</v>
      </c>
      <c r="C53" s="24"/>
      <c r="D53" s="34"/>
      <c r="F53" s="11">
        <v>1.0000000000000002</v>
      </c>
      <c r="H53" s="11">
        <v>0.23434827392636251</v>
      </c>
      <c r="I53" s="11">
        <v>0.20913066814687536</v>
      </c>
      <c r="J53" s="11">
        <v>7.3763441187298063E-4</v>
      </c>
      <c r="K53" s="11">
        <v>2.3996327460072513E-2</v>
      </c>
      <c r="L53" s="11">
        <v>5.0430566756550308E-3</v>
      </c>
      <c r="M53" s="11">
        <v>4.115010800258543E-2</v>
      </c>
      <c r="N53" s="11">
        <v>8.3615076516673902E-5</v>
      </c>
      <c r="O53" s="11">
        <v>0</v>
      </c>
      <c r="P53" s="11">
        <v>0</v>
      </c>
      <c r="Q53" s="11">
        <v>5.5639377866357866E-3</v>
      </c>
      <c r="R53" s="11">
        <v>0</v>
      </c>
      <c r="S53" s="58"/>
      <c r="T53" s="11">
        <v>4.3139873245545253E-2</v>
      </c>
      <c r="U53" s="11">
        <v>1.2870466934493766E-2</v>
      </c>
      <c r="V53" s="11">
        <v>3.3814333116761824E-2</v>
      </c>
      <c r="W53" s="11">
        <v>0</v>
      </c>
      <c r="X53" s="11">
        <v>1.5100046975236881E-2</v>
      </c>
      <c r="Y53" s="36"/>
      <c r="Z53" s="11">
        <v>0.13803461889122579</v>
      </c>
      <c r="AA53" s="11">
        <v>5.1145855658303971E-2</v>
      </c>
      <c r="AB53" s="11">
        <v>1.8206257409718669E-2</v>
      </c>
      <c r="AC53" s="11">
        <v>0</v>
      </c>
      <c r="AD53" s="11">
        <v>1.5993710471735103E-4</v>
      </c>
      <c r="AE53" s="11">
        <v>0</v>
      </c>
      <c r="AF53" s="11">
        <v>2.6930264119249852E-2</v>
      </c>
      <c r="AG53" s="11">
        <v>0</v>
      </c>
      <c r="AH53" s="58"/>
      <c r="AI53" s="11">
        <v>2.1985023672937698E-3</v>
      </c>
      <c r="AJ53" s="11">
        <v>9.2275214278265388E-3</v>
      </c>
      <c r="AK53" s="11">
        <v>0</v>
      </c>
      <c r="AL53" s="11">
        <v>0.11655156833904437</v>
      </c>
      <c r="AM53" s="11">
        <v>0</v>
      </c>
      <c r="AN53" s="11">
        <v>1.1559344317912916E-2</v>
      </c>
      <c r="AO53" s="36"/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1.0077886060926953E-3</v>
      </c>
      <c r="AY53" s="36"/>
    </row>
    <row r="54" spans="1:51" x14ac:dyDescent="0.2">
      <c r="C54" s="26"/>
      <c r="D54" s="34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58"/>
      <c r="T54" s="11"/>
      <c r="U54" s="11"/>
      <c r="V54" s="11"/>
      <c r="W54" s="11"/>
      <c r="X54" s="11"/>
      <c r="Y54" s="36"/>
      <c r="Z54" s="11"/>
      <c r="AA54" s="11"/>
      <c r="AB54" s="11"/>
      <c r="AC54" s="11"/>
      <c r="AD54" s="11"/>
      <c r="AE54" s="11"/>
      <c r="AF54" s="11"/>
      <c r="AG54" s="11"/>
      <c r="AH54" s="58"/>
      <c r="AI54" s="11"/>
      <c r="AJ54" s="11"/>
      <c r="AK54" s="11"/>
      <c r="AL54" s="11"/>
      <c r="AM54" s="11"/>
      <c r="AN54" s="11"/>
      <c r="AO54" s="36"/>
      <c r="AP54" s="11"/>
      <c r="AQ54" s="11"/>
      <c r="AR54" s="11"/>
      <c r="AS54" s="11"/>
      <c r="AT54" s="11"/>
      <c r="AU54" s="11"/>
      <c r="AV54" s="11"/>
      <c r="AW54" s="11"/>
      <c r="AX54" s="11"/>
      <c r="AY54" s="36"/>
    </row>
    <row r="55" spans="1:51" x14ac:dyDescent="0.2">
      <c r="A55" s="34">
        <f>A53+1</f>
        <v>29</v>
      </c>
      <c r="C55" s="24" t="s">
        <v>148</v>
      </c>
      <c r="D55" s="34" t="s">
        <v>164</v>
      </c>
      <c r="F55" s="1">
        <v>15671.315250767657</v>
      </c>
      <c r="H55" s="1">
        <v>652.42754721711663</v>
      </c>
      <c r="I55" s="1">
        <v>582.22152261217843</v>
      </c>
      <c r="J55" s="1">
        <v>2.0535803486756192</v>
      </c>
      <c r="K55" s="1">
        <v>66.805975587911831</v>
      </c>
      <c r="L55" s="1">
        <v>14.039911804122703</v>
      </c>
      <c r="M55" s="1">
        <v>0</v>
      </c>
      <c r="N55" s="1">
        <v>0.23278506970905527</v>
      </c>
      <c r="O55" s="1">
        <v>0</v>
      </c>
      <c r="P55" s="1">
        <v>0</v>
      </c>
      <c r="Q55" s="1">
        <v>15.490049157110784</v>
      </c>
      <c r="R55" s="1">
        <v>0</v>
      </c>
      <c r="S55" s="50"/>
      <c r="T55" s="1">
        <v>120.10176656002335</v>
      </c>
      <c r="U55" s="1">
        <v>35.456231269293944</v>
      </c>
      <c r="V55" s="1">
        <v>8.039124753343911</v>
      </c>
      <c r="W55" s="1">
        <v>0</v>
      </c>
      <c r="X55" s="1">
        <v>0</v>
      </c>
      <c r="Y55" s="35"/>
      <c r="Z55" s="1">
        <v>384.28952910722109</v>
      </c>
      <c r="AA55" s="1">
        <v>142.39048830354611</v>
      </c>
      <c r="AB55" s="1">
        <v>50.686372324460223</v>
      </c>
      <c r="AC55" s="1">
        <v>0</v>
      </c>
      <c r="AD55" s="1">
        <v>0.44526623214018951</v>
      </c>
      <c r="AE55" s="1">
        <v>0</v>
      </c>
      <c r="AF55" s="1">
        <v>74.97407969282591</v>
      </c>
      <c r="AG55" s="1">
        <v>0</v>
      </c>
      <c r="AH55" s="50"/>
      <c r="AI55" s="1">
        <v>6.1206489086205416</v>
      </c>
      <c r="AJ55" s="1">
        <v>13.321276332871113</v>
      </c>
      <c r="AK55" s="1">
        <v>0</v>
      </c>
      <c r="AL55" s="1">
        <v>168.25922985037454</v>
      </c>
      <c r="AM55" s="1">
        <v>0</v>
      </c>
      <c r="AN55" s="1">
        <v>16.687603609498346</v>
      </c>
      <c r="AO55" s="35"/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13317.272262026612</v>
      </c>
      <c r="AV55" s="1">
        <v>0</v>
      </c>
      <c r="AW55" s="1">
        <v>0</v>
      </c>
      <c r="AX55" s="1">
        <v>0</v>
      </c>
      <c r="AY55" s="35"/>
    </row>
    <row r="56" spans="1:51" x14ac:dyDescent="0.2">
      <c r="A56" s="34">
        <f>A55+1</f>
        <v>30</v>
      </c>
      <c r="C56" s="24"/>
      <c r="D56" s="34"/>
      <c r="F56" s="11">
        <v>1</v>
      </c>
      <c r="H56" s="11">
        <v>4.1631958567431508E-2</v>
      </c>
      <c r="I56" s="11">
        <v>3.71520522238016E-2</v>
      </c>
      <c r="J56" s="11">
        <v>1.3104071456765729E-4</v>
      </c>
      <c r="K56" s="11">
        <v>4.2629463142628918E-3</v>
      </c>
      <c r="L56" s="11">
        <v>8.9589875383528901E-4</v>
      </c>
      <c r="M56" s="11">
        <v>0</v>
      </c>
      <c r="N56" s="11">
        <v>1.4854213956142088E-5</v>
      </c>
      <c r="O56" s="11">
        <v>0</v>
      </c>
      <c r="P56" s="11">
        <v>0</v>
      </c>
      <c r="Q56" s="11">
        <v>9.8843325587187115E-4</v>
      </c>
      <c r="R56" s="11">
        <v>0</v>
      </c>
      <c r="S56" s="58"/>
      <c r="T56" s="11">
        <v>7.6637962186447738E-3</v>
      </c>
      <c r="U56" s="11">
        <v>2.2624923755239449E-3</v>
      </c>
      <c r="V56" s="11">
        <v>5.1298341107330577E-4</v>
      </c>
      <c r="W56" s="11">
        <v>0</v>
      </c>
      <c r="X56" s="11">
        <v>0</v>
      </c>
      <c r="Y56" s="36"/>
      <c r="Z56" s="11">
        <v>2.4521842803742762E-2</v>
      </c>
      <c r="AA56" s="11">
        <v>9.086058574220254E-3</v>
      </c>
      <c r="AB56" s="11">
        <v>3.2343406736060243E-3</v>
      </c>
      <c r="AC56" s="11">
        <v>0</v>
      </c>
      <c r="AD56" s="11">
        <v>2.841281826159283E-5</v>
      </c>
      <c r="AE56" s="11">
        <v>0</v>
      </c>
      <c r="AF56" s="11">
        <v>4.7841600078304411E-3</v>
      </c>
      <c r="AG56" s="11">
        <v>0</v>
      </c>
      <c r="AH56" s="58"/>
      <c r="AI56" s="11">
        <v>3.9056383020057763E-4</v>
      </c>
      <c r="AJ56" s="11">
        <v>8.5004201113359466E-4</v>
      </c>
      <c r="AK56" s="11">
        <v>0</v>
      </c>
      <c r="AL56" s="11">
        <v>1.073676504862171E-2</v>
      </c>
      <c r="AM56" s="11">
        <v>0</v>
      </c>
      <c r="AN56" s="11">
        <v>1.0648502274677237E-3</v>
      </c>
      <c r="AO56" s="36"/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0.84978650795594635</v>
      </c>
      <c r="AV56" s="11">
        <v>0</v>
      </c>
      <c r="AW56" s="11">
        <v>0</v>
      </c>
      <c r="AX56" s="11">
        <v>0</v>
      </c>
      <c r="AY56" s="36"/>
    </row>
    <row r="61" spans="1:51" x14ac:dyDescent="0.2"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5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56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</row>
    <row r="62" spans="1:51" ht="15" customHeight="1" x14ac:dyDescent="0.2">
      <c r="A62" s="83" t="s">
        <v>173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U62" s="41"/>
      <c r="V62" s="41"/>
      <c r="W62" s="43" t="s">
        <v>173</v>
      </c>
      <c r="Y62" s="41"/>
      <c r="AB62" s="41"/>
      <c r="AC62" s="42"/>
      <c r="AD62" s="42"/>
      <c r="AE62" s="42"/>
      <c r="AF62" s="42"/>
      <c r="AG62" s="42"/>
      <c r="AH62" s="62"/>
      <c r="AI62" s="42"/>
      <c r="AJ62" s="41"/>
      <c r="AK62" s="41"/>
      <c r="AL62" s="43" t="s">
        <v>173</v>
      </c>
      <c r="AN62" s="41"/>
      <c r="AO62" s="12"/>
      <c r="AQ62" s="41"/>
      <c r="AR62" s="41"/>
      <c r="AS62" s="41"/>
      <c r="AT62" s="41"/>
      <c r="AU62" s="41"/>
      <c r="AV62" s="41"/>
      <c r="AW62" s="41"/>
      <c r="AX62" s="41"/>
      <c r="AY62" s="12"/>
    </row>
    <row r="63" spans="1:51" ht="15" customHeight="1" x14ac:dyDescent="0.2">
      <c r="A63" s="83" t="s">
        <v>267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U63" s="40"/>
      <c r="W63" s="44" t="s">
        <v>267</v>
      </c>
      <c r="X63" s="40"/>
      <c r="Y63" s="40"/>
      <c r="AA63" s="40"/>
      <c r="AB63" s="40"/>
      <c r="AC63" s="40"/>
      <c r="AD63" s="40"/>
      <c r="AE63" s="40"/>
      <c r="AF63" s="40"/>
      <c r="AG63" s="40"/>
      <c r="AH63" s="34"/>
      <c r="AI63" s="40"/>
      <c r="AJ63" s="40"/>
      <c r="AK63" s="40"/>
      <c r="AL63" s="44" t="s">
        <v>267</v>
      </c>
      <c r="AN63" s="40"/>
      <c r="AO63" s="12"/>
      <c r="AQ63" s="40"/>
      <c r="AR63" s="40"/>
      <c r="AS63" s="40"/>
      <c r="AT63" s="40"/>
      <c r="AU63" s="40"/>
      <c r="AV63" s="40"/>
      <c r="AW63" s="40"/>
      <c r="AX63" s="40"/>
      <c r="AY63" s="12"/>
    </row>
    <row r="64" spans="1:51" x14ac:dyDescent="0.2">
      <c r="F64" s="10"/>
    </row>
    <row r="65" spans="1:51" x14ac:dyDescent="0.2">
      <c r="A65" s="34" t="s">
        <v>171</v>
      </c>
      <c r="C65" s="12"/>
      <c r="D65" s="34"/>
      <c r="H65" s="84" t="s">
        <v>249</v>
      </c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5"/>
      <c r="T65" s="84" t="s">
        <v>248</v>
      </c>
      <c r="U65" s="84"/>
      <c r="V65" s="84"/>
      <c r="W65" s="84"/>
      <c r="X65" s="84"/>
      <c r="Y65" s="24"/>
      <c r="Z65" s="84" t="s">
        <v>247</v>
      </c>
      <c r="AA65" s="84"/>
      <c r="AB65" s="84"/>
      <c r="AC65" s="84"/>
      <c r="AD65" s="84"/>
      <c r="AE65" s="84"/>
      <c r="AF65" s="84"/>
      <c r="AG65" s="84"/>
      <c r="AH65" s="85"/>
      <c r="AI65" s="84"/>
      <c r="AJ65" s="84" t="s">
        <v>247</v>
      </c>
      <c r="AK65" s="84"/>
      <c r="AL65" s="84"/>
      <c r="AM65" s="84"/>
      <c r="AN65" s="84"/>
      <c r="AO65" s="24"/>
      <c r="AP65" s="84" t="s">
        <v>246</v>
      </c>
      <c r="AQ65" s="84"/>
      <c r="AR65" s="84"/>
      <c r="AS65" s="84"/>
      <c r="AT65" s="84"/>
      <c r="AU65" s="84"/>
      <c r="AV65" s="84"/>
      <c r="AW65" s="84"/>
      <c r="AX65" s="84"/>
      <c r="AY65" s="85"/>
    </row>
    <row r="66" spans="1:51" x14ac:dyDescent="0.2">
      <c r="A66" s="54" t="s">
        <v>172</v>
      </c>
      <c r="C66" s="54" t="s">
        <v>137</v>
      </c>
      <c r="D66" s="54"/>
      <c r="F66" s="54" t="s">
        <v>0</v>
      </c>
      <c r="H66" s="54" t="s">
        <v>174</v>
      </c>
      <c r="I66" s="54" t="s">
        <v>175</v>
      </c>
      <c r="J66" s="54" t="s">
        <v>176</v>
      </c>
      <c r="K66" s="54" t="s">
        <v>177</v>
      </c>
      <c r="L66" s="54" t="s">
        <v>178</v>
      </c>
      <c r="M66" s="54" t="s">
        <v>179</v>
      </c>
      <c r="N66" s="54" t="s">
        <v>180</v>
      </c>
      <c r="O66" s="54" t="s">
        <v>181</v>
      </c>
      <c r="P66" s="54" t="s">
        <v>182</v>
      </c>
      <c r="Q66" s="55" t="s">
        <v>183</v>
      </c>
      <c r="R66" s="76" t="s">
        <v>269</v>
      </c>
      <c r="S66" s="82"/>
      <c r="T66" s="54" t="s">
        <v>184</v>
      </c>
      <c r="U66" s="54" t="s">
        <v>185</v>
      </c>
      <c r="V66" s="54" t="s">
        <v>186</v>
      </c>
      <c r="W66" s="54" t="s">
        <v>187</v>
      </c>
      <c r="X66" s="54" t="s">
        <v>176</v>
      </c>
      <c r="Y66" s="24"/>
      <c r="Z66" s="54" t="s">
        <v>188</v>
      </c>
      <c r="AA66" s="54" t="s">
        <v>189</v>
      </c>
      <c r="AB66" s="54" t="s">
        <v>190</v>
      </c>
      <c r="AC66" s="54" t="s">
        <v>191</v>
      </c>
      <c r="AD66" s="54" t="s">
        <v>192</v>
      </c>
      <c r="AE66" s="54" t="s">
        <v>193</v>
      </c>
      <c r="AF66" s="55" t="s">
        <v>194</v>
      </c>
      <c r="AG66" s="76" t="s">
        <v>271</v>
      </c>
      <c r="AH66" s="82"/>
      <c r="AI66" s="54" t="s">
        <v>195</v>
      </c>
      <c r="AJ66" s="54" t="s">
        <v>196</v>
      </c>
      <c r="AK66" s="54" t="s">
        <v>197</v>
      </c>
      <c r="AL66" s="54" t="s">
        <v>198</v>
      </c>
      <c r="AM66" s="54" t="s">
        <v>199</v>
      </c>
      <c r="AN66" s="54" t="s">
        <v>200</v>
      </c>
      <c r="AO66" s="24"/>
      <c r="AP66" s="54" t="s">
        <v>201</v>
      </c>
      <c r="AQ66" s="54" t="s">
        <v>202</v>
      </c>
      <c r="AR66" s="54" t="s">
        <v>203</v>
      </c>
      <c r="AS66" s="54" t="s">
        <v>204</v>
      </c>
      <c r="AT66" s="54" t="s">
        <v>205</v>
      </c>
      <c r="AU66" s="54" t="s">
        <v>206</v>
      </c>
      <c r="AV66" s="54" t="s">
        <v>207</v>
      </c>
      <c r="AW66" s="55" t="s">
        <v>208</v>
      </c>
      <c r="AX66" s="76" t="s">
        <v>273</v>
      </c>
      <c r="AY66" s="82"/>
    </row>
    <row r="67" spans="1:51" x14ac:dyDescent="0.2">
      <c r="A67" s="24"/>
      <c r="C67" s="24"/>
      <c r="D67" s="24"/>
      <c r="F67" s="34" t="s">
        <v>209</v>
      </c>
      <c r="G67" s="34"/>
      <c r="H67" s="34" t="s">
        <v>210</v>
      </c>
      <c r="I67" s="34" t="s">
        <v>211</v>
      </c>
      <c r="J67" s="34" t="s">
        <v>212</v>
      </c>
      <c r="K67" s="34" t="s">
        <v>213</v>
      </c>
      <c r="L67" s="34" t="s">
        <v>214</v>
      </c>
      <c r="M67" s="34" t="s">
        <v>215</v>
      </c>
      <c r="N67" s="34" t="s">
        <v>216</v>
      </c>
      <c r="O67" s="34" t="s">
        <v>217</v>
      </c>
      <c r="P67" s="34" t="s">
        <v>218</v>
      </c>
      <c r="Q67" s="34" t="s">
        <v>219</v>
      </c>
      <c r="R67" s="77" t="s">
        <v>270</v>
      </c>
      <c r="T67" s="34" t="s">
        <v>220</v>
      </c>
      <c r="U67" s="34" t="s">
        <v>221</v>
      </c>
      <c r="V67" s="34" t="s">
        <v>222</v>
      </c>
      <c r="W67" s="34" t="s">
        <v>223</v>
      </c>
      <c r="X67" s="34" t="s">
        <v>224</v>
      </c>
      <c r="Y67" s="24"/>
      <c r="Z67" s="34" t="s">
        <v>225</v>
      </c>
      <c r="AA67" s="34" t="s">
        <v>226</v>
      </c>
      <c r="AB67" s="34" t="s">
        <v>227</v>
      </c>
      <c r="AC67" s="34" t="s">
        <v>228</v>
      </c>
      <c r="AD67" s="34" t="s">
        <v>229</v>
      </c>
      <c r="AE67" s="34" t="s">
        <v>230</v>
      </c>
      <c r="AF67" s="34" t="s">
        <v>231</v>
      </c>
      <c r="AG67" s="77" t="s">
        <v>272</v>
      </c>
      <c r="AI67" s="34" t="s">
        <v>232</v>
      </c>
      <c r="AJ67" s="34" t="s">
        <v>233</v>
      </c>
      <c r="AK67" s="34" t="s">
        <v>234</v>
      </c>
      <c r="AL67" s="34" t="s">
        <v>235</v>
      </c>
      <c r="AM67" s="34" t="s">
        <v>236</v>
      </c>
      <c r="AN67" s="34" t="s">
        <v>237</v>
      </c>
      <c r="AO67" s="24"/>
      <c r="AP67" s="34" t="s">
        <v>238</v>
      </c>
      <c r="AQ67" s="34" t="s">
        <v>239</v>
      </c>
      <c r="AR67" s="34" t="s">
        <v>240</v>
      </c>
      <c r="AS67" s="34" t="s">
        <v>241</v>
      </c>
      <c r="AT67" s="34" t="s">
        <v>242</v>
      </c>
      <c r="AU67" s="34" t="s">
        <v>243</v>
      </c>
      <c r="AV67" s="34" t="s">
        <v>244</v>
      </c>
      <c r="AW67" s="34" t="s">
        <v>245</v>
      </c>
      <c r="AX67" s="77" t="s">
        <v>274</v>
      </c>
      <c r="AY67" s="24"/>
    </row>
    <row r="68" spans="1:51" x14ac:dyDescent="0.2">
      <c r="C68" s="26"/>
      <c r="D68" s="34"/>
      <c r="AG68" s="78"/>
      <c r="AX68" s="78"/>
    </row>
    <row r="69" spans="1:51" x14ac:dyDescent="0.2">
      <c r="A69" s="34">
        <f>A56+1</f>
        <v>31</v>
      </c>
      <c r="C69" s="24" t="s">
        <v>158</v>
      </c>
      <c r="D69" s="34" t="s">
        <v>164</v>
      </c>
      <c r="F69" s="23">
        <v>175236.13783085358</v>
      </c>
      <c r="H69" s="1">
        <v>55261.441336899516</v>
      </c>
      <c r="I69" s="1">
        <v>48028.839900511266</v>
      </c>
      <c r="J69" s="1">
        <v>128.77632282556701</v>
      </c>
      <c r="K69" s="1">
        <v>3509.2950074189289</v>
      </c>
      <c r="L69" s="1">
        <v>129.42678070845793</v>
      </c>
      <c r="M69" s="1">
        <v>0</v>
      </c>
      <c r="N69" s="1">
        <v>0</v>
      </c>
      <c r="O69" s="1">
        <v>0</v>
      </c>
      <c r="P69" s="1">
        <v>0</v>
      </c>
      <c r="Q69" s="1">
        <v>1041.0808784147143</v>
      </c>
      <c r="R69" s="1">
        <v>0</v>
      </c>
      <c r="S69" s="50"/>
      <c r="T69" s="1">
        <v>9908.4860253864408</v>
      </c>
      <c r="U69" s="1">
        <v>2801.0437947301352</v>
      </c>
      <c r="V69" s="1">
        <v>2194.629093569466</v>
      </c>
      <c r="W69" s="1">
        <v>0</v>
      </c>
      <c r="X69" s="1">
        <v>0</v>
      </c>
      <c r="Y69" s="35"/>
      <c r="Z69" s="1">
        <v>31354.020733836111</v>
      </c>
      <c r="AA69" s="1">
        <v>11179.939558464597</v>
      </c>
      <c r="AB69" s="1">
        <v>3500.5078027469049</v>
      </c>
      <c r="AC69" s="1">
        <v>0</v>
      </c>
      <c r="AD69" s="1">
        <v>33.878245939593768</v>
      </c>
      <c r="AE69" s="1">
        <v>0</v>
      </c>
      <c r="AF69" s="1">
        <v>5813.1133956464328</v>
      </c>
      <c r="AG69" s="1">
        <v>0</v>
      </c>
      <c r="AH69" s="50"/>
      <c r="AI69" s="1">
        <v>351.65895375544835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35"/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35"/>
    </row>
    <row r="70" spans="1:51" x14ac:dyDescent="0.2">
      <c r="A70" s="34">
        <f>A69+1</f>
        <v>32</v>
      </c>
      <c r="C70" s="24"/>
      <c r="D70" s="34"/>
      <c r="F70" s="11">
        <v>1</v>
      </c>
      <c r="H70" s="11">
        <v>0.31535413882632213</v>
      </c>
      <c r="I70" s="11">
        <v>0.2740806804751143</v>
      </c>
      <c r="J70" s="11">
        <v>7.3487309421226899E-4</v>
      </c>
      <c r="K70" s="11">
        <v>2.0026091940044184E-2</v>
      </c>
      <c r="L70" s="11">
        <v>7.3858498772317693E-4</v>
      </c>
      <c r="M70" s="11">
        <v>0</v>
      </c>
      <c r="N70" s="11">
        <v>0</v>
      </c>
      <c r="O70" s="11">
        <v>0</v>
      </c>
      <c r="P70" s="11">
        <v>0</v>
      </c>
      <c r="Q70" s="11">
        <v>5.9410170259493857E-3</v>
      </c>
      <c r="R70" s="11">
        <v>0</v>
      </c>
      <c r="S70" s="58"/>
      <c r="T70" s="11">
        <v>5.6543622497264759E-2</v>
      </c>
      <c r="U70" s="11">
        <v>1.5984395852377428E-2</v>
      </c>
      <c r="V70" s="11">
        <v>1.2523838522895479E-2</v>
      </c>
      <c r="W70" s="11">
        <v>0</v>
      </c>
      <c r="X70" s="11">
        <v>0</v>
      </c>
      <c r="Y70" s="36"/>
      <c r="Z70" s="11">
        <v>0.17892439950999453</v>
      </c>
      <c r="AA70" s="11">
        <v>6.3799280769677863E-2</v>
      </c>
      <c r="AB70" s="11">
        <v>1.9975947005438827E-2</v>
      </c>
      <c r="AC70" s="11">
        <v>0</v>
      </c>
      <c r="AD70" s="11">
        <v>1.933291064215002E-4</v>
      </c>
      <c r="AE70" s="11">
        <v>0</v>
      </c>
      <c r="AF70" s="11">
        <v>3.3173028506583109E-2</v>
      </c>
      <c r="AG70" s="11">
        <v>0</v>
      </c>
      <c r="AH70" s="58"/>
      <c r="AI70" s="11">
        <v>2.006771879981095E-3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36"/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36"/>
    </row>
    <row r="71" spans="1:51" x14ac:dyDescent="0.2">
      <c r="C71" s="26"/>
      <c r="D71" s="34"/>
      <c r="R71" s="78"/>
      <c r="AG71" s="78"/>
      <c r="AX71" s="78"/>
    </row>
    <row r="72" spans="1:51" x14ac:dyDescent="0.2">
      <c r="A72" s="34">
        <f>A70+1</f>
        <v>33</v>
      </c>
      <c r="C72" s="24" t="s">
        <v>154</v>
      </c>
      <c r="D72" s="34" t="s">
        <v>164</v>
      </c>
      <c r="F72" s="23">
        <v>164968.98587453793</v>
      </c>
      <c r="H72" s="23">
        <v>52737.375045420536</v>
      </c>
      <c r="I72" s="23">
        <v>47062.443835309445</v>
      </c>
      <c r="J72" s="23">
        <v>110.70612294730432</v>
      </c>
      <c r="K72" s="23">
        <v>2713.6018567884316</v>
      </c>
      <c r="L72" s="23">
        <v>106.87487369552488</v>
      </c>
      <c r="M72" s="23">
        <v>0</v>
      </c>
      <c r="N72" s="23">
        <v>8.0759609377615718</v>
      </c>
      <c r="O72" s="23">
        <v>16.705202025905034</v>
      </c>
      <c r="P72" s="23">
        <v>83.01735370287588</v>
      </c>
      <c r="Q72" s="23">
        <v>0</v>
      </c>
      <c r="R72" s="80">
        <v>0</v>
      </c>
      <c r="S72" s="60"/>
      <c r="T72" s="23">
        <v>9708.1307092413463</v>
      </c>
      <c r="U72" s="23">
        <v>2896.350079144861</v>
      </c>
      <c r="V72" s="1">
        <v>105.09705491386967</v>
      </c>
      <c r="W72" s="23">
        <v>866.67387685461426</v>
      </c>
      <c r="X72" s="23">
        <v>0</v>
      </c>
      <c r="Y72" s="37"/>
      <c r="Z72" s="23">
        <v>31063.098284247117</v>
      </c>
      <c r="AA72" s="23">
        <v>11509.78467508778</v>
      </c>
      <c r="AB72" s="23">
        <v>2538.0193452308213</v>
      </c>
      <c r="AC72" s="23">
        <v>0.86343537199578013</v>
      </c>
      <c r="AD72" s="23">
        <v>27.991999999999997</v>
      </c>
      <c r="AE72" s="23">
        <v>16.1974348133257</v>
      </c>
      <c r="AF72" s="23">
        <v>2111.0122325419179</v>
      </c>
      <c r="AG72" s="80">
        <v>30.521005608382207</v>
      </c>
      <c r="AH72" s="60"/>
      <c r="AI72" s="23">
        <v>0</v>
      </c>
      <c r="AJ72" s="23">
        <v>807.28860333248974</v>
      </c>
      <c r="AK72" s="23">
        <v>5.7968011518506861</v>
      </c>
      <c r="AL72" s="23">
        <v>263.45854234396222</v>
      </c>
      <c r="AM72" s="23">
        <v>179.9015438258038</v>
      </c>
      <c r="AN72" s="23">
        <v>0</v>
      </c>
      <c r="AO72" s="37"/>
      <c r="AP72" s="23">
        <v>0</v>
      </c>
      <c r="AQ72" s="23">
        <v>0</v>
      </c>
      <c r="AR72" s="23">
        <v>0</v>
      </c>
      <c r="AS72" s="23">
        <v>0</v>
      </c>
      <c r="AT72" s="23">
        <v>0</v>
      </c>
      <c r="AU72" s="23">
        <v>0</v>
      </c>
      <c r="AV72" s="23">
        <v>0</v>
      </c>
      <c r="AW72" s="23">
        <v>0</v>
      </c>
      <c r="AX72" s="80">
        <v>0</v>
      </c>
      <c r="AY72" s="37"/>
    </row>
    <row r="73" spans="1:51" x14ac:dyDescent="0.2">
      <c r="A73" s="34">
        <f>A72+1</f>
        <v>34</v>
      </c>
      <c r="C73" s="24"/>
      <c r="D73" s="34"/>
      <c r="F73" s="11">
        <v>0.99999999999999989</v>
      </c>
      <c r="H73" s="11">
        <v>0.31968054338121665</v>
      </c>
      <c r="I73" s="11">
        <v>0.28528055492261639</v>
      </c>
      <c r="J73" s="11">
        <v>6.7107233738769806E-4</v>
      </c>
      <c r="K73" s="11">
        <v>1.6449163716458666E-2</v>
      </c>
      <c r="L73" s="11">
        <v>6.4784827965666991E-4</v>
      </c>
      <c r="M73" s="11">
        <v>0</v>
      </c>
      <c r="N73" s="11">
        <v>4.8954419492543247E-5</v>
      </c>
      <c r="O73" s="11">
        <v>1.0126268242086219E-4</v>
      </c>
      <c r="P73" s="11">
        <v>5.0323006632296428E-4</v>
      </c>
      <c r="Q73" s="11">
        <v>0</v>
      </c>
      <c r="R73" s="11">
        <v>0</v>
      </c>
      <c r="S73" s="58"/>
      <c r="T73" s="11">
        <v>5.8848217183225977E-2</v>
      </c>
      <c r="U73" s="11">
        <v>1.7556936922359399E-2</v>
      </c>
      <c r="V73" s="11">
        <v>6.3707159474083201E-4</v>
      </c>
      <c r="W73" s="11">
        <v>5.253556432199543E-3</v>
      </c>
      <c r="X73" s="11">
        <v>0</v>
      </c>
      <c r="Y73" s="36"/>
      <c r="Z73" s="11">
        <v>0.18829659477855551</v>
      </c>
      <c r="AA73" s="11">
        <v>6.9769384918454858E-2</v>
      </c>
      <c r="AB73" s="11">
        <v>1.5384827225409712E-2</v>
      </c>
      <c r="AC73" s="11">
        <v>5.2339254400972029E-6</v>
      </c>
      <c r="AD73" s="11">
        <v>1.6968037871850923E-4</v>
      </c>
      <c r="AE73" s="11">
        <v>9.8184726828860777E-5</v>
      </c>
      <c r="AF73" s="11">
        <v>1.279641880169757E-2</v>
      </c>
      <c r="AG73" s="11">
        <v>1.8501056696556295E-4</v>
      </c>
      <c r="AH73" s="58"/>
      <c r="AI73" s="11">
        <v>0</v>
      </c>
      <c r="AJ73" s="11">
        <v>4.8935780204556033E-3</v>
      </c>
      <c r="AK73" s="11">
        <v>3.5138733023789476E-5</v>
      </c>
      <c r="AL73" s="11">
        <v>1.5970186210899513E-3</v>
      </c>
      <c r="AM73" s="11">
        <v>1.0905173652617491E-3</v>
      </c>
      <c r="AN73" s="11">
        <v>0</v>
      </c>
      <c r="AO73" s="36"/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36"/>
    </row>
    <row r="74" spans="1:51" x14ac:dyDescent="0.2">
      <c r="C74" s="26"/>
      <c r="D74" s="34"/>
      <c r="R74" s="78"/>
      <c r="AG74" s="78"/>
      <c r="AX74" s="78"/>
    </row>
    <row r="75" spans="1:51" x14ac:dyDescent="0.2">
      <c r="A75" s="34">
        <f>A73+1</f>
        <v>35</v>
      </c>
      <c r="C75" s="24" t="s">
        <v>143</v>
      </c>
      <c r="D75" s="34" t="s">
        <v>164</v>
      </c>
      <c r="F75" s="23">
        <v>1397098621.3606761</v>
      </c>
      <c r="H75" s="45">
        <v>607972130.42854583</v>
      </c>
      <c r="I75" s="45">
        <v>218009367.05453572</v>
      </c>
      <c r="J75" s="45">
        <v>392766.73843750003</v>
      </c>
      <c r="K75" s="45">
        <v>4788243.798740237</v>
      </c>
      <c r="L75" s="45">
        <v>811934.16003333335</v>
      </c>
      <c r="M75" s="45">
        <v>209635.33333333334</v>
      </c>
      <c r="N75" s="45">
        <v>1362402.6593830751</v>
      </c>
      <c r="O75" s="45">
        <v>120633.99305555555</v>
      </c>
      <c r="P75" s="45">
        <v>537236.16052469134</v>
      </c>
      <c r="Q75" s="45">
        <v>0</v>
      </c>
      <c r="R75" s="79">
        <v>0</v>
      </c>
      <c r="S75" s="59"/>
      <c r="T75" s="45">
        <v>117598866.8240574</v>
      </c>
      <c r="U75" s="45">
        <v>7374060.7816929966</v>
      </c>
      <c r="V75" s="1">
        <v>1357463.523244444</v>
      </c>
      <c r="W75" s="45">
        <v>53448.966800000002</v>
      </c>
      <c r="X75" s="45">
        <v>866304</v>
      </c>
      <c r="Y75" s="46"/>
      <c r="Z75" s="45">
        <v>387833146.47723031</v>
      </c>
      <c r="AA75" s="45">
        <v>33725228.705074474</v>
      </c>
      <c r="AB75" s="45">
        <v>4534474.3199999919</v>
      </c>
      <c r="AC75" s="45">
        <v>0</v>
      </c>
      <c r="AD75" s="45">
        <v>183899.12041666661</v>
      </c>
      <c r="AE75" s="45">
        <v>788139.08749999979</v>
      </c>
      <c r="AF75" s="45">
        <v>2792337.1208577962</v>
      </c>
      <c r="AG75" s="79">
        <v>195953.48216545937</v>
      </c>
      <c r="AH75" s="59"/>
      <c r="AI75" s="45">
        <v>108105.42</v>
      </c>
      <c r="AJ75" s="45">
        <v>1821596.71030303</v>
      </c>
      <c r="AK75" s="45">
        <v>0</v>
      </c>
      <c r="AL75" s="45">
        <v>3556428.8280769223</v>
      </c>
      <c r="AM75" s="45">
        <v>0</v>
      </c>
      <c r="AN75" s="45">
        <v>104817.66666666667</v>
      </c>
      <c r="AO75" s="46"/>
      <c r="AP75" s="45">
        <v>0</v>
      </c>
      <c r="AQ75" s="45">
        <v>0</v>
      </c>
      <c r="AR75" s="45">
        <v>0</v>
      </c>
      <c r="AS75" s="45">
        <v>0</v>
      </c>
      <c r="AT75" s="45">
        <v>0</v>
      </c>
      <c r="AU75" s="45">
        <v>0</v>
      </c>
      <c r="AV75" s="45">
        <v>0</v>
      </c>
      <c r="AW75" s="45">
        <v>0</v>
      </c>
      <c r="AX75" s="79">
        <v>0</v>
      </c>
      <c r="AY75" s="46"/>
    </row>
    <row r="76" spans="1:51" x14ac:dyDescent="0.2">
      <c r="A76" s="34">
        <f>A75+1</f>
        <v>36</v>
      </c>
      <c r="C76" s="24"/>
      <c r="D76" s="34"/>
      <c r="F76" s="11">
        <v>0.99999999999999967</v>
      </c>
      <c r="H76" s="11">
        <v>0.43516765469027779</v>
      </c>
      <c r="I76" s="11">
        <v>0.15604436488686094</v>
      </c>
      <c r="J76" s="11">
        <v>2.8113028846522858E-4</v>
      </c>
      <c r="K76" s="11">
        <v>3.4272768761856079E-3</v>
      </c>
      <c r="L76" s="11">
        <v>5.8115736972280912E-4</v>
      </c>
      <c r="M76" s="11">
        <v>1.5005049044366191E-4</v>
      </c>
      <c r="N76" s="11">
        <v>9.7516570308844083E-4</v>
      </c>
      <c r="O76" s="11">
        <v>8.6346082668141568E-5</v>
      </c>
      <c r="P76" s="11">
        <v>3.8453703433008972E-4</v>
      </c>
      <c r="Q76" s="11">
        <v>0</v>
      </c>
      <c r="R76" s="11">
        <v>0</v>
      </c>
      <c r="S76" s="58"/>
      <c r="T76" s="11">
        <v>8.4173633146616633E-2</v>
      </c>
      <c r="U76" s="11">
        <v>5.2781247285973113E-3</v>
      </c>
      <c r="V76" s="11">
        <v>9.716304221403997E-4</v>
      </c>
      <c r="W76" s="11">
        <v>3.8257117989240058E-5</v>
      </c>
      <c r="X76" s="11">
        <v>6.2007362025472525E-4</v>
      </c>
      <c r="Y76" s="36"/>
      <c r="Z76" s="11">
        <v>0.27759897586865273</v>
      </c>
      <c r="AA76" s="11">
        <v>2.4139476046600394E-2</v>
      </c>
      <c r="AB76" s="11">
        <v>3.2456365289257332E-3</v>
      </c>
      <c r="AC76" s="11">
        <v>0</v>
      </c>
      <c r="AD76" s="11">
        <v>1.3162930490730982E-4</v>
      </c>
      <c r="AE76" s="11">
        <v>5.6412559245989924E-4</v>
      </c>
      <c r="AF76" s="11">
        <v>1.9986685822782186E-3</v>
      </c>
      <c r="AG76" s="11">
        <v>1.4025744437040131E-4</v>
      </c>
      <c r="AH76" s="58"/>
      <c r="AI76" s="11">
        <v>7.7378517412545226E-5</v>
      </c>
      <c r="AJ76" s="11">
        <v>1.3038426081395189E-3</v>
      </c>
      <c r="AK76" s="11">
        <v>0</v>
      </c>
      <c r="AL76" s="11">
        <v>2.5455818033899499E-3</v>
      </c>
      <c r="AM76" s="11">
        <v>0</v>
      </c>
      <c r="AN76" s="11">
        <v>7.5025245221830954E-5</v>
      </c>
      <c r="AO76" s="36"/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36"/>
    </row>
    <row r="77" spans="1:51" x14ac:dyDescent="0.2">
      <c r="C77" s="26"/>
      <c r="D77" s="34"/>
      <c r="R77" s="78"/>
      <c r="AG77" s="78"/>
      <c r="AX77" s="78"/>
    </row>
    <row r="78" spans="1:51" x14ac:dyDescent="0.2">
      <c r="A78" s="34">
        <f>A76+1</f>
        <v>37</v>
      </c>
      <c r="C78" s="24" t="s">
        <v>140</v>
      </c>
      <c r="D78" s="34" t="s">
        <v>164</v>
      </c>
      <c r="F78" s="23">
        <v>5103.1039179101299</v>
      </c>
      <c r="G78" s="1"/>
      <c r="H78" s="1">
        <v>1526.9872041520814</v>
      </c>
      <c r="I78" s="1">
        <v>1327.1355611453978</v>
      </c>
      <c r="J78" s="1">
        <v>3.5583544763805657</v>
      </c>
      <c r="K78" s="1">
        <v>96.969033783514035</v>
      </c>
      <c r="L78" s="1">
        <v>3.5763279645847383</v>
      </c>
      <c r="M78" s="1">
        <v>0</v>
      </c>
      <c r="N78" s="1">
        <v>0</v>
      </c>
      <c r="O78" s="1">
        <v>0</v>
      </c>
      <c r="P78" s="1">
        <v>0</v>
      </c>
      <c r="Q78" s="1">
        <v>28.767204426229505</v>
      </c>
      <c r="R78" s="1">
        <v>0</v>
      </c>
      <c r="S78" s="50"/>
      <c r="T78" s="1">
        <v>273.79183400310671</v>
      </c>
      <c r="U78" s="1">
        <v>77.398597093169471</v>
      </c>
      <c r="V78" s="1">
        <v>22.737633211946218</v>
      </c>
      <c r="W78" s="1">
        <v>0</v>
      </c>
      <c r="X78" s="1">
        <v>0</v>
      </c>
      <c r="Y78" s="35"/>
      <c r="Z78" s="1">
        <v>866.37603546033358</v>
      </c>
      <c r="AA78" s="1">
        <v>308.92470836749493</v>
      </c>
      <c r="AB78" s="1">
        <v>96.72622525789771</v>
      </c>
      <c r="AC78" s="1">
        <v>0</v>
      </c>
      <c r="AD78" s="1">
        <v>0.93612556598907082</v>
      </c>
      <c r="AE78" s="1">
        <v>0</v>
      </c>
      <c r="AF78" s="1">
        <v>160.62827093708202</v>
      </c>
      <c r="AG78" s="1">
        <v>0</v>
      </c>
      <c r="AH78" s="50"/>
      <c r="AI78" s="1">
        <v>9.7170596643762064</v>
      </c>
      <c r="AJ78" s="1">
        <v>33.811684609040512</v>
      </c>
      <c r="AK78" s="1">
        <v>0</v>
      </c>
      <c r="AL78" s="1">
        <v>210.92305779150618</v>
      </c>
      <c r="AM78" s="1">
        <v>0</v>
      </c>
      <c r="AN78" s="1">
        <v>54.139000000000003</v>
      </c>
      <c r="AO78" s="35"/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35"/>
    </row>
    <row r="79" spans="1:51" x14ac:dyDescent="0.2">
      <c r="A79" s="34">
        <f>A78+1</f>
        <v>38</v>
      </c>
      <c r="C79" s="24"/>
      <c r="D79" s="34"/>
      <c r="F79" s="11">
        <v>1</v>
      </c>
      <c r="H79" s="11">
        <v>0.29922714267935724</v>
      </c>
      <c r="I79" s="11">
        <v>0.26006438091288148</v>
      </c>
      <c r="J79" s="11">
        <v>6.972921840552712E-4</v>
      </c>
      <c r="K79" s="11">
        <v>1.9001971220532324E-2</v>
      </c>
      <c r="L79" s="11">
        <v>7.0081425385696422E-4</v>
      </c>
      <c r="M79" s="11">
        <v>0</v>
      </c>
      <c r="N79" s="11">
        <v>0</v>
      </c>
      <c r="O79" s="11">
        <v>0</v>
      </c>
      <c r="P79" s="11">
        <v>0</v>
      </c>
      <c r="Q79" s="11">
        <v>5.6371974564865448E-3</v>
      </c>
      <c r="R79" s="11">
        <v>0</v>
      </c>
      <c r="S79" s="58"/>
      <c r="T79" s="11">
        <v>5.3652020105291617E-2</v>
      </c>
      <c r="U79" s="11">
        <v>1.5166964721515304E-2</v>
      </c>
      <c r="V79" s="11">
        <v>4.455647695541725E-3</v>
      </c>
      <c r="W79" s="11">
        <v>0</v>
      </c>
      <c r="X79" s="11">
        <v>0</v>
      </c>
      <c r="Y79" s="36"/>
      <c r="Z79" s="11">
        <v>0.16977432742838203</v>
      </c>
      <c r="AA79" s="11">
        <v>6.0536628949153092E-2</v>
      </c>
      <c r="AB79" s="11">
        <v>1.8954390663772712E-2</v>
      </c>
      <c r="AC79" s="11">
        <v>0</v>
      </c>
      <c r="AD79" s="11">
        <v>1.8344238742691363E-4</v>
      </c>
      <c r="AE79" s="11">
        <v>0</v>
      </c>
      <c r="AF79" s="11">
        <v>3.1476582393968569E-2</v>
      </c>
      <c r="AG79" s="11">
        <v>0</v>
      </c>
      <c r="AH79" s="58"/>
      <c r="AI79" s="11">
        <v>1.9041469311006361E-3</v>
      </c>
      <c r="AJ79" s="11">
        <v>6.6257095981081615E-3</v>
      </c>
      <c r="AK79" s="11">
        <v>0</v>
      </c>
      <c r="AL79" s="11">
        <v>4.1332307000694068E-2</v>
      </c>
      <c r="AM79" s="11">
        <v>0</v>
      </c>
      <c r="AN79" s="11">
        <v>1.0609033417875509E-2</v>
      </c>
      <c r="AO79" s="36"/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36"/>
    </row>
    <row r="80" spans="1:51" x14ac:dyDescent="0.2">
      <c r="C80" s="26"/>
      <c r="D80" s="34"/>
      <c r="R80" s="78"/>
      <c r="AG80" s="78"/>
      <c r="AX80" s="78"/>
    </row>
    <row r="81" spans="1:69" x14ac:dyDescent="0.2">
      <c r="A81" s="34">
        <f>A79+1</f>
        <v>39</v>
      </c>
      <c r="C81" s="24" t="s">
        <v>55</v>
      </c>
      <c r="D81" s="34" t="s">
        <v>164</v>
      </c>
      <c r="F81" s="23">
        <v>399181.16683725698</v>
      </c>
      <c r="H81" s="1">
        <v>113612.02450484876</v>
      </c>
      <c r="I81" s="1">
        <v>100366.58123851714</v>
      </c>
      <c r="J81" s="1">
        <v>107.08144382703492</v>
      </c>
      <c r="K81" s="1">
        <v>3079.7477713852104</v>
      </c>
      <c r="L81" s="1">
        <v>722.38144143712543</v>
      </c>
      <c r="M81" s="1">
        <v>874.11467383807894</v>
      </c>
      <c r="N81" s="1">
        <v>58.647343784649223</v>
      </c>
      <c r="O81" s="1">
        <v>44.17074004495511</v>
      </c>
      <c r="P81" s="1">
        <v>466.712961923595</v>
      </c>
      <c r="Q81" s="1">
        <v>868.57357090689152</v>
      </c>
      <c r="R81" s="1">
        <v>0</v>
      </c>
      <c r="S81" s="50"/>
      <c r="T81" s="1">
        <v>22414.677583420642</v>
      </c>
      <c r="U81" s="1">
        <v>6502.0259486711566</v>
      </c>
      <c r="V81" s="1">
        <v>1495.7520755696562</v>
      </c>
      <c r="W81" s="1">
        <v>134.3861344239653</v>
      </c>
      <c r="X81" s="1">
        <v>1140.4983962553101</v>
      </c>
      <c r="Y81" s="35"/>
      <c r="Z81" s="1">
        <v>72287.978036648637</v>
      </c>
      <c r="AA81" s="1">
        <v>25609.620704077945</v>
      </c>
      <c r="AB81" s="1">
        <v>1894.3532446079012</v>
      </c>
      <c r="AC81" s="1">
        <v>1.6341748457473377</v>
      </c>
      <c r="AD81" s="1">
        <v>12.693193651509461</v>
      </c>
      <c r="AE81" s="1">
        <v>58.368587771108601</v>
      </c>
      <c r="AF81" s="1">
        <v>2560.397168304728</v>
      </c>
      <c r="AG81" s="1">
        <v>172.11380735174873</v>
      </c>
      <c r="AH81" s="50"/>
      <c r="AI81" s="1">
        <v>260.05480864657181</v>
      </c>
      <c r="AJ81" s="1">
        <v>1034.0465504659148</v>
      </c>
      <c r="AK81" s="1">
        <v>0</v>
      </c>
      <c r="AL81" s="1">
        <v>10232.467174134716</v>
      </c>
      <c r="AM81" s="1">
        <v>0</v>
      </c>
      <c r="AN81" s="1">
        <v>1326.8183285611672</v>
      </c>
      <c r="AO81" s="35"/>
      <c r="AP81" s="1">
        <v>310.94773910380445</v>
      </c>
      <c r="AQ81" s="1">
        <v>2608.7456877180907</v>
      </c>
      <c r="AR81" s="1">
        <v>0</v>
      </c>
      <c r="AS81" s="1">
        <v>6746.1932733564454</v>
      </c>
      <c r="AT81" s="1">
        <v>1167.716160047305</v>
      </c>
      <c r="AU81" s="1">
        <v>20540.952195993352</v>
      </c>
      <c r="AV81" s="1">
        <v>122.51525460672117</v>
      </c>
      <c r="AW81" s="1">
        <v>278.45110862193121</v>
      </c>
      <c r="AX81" s="1">
        <v>67.723809887484009</v>
      </c>
      <c r="AY81" s="35"/>
    </row>
    <row r="82" spans="1:69" x14ac:dyDescent="0.2">
      <c r="A82" s="34">
        <f>A81+1</f>
        <v>40</v>
      </c>
      <c r="C82" s="24"/>
      <c r="D82" s="34"/>
      <c r="F82" s="11">
        <v>1</v>
      </c>
      <c r="H82" s="11">
        <v>0.28461268702881337</v>
      </c>
      <c r="I82" s="11">
        <v>0.25143115351290057</v>
      </c>
      <c r="J82" s="11">
        <v>2.6825274517695667E-4</v>
      </c>
      <c r="K82" s="11">
        <v>7.7151630067778202E-3</v>
      </c>
      <c r="L82" s="11">
        <v>1.8096581238053113E-3</v>
      </c>
      <c r="M82" s="11">
        <v>2.1897693239482127E-3</v>
      </c>
      <c r="N82" s="11">
        <v>1.4691911507077509E-4</v>
      </c>
      <c r="O82" s="11">
        <v>1.106533667280029E-4</v>
      </c>
      <c r="P82" s="11">
        <v>1.1691758046137237E-3</v>
      </c>
      <c r="Q82" s="11">
        <v>2.1758881507077765E-3</v>
      </c>
      <c r="R82" s="11">
        <v>0</v>
      </c>
      <c r="S82" s="58"/>
      <c r="T82" s="11">
        <v>5.6151641023081955E-2</v>
      </c>
      <c r="U82" s="11">
        <v>1.6288408594491585E-2</v>
      </c>
      <c r="V82" s="11">
        <v>3.7470507123885995E-3</v>
      </c>
      <c r="W82" s="11">
        <v>3.3665449572362581E-4</v>
      </c>
      <c r="X82" s="11">
        <v>2.8570947003626608E-3</v>
      </c>
      <c r="Y82" s="36"/>
      <c r="Z82" s="11">
        <v>0.18109065267129668</v>
      </c>
      <c r="AA82" s="11">
        <v>6.4155383148420897E-2</v>
      </c>
      <c r="AB82" s="11">
        <v>4.7455977435433821E-3</v>
      </c>
      <c r="AC82" s="11">
        <v>4.0938174981926892E-6</v>
      </c>
      <c r="AD82" s="11">
        <v>3.1798077429550614E-5</v>
      </c>
      <c r="AE82" s="11">
        <v>1.4622079551890535E-4</v>
      </c>
      <c r="AF82" s="11">
        <v>6.4141231626505613E-3</v>
      </c>
      <c r="AG82" s="11">
        <v>4.3116715328886791E-4</v>
      </c>
      <c r="AH82" s="58"/>
      <c r="AI82" s="11">
        <v>6.5147063601974514E-4</v>
      </c>
      <c r="AJ82" s="11">
        <v>2.5904191789876889E-3</v>
      </c>
      <c r="AK82" s="11">
        <v>0</v>
      </c>
      <c r="AL82" s="11">
        <v>2.5633642125973372E-2</v>
      </c>
      <c r="AM82" s="11">
        <v>0</v>
      </c>
      <c r="AN82" s="11">
        <v>3.3238500179596413E-3</v>
      </c>
      <c r="AO82" s="36"/>
      <c r="AP82" s="11">
        <v>7.7896395154978691E-4</v>
      </c>
      <c r="AQ82" s="11">
        <v>6.5352424023091644E-3</v>
      </c>
      <c r="AR82" s="11">
        <v>0</v>
      </c>
      <c r="AS82" s="11">
        <v>1.6900079046331399E-2</v>
      </c>
      <c r="AT82" s="11">
        <v>2.9252786881185048E-3</v>
      </c>
      <c r="AU82" s="11">
        <v>5.1457718706373078E-2</v>
      </c>
      <c r="AV82" s="11">
        <v>3.0691641987376039E-4</v>
      </c>
      <c r="AW82" s="11">
        <v>6.9755572595801732E-4</v>
      </c>
      <c r="AX82" s="11">
        <v>1.6965682630787658E-4</v>
      </c>
      <c r="AY82" s="36"/>
    </row>
    <row r="83" spans="1:69" x14ac:dyDescent="0.2">
      <c r="C83" s="26"/>
      <c r="D83" s="34"/>
      <c r="R83" s="78"/>
      <c r="AG83" s="78"/>
      <c r="AX83" s="78"/>
    </row>
    <row r="84" spans="1:69" x14ac:dyDescent="0.2">
      <c r="A84" s="34">
        <f>A82+1</f>
        <v>41</v>
      </c>
      <c r="C84" s="24" t="s">
        <v>95</v>
      </c>
      <c r="D84" s="34" t="s">
        <v>164</v>
      </c>
      <c r="F84" s="23">
        <v>84167.505843646053</v>
      </c>
      <c r="H84" s="23">
        <v>16119.026834462427</v>
      </c>
      <c r="I84" s="23">
        <v>14384.500450077046</v>
      </c>
      <c r="J84" s="23">
        <v>50.736234066479938</v>
      </c>
      <c r="K84" s="23">
        <v>1650.5239820072106</v>
      </c>
      <c r="L84" s="23">
        <v>346.87332883083747</v>
      </c>
      <c r="M84" s="23">
        <v>0</v>
      </c>
      <c r="N84" s="23">
        <v>5.7512421131013012</v>
      </c>
      <c r="O84" s="23">
        <v>0</v>
      </c>
      <c r="P84" s="23">
        <v>0</v>
      </c>
      <c r="Q84" s="23">
        <v>382.70075979412951</v>
      </c>
      <c r="R84" s="80">
        <v>0</v>
      </c>
      <c r="S84" s="60"/>
      <c r="T84" s="23">
        <v>2967.2621983926083</v>
      </c>
      <c r="U84" s="23">
        <v>875.98990219899918</v>
      </c>
      <c r="V84" s="1">
        <v>198.61648726738804</v>
      </c>
      <c r="W84" s="23">
        <v>0</v>
      </c>
      <c r="X84" s="23">
        <v>0</v>
      </c>
      <c r="Y84" s="37"/>
      <c r="Z84" s="23">
        <v>9494.3465497492944</v>
      </c>
      <c r="AA84" s="23">
        <v>3517.9325455018943</v>
      </c>
      <c r="AB84" s="23">
        <v>1252.2693119327157</v>
      </c>
      <c r="AC84" s="23">
        <v>0</v>
      </c>
      <c r="AD84" s="23">
        <v>11.000851167247271</v>
      </c>
      <c r="AE84" s="23">
        <v>0</v>
      </c>
      <c r="AF84" s="23">
        <v>1852.3270631545154</v>
      </c>
      <c r="AG84" s="80">
        <v>0</v>
      </c>
      <c r="AH84" s="60"/>
      <c r="AI84" s="23">
        <v>151.2181765212095</v>
      </c>
      <c r="AJ84" s="23">
        <v>2076.5472265942708</v>
      </c>
      <c r="AK84" s="23">
        <v>0</v>
      </c>
      <c r="AL84" s="23">
        <v>26228.585637287655</v>
      </c>
      <c r="AM84" s="23">
        <v>0</v>
      </c>
      <c r="AN84" s="23">
        <v>2601.29706252702</v>
      </c>
      <c r="AO84" s="37"/>
      <c r="AP84" s="23">
        <v>0</v>
      </c>
      <c r="AQ84" s="23">
        <v>0</v>
      </c>
      <c r="AR84" s="23">
        <v>0</v>
      </c>
      <c r="AS84" s="23">
        <v>0</v>
      </c>
      <c r="AT84" s="23">
        <v>0</v>
      </c>
      <c r="AU84" s="23">
        <v>0</v>
      </c>
      <c r="AV84" s="23">
        <v>0</v>
      </c>
      <c r="AW84" s="23">
        <v>0</v>
      </c>
      <c r="AX84" s="80">
        <v>0</v>
      </c>
      <c r="AY84" s="37"/>
    </row>
    <row r="85" spans="1:69" x14ac:dyDescent="0.2">
      <c r="A85" s="34">
        <f>A84+1</f>
        <v>42</v>
      </c>
      <c r="C85" s="24"/>
      <c r="D85" s="34"/>
      <c r="F85" s="11">
        <v>0.99999999999999978</v>
      </c>
      <c r="H85" s="11">
        <v>0.19151128066460674</v>
      </c>
      <c r="I85" s="11">
        <v>0.17090325186537481</v>
      </c>
      <c r="J85" s="11">
        <v>6.0280073120772058E-4</v>
      </c>
      <c r="K85" s="11">
        <v>1.9609990405006297E-2</v>
      </c>
      <c r="L85" s="11">
        <v>4.1212261828835403E-3</v>
      </c>
      <c r="M85" s="11">
        <v>0</v>
      </c>
      <c r="N85" s="11">
        <v>6.8330908174766501E-5</v>
      </c>
      <c r="O85" s="11">
        <v>0</v>
      </c>
      <c r="P85" s="11">
        <v>0</v>
      </c>
      <c r="Q85" s="11">
        <v>4.546894385881582E-3</v>
      </c>
      <c r="R85" s="11">
        <v>0</v>
      </c>
      <c r="S85" s="58"/>
      <c r="T85" s="11">
        <v>3.5254248877289403E-2</v>
      </c>
      <c r="U85" s="11">
        <v>1.0407697049099728E-2</v>
      </c>
      <c r="V85" s="11">
        <v>2.359776320761463E-3</v>
      </c>
      <c r="W85" s="11">
        <v>0</v>
      </c>
      <c r="X85" s="11">
        <v>0</v>
      </c>
      <c r="Y85" s="36"/>
      <c r="Z85" s="11">
        <v>0.11280299272959908</v>
      </c>
      <c r="AA85" s="11">
        <v>4.1796801630750342E-2</v>
      </c>
      <c r="AB85" s="11">
        <v>1.4878298927605107E-2</v>
      </c>
      <c r="AC85" s="11">
        <v>0</v>
      </c>
      <c r="AD85" s="11">
        <v>1.3070187903254523E-4</v>
      </c>
      <c r="AE85" s="11">
        <v>0</v>
      </c>
      <c r="AF85" s="11">
        <v>2.2007626869631789E-2</v>
      </c>
      <c r="AG85" s="11">
        <v>0</v>
      </c>
      <c r="AH85" s="58"/>
      <c r="AI85" s="11">
        <v>1.7966336890405221E-3</v>
      </c>
      <c r="AJ85" s="11">
        <v>2.4671602250538032E-2</v>
      </c>
      <c r="AK85" s="11">
        <v>0</v>
      </c>
      <c r="AL85" s="11">
        <v>0.31162365302841744</v>
      </c>
      <c r="AM85" s="11">
        <v>0</v>
      </c>
      <c r="AN85" s="11">
        <v>3.0906191605099064E-2</v>
      </c>
      <c r="AO85" s="36"/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0</v>
      </c>
      <c r="AY85" s="36"/>
    </row>
    <row r="86" spans="1:69" x14ac:dyDescent="0.2">
      <c r="C86" s="26"/>
      <c r="D86" s="34"/>
      <c r="R86" s="78"/>
      <c r="AG86" s="78"/>
      <c r="AX86" s="78"/>
    </row>
    <row r="87" spans="1:69" x14ac:dyDescent="0.2">
      <c r="A87" s="34">
        <f>A85+1</f>
        <v>43</v>
      </c>
      <c r="C87" s="24" t="s">
        <v>149</v>
      </c>
      <c r="D87" s="34" t="s">
        <v>164</v>
      </c>
      <c r="F87" s="1">
        <v>100</v>
      </c>
      <c r="H87" s="9">
        <v>14.657759759639319</v>
      </c>
      <c r="I87" s="9">
        <v>13.080476509218785</v>
      </c>
      <c r="J87" s="9">
        <v>4.6136751163246829E-2</v>
      </c>
      <c r="K87" s="9">
        <v>1.5008960686175186</v>
      </c>
      <c r="L87" s="9">
        <v>0.31542759828145372</v>
      </c>
      <c r="M87" s="9">
        <v>0</v>
      </c>
      <c r="N87" s="9">
        <v>5.2298644377913343E-3</v>
      </c>
      <c r="O87" s="9">
        <v>0</v>
      </c>
      <c r="P87" s="9">
        <v>0</v>
      </c>
      <c r="Q87" s="9">
        <v>0.34800710083195696</v>
      </c>
      <c r="R87" s="9">
        <v>0</v>
      </c>
      <c r="S87" s="57"/>
      <c r="T87" s="9">
        <v>2.6982656518015893</v>
      </c>
      <c r="U87" s="9">
        <v>0.79657721710909313</v>
      </c>
      <c r="V87" s="9">
        <v>0.36840559382407168</v>
      </c>
      <c r="W87" s="9">
        <v>0</v>
      </c>
      <c r="X87" s="9">
        <v>0</v>
      </c>
      <c r="Y87" s="53"/>
      <c r="Z87" s="9">
        <v>8.6336385087125418</v>
      </c>
      <c r="AA87" s="9">
        <v>3.1990150914283086</v>
      </c>
      <c r="AB87" s="9">
        <v>1.1387450940546029</v>
      </c>
      <c r="AC87" s="9">
        <v>0</v>
      </c>
      <c r="AD87" s="9">
        <v>1.000357125880025E-2</v>
      </c>
      <c r="AE87" s="9">
        <v>0</v>
      </c>
      <c r="AF87" s="9">
        <v>1.6844047327936984</v>
      </c>
      <c r="AG87" s="9">
        <v>0</v>
      </c>
      <c r="AH87" s="57"/>
      <c r="AI87" s="9">
        <v>0.13750952371390734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53"/>
      <c r="AP87" s="9">
        <v>0</v>
      </c>
      <c r="AQ87" s="9">
        <v>0</v>
      </c>
      <c r="AR87" s="9">
        <v>0</v>
      </c>
      <c r="AS87" s="9">
        <v>0.69554290770156479</v>
      </c>
      <c r="AT87" s="9">
        <v>0</v>
      </c>
      <c r="AU87" s="9">
        <v>50.683958455411741</v>
      </c>
      <c r="AV87" s="9">
        <v>0</v>
      </c>
      <c r="AW87" s="9">
        <v>0</v>
      </c>
      <c r="AX87" s="9">
        <v>0</v>
      </c>
      <c r="AY87" s="53"/>
    </row>
    <row r="88" spans="1:69" x14ac:dyDescent="0.2">
      <c r="A88" s="34">
        <f>A87+1</f>
        <v>44</v>
      </c>
      <c r="C88" s="24"/>
      <c r="D88" s="34"/>
      <c r="F88" s="11">
        <v>1</v>
      </c>
      <c r="H88" s="11">
        <v>0.14657759759639319</v>
      </c>
      <c r="I88" s="11">
        <v>0.13080476509218786</v>
      </c>
      <c r="J88" s="11">
        <v>4.6136751163246829E-4</v>
      </c>
      <c r="K88" s="11">
        <v>1.5008960686175186E-2</v>
      </c>
      <c r="L88" s="11">
        <v>3.1542759828145374E-3</v>
      </c>
      <c r="M88" s="11">
        <v>0</v>
      </c>
      <c r="N88" s="11">
        <v>5.2298644377913346E-5</v>
      </c>
      <c r="O88" s="11">
        <v>0</v>
      </c>
      <c r="P88" s="11">
        <v>0</v>
      </c>
      <c r="Q88" s="11">
        <v>3.4800710083195698E-3</v>
      </c>
      <c r="R88" s="11">
        <v>0</v>
      </c>
      <c r="S88" s="58"/>
      <c r="T88" s="11">
        <v>2.6982656518015891E-2</v>
      </c>
      <c r="U88" s="11">
        <v>7.9657721710909308E-3</v>
      </c>
      <c r="V88" s="11">
        <v>3.6840559382407168E-3</v>
      </c>
      <c r="W88" s="11">
        <v>0</v>
      </c>
      <c r="X88" s="11">
        <v>0</v>
      </c>
      <c r="Y88" s="36"/>
      <c r="Z88" s="11">
        <v>8.633638508712542E-2</v>
      </c>
      <c r="AA88" s="11">
        <v>3.1990150914283089E-2</v>
      </c>
      <c r="AB88" s="11">
        <v>1.1387450940546029E-2</v>
      </c>
      <c r="AC88" s="11">
        <v>0</v>
      </c>
      <c r="AD88" s="11">
        <v>1.0003571258800249E-4</v>
      </c>
      <c r="AE88" s="11">
        <v>0</v>
      </c>
      <c r="AF88" s="11">
        <v>1.6844047327936984E-2</v>
      </c>
      <c r="AG88" s="11">
        <v>0</v>
      </c>
      <c r="AH88" s="58"/>
      <c r="AI88" s="11">
        <v>1.3750952371390734E-3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36"/>
      <c r="AP88" s="11">
        <v>0</v>
      </c>
      <c r="AQ88" s="11">
        <v>0</v>
      </c>
      <c r="AR88" s="11">
        <v>0</v>
      </c>
      <c r="AS88" s="11">
        <v>6.9554290770156482E-3</v>
      </c>
      <c r="AT88" s="11">
        <v>0</v>
      </c>
      <c r="AU88" s="11">
        <v>0.50683958455411737</v>
      </c>
      <c r="AV88" s="11">
        <v>0</v>
      </c>
      <c r="AW88" s="11">
        <v>0</v>
      </c>
      <c r="AX88" s="11">
        <v>0</v>
      </c>
      <c r="AY88" s="36"/>
    </row>
    <row r="89" spans="1:69" x14ac:dyDescent="0.2">
      <c r="C89" s="26"/>
      <c r="D89" s="34"/>
      <c r="R89" s="78"/>
      <c r="AG89" s="78"/>
      <c r="AX89" s="78"/>
    </row>
    <row r="90" spans="1:69" x14ac:dyDescent="0.2">
      <c r="A90" s="34">
        <f>A88+1</f>
        <v>45</v>
      </c>
      <c r="C90" s="24" t="s">
        <v>144</v>
      </c>
      <c r="D90" s="34" t="s">
        <v>164</v>
      </c>
      <c r="F90" s="23">
        <v>525359910.57182533</v>
      </c>
      <c r="H90" s="45">
        <v>0</v>
      </c>
      <c r="I90" s="45">
        <v>145480281.44842109</v>
      </c>
      <c r="J90" s="45">
        <v>388582.14736842108</v>
      </c>
      <c r="K90" s="45">
        <v>15686621.987368422</v>
      </c>
      <c r="L90" s="45">
        <v>1975321.0863157897</v>
      </c>
      <c r="M90" s="45">
        <v>5200000</v>
      </c>
      <c r="N90" s="45">
        <v>2273903.2336842106</v>
      </c>
      <c r="O90" s="45">
        <v>1523619.6631578947</v>
      </c>
      <c r="P90" s="45">
        <v>598865.71789473691</v>
      </c>
      <c r="Q90" s="45">
        <v>0</v>
      </c>
      <c r="R90" s="79">
        <v>0</v>
      </c>
      <c r="S90" s="59"/>
      <c r="T90" s="45">
        <v>16841753.947713818</v>
      </c>
      <c r="U90" s="45">
        <v>23992920.091208398</v>
      </c>
      <c r="V90" s="1">
        <v>7469541.1423621634</v>
      </c>
      <c r="W90" s="45">
        <v>98302.271137607226</v>
      </c>
      <c r="X90" s="45">
        <v>2753802.4959713109</v>
      </c>
      <c r="Y90" s="46"/>
      <c r="Z90" s="45">
        <v>96713961.468837276</v>
      </c>
      <c r="AA90" s="49">
        <v>123334170.60913539</v>
      </c>
      <c r="AB90" s="45">
        <v>7936401.4415739933</v>
      </c>
      <c r="AC90" s="45">
        <v>0</v>
      </c>
      <c r="AD90" s="45">
        <v>397972.27230632806</v>
      </c>
      <c r="AE90" s="45">
        <v>1705595.4527414057</v>
      </c>
      <c r="AF90" s="45">
        <v>19396072.29075798</v>
      </c>
      <c r="AG90" s="79">
        <v>1361127.8800531914</v>
      </c>
      <c r="AH90" s="59"/>
      <c r="AI90" s="45">
        <v>769124.95438400004</v>
      </c>
      <c r="AJ90" s="45">
        <v>5404159.7797908895</v>
      </c>
      <c r="AK90" s="45">
        <v>0</v>
      </c>
      <c r="AL90" s="45">
        <v>40562930.429428443</v>
      </c>
      <c r="AM90" s="45">
        <v>0</v>
      </c>
      <c r="AN90" s="45">
        <v>3494878.760212617</v>
      </c>
      <c r="AO90" s="46"/>
      <c r="AP90" s="45">
        <v>0</v>
      </c>
      <c r="AQ90" s="45">
        <v>0</v>
      </c>
      <c r="AR90" s="45">
        <v>0</v>
      </c>
      <c r="AS90" s="45">
        <v>0</v>
      </c>
      <c r="AT90" s="45">
        <v>0</v>
      </c>
      <c r="AU90" s="45">
        <v>0</v>
      </c>
      <c r="AV90" s="45">
        <v>0</v>
      </c>
      <c r="AW90" s="45">
        <v>0</v>
      </c>
      <c r="AX90" s="79">
        <v>0</v>
      </c>
      <c r="AY90" s="46"/>
    </row>
    <row r="91" spans="1:69" x14ac:dyDescent="0.2">
      <c r="A91" s="34">
        <f>A90+1</f>
        <v>46</v>
      </c>
      <c r="C91" s="24"/>
      <c r="D91" s="34"/>
      <c r="F91" s="11">
        <v>1</v>
      </c>
      <c r="H91" s="11">
        <v>0</v>
      </c>
      <c r="I91" s="11">
        <v>0.27691546027955161</v>
      </c>
      <c r="J91" s="11">
        <v>7.3964940900319328E-4</v>
      </c>
      <c r="K91" s="11">
        <v>2.9858810449191673E-2</v>
      </c>
      <c r="L91" s="11">
        <v>3.7599387516374472E-3</v>
      </c>
      <c r="M91" s="11">
        <v>9.8979764069551598E-3</v>
      </c>
      <c r="N91" s="11">
        <v>4.3282770305202618E-3</v>
      </c>
      <c r="O91" s="11">
        <v>2.9001445152134252E-3</v>
      </c>
      <c r="P91" s="11">
        <v>1.1399151435877637E-3</v>
      </c>
      <c r="Q91" s="11">
        <v>0</v>
      </c>
      <c r="R91" s="11">
        <v>0</v>
      </c>
      <c r="S91" s="58"/>
      <c r="T91" s="11">
        <v>3.2057554466579867E-2</v>
      </c>
      <c r="U91" s="11">
        <v>4.5669491730142536E-2</v>
      </c>
      <c r="V91" s="11">
        <v>1.4217950384207999E-2</v>
      </c>
      <c r="W91" s="11">
        <v>1.8711414624425875E-4</v>
      </c>
      <c r="X91" s="11">
        <v>5.2417446412573593E-3</v>
      </c>
      <c r="Y91" s="36"/>
      <c r="Z91" s="11">
        <v>0.18409086708494651</v>
      </c>
      <c r="AA91" s="11">
        <v>0.23476129055011627</v>
      </c>
      <c r="AB91" s="11">
        <v>1.510659888938929E-2</v>
      </c>
      <c r="AC91" s="11">
        <v>0</v>
      </c>
      <c r="AD91" s="11">
        <v>7.5752310805968649E-4</v>
      </c>
      <c r="AE91" s="11">
        <v>3.2465276059700844E-3</v>
      </c>
      <c r="AF91" s="11">
        <v>3.6919589600292159E-2</v>
      </c>
      <c r="AG91" s="11">
        <v>2.5908483930029581E-3</v>
      </c>
      <c r="AH91" s="58"/>
      <c r="AI91" s="11">
        <v>1.463996279325634E-3</v>
      </c>
      <c r="AJ91" s="11">
        <v>1.0286585769189657E-2</v>
      </c>
      <c r="AK91" s="11">
        <v>0</v>
      </c>
      <c r="AL91" s="11">
        <v>7.7209793920662753E-2</v>
      </c>
      <c r="AM91" s="11">
        <v>0</v>
      </c>
      <c r="AN91" s="11">
        <v>6.6523514449525357E-3</v>
      </c>
      <c r="AO91" s="36"/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1">
        <v>0</v>
      </c>
      <c r="AW91" s="11">
        <v>0</v>
      </c>
      <c r="AX91" s="11">
        <v>0</v>
      </c>
      <c r="AY91" s="36"/>
    </row>
    <row r="92" spans="1:69" x14ac:dyDescent="0.2">
      <c r="C92" s="26"/>
      <c r="D92" s="34"/>
      <c r="R92" s="78"/>
      <c r="AG92" s="78"/>
      <c r="AX92" s="78"/>
    </row>
    <row r="93" spans="1:69" x14ac:dyDescent="0.2">
      <c r="A93" s="34">
        <f>A91+1</f>
        <v>47</v>
      </c>
      <c r="C93" s="24" t="s">
        <v>141</v>
      </c>
      <c r="D93" s="34" t="s">
        <v>164</v>
      </c>
      <c r="F93" s="23">
        <v>217749.49504114626</v>
      </c>
      <c r="H93" s="1">
        <v>65277.566053593284</v>
      </c>
      <c r="I93" s="1">
        <v>52816.471396817469</v>
      </c>
      <c r="J93" s="1">
        <v>208.9271106855532</v>
      </c>
      <c r="K93" s="1">
        <v>4458.8716462936873</v>
      </c>
      <c r="L93" s="1">
        <v>574.27363014112859</v>
      </c>
      <c r="M93" s="1">
        <v>0</v>
      </c>
      <c r="N93" s="1">
        <v>0</v>
      </c>
      <c r="O93" s="1">
        <v>109.00905666416918</v>
      </c>
      <c r="P93" s="1">
        <v>491.95989757019669</v>
      </c>
      <c r="Q93" s="1">
        <v>1892.7353135901346</v>
      </c>
      <c r="R93" s="1">
        <v>0</v>
      </c>
      <c r="S93" s="50"/>
      <c r="T93" s="1">
        <v>12978.02615574142</v>
      </c>
      <c r="U93" s="1">
        <v>3223.9708682304404</v>
      </c>
      <c r="V93" s="1">
        <v>1423.6002946040715</v>
      </c>
      <c r="W93" s="1">
        <v>0</v>
      </c>
      <c r="X93" s="1">
        <v>0</v>
      </c>
      <c r="Y93" s="35"/>
      <c r="Z93" s="1">
        <v>41073.222850348895</v>
      </c>
      <c r="AA93" s="1">
        <v>12362.123535515504</v>
      </c>
      <c r="AB93" s="1">
        <v>2541.251270373808</v>
      </c>
      <c r="AC93" s="1">
        <v>5.4739667442646089</v>
      </c>
      <c r="AD93" s="1">
        <v>10.082116127575894</v>
      </c>
      <c r="AE93" s="1">
        <v>0</v>
      </c>
      <c r="AF93" s="1">
        <v>3491.594767972224</v>
      </c>
      <c r="AG93" s="1">
        <v>362.77249974096168</v>
      </c>
      <c r="AH93" s="50"/>
      <c r="AI93" s="1">
        <v>353.69061039143912</v>
      </c>
      <c r="AJ93" s="1">
        <v>1484.604</v>
      </c>
      <c r="AK93" s="1">
        <v>0</v>
      </c>
      <c r="AL93" s="1">
        <v>9403.2469999999994</v>
      </c>
      <c r="AM93" s="1">
        <v>0</v>
      </c>
      <c r="AN93" s="1">
        <v>3206.0210000000002</v>
      </c>
      <c r="AO93" s="35"/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35"/>
    </row>
    <row r="94" spans="1:69" x14ac:dyDescent="0.2">
      <c r="A94" s="34">
        <f>A93+1</f>
        <v>48</v>
      </c>
      <c r="C94" s="24"/>
      <c r="D94" s="34"/>
      <c r="F94" s="11">
        <v>0.99999999999999978</v>
      </c>
      <c r="H94" s="11">
        <v>0.29978285846889491</v>
      </c>
      <c r="I94" s="11">
        <v>0.24255611424879397</v>
      </c>
      <c r="J94" s="11">
        <v>9.5948378959994382E-4</v>
      </c>
      <c r="K94" s="11">
        <v>2.0477069971855194E-2</v>
      </c>
      <c r="L94" s="11">
        <v>2.6373132577534246E-3</v>
      </c>
      <c r="M94" s="11">
        <v>0</v>
      </c>
      <c r="N94" s="11">
        <v>0</v>
      </c>
      <c r="O94" s="11">
        <v>5.0061680576375472E-4</v>
      </c>
      <c r="P94" s="11">
        <v>2.2592929433762187E-3</v>
      </c>
      <c r="Q94" s="11">
        <v>8.6922604033248425E-3</v>
      </c>
      <c r="R94" s="11">
        <v>0</v>
      </c>
      <c r="S94" s="58"/>
      <c r="T94" s="11">
        <v>5.960071757360022E-2</v>
      </c>
      <c r="U94" s="11">
        <v>1.4805870698442879E-2</v>
      </c>
      <c r="V94" s="11">
        <v>6.5377891890636341E-3</v>
      </c>
      <c r="W94" s="11">
        <v>0</v>
      </c>
      <c r="X94" s="11">
        <v>0</v>
      </c>
      <c r="Y94" s="36"/>
      <c r="Z94" s="11">
        <v>0.18862603030416966</v>
      </c>
      <c r="AA94" s="11">
        <v>5.6772225961670031E-2</v>
      </c>
      <c r="AB94" s="11">
        <v>1.1670526583281443E-2</v>
      </c>
      <c r="AC94" s="11">
        <v>2.5138826352870485E-5</v>
      </c>
      <c r="AD94" s="11">
        <v>4.6301444353158031E-5</v>
      </c>
      <c r="AE94" s="11">
        <v>0</v>
      </c>
      <c r="AF94" s="11">
        <v>1.6034915568058826E-2</v>
      </c>
      <c r="AG94" s="11">
        <v>1.666008454680511E-3</v>
      </c>
      <c r="AH94" s="58"/>
      <c r="AI94" s="11">
        <v>1.6243004849430544E-3</v>
      </c>
      <c r="AJ94" s="11">
        <v>6.8179446281584587E-3</v>
      </c>
      <c r="AK94" s="11">
        <v>0</v>
      </c>
      <c r="AL94" s="11">
        <v>4.3183783265367148E-2</v>
      </c>
      <c r="AM94" s="11">
        <v>0</v>
      </c>
      <c r="AN94" s="11">
        <v>1.4723437128495687E-2</v>
      </c>
      <c r="AO94" s="36"/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36"/>
    </row>
    <row r="95" spans="1:69" x14ac:dyDescent="0.2">
      <c r="C95" s="24"/>
      <c r="D95" s="34"/>
      <c r="F95" s="14"/>
      <c r="R95" s="78"/>
      <c r="Z95" s="2"/>
      <c r="AB95" s="2"/>
      <c r="AD95" s="2"/>
      <c r="AF95" s="2"/>
      <c r="AG95" s="78"/>
      <c r="AI95" s="2"/>
      <c r="AJ95" s="2"/>
      <c r="AL95" s="2"/>
      <c r="AN95" s="2"/>
      <c r="AO95" s="38"/>
      <c r="AP95" s="2"/>
      <c r="AQ95" s="2"/>
      <c r="AR95" s="2"/>
      <c r="AX95" s="78"/>
      <c r="AY95" s="38"/>
    </row>
    <row r="96" spans="1:69" s="1" customFormat="1" x14ac:dyDescent="0.2">
      <c r="A96" s="34">
        <f>A94+1</f>
        <v>49</v>
      </c>
      <c r="C96" s="50" t="s">
        <v>147</v>
      </c>
      <c r="D96" s="74" t="s">
        <v>164</v>
      </c>
      <c r="F96" s="1">
        <v>12127.150756138226</v>
      </c>
      <c r="H96" s="1">
        <v>2858.3679098054281</v>
      </c>
      <c r="I96" s="1">
        <v>2741.0083369012718</v>
      </c>
      <c r="J96" s="1">
        <v>15.677300640724503</v>
      </c>
      <c r="K96" s="1">
        <v>610.58273273822908</v>
      </c>
      <c r="L96" s="1">
        <v>218.2618579786386</v>
      </c>
      <c r="M96" s="1">
        <v>0</v>
      </c>
      <c r="N96" s="1">
        <v>30.090432572943175</v>
      </c>
      <c r="O96" s="1">
        <v>8.9812404516702049</v>
      </c>
      <c r="P96" s="1">
        <v>184.75768322175841</v>
      </c>
      <c r="Q96" s="1">
        <v>107.93959127719309</v>
      </c>
      <c r="R96" s="1">
        <v>0</v>
      </c>
      <c r="S96" s="50"/>
      <c r="T96" s="1">
        <v>565.27173644685968</v>
      </c>
      <c r="U96" s="1">
        <v>185.2374468899049</v>
      </c>
      <c r="V96" s="1">
        <v>90.417625120448264</v>
      </c>
      <c r="W96" s="1">
        <v>3.2594461660507545</v>
      </c>
      <c r="X96" s="1">
        <v>0</v>
      </c>
      <c r="Y96" s="35"/>
      <c r="Z96" s="1">
        <v>1860.4909934057944</v>
      </c>
      <c r="AA96" s="1">
        <v>754.09777959663859</v>
      </c>
      <c r="AB96" s="1">
        <v>339.31085097020178</v>
      </c>
      <c r="AC96" s="1">
        <v>0</v>
      </c>
      <c r="AD96" s="1">
        <v>2.5182067202924427</v>
      </c>
      <c r="AE96" s="1">
        <v>31.485330562223822</v>
      </c>
      <c r="AF96" s="1">
        <v>407.94118730775932</v>
      </c>
      <c r="AG96" s="1">
        <v>43.437714131727404</v>
      </c>
      <c r="AH96" s="50"/>
      <c r="AI96" s="1">
        <v>51.482026229989387</v>
      </c>
      <c r="AJ96" s="1">
        <v>74.816169678736799</v>
      </c>
      <c r="AK96" s="1">
        <v>0</v>
      </c>
      <c r="AL96" s="1">
        <v>780.72680978354367</v>
      </c>
      <c r="AM96" s="1">
        <v>0</v>
      </c>
      <c r="AN96" s="1">
        <v>160.99034754019593</v>
      </c>
      <c r="AO96" s="35"/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3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</row>
    <row r="97" spans="1:51" x14ac:dyDescent="0.2">
      <c r="A97" s="34">
        <f>A96+1</f>
        <v>50</v>
      </c>
      <c r="C97" s="24"/>
      <c r="D97" s="34"/>
      <c r="F97" s="11">
        <v>0.99999999999999989</v>
      </c>
      <c r="H97" s="11">
        <v>0.23569987437969706</v>
      </c>
      <c r="I97" s="11">
        <v>0.22602245094659973</v>
      </c>
      <c r="J97" s="11">
        <v>1.2927439392793356E-3</v>
      </c>
      <c r="K97" s="11">
        <v>5.0348407883787472E-2</v>
      </c>
      <c r="L97" s="11">
        <v>1.7997785495341034E-2</v>
      </c>
      <c r="M97" s="11">
        <v>0</v>
      </c>
      <c r="N97" s="11">
        <v>2.4812450325739318E-3</v>
      </c>
      <c r="O97" s="11">
        <v>7.4058949478502192E-4</v>
      </c>
      <c r="P97" s="11">
        <v>1.5235044647914702E-2</v>
      </c>
      <c r="Q97" s="11">
        <v>8.9006555165118944E-3</v>
      </c>
      <c r="R97" s="11">
        <v>0</v>
      </c>
      <c r="S97" s="58"/>
      <c r="T97" s="11">
        <v>4.6612081255833666E-2</v>
      </c>
      <c r="U97" s="11">
        <v>1.5274605768065176E-2</v>
      </c>
      <c r="V97" s="11">
        <v>7.4558011967223933E-3</v>
      </c>
      <c r="W97" s="11">
        <v>2.6877262694215023E-4</v>
      </c>
      <c r="X97" s="11">
        <v>0</v>
      </c>
      <c r="Y97" s="36"/>
      <c r="Z97" s="11">
        <v>0.15341534304453966</v>
      </c>
      <c r="AA97" s="11">
        <v>6.21826012359043E-2</v>
      </c>
      <c r="AB97" s="11">
        <v>2.7979437032928586E-2</v>
      </c>
      <c r="AC97" s="11">
        <v>0</v>
      </c>
      <c r="AD97" s="11">
        <v>2.0765031877070038E-4</v>
      </c>
      <c r="AE97" s="11">
        <v>2.596267762754359E-3</v>
      </c>
      <c r="AF97" s="11">
        <v>3.3638667112411182E-2</v>
      </c>
      <c r="AG97" s="11">
        <v>3.5818565304584146E-3</v>
      </c>
      <c r="AH97" s="58"/>
      <c r="AI97" s="11">
        <v>4.2451872880306584E-3</v>
      </c>
      <c r="AJ97" s="11">
        <v>6.1693114222125239E-3</v>
      </c>
      <c r="AK97" s="11">
        <v>0</v>
      </c>
      <c r="AL97" s="11">
        <v>6.4378420412426585E-2</v>
      </c>
      <c r="AM97" s="11">
        <v>0</v>
      </c>
      <c r="AN97" s="11">
        <v>1.3275199655509334E-2</v>
      </c>
      <c r="AO97" s="36"/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0</v>
      </c>
      <c r="AY97" s="36"/>
    </row>
    <row r="98" spans="1:51" x14ac:dyDescent="0.2">
      <c r="C98" s="26"/>
      <c r="D98" s="34"/>
      <c r="R98" s="78"/>
      <c r="AG98" s="78"/>
      <c r="AX98" s="78"/>
    </row>
    <row r="99" spans="1:51" x14ac:dyDescent="0.2">
      <c r="A99" s="34">
        <f>A97+1</f>
        <v>51</v>
      </c>
      <c r="C99" s="24" t="s">
        <v>142</v>
      </c>
      <c r="D99" s="34" t="s">
        <v>164</v>
      </c>
      <c r="F99" s="23">
        <v>13147613.980868347</v>
      </c>
      <c r="H99" s="45">
        <v>4915774.1892947741</v>
      </c>
      <c r="I99" s="45">
        <v>2970863.8430424999</v>
      </c>
      <c r="J99" s="45">
        <v>14756.64033</v>
      </c>
      <c r="K99" s="45">
        <v>102196.91749000001</v>
      </c>
      <c r="L99" s="45">
        <v>1651.1371800000002</v>
      </c>
      <c r="M99" s="45">
        <v>0</v>
      </c>
      <c r="N99" s="45">
        <v>4391.50749</v>
      </c>
      <c r="O99" s="45">
        <v>573.6249499999999</v>
      </c>
      <c r="P99" s="45">
        <v>5360.2032499999996</v>
      </c>
      <c r="Q99" s="45">
        <v>140305.60000000001</v>
      </c>
      <c r="R99" s="79">
        <v>0</v>
      </c>
      <c r="S99" s="59"/>
      <c r="T99" s="45">
        <v>931213.08219699236</v>
      </c>
      <c r="U99" s="45">
        <v>164590.18494973239</v>
      </c>
      <c r="V99" s="1">
        <v>15631.058960020002</v>
      </c>
      <c r="W99" s="45">
        <v>5702.756940360001</v>
      </c>
      <c r="X99" s="45">
        <v>0</v>
      </c>
      <c r="Y99" s="46"/>
      <c r="Z99" s="45">
        <v>3073284.4249153817</v>
      </c>
      <c r="AA99" s="45">
        <v>688379.2799385892</v>
      </c>
      <c r="AB99" s="45">
        <v>59361.556340000003</v>
      </c>
      <c r="AC99" s="45">
        <v>0</v>
      </c>
      <c r="AD99" s="45">
        <v>303.74419999999998</v>
      </c>
      <c r="AE99" s="45">
        <v>1860.2217000000003</v>
      </c>
      <c r="AF99" s="45">
        <v>33444.667100000006</v>
      </c>
      <c r="AG99" s="79">
        <v>2174.0189</v>
      </c>
      <c r="AH99" s="59"/>
      <c r="AI99" s="45">
        <v>15795.3217</v>
      </c>
      <c r="AJ99" s="45">
        <v>0</v>
      </c>
      <c r="AK99" s="45">
        <v>0</v>
      </c>
      <c r="AL99" s="45">
        <v>0</v>
      </c>
      <c r="AM99" s="45">
        <v>0</v>
      </c>
      <c r="AN99" s="45">
        <v>0</v>
      </c>
      <c r="AO99" s="46"/>
      <c r="AP99" s="45">
        <v>0</v>
      </c>
      <c r="AQ99" s="45">
        <v>0</v>
      </c>
      <c r="AR99" s="45">
        <v>0</v>
      </c>
      <c r="AS99" s="45">
        <v>0</v>
      </c>
      <c r="AT99" s="45">
        <v>0</v>
      </c>
      <c r="AU99" s="45">
        <v>0</v>
      </c>
      <c r="AV99" s="45">
        <v>0</v>
      </c>
      <c r="AW99" s="45">
        <v>0</v>
      </c>
      <c r="AX99" s="79">
        <v>0</v>
      </c>
      <c r="AY99" s="46"/>
    </row>
    <row r="100" spans="1:51" x14ac:dyDescent="0.2">
      <c r="A100" s="34">
        <f>A99+1</f>
        <v>52</v>
      </c>
      <c r="C100" s="24"/>
      <c r="D100" s="34"/>
      <c r="F100" s="11">
        <v>1.0000000000000002</v>
      </c>
      <c r="H100" s="11">
        <v>0.37389097340764083</v>
      </c>
      <c r="I100" s="11">
        <v>0.22596220480503384</v>
      </c>
      <c r="J100" s="11">
        <v>1.1223816238804254E-3</v>
      </c>
      <c r="K100" s="11">
        <v>7.7730390958170121E-3</v>
      </c>
      <c r="L100" s="11">
        <v>1.2558454959224087E-4</v>
      </c>
      <c r="M100" s="11">
        <v>0</v>
      </c>
      <c r="N100" s="11">
        <v>3.3401554809794914E-4</v>
      </c>
      <c r="O100" s="11">
        <v>4.3629585629354952E-5</v>
      </c>
      <c r="P100" s="11">
        <v>4.0769399358696258E-4</v>
      </c>
      <c r="Q100" s="11">
        <v>1.0671563692405683E-2</v>
      </c>
      <c r="R100" s="11">
        <v>0</v>
      </c>
      <c r="S100" s="58"/>
      <c r="T100" s="11">
        <v>7.0827534452413965E-2</v>
      </c>
      <c r="U100" s="11">
        <v>1.2518635334839811E-2</v>
      </c>
      <c r="V100" s="11">
        <v>1.1888894047821469E-3</v>
      </c>
      <c r="W100" s="11">
        <v>4.3374843136239971E-4</v>
      </c>
      <c r="X100" s="11">
        <v>0</v>
      </c>
      <c r="Y100" s="36"/>
      <c r="Z100" s="11">
        <v>0.23375225568589469</v>
      </c>
      <c r="AA100" s="11">
        <v>5.2357734334174948E-2</v>
      </c>
      <c r="AB100" s="11">
        <v>4.5150060251525131E-3</v>
      </c>
      <c r="AC100" s="11">
        <v>0</v>
      </c>
      <c r="AD100" s="11">
        <v>2.3102610134583437E-5</v>
      </c>
      <c r="AE100" s="11">
        <v>1.4148739860379898E-4</v>
      </c>
      <c r="AF100" s="11">
        <v>2.5437822519482826E-3</v>
      </c>
      <c r="AG100" s="11">
        <v>1.6535463416886953E-4</v>
      </c>
      <c r="AH100" s="58"/>
      <c r="AI100" s="11">
        <v>1.2013831348398612E-3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36"/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36"/>
    </row>
    <row r="101" spans="1:51" x14ac:dyDescent="0.2">
      <c r="C101" s="26"/>
      <c r="D101" s="34"/>
      <c r="R101" s="78"/>
      <c r="AG101" s="78"/>
      <c r="AX101" s="78"/>
    </row>
    <row r="102" spans="1:51" x14ac:dyDescent="0.2">
      <c r="A102" s="34">
        <f>A100+1</f>
        <v>53</v>
      </c>
      <c r="C102" s="24" t="s">
        <v>136</v>
      </c>
      <c r="D102" s="34" t="s">
        <v>164</v>
      </c>
      <c r="F102" s="23">
        <v>3914690.75</v>
      </c>
      <c r="H102" s="45">
        <v>2158512.4166666665</v>
      </c>
      <c r="I102" s="45">
        <v>172842.83333333334</v>
      </c>
      <c r="J102" s="45">
        <v>14</v>
      </c>
      <c r="K102" s="45">
        <v>416</v>
      </c>
      <c r="L102" s="45">
        <v>22</v>
      </c>
      <c r="M102" s="45">
        <v>4</v>
      </c>
      <c r="N102" s="45">
        <v>41</v>
      </c>
      <c r="O102" s="45">
        <v>5</v>
      </c>
      <c r="P102" s="45">
        <v>11</v>
      </c>
      <c r="Q102" s="45">
        <v>1</v>
      </c>
      <c r="R102" s="79">
        <v>0</v>
      </c>
      <c r="S102" s="59"/>
      <c r="T102" s="45">
        <v>369168.66666666669</v>
      </c>
      <c r="U102" s="45">
        <v>2204</v>
      </c>
      <c r="V102" s="1">
        <v>62</v>
      </c>
      <c r="W102" s="45">
        <v>4</v>
      </c>
      <c r="X102" s="45">
        <v>12</v>
      </c>
      <c r="Y102" s="46"/>
      <c r="Z102" s="45">
        <v>1202886.8333333333</v>
      </c>
      <c r="AA102" s="45">
        <v>8069</v>
      </c>
      <c r="AB102" s="45">
        <v>225</v>
      </c>
      <c r="AC102" s="45">
        <v>0</v>
      </c>
      <c r="AD102" s="45">
        <v>7</v>
      </c>
      <c r="AE102" s="45">
        <v>30</v>
      </c>
      <c r="AF102" s="45">
        <v>57</v>
      </c>
      <c r="AG102" s="79">
        <v>4</v>
      </c>
      <c r="AH102" s="59"/>
      <c r="AI102" s="45">
        <v>4</v>
      </c>
      <c r="AJ102" s="45">
        <v>46</v>
      </c>
      <c r="AK102" s="45">
        <v>0</v>
      </c>
      <c r="AL102" s="45">
        <v>41</v>
      </c>
      <c r="AM102" s="45">
        <v>0</v>
      </c>
      <c r="AN102" s="45">
        <v>1</v>
      </c>
      <c r="AO102" s="46"/>
      <c r="AP102" s="45">
        <v>0</v>
      </c>
      <c r="AQ102" s="45">
        <v>0</v>
      </c>
      <c r="AR102" s="45">
        <v>0</v>
      </c>
      <c r="AS102" s="45">
        <v>0</v>
      </c>
      <c r="AT102" s="45">
        <v>0</v>
      </c>
      <c r="AU102" s="45">
        <v>0</v>
      </c>
      <c r="AV102" s="45">
        <v>0</v>
      </c>
      <c r="AW102" s="45">
        <v>0</v>
      </c>
      <c r="AX102" s="79">
        <v>0</v>
      </c>
      <c r="AY102" s="46"/>
    </row>
    <row r="103" spans="1:51" x14ac:dyDescent="0.2">
      <c r="A103" s="34">
        <f>A102+1</f>
        <v>54</v>
      </c>
      <c r="C103" s="24"/>
      <c r="D103" s="34"/>
      <c r="F103" s="11">
        <v>0.99999999999999978</v>
      </c>
      <c r="H103" s="11">
        <v>0.55138772243162926</v>
      </c>
      <c r="I103" s="11">
        <v>4.415235950204581E-2</v>
      </c>
      <c r="J103" s="11">
        <v>3.5762722764243895E-6</v>
      </c>
      <c r="K103" s="11">
        <v>1.0626637621375328E-4</v>
      </c>
      <c r="L103" s="11">
        <v>5.6198564343811829E-6</v>
      </c>
      <c r="M103" s="11">
        <v>1.0217920789783969E-6</v>
      </c>
      <c r="N103" s="11">
        <v>1.0473368809528569E-5</v>
      </c>
      <c r="O103" s="11">
        <v>1.2772400987229962E-6</v>
      </c>
      <c r="P103" s="11">
        <v>2.8099282171905915E-6</v>
      </c>
      <c r="Q103" s="11">
        <v>2.5544801974459923E-7</v>
      </c>
      <c r="R103" s="11">
        <v>0</v>
      </c>
      <c r="S103" s="58"/>
      <c r="T103" s="11">
        <v>9.430340485175405E-2</v>
      </c>
      <c r="U103" s="11">
        <v>5.630074355170967E-4</v>
      </c>
      <c r="V103" s="11">
        <v>1.5837777224165152E-5</v>
      </c>
      <c r="W103" s="11">
        <v>1.0217920789783969E-6</v>
      </c>
      <c r="X103" s="11">
        <v>3.065376236935191E-6</v>
      </c>
      <c r="Y103" s="36"/>
      <c r="Z103" s="11">
        <v>0.30727505955185175</v>
      </c>
      <c r="AA103" s="11">
        <v>2.0612100713191714E-3</v>
      </c>
      <c r="AB103" s="11">
        <v>5.747580444253483E-5</v>
      </c>
      <c r="AC103" s="11">
        <v>0</v>
      </c>
      <c r="AD103" s="11">
        <v>1.7881361382121948E-6</v>
      </c>
      <c r="AE103" s="11">
        <v>7.6634405923379764E-6</v>
      </c>
      <c r="AF103" s="11">
        <v>1.4560537125442156E-5</v>
      </c>
      <c r="AG103" s="11">
        <v>1.0217920789783969E-6</v>
      </c>
      <c r="AH103" s="58"/>
      <c r="AI103" s="11">
        <v>1.0217920789783969E-6</v>
      </c>
      <c r="AJ103" s="11">
        <v>1.1750608908251565E-5</v>
      </c>
      <c r="AK103" s="11">
        <v>0</v>
      </c>
      <c r="AL103" s="11">
        <v>1.0473368809528569E-5</v>
      </c>
      <c r="AM103" s="11">
        <v>0</v>
      </c>
      <c r="AN103" s="11">
        <v>2.5544801974459923E-7</v>
      </c>
      <c r="AO103" s="36"/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11">
        <v>0</v>
      </c>
      <c r="AV103" s="11">
        <v>0</v>
      </c>
      <c r="AW103" s="11">
        <v>0</v>
      </c>
      <c r="AX103" s="11">
        <v>0</v>
      </c>
      <c r="AY103" s="36"/>
    </row>
    <row r="104" spans="1:51" x14ac:dyDescent="0.2">
      <c r="C104" s="47"/>
      <c r="D104" s="34"/>
      <c r="F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81"/>
      <c r="S104" s="61"/>
      <c r="T104" s="48"/>
      <c r="U104" s="48"/>
      <c r="V104" s="48"/>
      <c r="W104" s="48"/>
      <c r="X104" s="48"/>
      <c r="Y104" s="47"/>
      <c r="Z104" s="48"/>
      <c r="AA104" s="48"/>
      <c r="AB104" s="48"/>
      <c r="AC104" s="48"/>
      <c r="AD104" s="48"/>
      <c r="AE104" s="48"/>
      <c r="AF104" s="48"/>
      <c r="AG104" s="81"/>
      <c r="AH104" s="61"/>
      <c r="AI104" s="48"/>
      <c r="AJ104" s="48"/>
      <c r="AK104" s="48"/>
      <c r="AL104" s="48"/>
      <c r="AM104" s="48"/>
      <c r="AN104" s="48"/>
      <c r="AO104" s="47"/>
      <c r="AP104" s="48"/>
      <c r="AQ104" s="48"/>
      <c r="AR104" s="48"/>
      <c r="AS104" s="48"/>
      <c r="AT104" s="48"/>
      <c r="AU104" s="48"/>
      <c r="AV104" s="48"/>
      <c r="AW104" s="48"/>
      <c r="AX104" s="81"/>
      <c r="AY104" s="47"/>
    </row>
    <row r="105" spans="1:51" x14ac:dyDescent="0.2">
      <c r="A105" s="34">
        <f>A103+1</f>
        <v>55</v>
      </c>
      <c r="C105" s="24" t="s">
        <v>156</v>
      </c>
      <c r="D105" s="34" t="s">
        <v>164</v>
      </c>
      <c r="F105" s="23">
        <v>162050.40026244643</v>
      </c>
      <c r="H105" s="1">
        <v>40424.903215755825</v>
      </c>
      <c r="I105" s="1">
        <v>41798.158078949724</v>
      </c>
      <c r="J105" s="1">
        <v>220.18361997490837</v>
      </c>
      <c r="K105" s="1">
        <v>8783.6318982213324</v>
      </c>
      <c r="L105" s="1">
        <v>3065.4311665968708</v>
      </c>
      <c r="M105" s="1">
        <v>0</v>
      </c>
      <c r="N105" s="1">
        <v>422.61231843132788</v>
      </c>
      <c r="O105" s="1">
        <v>126.13919193313616</v>
      </c>
      <c r="P105" s="1">
        <v>2594.8737248980997</v>
      </c>
      <c r="Q105" s="1">
        <v>1516.020793565981</v>
      </c>
      <c r="R105" s="1">
        <v>0</v>
      </c>
      <c r="S105" s="50"/>
      <c r="T105" s="1">
        <v>8177.3803873951811</v>
      </c>
      <c r="U105" s="1">
        <v>3258.8679196701132</v>
      </c>
      <c r="V105" s="1">
        <v>1878.1491447382978</v>
      </c>
      <c r="W105" s="1">
        <v>45.778075728808943</v>
      </c>
      <c r="X105" s="1">
        <v>0</v>
      </c>
      <c r="Y105" s="35"/>
      <c r="Z105" s="1">
        <v>26130.113292250408</v>
      </c>
      <c r="AA105" s="1">
        <v>10591.107661437001</v>
      </c>
      <c r="AB105" s="1">
        <v>4765.5328666283103</v>
      </c>
      <c r="AC105" s="1">
        <v>1.9105887622520275</v>
      </c>
      <c r="AD105" s="1">
        <v>35.367560029996824</v>
      </c>
      <c r="AE105" s="1">
        <v>442.20329878018339</v>
      </c>
      <c r="AF105" s="1">
        <v>5729.4281341365922</v>
      </c>
      <c r="AG105" s="1">
        <v>610.07142493103163</v>
      </c>
      <c r="AH105" s="50"/>
      <c r="AI105" s="1">
        <v>723.05170122950415</v>
      </c>
      <c r="AJ105" s="1">
        <v>49.130443540286926</v>
      </c>
      <c r="AK105" s="1">
        <v>4.6834720507804608</v>
      </c>
      <c r="AL105" s="1">
        <v>619.36560897105085</v>
      </c>
      <c r="AM105" s="1">
        <v>5.2108590022186165</v>
      </c>
      <c r="AN105" s="1">
        <v>31.093814837155389</v>
      </c>
      <c r="AO105" s="35"/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35"/>
    </row>
    <row r="106" spans="1:51" x14ac:dyDescent="0.2">
      <c r="A106" s="34">
        <f>A105+1</f>
        <v>56</v>
      </c>
      <c r="C106" s="24"/>
      <c r="D106" s="34"/>
      <c r="F106" s="11">
        <v>0.99999999999999956</v>
      </c>
      <c r="H106" s="11">
        <v>0.24945882978558673</v>
      </c>
      <c r="I106" s="11">
        <v>0.25793307521151509</v>
      </c>
      <c r="J106" s="11">
        <v>1.358735428103313E-3</v>
      </c>
      <c r="K106" s="11">
        <v>5.4203086718674721E-2</v>
      </c>
      <c r="L106" s="11">
        <v>1.891652943548609E-2</v>
      </c>
      <c r="M106" s="11">
        <v>0</v>
      </c>
      <c r="N106" s="11">
        <v>2.6079066620439818E-3</v>
      </c>
      <c r="O106" s="11">
        <v>7.783948187036207E-4</v>
      </c>
      <c r="P106" s="11">
        <v>1.6012757269933359E-2</v>
      </c>
      <c r="Q106" s="11">
        <v>9.3552425116552075E-3</v>
      </c>
      <c r="R106" s="11">
        <v>0</v>
      </c>
      <c r="S106" s="58"/>
      <c r="T106" s="11">
        <v>5.046195735494402E-2</v>
      </c>
      <c r="U106" s="11">
        <v>2.0110212096929474E-2</v>
      </c>
      <c r="V106" s="11">
        <v>1.1589907471358095E-2</v>
      </c>
      <c r="W106" s="11">
        <v>2.8249282726034434E-4</v>
      </c>
      <c r="X106" s="11">
        <v>0</v>
      </c>
      <c r="Y106" s="36"/>
      <c r="Z106" s="11">
        <v>0.16124682968960122</v>
      </c>
      <c r="AA106" s="11">
        <v>6.535687443094447E-2</v>
      </c>
      <c r="AB106" s="11">
        <v>2.9407720430868169E-2</v>
      </c>
      <c r="AC106" s="11">
        <v>1.1790089744658208E-5</v>
      </c>
      <c r="AD106" s="11">
        <v>2.1825037132100749E-4</v>
      </c>
      <c r="AE106" s="11">
        <v>2.7288010277297637E-3</v>
      </c>
      <c r="AF106" s="11">
        <v>3.535584068201978E-2</v>
      </c>
      <c r="AG106" s="11">
        <v>3.7647017467590275E-3</v>
      </c>
      <c r="AH106" s="58"/>
      <c r="AI106" s="11">
        <v>4.4618939543407234E-3</v>
      </c>
      <c r="AJ106" s="11">
        <v>3.0318001967732515E-4</v>
      </c>
      <c r="AK106" s="11">
        <v>2.8901329729487925E-5</v>
      </c>
      <c r="AL106" s="11">
        <v>3.8220554097241725E-3</v>
      </c>
      <c r="AM106" s="11">
        <v>3.2155792233647329E-5</v>
      </c>
      <c r="AN106" s="11">
        <v>1.9187743311215423E-4</v>
      </c>
      <c r="AO106" s="36"/>
      <c r="AP106" s="11">
        <v>0</v>
      </c>
      <c r="AQ106" s="11">
        <v>0</v>
      </c>
      <c r="AR106" s="11">
        <v>0</v>
      </c>
      <c r="AS106" s="11">
        <v>0</v>
      </c>
      <c r="AT106" s="11">
        <v>0</v>
      </c>
      <c r="AU106" s="11">
        <v>0</v>
      </c>
      <c r="AV106" s="11">
        <v>0</v>
      </c>
      <c r="AW106" s="11">
        <v>0</v>
      </c>
      <c r="AX106" s="11">
        <v>0</v>
      </c>
      <c r="AY106" s="36"/>
    </row>
    <row r="107" spans="1:51" x14ac:dyDescent="0.2">
      <c r="C107" s="26"/>
      <c r="D107" s="34"/>
      <c r="R107" s="78"/>
      <c r="AG107" s="78"/>
      <c r="AX107" s="78"/>
    </row>
    <row r="108" spans="1:51" x14ac:dyDescent="0.2">
      <c r="A108" s="34">
        <f>A106+1</f>
        <v>57</v>
      </c>
      <c r="C108" s="24" t="s">
        <v>157</v>
      </c>
      <c r="D108" s="34" t="s">
        <v>164</v>
      </c>
      <c r="F108" s="23">
        <v>23898.700496907859</v>
      </c>
      <c r="H108" s="1">
        <v>6125.7510426480685</v>
      </c>
      <c r="I108" s="1">
        <v>5874.2384491795447</v>
      </c>
      <c r="J108" s="1">
        <v>33.597928529908025</v>
      </c>
      <c r="K108" s="1">
        <v>1308.5361750890625</v>
      </c>
      <c r="L108" s="1">
        <v>467.7556725627955</v>
      </c>
      <c r="M108" s="1">
        <v>0</v>
      </c>
      <c r="N108" s="1">
        <v>64.486624718644194</v>
      </c>
      <c r="O108" s="1">
        <v>19.247642289979673</v>
      </c>
      <c r="P108" s="1">
        <v>395.95307754136149</v>
      </c>
      <c r="Q108" s="1">
        <v>231.32468760967899</v>
      </c>
      <c r="R108" s="1">
        <v>0</v>
      </c>
      <c r="S108" s="50"/>
      <c r="T108" s="1">
        <v>1211.4304519863381</v>
      </c>
      <c r="U108" s="1">
        <v>396.98125616745477</v>
      </c>
      <c r="V108" s="1">
        <v>185.4215259764332</v>
      </c>
      <c r="W108" s="1">
        <v>6.9852994366634205</v>
      </c>
      <c r="X108" s="1">
        <v>0</v>
      </c>
      <c r="Y108" s="35"/>
      <c r="Z108" s="1">
        <v>3987.2070364338379</v>
      </c>
      <c r="AA108" s="1">
        <v>1616.1024071730326</v>
      </c>
      <c r="AB108" s="1">
        <v>727.17503998776863</v>
      </c>
      <c r="AC108" s="1">
        <v>0.2915376933647662</v>
      </c>
      <c r="AD108" s="1">
        <v>5.3967536472534983</v>
      </c>
      <c r="AE108" s="1">
        <v>67.476022193654771</v>
      </c>
      <c r="AF108" s="1">
        <v>874.25630021843597</v>
      </c>
      <c r="AG108" s="1">
        <v>93.091103395010748</v>
      </c>
      <c r="AH108" s="50"/>
      <c r="AI108" s="1">
        <v>110.33082017683999</v>
      </c>
      <c r="AJ108" s="1">
        <v>6.6245269241308211</v>
      </c>
      <c r="AK108" s="1">
        <v>0.63149820077175234</v>
      </c>
      <c r="AL108" s="1">
        <v>83.512459014235205</v>
      </c>
      <c r="AM108" s="1">
        <v>0.70260867337256472</v>
      </c>
      <c r="AN108" s="1">
        <v>4.1925494402217103</v>
      </c>
      <c r="AO108" s="35"/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35"/>
    </row>
    <row r="109" spans="1:51" x14ac:dyDescent="0.2">
      <c r="A109" s="34">
        <f>A108+1</f>
        <v>58</v>
      </c>
      <c r="C109" s="24"/>
      <c r="D109" s="34"/>
      <c r="F109" s="11">
        <v>1.0000000000000002</v>
      </c>
      <c r="H109" s="11">
        <v>0.25632151185126784</v>
      </c>
      <c r="I109" s="11">
        <v>0.24579740015318344</v>
      </c>
      <c r="J109" s="11">
        <v>1.4058475076607242E-3</v>
      </c>
      <c r="K109" s="11">
        <v>5.4753444659401788E-2</v>
      </c>
      <c r="L109" s="11">
        <v>1.9572431255135241E-2</v>
      </c>
      <c r="M109" s="11">
        <v>0</v>
      </c>
      <c r="N109" s="11">
        <v>2.6983318497584342E-3</v>
      </c>
      <c r="O109" s="11">
        <v>8.05384472367861E-4</v>
      </c>
      <c r="P109" s="11">
        <v>1.6567975216585186E-2</v>
      </c>
      <c r="Q109" s="11">
        <v>9.679383514581013E-3</v>
      </c>
      <c r="R109" s="11">
        <v>0</v>
      </c>
      <c r="S109" s="58"/>
      <c r="T109" s="11">
        <v>5.069022276516999E-2</v>
      </c>
      <c r="U109" s="11">
        <v>1.661099758201574E-2</v>
      </c>
      <c r="V109" s="11">
        <v>7.7586447012223123E-3</v>
      </c>
      <c r="W109" s="11">
        <v>2.9228783538114199E-4</v>
      </c>
      <c r="X109" s="11">
        <v>0</v>
      </c>
      <c r="Y109" s="36"/>
      <c r="Z109" s="11">
        <v>0.16683781768593334</v>
      </c>
      <c r="AA109" s="11">
        <v>6.7623024414324648E-2</v>
      </c>
      <c r="AB109" s="11">
        <v>3.0427388304307777E-2</v>
      </c>
      <c r="AC109" s="11">
        <v>1.2198893132389642E-5</v>
      </c>
      <c r="AD109" s="11">
        <v>2.258178702206741E-4</v>
      </c>
      <c r="AE109" s="11">
        <v>2.8234180432691381E-3</v>
      </c>
      <c r="AF109" s="11">
        <v>3.658175055717159E-2</v>
      </c>
      <c r="AG109" s="11">
        <v>3.8952370404849155E-3</v>
      </c>
      <c r="AH109" s="58"/>
      <c r="AI109" s="11">
        <v>4.6166033249847695E-3</v>
      </c>
      <c r="AJ109" s="11">
        <v>2.771919303724459E-4</v>
      </c>
      <c r="AK109" s="11">
        <v>2.6423955597646783E-5</v>
      </c>
      <c r="AL109" s="11">
        <v>3.4944351482642535E-3</v>
      </c>
      <c r="AM109" s="11">
        <v>2.9399450964435158E-5</v>
      </c>
      <c r="AN109" s="11">
        <v>1.7543001724148829E-4</v>
      </c>
      <c r="AO109" s="36"/>
      <c r="AP109" s="11">
        <v>0</v>
      </c>
      <c r="AQ109" s="11">
        <v>0</v>
      </c>
      <c r="AR109" s="11">
        <v>0</v>
      </c>
      <c r="AS109" s="11">
        <v>0</v>
      </c>
      <c r="AT109" s="11">
        <v>0</v>
      </c>
      <c r="AU109" s="11">
        <v>0</v>
      </c>
      <c r="AV109" s="11">
        <v>0</v>
      </c>
      <c r="AW109" s="11">
        <v>0</v>
      </c>
      <c r="AX109" s="11">
        <v>0</v>
      </c>
      <c r="AY109" s="36"/>
    </row>
    <row r="110" spans="1:51" x14ac:dyDescent="0.2">
      <c r="C110" s="26"/>
      <c r="D110" s="34"/>
      <c r="R110" s="78"/>
      <c r="AG110" s="78"/>
      <c r="AX110" s="78"/>
    </row>
    <row r="111" spans="1:51" x14ac:dyDescent="0.2">
      <c r="A111" s="34">
        <f>A109+1</f>
        <v>59</v>
      </c>
      <c r="C111" s="24" t="s">
        <v>146</v>
      </c>
      <c r="D111" s="34" t="s">
        <v>164</v>
      </c>
      <c r="F111" s="23">
        <v>18268.071868020073</v>
      </c>
      <c r="H111" s="1">
        <v>129.43415928742735</v>
      </c>
      <c r="I111" s="1">
        <v>124.11981972985269</v>
      </c>
      <c r="J111" s="1">
        <v>0.70990799377766256</v>
      </c>
      <c r="K111" s="1">
        <v>27.648737034964924</v>
      </c>
      <c r="L111" s="1">
        <v>9.883451320267584</v>
      </c>
      <c r="M111" s="1">
        <v>0</v>
      </c>
      <c r="N111" s="1">
        <v>1.3625712174116305</v>
      </c>
      <c r="O111" s="1">
        <v>0.40669338024414714</v>
      </c>
      <c r="P111" s="1">
        <v>8.3662971857702431</v>
      </c>
      <c r="Q111" s="1">
        <v>4.8877788624988581</v>
      </c>
      <c r="R111" s="1">
        <v>0</v>
      </c>
      <c r="S111" s="50" t="s">
        <v>268</v>
      </c>
      <c r="T111" s="1">
        <v>25.596940031741376</v>
      </c>
      <c r="U111" s="1">
        <v>8.3880221032765458</v>
      </c>
      <c r="V111" s="1">
        <v>3.8483561719372084</v>
      </c>
      <c r="W111" s="1">
        <v>0.14759600147978352</v>
      </c>
      <c r="X111" s="1">
        <v>0</v>
      </c>
      <c r="Y111" s="35"/>
      <c r="Z111" s="1">
        <v>84.247757878621641</v>
      </c>
      <c r="AA111" s="1">
        <v>34.14746288879612</v>
      </c>
      <c r="AB111" s="1">
        <v>15.364857190626378</v>
      </c>
      <c r="AC111" s="1">
        <v>6.1600505764191271E-3</v>
      </c>
      <c r="AD111" s="1">
        <v>0.11403079660770095</v>
      </c>
      <c r="AE111" s="1">
        <v>1.4257357414447012</v>
      </c>
      <c r="AF111" s="1">
        <v>18.472613142892794</v>
      </c>
      <c r="AG111" s="1">
        <v>1.9669700288478453</v>
      </c>
      <c r="AH111" s="50" t="s">
        <v>268</v>
      </c>
      <c r="AI111" s="1">
        <v>2.3312369134264288</v>
      </c>
      <c r="AJ111" s="1">
        <v>10.190950657235415</v>
      </c>
      <c r="AK111" s="1">
        <v>0.97147571108140041</v>
      </c>
      <c r="AL111" s="1">
        <v>128.47277380341112</v>
      </c>
      <c r="AM111" s="1">
        <v>1.0808696837812175</v>
      </c>
      <c r="AN111" s="1">
        <v>6.4496778355120554</v>
      </c>
      <c r="AO111" s="35"/>
      <c r="AP111" s="1">
        <v>0</v>
      </c>
      <c r="AQ111" s="1">
        <v>0</v>
      </c>
      <c r="AR111" s="1">
        <v>0</v>
      </c>
      <c r="AS111" s="1">
        <v>6590.8278059587019</v>
      </c>
      <c r="AT111" s="1">
        <v>1172.9926344322564</v>
      </c>
      <c r="AU111" s="1">
        <v>9417.9473056934821</v>
      </c>
      <c r="AV111" s="1">
        <v>123.06885540871056</v>
      </c>
      <c r="AW111" s="1">
        <v>279.70932546637857</v>
      </c>
      <c r="AX111" s="1">
        <v>33.483038417035949</v>
      </c>
      <c r="AY111" s="35" t="s">
        <v>268</v>
      </c>
    </row>
    <row r="112" spans="1:51" x14ac:dyDescent="0.2">
      <c r="A112" s="34">
        <f>A111+1</f>
        <v>60</v>
      </c>
      <c r="C112" s="24"/>
      <c r="D112" s="34"/>
      <c r="F112" s="11">
        <v>1.0000000000000002</v>
      </c>
      <c r="H112" s="11">
        <v>7.0852665909429471E-3</v>
      </c>
      <c r="I112" s="11">
        <v>6.7943579720165081E-3</v>
      </c>
      <c r="J112" s="11">
        <v>3.8860586870167796E-5</v>
      </c>
      <c r="K112" s="11">
        <v>1.5135005617843316E-3</v>
      </c>
      <c r="L112" s="11">
        <v>5.4102323396096699E-4</v>
      </c>
      <c r="M112" s="11">
        <v>0</v>
      </c>
      <c r="N112" s="11">
        <v>7.4587577017196633E-5</v>
      </c>
      <c r="O112" s="11">
        <v>2.2262523553791193E-5</v>
      </c>
      <c r="P112" s="11">
        <v>4.5797373944078955E-4</v>
      </c>
      <c r="Q112" s="11">
        <v>2.6755855230980129E-4</v>
      </c>
      <c r="R112" s="11">
        <v>0</v>
      </c>
      <c r="S112" s="58"/>
      <c r="T112" s="11">
        <v>1.4011845484662865E-3</v>
      </c>
      <c r="U112" s="11">
        <v>4.5916296825832746E-4</v>
      </c>
      <c r="V112" s="11">
        <v>2.1066022729383427E-4</v>
      </c>
      <c r="W112" s="11">
        <v>8.0794515450841741E-6</v>
      </c>
      <c r="X112" s="11">
        <v>0</v>
      </c>
      <c r="Y112" s="36"/>
      <c r="Z112" s="11">
        <v>4.6117487651285757E-3</v>
      </c>
      <c r="AA112" s="11">
        <v>1.8692428590985767E-3</v>
      </c>
      <c r="AB112" s="11">
        <v>8.4107711539738151E-4</v>
      </c>
      <c r="AC112" s="11">
        <v>3.3720310610354329E-7</v>
      </c>
      <c r="AD112" s="11">
        <v>6.2420816729609143E-6</v>
      </c>
      <c r="AE112" s="11">
        <v>7.8045222930208719E-5</v>
      </c>
      <c r="AF112" s="11">
        <v>1.0111966537218846E-3</v>
      </c>
      <c r="AG112" s="11">
        <v>1.0767255805968258E-4</v>
      </c>
      <c r="AH112" s="58"/>
      <c r="AI112" s="11">
        <v>1.276126418961309E-4</v>
      </c>
      <c r="AJ112" s="11">
        <v>5.5785584438583274E-4</v>
      </c>
      <c r="AK112" s="11">
        <v>5.3178885987527631E-5</v>
      </c>
      <c r="AL112" s="11">
        <v>7.0326400471586951E-3</v>
      </c>
      <c r="AM112" s="11">
        <v>5.9167146461328442E-5</v>
      </c>
      <c r="AN112" s="11">
        <v>3.5305739336414615E-4</v>
      </c>
      <c r="AO112" s="36"/>
      <c r="AP112" s="11">
        <v>0</v>
      </c>
      <c r="AQ112" s="11">
        <v>0</v>
      </c>
      <c r="AR112" s="11">
        <v>0</v>
      </c>
      <c r="AS112" s="11">
        <v>0.36078398714297522</v>
      </c>
      <c r="AT112" s="11">
        <v>6.4209985755841428E-2</v>
      </c>
      <c r="AU112" s="11">
        <v>0.5155413977859622</v>
      </c>
      <c r="AV112" s="11">
        <v>6.7368278545123211E-3</v>
      </c>
      <c r="AW112" s="11">
        <v>1.5311376454350132E-2</v>
      </c>
      <c r="AX112" s="11">
        <v>1.8328720545297975E-3</v>
      </c>
      <c r="AY112" s="36"/>
    </row>
    <row r="113" spans="3:4" x14ac:dyDescent="0.2">
      <c r="C113" s="26"/>
      <c r="D113" s="34"/>
    </row>
    <row r="114" spans="3:4" x14ac:dyDescent="0.2">
      <c r="C114" s="26"/>
      <c r="D114" s="34"/>
    </row>
  </sheetData>
  <mergeCells count="14">
    <mergeCell ref="T65:X65"/>
    <mergeCell ref="Z65:AI65"/>
    <mergeCell ref="AJ65:AN65"/>
    <mergeCell ref="AP65:AY65"/>
    <mergeCell ref="T9:X9"/>
    <mergeCell ref="AP9:AY9"/>
    <mergeCell ref="AJ9:AN9"/>
    <mergeCell ref="Z9:AI9"/>
    <mergeCell ref="A6:S6"/>
    <mergeCell ref="A7:S7"/>
    <mergeCell ref="A62:S62"/>
    <mergeCell ref="A63:S63"/>
    <mergeCell ref="H65:S65"/>
    <mergeCell ref="H9:S9"/>
  </mergeCells>
  <pageMargins left="0.7" right="0.7" top="0.75" bottom="0.75" header="0.3" footer="0.3"/>
  <pageSetup scale="59" firstPageNumber="11" fitToWidth="3" fitToHeight="3" pageOrder="overThenDown" orientation="landscape" useFirstPageNumber="1" r:id="rId1"/>
  <headerFooter>
    <oddHeader>&amp;R&amp;"Arial,Regular"&amp;10Updated: 2023-03-08
EB-2022-0200
Exhibit 7
Tab 2
Schedule 1
Attachment 12
Page &amp;P of 16</oddHeader>
  </headerFooter>
  <rowBreaks count="1" manualBreakCount="1">
    <brk id="56" max="47" man="1"/>
  </rowBreaks>
  <colBreaks count="2" manualBreakCount="2">
    <brk id="19" max="111" man="1"/>
    <brk id="34" max="11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12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617FFFC7-5C2B-4F3F-8E0E-1B9A7B8BB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B23B42-D2B2-4223-A0C9-FCB0106118D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A6139F-4CE7-4673-8122-80F49C8946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959DEE-E47C-436B-AD04-A1D50D7F364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Sheet4!Print_Area</vt:lpstr>
      <vt:lpstr>Sheet5!Print_Area</vt:lpstr>
      <vt:lpstr>Sheet6!Print_Area</vt:lpstr>
      <vt:lpstr>Sheet6!Print_Titles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Angela Monforton</cp:lastModifiedBy>
  <cp:lastPrinted>2023-02-08T14:11:18Z</cp:lastPrinted>
  <dcterms:created xsi:type="dcterms:W3CDTF">2022-10-21T11:54:50Z</dcterms:created>
  <dcterms:modified xsi:type="dcterms:W3CDTF">2023-02-17T20:30:32Z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2022-10-21T11:54:51Z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e2ba7321-4463-482a-900b-d18d541aa906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