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A21F6572-4538-4097-8C01-A6FBB9C57E30}" xr6:coauthVersionLast="47" xr6:coauthVersionMax="47" xr10:uidLastSave="{00000000-0000-0000-0000-000000000000}"/>
  <bookViews>
    <workbookView xWindow="-120" yWindow="-120" windowWidth="29040" windowHeight="15840" xr2:uid="{C5E817C9-2124-4E6B-AA6F-AB289387CDB0}"/>
  </bookViews>
  <sheets>
    <sheet name="Sheet1" sheetId="1" r:id="rId1"/>
  </sheets>
  <definedNames>
    <definedName name="_xlnm.Print_Area" localSheetId="0">Sheet1!$A$1:$J$60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48" i="1" l="1"/>
  <c r="G47" i="1"/>
  <c r="I47" i="1" s="1"/>
  <c r="G46" i="1"/>
  <c r="G45" i="1"/>
  <c r="I45" i="1" s="1"/>
  <c r="G44" i="1"/>
  <c r="I44" i="1" s="1"/>
  <c r="G43" i="1"/>
  <c r="I43" i="1" s="1"/>
  <c r="G42" i="1"/>
  <c r="G41" i="1"/>
  <c r="I41" i="1" s="1"/>
  <c r="G39" i="1"/>
  <c r="I39" i="1" s="1"/>
  <c r="G38" i="1"/>
  <c r="I38" i="1" s="1"/>
  <c r="F49" i="1"/>
  <c r="E49" i="1"/>
  <c r="G33" i="1"/>
  <c r="I33" i="1" s="1"/>
  <c r="G32" i="1"/>
  <c r="G31" i="1"/>
  <c r="I31" i="1" s="1"/>
  <c r="G30" i="1"/>
  <c r="I30" i="1" s="1"/>
  <c r="F34" i="1"/>
  <c r="E34" i="1"/>
  <c r="I25" i="1"/>
  <c r="A25" i="1"/>
  <c r="A26" i="1" s="1"/>
  <c r="A29" i="1" s="1"/>
  <c r="A30" i="1" s="1"/>
  <c r="A31" i="1" s="1"/>
  <c r="A32" i="1" s="1"/>
  <c r="A33" i="1" s="1"/>
  <c r="A34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G24" i="1"/>
  <c r="I24" i="1" s="1"/>
  <c r="G23" i="1"/>
  <c r="I23" i="1" s="1"/>
  <c r="G22" i="1"/>
  <c r="G21" i="1"/>
  <c r="G20" i="1"/>
  <c r="I20" i="1" s="1"/>
  <c r="G19" i="1"/>
  <c r="G18" i="1"/>
  <c r="I18" i="1" s="1"/>
  <c r="G17" i="1"/>
  <c r="G16" i="1"/>
  <c r="F26" i="1"/>
  <c r="I46" i="1" l="1"/>
  <c r="I32" i="1"/>
  <c r="I22" i="1"/>
  <c r="I17" i="1"/>
  <c r="I15" i="1"/>
  <c r="G40" i="1"/>
  <c r="I40" i="1" s="1"/>
  <c r="I42" i="1"/>
  <c r="F51" i="1"/>
  <c r="I16" i="1"/>
  <c r="I21" i="1"/>
  <c r="I19" i="1"/>
  <c r="I48" i="1"/>
  <c r="G29" i="1"/>
  <c r="I29" i="1" s="1"/>
  <c r="G37" i="1"/>
  <c r="I37" i="1" s="1"/>
  <c r="E26" i="1"/>
  <c r="E51" i="1" s="1"/>
</calcChain>
</file>

<file path=xl/sharedStrings.xml><?xml version="1.0" encoding="utf-8"?>
<sst xmlns="http://schemas.openxmlformats.org/spreadsheetml/2006/main" count="100" uniqueCount="68">
  <si>
    <t>(2)</t>
  </si>
  <si>
    <t>(1)</t>
  </si>
  <si>
    <t>Notes:</t>
  </si>
  <si>
    <t>Total Union South Rate Zone</t>
  </si>
  <si>
    <t>Rate T3</t>
  </si>
  <si>
    <t>Rate T2</t>
  </si>
  <si>
    <t>Rate T1</t>
  </si>
  <si>
    <t>Rate M9</t>
  </si>
  <si>
    <t>Rate M7 (I)</t>
  </si>
  <si>
    <t>Rate M7 (F)</t>
  </si>
  <si>
    <t>Rate M5 (I)</t>
  </si>
  <si>
    <t>Rate M5 (F)</t>
  </si>
  <si>
    <t>Rate M4 (I)</t>
  </si>
  <si>
    <t>Rate M4 (F)</t>
  </si>
  <si>
    <t>Rate M2</t>
  </si>
  <si>
    <t>Rate M1</t>
  </si>
  <si>
    <t>Union South Rate Zone</t>
  </si>
  <si>
    <t>Total Union North Rate Zone</t>
  </si>
  <si>
    <t>Rate 100</t>
  </si>
  <si>
    <t>Rate 25</t>
  </si>
  <si>
    <t>Rate 20</t>
  </si>
  <si>
    <t>Rate 10</t>
  </si>
  <si>
    <t>Rate 01</t>
  </si>
  <si>
    <t>Union North Rate Zone</t>
  </si>
  <si>
    <t>Total EGD Rate Zone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</si>
  <si>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</si>
  <si>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</si>
  <si>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</si>
  <si>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</si>
  <si>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</si>
  <si>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</si>
  <si>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</si>
  <si>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</si>
  <si>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6</t>
  </si>
  <si>
    <t>Rate 1</t>
  </si>
  <si>
    <t>EGD Rate Zone</t>
  </si>
  <si>
    <t>(d)</t>
  </si>
  <si>
    <t>(c) = (a/b/12)*1000</t>
  </si>
  <si>
    <t>(b)</t>
  </si>
  <si>
    <t>(a)</t>
  </si>
  <si>
    <t>(count)</t>
  </si>
  <si>
    <t>Month</t>
  </si>
  <si>
    <t>Costs (1)</t>
  </si>
  <si>
    <t xml:space="preserve">Customer </t>
  </si>
  <si>
    <t>Customer/</t>
  </si>
  <si>
    <t>Related</t>
  </si>
  <si>
    <t xml:space="preserve">Monthly </t>
  </si>
  <si>
    <t>Cost/</t>
  </si>
  <si>
    <t>Customer-</t>
  </si>
  <si>
    <t>2024 Proposed</t>
  </si>
  <si>
    <t>Current Rate Classes</t>
  </si>
  <si>
    <t>Customer-Related Costs</t>
  </si>
  <si>
    <t>Line
No.</t>
  </si>
  <si>
    <t>Number of</t>
  </si>
  <si>
    <t>Customers (2)</t>
  </si>
  <si>
    <t>Particulars ($/customer/mo)</t>
  </si>
  <si>
    <t>Charge (3)</t>
  </si>
  <si>
    <t>Total In-franchise</t>
  </si>
  <si>
    <t>(3)</t>
  </si>
  <si>
    <t>Exhibit 8, Tab 2, Schedule 8, Attachment 2, column (h).</t>
  </si>
  <si>
    <t>Difference (4)</t>
  </si>
  <si>
    <t>(4)</t>
  </si>
  <si>
    <t>($000s)</t>
  </si>
  <si>
    <t>(e) = (d - c)</t>
  </si>
  <si>
    <t>Sum of distribution customer functional classification categories provided at Exhibit 7, Tab 2, Schedule 1, Attachment 8: distribution customer - mains, distribution cusotmer - services, distribution customer - meters, distribution customer - services, and distribution customer - specific allocation.</t>
  </si>
  <si>
    <t>Exhibit 7, Tab 2, Schedule 1, Attachment 12, pp.14-16, TOTAL_CUSTOMERS allocation factor.</t>
  </si>
  <si>
    <t xml:space="preserve">To the extent that the customer-related costs are not recovered in the fixed monthly customer charge, Enbridge Gas has proposed to recover the costs in the fixed demand charges of each rate class where possible. 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</si>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</sst>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&quot;$&quot;#,##0.00_);\(&quot;$&quot;#,##0.00\);\-"/>
    <numFmt numFmtId="167" formatCode="#,##0.00_);\(#,##0.00\);\-"/>
    <numFmt numFmtId="168" formatCode="#,##0_);\(#,##0\);\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4" fillId="0" borderId="0" xfId="0" applyFont="1" applyFill="1"/>
    <xf numFmtId="167" fontId="2" fillId="0" borderId="0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quotePrefix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quotePrefix="1" applyFont="1" applyFill="1" applyAlignment="1">
      <alignment horizontal="center" wrapText="1"/>
    </xf>
    <xf numFmtId="39" fontId="2" fillId="0" borderId="0" xfId="0" quotePrefix="1" applyNumberFormat="1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center" indent="1"/>
    </xf>
    <xf numFmtId="168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8" fontId="2" fillId="0" borderId="0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168" fontId="2" fillId="0" borderId="1" xfId="1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7" fontId="2" fillId="0" borderId="0" xfId="0" quotePrefix="1" applyNumberFormat="1" applyFont="1" applyFill="1" applyAlignment="1">
      <alignment horizontal="center" wrapText="1"/>
    </xf>
    <xf numFmtId="167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168" fontId="2" fillId="0" borderId="1" xfId="0" applyNumberFormat="1" applyFont="1" applyFill="1" applyBorder="1" applyAlignment="1">
      <alignment horizontal="center"/>
    </xf>
    <xf numFmtId="37" fontId="2" fillId="0" borderId="1" xfId="0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31E2B-9367-4308-8252-D8D072C464F9}">
  <sheetPr>
    <pageSetUpPr fitToPage="1"/>
  </sheetPr>
  <dimension ref="A1:P60"/>
  <sheetViews>
    <sheetView tabSelected="1" view="pageLayout" zoomScale="80" zoomScaleNormal="80" zoomScaleSheetLayoutView="90" zoomScalePageLayoutView="80" workbookViewId="0">
      <selection activeCell="A7" sqref="A1:XFD1048576"/>
    </sheetView>
  </sheetViews>
  <sheetFormatPr defaultColWidth="7" defaultRowHeight="13.5" customHeight="1" x14ac:dyDescent="0.2"/>
  <cols>
    <col min="1" max="1" width="5.5703125" style="4" customWidth="1"/>
    <col min="2" max="2" width="1.7109375" style="4" customWidth="1"/>
    <col min="3" max="3" width="25.42578125" style="4" customWidth="1"/>
    <col min="4" max="4" width="1.7109375" style="4" customWidth="1"/>
    <col min="5" max="6" width="12.7109375" style="4" customWidth="1"/>
    <col min="7" max="7" width="16.28515625" style="4" customWidth="1"/>
    <col min="8" max="8" width="13.85546875" style="1" customWidth="1"/>
    <col min="9" max="9" width="11.5703125" style="1" customWidth="1"/>
    <col min="10" max="16384" width="7" style="1"/>
  </cols>
  <sheetData>
    <row r="1" spans="1:16" ht="13.5" customHeight="1" x14ac:dyDescent="0.2">
      <c r="I1" s="5"/>
    </row>
    <row r="2" spans="1:16" ht="13.5" customHeight="1" x14ac:dyDescent="0.2">
      <c r="I2" s="5"/>
    </row>
    <row r="3" spans="1:16" ht="13.5" customHeight="1" x14ac:dyDescent="0.2">
      <c r="I3" s="5"/>
      <c r="L3" s="2"/>
      <c r="M3" s="2"/>
      <c r="N3" s="2"/>
      <c r="O3" s="2"/>
      <c r="P3" s="2"/>
    </row>
    <row r="4" spans="1:16" ht="13.5" customHeight="1" x14ac:dyDescent="0.2">
      <c r="I4" s="5"/>
    </row>
    <row r="5" spans="1:16" ht="13.5" customHeight="1" x14ac:dyDescent="0.2">
      <c r="A5" s="6" t="s">
        <v>51</v>
      </c>
      <c r="B5" s="6"/>
      <c r="C5" s="6"/>
      <c r="D5" s="6"/>
      <c r="E5" s="6"/>
      <c r="F5" s="6"/>
      <c r="G5" s="6"/>
      <c r="H5" s="6"/>
      <c r="I5" s="6"/>
    </row>
    <row r="6" spans="1:16" ht="13.5" customHeight="1" x14ac:dyDescent="0.2">
      <c r="A6" s="6" t="s">
        <v>50</v>
      </c>
      <c r="B6" s="6"/>
      <c r="C6" s="6"/>
      <c r="D6" s="6"/>
      <c r="E6" s="6"/>
      <c r="F6" s="6"/>
      <c r="G6" s="6"/>
      <c r="H6" s="6"/>
      <c r="I6" s="6"/>
    </row>
    <row r="7" spans="1:16" ht="13.5" customHeight="1" x14ac:dyDescent="0.2">
      <c r="A7" s="7"/>
      <c r="B7" s="7"/>
      <c r="C7" s="7"/>
      <c r="D7" s="7"/>
      <c r="E7" s="7"/>
      <c r="F7" s="7"/>
    </row>
    <row r="8" spans="1:16" ht="13.5" customHeight="1" x14ac:dyDescent="0.2">
      <c r="A8" s="7"/>
      <c r="B8" s="7"/>
      <c r="C8" s="7"/>
      <c r="D8" s="7"/>
      <c r="E8" s="4" t="s">
        <v>48</v>
      </c>
      <c r="F8" s="7"/>
      <c r="G8" s="7"/>
      <c r="H8" s="4" t="s">
        <v>49</v>
      </c>
      <c r="I8" s="7"/>
    </row>
    <row r="9" spans="1:16" ht="13.5" customHeight="1" x14ac:dyDescent="0.2">
      <c r="A9" s="7"/>
      <c r="B9" s="7"/>
      <c r="C9" s="7"/>
      <c r="D9" s="7"/>
      <c r="E9" s="4" t="s">
        <v>45</v>
      </c>
      <c r="F9" s="8" t="s">
        <v>53</v>
      </c>
      <c r="G9" s="4" t="s">
        <v>47</v>
      </c>
      <c r="H9" s="4" t="s">
        <v>46</v>
      </c>
    </row>
    <row r="10" spans="1:16" ht="13.5" customHeight="1" x14ac:dyDescent="0.2">
      <c r="A10" s="9" t="s">
        <v>52</v>
      </c>
      <c r="E10" s="8" t="s">
        <v>42</v>
      </c>
      <c r="F10" s="8" t="s">
        <v>54</v>
      </c>
      <c r="G10" s="8" t="s">
        <v>44</v>
      </c>
      <c r="H10" s="4" t="s">
        <v>43</v>
      </c>
    </row>
    <row r="11" spans="1:16" ht="13.5" customHeight="1" x14ac:dyDescent="0.2">
      <c r="A11" s="10"/>
      <c r="B11" s="8"/>
      <c r="C11" s="11" t="s">
        <v>55</v>
      </c>
      <c r="D11" s="12"/>
      <c r="E11" s="13" t="s">
        <v>62</v>
      </c>
      <c r="F11" s="14" t="s">
        <v>40</v>
      </c>
      <c r="G11" s="13" t="s">
        <v>41</v>
      </c>
      <c r="H11" s="14" t="s">
        <v>56</v>
      </c>
      <c r="I11" s="14" t="s">
        <v>60</v>
      </c>
    </row>
    <row r="12" spans="1:16" ht="13.5" customHeight="1" x14ac:dyDescent="0.2">
      <c r="A12" s="7"/>
      <c r="B12" s="7"/>
      <c r="C12" s="7"/>
      <c r="D12" s="7"/>
      <c r="E12" s="15" t="s">
        <v>39</v>
      </c>
      <c r="F12" s="15" t="s">
        <v>38</v>
      </c>
      <c r="G12" s="15" t="s">
        <v>37</v>
      </c>
      <c r="H12" s="15" t="s">
        <v>36</v>
      </c>
      <c r="I12" s="15" t="s">
        <v>63</v>
      </c>
    </row>
    <row r="13" spans="1:16" ht="13.5" customHeight="1" x14ac:dyDescent="0.2">
      <c r="A13" s="7"/>
      <c r="B13" s="7"/>
      <c r="C13" s="7"/>
      <c r="D13" s="7"/>
      <c r="E13" s="15"/>
      <c r="F13" s="15"/>
      <c r="G13" s="15"/>
      <c r="H13" s="15"/>
      <c r="I13" s="16"/>
    </row>
    <row r="14" spans="1:16" ht="13.5" customHeight="1" x14ac:dyDescent="0.2">
      <c r="C14" s="17" t="s">
        <v>35</v>
      </c>
      <c r="D14" s="17"/>
      <c r="G14" s="15"/>
      <c r="H14" s="18"/>
    </row>
    <row r="15" spans="1:16" ht="13.5" customHeight="1" x14ac:dyDescent="0.2">
      <c r="A15" s="4">
        <v>1</v>
      </c>
      <c r="C15" s="19" t="s">
        <v>34</v>
      </c>
      <c r="D15" s="19"/>
      <c r="E15" s="20">
        <v>723321.78510885173</v>
      </c>
      <c r="F15" s="20">
        <v>2158512.4166666665</v>
      </c>
      <c r="G15" s="3">
        <f>E15/F15/12*1000</f>
        <v>27.925165016572635</v>
      </c>
      <c r="H15" s="3">
        <v>23</v>
      </c>
      <c r="I15" s="21">
        <f>ROUND(H15-G15,2)</f>
        <v>-4.93</v>
      </c>
      <c r="J15" s="1" t="s">
        <v>67</v>
      </c>
    </row>
    <row r="16" spans="1:16" ht="13.5" customHeight="1" x14ac:dyDescent="0.2">
      <c r="A16" s="4">
        <v>2</v>
      </c>
      <c r="C16" s="19" t="s">
        <v>33</v>
      </c>
      <c r="D16" s="19"/>
      <c r="E16" s="20">
        <v>108221.80685330227</v>
      </c>
      <c r="F16" s="20">
        <v>172842.83333333334</v>
      </c>
      <c r="G16" s="3">
        <f t="shared" ref="G16:G24" si="0">E16/F16/12*1000</f>
        <v>52.177366747103719</v>
      </c>
      <c r="H16" s="3">
        <v>80</v>
      </c>
      <c r="I16" s="21">
        <f t="shared" ref="I16:I25" si="1">ROUND(H16-G16,2)</f>
        <v>27.82</v>
      </c>
      <c r="J16" s="1" t="s">
        <v>67</v>
      </c>
    </row>
    <row r="17" spans="1:10" ht="13.5" customHeight="1" x14ac:dyDescent="0.2">
      <c r="A17" s="4">
        <v>3</v>
      </c>
      <c r="C17" s="19" t="s">
        <v>18</v>
      </c>
      <c r="D17" s="19"/>
      <c r="E17" s="20">
        <v>342.75088398381467</v>
      </c>
      <c r="F17" s="20">
        <v>14</v>
      </c>
      <c r="G17" s="3">
        <f t="shared" si="0"/>
        <v>2040.1838332369921</v>
      </c>
      <c r="H17" s="3">
        <v>500</v>
      </c>
      <c r="I17" s="21">
        <f t="shared" si="1"/>
        <v>-1540.18</v>
      </c>
      <c r="J17" s="1" t="s">
        <v>67</v>
      </c>
    </row>
    <row r="18" spans="1:10" ht="13.5" customHeight="1" x14ac:dyDescent="0.2">
      <c r="A18" s="4">
        <v>4</v>
      </c>
      <c r="C18" s="19" t="s">
        <v>32</v>
      </c>
      <c r="D18" s="19"/>
      <c r="E18" s="20">
        <v>9096.2920735806583</v>
      </c>
      <c r="F18" s="20">
        <v>416</v>
      </c>
      <c r="G18" s="3">
        <f t="shared" si="0"/>
        <v>1822.1738929448434</v>
      </c>
      <c r="H18" s="3">
        <v>500</v>
      </c>
      <c r="I18" s="21">
        <f t="shared" si="1"/>
        <v>-1322.17</v>
      </c>
      <c r="J18" s="1" t="s">
        <v>67</v>
      </c>
    </row>
    <row r="19" spans="1:10" ht="13.5" customHeight="1" x14ac:dyDescent="0.2">
      <c r="A19" s="4">
        <v>5</v>
      </c>
      <c r="C19" s="19" t="s">
        <v>31</v>
      </c>
      <c r="D19" s="19"/>
      <c r="E19" s="20">
        <v>710.35352341898033</v>
      </c>
      <c r="F19" s="20">
        <v>22</v>
      </c>
      <c r="G19" s="3">
        <f t="shared" si="0"/>
        <v>2690.7330432537133</v>
      </c>
      <c r="H19" s="3">
        <v>500</v>
      </c>
      <c r="I19" s="21">
        <f t="shared" si="1"/>
        <v>-2190.73</v>
      </c>
      <c r="J19" s="1" t="s">
        <v>67</v>
      </c>
    </row>
    <row r="20" spans="1:10" ht="13.5" customHeight="1" x14ac:dyDescent="0.2">
      <c r="A20" s="4">
        <v>6</v>
      </c>
      <c r="C20" s="19" t="s">
        <v>30</v>
      </c>
      <c r="D20" s="19"/>
      <c r="E20" s="20">
        <v>602.97569054737517</v>
      </c>
      <c r="F20" s="20">
        <v>4</v>
      </c>
      <c r="G20" s="3">
        <f t="shared" si="0"/>
        <v>12561.993553070315</v>
      </c>
      <c r="H20" s="3">
        <v>3000</v>
      </c>
      <c r="I20" s="21">
        <f t="shared" si="1"/>
        <v>-9561.99</v>
      </c>
      <c r="J20" s="1" t="s">
        <v>67</v>
      </c>
    </row>
    <row r="21" spans="1:10" ht="13.5" customHeight="1" x14ac:dyDescent="0.2">
      <c r="A21" s="4">
        <v>7</v>
      </c>
      <c r="C21" s="19" t="s">
        <v>29</v>
      </c>
      <c r="D21" s="19"/>
      <c r="E21" s="20">
        <v>1157.5067356309546</v>
      </c>
      <c r="F21" s="20">
        <v>41</v>
      </c>
      <c r="G21" s="3">
        <f t="shared" si="0"/>
        <v>2352.6559667295824</v>
      </c>
      <c r="H21" s="3">
        <v>500</v>
      </c>
      <c r="I21" s="21">
        <f t="shared" si="1"/>
        <v>-1852.66</v>
      </c>
      <c r="J21" s="1" t="s">
        <v>67</v>
      </c>
    </row>
    <row r="22" spans="1:10" ht="13.5" customHeight="1" x14ac:dyDescent="0.2">
      <c r="A22" s="4">
        <v>8</v>
      </c>
      <c r="C22" s="19" t="s">
        <v>28</v>
      </c>
      <c r="D22" s="19"/>
      <c r="E22" s="20">
        <v>249.90912233661993</v>
      </c>
      <c r="F22" s="20">
        <v>5</v>
      </c>
      <c r="G22" s="3">
        <f t="shared" si="0"/>
        <v>4165.1520389436664</v>
      </c>
      <c r="H22" s="3">
        <v>134.92647936727528</v>
      </c>
      <c r="I22" s="21">
        <f t="shared" si="1"/>
        <v>-4030.23</v>
      </c>
      <c r="J22" s="1" t="s">
        <v>67</v>
      </c>
    </row>
    <row r="23" spans="1:10" ht="13.5" customHeight="1" x14ac:dyDescent="0.2">
      <c r="A23" s="4">
        <v>9</v>
      </c>
      <c r="C23" s="19" t="s">
        <v>27</v>
      </c>
      <c r="D23" s="19"/>
      <c r="E23" s="20">
        <v>346.46240270877308</v>
      </c>
      <c r="F23" s="20">
        <v>11</v>
      </c>
      <c r="G23" s="3">
        <f t="shared" si="0"/>
        <v>2624.7151720361599</v>
      </c>
      <c r="H23" s="3">
        <v>305.5481997087212</v>
      </c>
      <c r="I23" s="21">
        <f t="shared" si="1"/>
        <v>-2319.17</v>
      </c>
      <c r="J23" s="1" t="s">
        <v>67</v>
      </c>
    </row>
    <row r="24" spans="1:10" ht="13.5" customHeight="1" x14ac:dyDescent="0.2">
      <c r="A24" s="4">
        <v>10</v>
      </c>
      <c r="C24" s="19" t="s">
        <v>26</v>
      </c>
      <c r="D24" s="19"/>
      <c r="E24" s="20">
        <v>15.80057107482083</v>
      </c>
      <c r="F24" s="20">
        <v>1</v>
      </c>
      <c r="G24" s="3">
        <f t="shared" si="0"/>
        <v>1316.7142562350691</v>
      </c>
      <c r="H24" s="3">
        <v>0</v>
      </c>
      <c r="I24" s="21">
        <f t="shared" si="1"/>
        <v>-1316.71</v>
      </c>
      <c r="J24" s="1" t="s">
        <v>67</v>
      </c>
    </row>
    <row r="25" spans="1:10" ht="13.5" customHeight="1" x14ac:dyDescent="0.2">
      <c r="A25" s="4">
        <f>A24+1</f>
        <v>11</v>
      </c>
      <c r="C25" s="19" t="s">
        <v>25</v>
      </c>
      <c r="D25" s="19"/>
      <c r="E25" s="22">
        <v>0</v>
      </c>
      <c r="F25" s="22">
        <v>0</v>
      </c>
      <c r="G25" s="3">
        <v>0</v>
      </c>
      <c r="H25" s="3">
        <v>1500</v>
      </c>
      <c r="I25" s="21">
        <f t="shared" si="1"/>
        <v>1500</v>
      </c>
      <c r="J25" s="1" t="s">
        <v>67</v>
      </c>
    </row>
    <row r="26" spans="1:10" ht="13.5" customHeight="1" x14ac:dyDescent="0.2">
      <c r="A26" s="4">
        <f>A25+1</f>
        <v>12</v>
      </c>
      <c r="C26" s="23" t="s">
        <v>24</v>
      </c>
      <c r="D26" s="23"/>
      <c r="E26" s="24">
        <f>SUM(E15:E25)</f>
        <v>844065.6429654361</v>
      </c>
      <c r="F26" s="24">
        <f>SUM(F15:F25)</f>
        <v>2331869.25</v>
      </c>
      <c r="G26" s="3"/>
      <c r="H26" s="3"/>
      <c r="I26" s="3"/>
      <c r="J26" s="1" t="s">
        <v>67</v>
      </c>
    </row>
    <row r="27" spans="1:10" ht="13.5" customHeight="1" x14ac:dyDescent="0.2">
      <c r="C27" s="17"/>
      <c r="D27" s="17"/>
      <c r="E27" s="25"/>
      <c r="F27" s="25"/>
      <c r="G27" s="26"/>
      <c r="H27" s="3"/>
      <c r="I27" s="27"/>
    </row>
    <row r="28" spans="1:10" ht="13.5" customHeight="1" x14ac:dyDescent="0.2">
      <c r="C28" s="17" t="s">
        <v>23</v>
      </c>
      <c r="D28" s="17"/>
      <c r="E28" s="25"/>
      <c r="F28" s="25"/>
      <c r="G28" s="27"/>
      <c r="H28" s="3"/>
      <c r="I28" s="27"/>
    </row>
    <row r="29" spans="1:10" ht="13.5" customHeight="1" x14ac:dyDescent="0.2">
      <c r="A29" s="4">
        <f>A26+1</f>
        <v>13</v>
      </c>
      <c r="C29" s="28" t="s">
        <v>22</v>
      </c>
      <c r="D29" s="28"/>
      <c r="E29" s="20">
        <v>128243.70462316266</v>
      </c>
      <c r="F29" s="20">
        <v>369168.66666666669</v>
      </c>
      <c r="G29" s="3">
        <f>E29/F29/12*1000</f>
        <v>28.948760689143594</v>
      </c>
      <c r="H29" s="3">
        <v>23</v>
      </c>
      <c r="I29" s="21">
        <f t="shared" ref="I29:I33" si="2">ROUND(H29-G29,2)</f>
        <v>-5.95</v>
      </c>
      <c r="J29" s="1" t="s">
        <v>67</v>
      </c>
    </row>
    <row r="30" spans="1:10" ht="13.5" customHeight="1" x14ac:dyDescent="0.2">
      <c r="A30" s="4">
        <f>A29+1</f>
        <v>14</v>
      </c>
      <c r="C30" s="28" t="s">
        <v>21</v>
      </c>
      <c r="D30" s="28"/>
      <c r="E30" s="20">
        <v>4475.0839056206614</v>
      </c>
      <c r="F30" s="20">
        <v>2204</v>
      </c>
      <c r="G30" s="3">
        <f t="shared" ref="G30:G33" si="3">E30/F30/12*1000</f>
        <v>169.20311197900261</v>
      </c>
      <c r="H30" s="3">
        <v>80</v>
      </c>
      <c r="I30" s="21">
        <f t="shared" si="2"/>
        <v>-89.2</v>
      </c>
      <c r="J30" s="1" t="s">
        <v>67</v>
      </c>
    </row>
    <row r="31" spans="1:10" ht="13.5" customHeight="1" x14ac:dyDescent="0.2">
      <c r="A31" s="4">
        <f>A30+1</f>
        <v>15</v>
      </c>
      <c r="C31" s="28" t="s">
        <v>20</v>
      </c>
      <c r="D31" s="28"/>
      <c r="E31" s="20">
        <v>1982.4695595009507</v>
      </c>
      <c r="F31" s="20">
        <v>62</v>
      </c>
      <c r="G31" s="3">
        <f t="shared" si="3"/>
        <v>2664.6096229851487</v>
      </c>
      <c r="H31" s="3">
        <v>1000</v>
      </c>
      <c r="I31" s="21">
        <f t="shared" si="2"/>
        <v>-1664.61</v>
      </c>
      <c r="J31" s="1" t="s">
        <v>67</v>
      </c>
    </row>
    <row r="32" spans="1:10" ht="13.5" customHeight="1" x14ac:dyDescent="0.2">
      <c r="A32" s="4">
        <f>A31+1</f>
        <v>16</v>
      </c>
      <c r="C32" s="28" t="s">
        <v>19</v>
      </c>
      <c r="D32" s="28"/>
      <c r="E32" s="20">
        <v>84.062892962863231</v>
      </c>
      <c r="F32" s="20">
        <v>4</v>
      </c>
      <c r="G32" s="3">
        <f t="shared" si="3"/>
        <v>1751.3102700596505</v>
      </c>
      <c r="H32" s="3">
        <v>368.56</v>
      </c>
      <c r="I32" s="21">
        <f t="shared" si="2"/>
        <v>-1382.75</v>
      </c>
      <c r="J32" s="1" t="s">
        <v>67</v>
      </c>
    </row>
    <row r="33" spans="1:10" ht="13.5" customHeight="1" x14ac:dyDescent="0.2">
      <c r="A33" s="4">
        <f>A32+1</f>
        <v>17</v>
      </c>
      <c r="C33" s="28" t="s">
        <v>18</v>
      </c>
      <c r="D33" s="28"/>
      <c r="E33" s="20">
        <v>638.10607044749315</v>
      </c>
      <c r="F33" s="20">
        <v>12</v>
      </c>
      <c r="G33" s="3">
        <f t="shared" si="3"/>
        <v>4431.2921558853686</v>
      </c>
      <c r="H33" s="3">
        <v>1500</v>
      </c>
      <c r="I33" s="21">
        <f t="shared" si="2"/>
        <v>-2931.29</v>
      </c>
      <c r="J33" s="1" t="s">
        <v>67</v>
      </c>
    </row>
    <row r="34" spans="1:10" ht="13.5" customHeight="1" x14ac:dyDescent="0.2">
      <c r="A34" s="4">
        <f>A33+1</f>
        <v>18</v>
      </c>
      <c r="C34" s="29" t="s">
        <v>17</v>
      </c>
      <c r="D34" s="29"/>
      <c r="E34" s="30">
        <f>SUM(E29:E33)</f>
        <v>135423.42705169463</v>
      </c>
      <c r="F34" s="30">
        <f>SUM(F29:F33)</f>
        <v>371450.66666666669</v>
      </c>
      <c r="G34" s="3"/>
      <c r="H34" s="3"/>
      <c r="I34" s="3"/>
      <c r="J34" s="1" t="s">
        <v>67</v>
      </c>
    </row>
    <row r="35" spans="1:10" ht="13.5" customHeight="1" x14ac:dyDescent="0.2">
      <c r="C35" s="23"/>
      <c r="D35" s="23"/>
      <c r="E35" s="25"/>
      <c r="F35" s="25"/>
      <c r="G35" s="27"/>
      <c r="H35" s="3"/>
      <c r="I35" s="27"/>
    </row>
    <row r="36" spans="1:10" ht="13.5" customHeight="1" x14ac:dyDescent="0.2">
      <c r="C36" s="17" t="s">
        <v>16</v>
      </c>
      <c r="D36" s="17"/>
      <c r="E36" s="25"/>
      <c r="F36" s="25"/>
      <c r="G36" s="27"/>
      <c r="H36" s="3"/>
      <c r="I36" s="27"/>
    </row>
    <row r="37" spans="1:10" ht="13.5" customHeight="1" x14ac:dyDescent="0.2">
      <c r="A37" s="4">
        <f>A34+1</f>
        <v>19</v>
      </c>
      <c r="C37" s="28" t="s">
        <v>15</v>
      </c>
      <c r="D37" s="28"/>
      <c r="E37" s="20">
        <v>422846.59747848706</v>
      </c>
      <c r="F37" s="20">
        <v>1202886.8333333333</v>
      </c>
      <c r="G37" s="3">
        <f>E37/F37/12*1000</f>
        <v>29.293874934929946</v>
      </c>
      <c r="H37" s="3">
        <v>23</v>
      </c>
      <c r="I37" s="21">
        <f t="shared" ref="I37:I48" si="4">ROUND(H37-G37,2)</f>
        <v>-6.29</v>
      </c>
      <c r="J37" s="1" t="s">
        <v>67</v>
      </c>
    </row>
    <row r="38" spans="1:10" ht="13.5" customHeight="1" x14ac:dyDescent="0.2">
      <c r="A38" s="4">
        <f t="shared" ref="A38:A49" si="5">A37+1</f>
        <v>20</v>
      </c>
      <c r="C38" s="28" t="s">
        <v>14</v>
      </c>
      <c r="D38" s="28"/>
      <c r="E38" s="20">
        <v>21208.764980422024</v>
      </c>
      <c r="F38" s="20">
        <v>8069</v>
      </c>
      <c r="G38" s="3">
        <f>E38/F38/12*1000</f>
        <v>219.03545441837093</v>
      </c>
      <c r="H38" s="3">
        <v>80</v>
      </c>
      <c r="I38" s="21">
        <f t="shared" si="4"/>
        <v>-139.04</v>
      </c>
      <c r="J38" s="1" t="s">
        <v>67</v>
      </c>
    </row>
    <row r="39" spans="1:10" ht="13.5" customHeight="1" x14ac:dyDescent="0.2">
      <c r="A39" s="4">
        <f t="shared" si="5"/>
        <v>21</v>
      </c>
      <c r="C39" s="28" t="s">
        <v>13</v>
      </c>
      <c r="D39" s="28"/>
      <c r="E39" s="20">
        <v>5286.5258858555244</v>
      </c>
      <c r="F39" s="20">
        <v>225</v>
      </c>
      <c r="G39" s="3">
        <f>E39/F39/12*1000</f>
        <v>1957.9725503168611</v>
      </c>
      <c r="H39" s="3">
        <v>0</v>
      </c>
      <c r="I39" s="21">
        <f t="shared" si="4"/>
        <v>-1957.97</v>
      </c>
      <c r="J39" s="1" t="s">
        <v>67</v>
      </c>
    </row>
    <row r="40" spans="1:10" ht="13.5" customHeight="1" x14ac:dyDescent="0.2">
      <c r="A40" s="4">
        <f t="shared" si="5"/>
        <v>22</v>
      </c>
      <c r="C40" s="28" t="s">
        <v>12</v>
      </c>
      <c r="D40" s="28"/>
      <c r="E40" s="20">
        <v>0</v>
      </c>
      <c r="F40" s="20">
        <v>0</v>
      </c>
      <c r="G40" s="3">
        <f>G42</f>
        <v>2238.8259687598747</v>
      </c>
      <c r="H40" s="3">
        <v>500</v>
      </c>
      <c r="I40" s="21">
        <f t="shared" si="4"/>
        <v>-1738.83</v>
      </c>
      <c r="J40" s="1" t="s">
        <v>67</v>
      </c>
    </row>
    <row r="41" spans="1:10" ht="13.5" customHeight="1" x14ac:dyDescent="0.2">
      <c r="A41" s="4">
        <f t="shared" si="5"/>
        <v>23</v>
      </c>
      <c r="C41" s="28" t="s">
        <v>11</v>
      </c>
      <c r="D41" s="28"/>
      <c r="E41" s="20">
        <v>188.06138137582951</v>
      </c>
      <c r="F41" s="20">
        <v>7</v>
      </c>
      <c r="G41" s="3">
        <f t="shared" ref="G41:G48" si="6">E41/F41/12*1000</f>
        <v>2238.8259687598752</v>
      </c>
      <c r="H41" s="3">
        <v>0</v>
      </c>
      <c r="I41" s="21">
        <f t="shared" si="4"/>
        <v>-2238.83</v>
      </c>
      <c r="J41" s="1" t="s">
        <v>67</v>
      </c>
    </row>
    <row r="42" spans="1:10" ht="13.5" customHeight="1" x14ac:dyDescent="0.2">
      <c r="A42" s="4">
        <f t="shared" si="5"/>
        <v>24</v>
      </c>
      <c r="C42" s="28" t="s">
        <v>10</v>
      </c>
      <c r="D42" s="28"/>
      <c r="E42" s="20">
        <v>805.97734875355502</v>
      </c>
      <c r="F42" s="20">
        <v>30</v>
      </c>
      <c r="G42" s="3">
        <f t="shared" si="6"/>
        <v>2238.8259687598747</v>
      </c>
      <c r="H42" s="3">
        <v>500</v>
      </c>
      <c r="I42" s="21">
        <f t="shared" si="4"/>
        <v>-1738.83</v>
      </c>
      <c r="J42" s="1" t="s">
        <v>67</v>
      </c>
    </row>
    <row r="43" spans="1:10" ht="13.5" customHeight="1" x14ac:dyDescent="0.2">
      <c r="A43" s="4">
        <f t="shared" si="5"/>
        <v>25</v>
      </c>
      <c r="C43" s="28" t="s">
        <v>9</v>
      </c>
      <c r="D43" s="28"/>
      <c r="E43" s="20">
        <v>3346.9242683917983</v>
      </c>
      <c r="F43" s="20">
        <v>57</v>
      </c>
      <c r="G43" s="3">
        <f t="shared" si="6"/>
        <v>4893.1641350757282</v>
      </c>
      <c r="H43" s="3">
        <v>0</v>
      </c>
      <c r="I43" s="21">
        <f t="shared" si="4"/>
        <v>-4893.16</v>
      </c>
      <c r="J43" s="1" t="s">
        <v>67</v>
      </c>
    </row>
    <row r="44" spans="1:10" ht="13.5" customHeight="1" x14ac:dyDescent="0.2">
      <c r="A44" s="4">
        <f t="shared" si="5"/>
        <v>26</v>
      </c>
      <c r="C44" s="28" t="s">
        <v>8</v>
      </c>
      <c r="D44" s="28"/>
      <c r="E44" s="20">
        <v>234.87187848363493</v>
      </c>
      <c r="F44" s="20">
        <v>4</v>
      </c>
      <c r="G44" s="3">
        <f t="shared" si="6"/>
        <v>4893.1641350757282</v>
      </c>
      <c r="H44" s="3">
        <v>0</v>
      </c>
      <c r="I44" s="21">
        <f t="shared" si="4"/>
        <v>-4893.16</v>
      </c>
      <c r="J44" s="1" t="s">
        <v>67</v>
      </c>
    </row>
    <row r="45" spans="1:10" ht="13.5" customHeight="1" x14ac:dyDescent="0.2">
      <c r="A45" s="4">
        <f t="shared" si="5"/>
        <v>27</v>
      </c>
      <c r="C45" s="28" t="s">
        <v>7</v>
      </c>
      <c r="D45" s="28"/>
      <c r="E45" s="20">
        <v>159.64226219719677</v>
      </c>
      <c r="F45" s="20">
        <v>4</v>
      </c>
      <c r="G45" s="3">
        <f t="shared" si="6"/>
        <v>3325.8804624415993</v>
      </c>
      <c r="H45" s="3">
        <v>0</v>
      </c>
      <c r="I45" s="21">
        <f t="shared" si="4"/>
        <v>-3325.88</v>
      </c>
      <c r="J45" s="1" t="s">
        <v>67</v>
      </c>
    </row>
    <row r="46" spans="1:10" ht="13.5" customHeight="1" x14ac:dyDescent="0.2">
      <c r="A46" s="4">
        <f t="shared" si="5"/>
        <v>28</v>
      </c>
      <c r="C46" s="28" t="s">
        <v>6</v>
      </c>
      <c r="D46" s="28"/>
      <c r="E46" s="20">
        <v>1633.1482080610781</v>
      </c>
      <c r="F46" s="20">
        <v>46</v>
      </c>
      <c r="G46" s="3">
        <f t="shared" si="6"/>
        <v>2958.6018261976046</v>
      </c>
      <c r="H46" s="3">
        <v>3000</v>
      </c>
      <c r="I46" s="21">
        <f t="shared" si="4"/>
        <v>41.4</v>
      </c>
      <c r="J46" s="1" t="s">
        <v>67</v>
      </c>
    </row>
    <row r="47" spans="1:10" ht="13.5" customHeight="1" x14ac:dyDescent="0.2">
      <c r="A47" s="4">
        <f t="shared" si="5"/>
        <v>29</v>
      </c>
      <c r="C47" s="28" t="s">
        <v>5</v>
      </c>
      <c r="D47" s="28"/>
      <c r="E47" s="20">
        <v>5272.0722891863952</v>
      </c>
      <c r="F47" s="20">
        <v>41</v>
      </c>
      <c r="G47" s="3">
        <f t="shared" si="6"/>
        <v>10715.594083712185</v>
      </c>
      <c r="H47" s="3">
        <v>3000</v>
      </c>
      <c r="I47" s="21">
        <f t="shared" si="4"/>
        <v>-7715.59</v>
      </c>
      <c r="J47" s="1" t="s">
        <v>67</v>
      </c>
    </row>
    <row r="48" spans="1:10" ht="13.5" customHeight="1" x14ac:dyDescent="0.2">
      <c r="A48" s="4">
        <f t="shared" si="5"/>
        <v>30</v>
      </c>
      <c r="C48" s="28" t="s">
        <v>4</v>
      </c>
      <c r="D48" s="28"/>
      <c r="E48" s="20">
        <v>370.80906750573985</v>
      </c>
      <c r="F48" s="20">
        <v>1</v>
      </c>
      <c r="G48" s="3">
        <f t="shared" si="6"/>
        <v>30900.755625478323</v>
      </c>
      <c r="H48" s="3">
        <v>30900.755625478312</v>
      </c>
      <c r="I48" s="21">
        <f t="shared" si="4"/>
        <v>0</v>
      </c>
      <c r="J48" s="1" t="s">
        <v>67</v>
      </c>
    </row>
    <row r="49" spans="1:10" ht="13.5" customHeight="1" x14ac:dyDescent="0.2">
      <c r="A49" s="4">
        <f t="shared" si="5"/>
        <v>31</v>
      </c>
      <c r="C49" s="23" t="s">
        <v>3</v>
      </c>
      <c r="D49" s="23"/>
      <c r="E49" s="31">
        <f>SUM(E37:E48)</f>
        <v>461353.39504871989</v>
      </c>
      <c r="F49" s="31">
        <f>SUM(F37:F48)</f>
        <v>1211370.8333333333</v>
      </c>
      <c r="G49" s="32"/>
      <c r="H49" s="33"/>
      <c r="I49" s="33"/>
      <c r="J49" s="1" t="s">
        <v>67</v>
      </c>
    </row>
    <row r="50" spans="1:10" ht="13.5" customHeight="1" x14ac:dyDescent="0.2">
      <c r="E50" s="34"/>
      <c r="F50" s="34"/>
      <c r="H50" s="4"/>
      <c r="I50" s="4"/>
    </row>
    <row r="51" spans="1:10" ht="13.5" customHeight="1" thickBot="1" x14ac:dyDescent="0.25">
      <c r="A51" s="4">
        <f>A49+1</f>
        <v>32</v>
      </c>
      <c r="C51" s="23" t="s">
        <v>57</v>
      </c>
      <c r="D51" s="23"/>
      <c r="E51" s="35">
        <f>+E26+E34+E49</f>
        <v>1440842.4650658506</v>
      </c>
      <c r="F51" s="35">
        <f>+F26+F34+F49</f>
        <v>3914690.75</v>
      </c>
      <c r="G51" s="32"/>
      <c r="H51" s="36"/>
      <c r="I51" s="36"/>
      <c r="J51" s="1" t="s">
        <v>67</v>
      </c>
    </row>
    <row r="52" spans="1:10" ht="13.5" customHeight="1" thickTop="1" x14ac:dyDescent="0.2"/>
    <row r="53" spans="1:10" ht="13.5" customHeight="1" x14ac:dyDescent="0.2">
      <c r="A53" s="17" t="s">
        <v>2</v>
      </c>
    </row>
    <row r="54" spans="1:10" ht="13.5" customHeight="1" x14ac:dyDescent="0.2">
      <c r="A54" s="37" t="s">
        <v>1</v>
      </c>
      <c r="B54" s="38"/>
      <c r="C54" s="39" t="s">
        <v>64</v>
      </c>
      <c r="D54" s="39"/>
      <c r="E54" s="39"/>
      <c r="F54" s="39"/>
      <c r="G54" s="39"/>
      <c r="H54" s="39"/>
      <c r="I54" s="39"/>
    </row>
    <row r="55" spans="1:10" ht="13.5" customHeight="1" x14ac:dyDescent="0.2">
      <c r="A55" s="40"/>
      <c r="B55" s="38"/>
      <c r="C55" s="39"/>
      <c r="D55" s="39"/>
      <c r="E55" s="39"/>
      <c r="F55" s="39"/>
      <c r="G55" s="39"/>
      <c r="H55" s="39"/>
      <c r="I55" s="39"/>
    </row>
    <row r="56" spans="1:10" ht="13.5" customHeight="1" x14ac:dyDescent="0.2">
      <c r="A56" s="38"/>
      <c r="B56" s="38"/>
      <c r="C56" s="39"/>
      <c r="D56" s="39"/>
      <c r="E56" s="39"/>
      <c r="F56" s="39"/>
      <c r="G56" s="39"/>
      <c r="H56" s="39"/>
      <c r="I56" s="39"/>
    </row>
    <row r="57" spans="1:10" ht="13.5" customHeight="1" x14ac:dyDescent="0.2">
      <c r="A57" s="41" t="s">
        <v>0</v>
      </c>
      <c r="C57" s="42" t="s">
        <v>65</v>
      </c>
      <c r="D57" s="38"/>
      <c r="E57" s="38"/>
      <c r="F57" s="38"/>
      <c r="G57" s="38"/>
      <c r="H57" s="40"/>
      <c r="I57" s="40"/>
    </row>
    <row r="58" spans="1:10" ht="13.5" customHeight="1" x14ac:dyDescent="0.2">
      <c r="A58" s="37" t="s">
        <v>58</v>
      </c>
      <c r="B58" s="38"/>
      <c r="C58" s="42" t="s">
        <v>59</v>
      </c>
      <c r="D58" s="42"/>
      <c r="E58" s="38"/>
      <c r="F58" s="38"/>
      <c r="G58" s="38"/>
      <c r="H58" s="40"/>
      <c r="I58" s="40"/>
    </row>
    <row r="59" spans="1:10" ht="13.5" customHeight="1" x14ac:dyDescent="0.2">
      <c r="A59" s="41" t="s">
        <v>61</v>
      </c>
      <c r="C59" s="39" t="s">
        <v>66</v>
      </c>
      <c r="D59" s="39"/>
      <c r="E59" s="39"/>
      <c r="F59" s="39"/>
      <c r="G59" s="39"/>
      <c r="H59" s="39"/>
      <c r="I59" s="39"/>
    </row>
    <row r="60" spans="1:10" ht="13.5" customHeight="1" x14ac:dyDescent="0.2">
      <c r="C60" s="39"/>
      <c r="D60" s="39"/>
      <c r="E60" s="39"/>
      <c r="F60" s="39"/>
      <c r="G60" s="39"/>
      <c r="H60" s="39"/>
      <c r="I60" s="39"/>
    </row>
  </sheetData>
  <mergeCells count="5">
    <mergeCell ref="A5:I5"/>
    <mergeCell ref="A6:I6"/>
    <mergeCell ref="A10:A11"/>
    <mergeCell ref="C54:I56"/>
    <mergeCell ref="C59:I60"/>
  </mergeCells>
  <pageMargins left="0.7" right="0.7" top="0.75" bottom="0.75" header="0.3" footer="0.3"/>
  <pageSetup scale="83" orientation="portrait" r:id="rId1"/>
  <headerFooter>
    <oddHeader>&amp;R&amp;"Arial,Regular"&amp;10Updated: 2023-03-08
EB-2022-0200
Exhibit 8
Tab 1
Schedule 4
Attachment 1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>2022-11-02T06:00:00+00:00</Legal_x0020_Handoff_x0020_Date>
    <Exhibit_x002f_Tab_x002f_Schedule xmlns="0e4c58a4-4156-4653-af30-d293e31e5ce5">080104</Exhibit_x002f_Tab_x002f_Schedule>
    <_x0031_st_x0020_Draft_x0020_SL_x0020_Review_x0020_Complete xmlns="0e4c58a4-4156-4653-af30-d293e31e5ce5" xsi:nil="true"/>
    <Binder xmlns="0e4c58a4-4156-4653-af30-d293e31e5ce5">8</Binder>
    <Attachment xmlns="0e4c58a4-4156-4653-af30-d293e31e5ce5">1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>2022-11-08T07:00:00+00:00</Legal_x0020_Session_x0020_Date>
    <TM_x0020_Sign_x0020_Off xmlns="0e4c58a4-4156-4653-af30-d293e31e5ce5" xsi:nil="true"/>
    <xewa xmlns="0e4c58a4-4156-4653-af30-d293e31e5ce5">2022-11-14T07:00:00+00:00</xewa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i:0#.w|egd\collierj</DisplayName>
        <AccountId>14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94C3021C-025B-4DB3-ACC0-6D9DF24AF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53095-75A2-4111-B614-E3B967B872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790410-E486-46A7-8784-3777771715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29ABBF-340F-4835-A9B1-F36C00F5B5B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Mikhaila</dc:creator>
  <cp:lastModifiedBy>Angela Monforton</cp:lastModifiedBy>
  <cp:lastPrinted>2022-11-25T13:30:02Z</cp:lastPrinted>
  <dcterms:created xsi:type="dcterms:W3CDTF">2022-10-24T18:32:35Z</dcterms:created>
  <dcterms:modified xsi:type="dcterms:W3CDTF">2023-02-03T19:31:37Z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2022-10-24T18:32:36Z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5eec3b0b-f7e8-473a-b064-f2016209a4a0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