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ites.enbridge.com/sites/2024RnI/Application and Evidence/"/>
    </mc:Choice>
  </mc:AlternateContent>
  <xr:revisionPtr revIDLastSave="0" documentId="13_ncr:1_{AAFF3F1A-7E38-4448-98B5-043486C6439D}" xr6:coauthVersionLast="47" xr6:coauthVersionMax="47" xr10:uidLastSave="{00000000-0000-0000-0000-000000000000}"/>
  <bookViews>
    <workbookView xWindow="-120" yWindow="-120" windowWidth="29040" windowHeight="15840" xr2:uid="{6EB08D42-0F49-4100-9AE8-D3A07F24819C}"/>
  </bookViews>
  <sheets>
    <sheet name="Sheet1" sheetId="1" r:id="rId1"/>
  </sheets>
  <definedNames>
    <definedName name="_xlnm.Print_Area" localSheetId="0">Sheet1!$A$1:$I$100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" i="1" l="1"/>
  <c r="A19" i="1"/>
  <c r="A20" i="1" s="1"/>
  <c r="A22" i="1" s="1"/>
  <c r="A23" i="1" s="1"/>
  <c r="A25" i="1" s="1"/>
  <c r="A26" i="1" s="1"/>
  <c r="A28" i="1" s="1"/>
  <c r="A30" i="1" s="1"/>
  <c r="A32" i="1" s="1"/>
  <c r="A33" i="1" s="1"/>
  <c r="A35" i="1" s="1"/>
  <c r="A36" i="1" s="1"/>
  <c r="A38" i="1" s="1"/>
  <c r="A62" i="1"/>
  <c r="A64" i="1" s="1"/>
  <c r="A65" i="1" s="1"/>
  <c r="A67" i="1" s="1"/>
  <c r="A69" i="1" s="1"/>
  <c r="A70" i="1" s="1"/>
  <c r="A73" i="1" s="1"/>
  <c r="A75" i="1" s="1"/>
  <c r="A77" i="1" s="1"/>
  <c r="A78" i="1" s="1"/>
  <c r="A80" i="1" s="1"/>
  <c r="A81" i="1" s="1"/>
  <c r="A83" i="1" s="1"/>
  <c r="A84" i="1" s="1"/>
  <c r="A86" i="1" s="1"/>
  <c r="A87" i="1" s="1"/>
  <c r="A89" i="1" s="1"/>
  <c r="A90" i="1" s="1"/>
  <c r="A91" i="1" s="1"/>
  <c r="A93" i="1" s="1"/>
  <c r="A94" i="1" s="1"/>
  <c r="A95" i="1" s="1"/>
  <c r="A97" i="1" s="1"/>
  <c r="H94" i="1"/>
  <c r="H90" i="1"/>
  <c r="H17" i="1"/>
  <c r="H14" i="1"/>
  <c r="H16" i="1"/>
  <c r="H19" i="1"/>
  <c r="H22" i="1"/>
  <c r="H26" i="1"/>
  <c r="H28" i="1"/>
  <c r="H30" i="1"/>
  <c r="H32" i="1"/>
  <c r="H35" i="1"/>
  <c r="H60" i="1"/>
  <c r="H64" i="1"/>
  <c r="H67" i="1"/>
  <c r="H69" i="1"/>
  <c r="H75" i="1"/>
  <c r="H77" i="1"/>
  <c r="H80" i="1"/>
  <c r="H81" i="1"/>
  <c r="H83" i="1"/>
  <c r="H86" i="1"/>
  <c r="H91" i="1"/>
  <c r="H93" i="1"/>
  <c r="H97" i="1"/>
  <c r="H87" i="1" l="1"/>
  <c r="H73" i="1"/>
  <c r="H25" i="1"/>
  <c r="H78" i="1"/>
  <c r="H70" i="1"/>
  <c r="H89" i="1"/>
  <c r="H62" i="1"/>
  <c r="H38" i="1"/>
  <c r="H20" i="1"/>
  <c r="H36" i="1"/>
  <c r="H95" i="1"/>
  <c r="H65" i="1"/>
  <c r="H84" i="1"/>
  <c r="H33" i="1"/>
  <c r="H23" i="1"/>
</calcChain>
</file>

<file path=xl/sharedStrings.xml><?xml version="1.0" encoding="utf-8"?>
<sst xmlns="http://schemas.openxmlformats.org/spreadsheetml/2006/main" count="113" uniqueCount="59">
  <si>
    <t>Rate T3</t>
  </si>
  <si>
    <t>Rate T2 - Large</t>
  </si>
  <si>
    <t>Rate T2 - Small</t>
  </si>
  <si>
    <t>Rate T1 - Large</t>
  </si>
  <si>
    <t>Rate T1 - Small</t>
  </si>
  <si>
    <t>Rate M9 - Large</t>
  </si>
  <si>
    <t>Rate M9 - Small</t>
  </si>
  <si>
    <t>Rate M7 - Large</t>
  </si>
  <si>
    <t>Rate M7 - Small</t>
  </si>
  <si>
    <t>m³</t>
  </si>
  <si>
    <t>Rate M5 - Large</t>
  </si>
  <si>
    <t>Rate M5 - Small</t>
  </si>
  <si>
    <t>Rate M4 - Large</t>
  </si>
  <si>
    <t>Rate M4 - Small</t>
  </si>
  <si>
    <t>Rate M2</t>
  </si>
  <si>
    <t>Union South Rate Zone</t>
  </si>
  <si>
    <t>Rate 100 - Large</t>
  </si>
  <si>
    <t>Rate 100 - Small</t>
  </si>
  <si>
    <t>Rate 25 - Average</t>
  </si>
  <si>
    <t>Rate 20 - Lage</t>
  </si>
  <si>
    <t>Rate 20 - Small</t>
  </si>
  <si>
    <t>Rate 10</t>
  </si>
  <si>
    <t>Union North Rate Zone</t>
  </si>
  <si>
    <t>(d)</t>
  </si>
  <si>
    <t>(c)</t>
  </si>
  <si>
    <t>(b)</t>
  </si>
  <si>
    <t>(a)</t>
  </si>
  <si>
    <t>($)</t>
  </si>
  <si>
    <t>(cents/m³)</t>
  </si>
  <si>
    <t>Particulars</t>
  </si>
  <si>
    <t>Impact</t>
  </si>
  <si>
    <t>Billing Units</t>
  </si>
  <si>
    <t>Disposition</t>
  </si>
  <si>
    <t>Bill</t>
  </si>
  <si>
    <t>Unit Rate for</t>
  </si>
  <si>
    <t>Line
No.</t>
  </si>
  <si>
    <t>Deferral Account Bill Impacts for Typical Small and Large Customers</t>
  </si>
  <si>
    <t>Rate 200 - Average</t>
  </si>
  <si>
    <t>Rate 170 - Large</t>
  </si>
  <si>
    <t>Rate 170 - Small</t>
  </si>
  <si>
    <t>Rate 145 - Large</t>
  </si>
  <si>
    <t>Rate 145 - Small</t>
  </si>
  <si>
    <t>Rate 135 - Average</t>
  </si>
  <si>
    <t>Rate 125 - Average</t>
  </si>
  <si>
    <t>Rate 115 - Large</t>
  </si>
  <si>
    <t>Rate 115 - Small</t>
  </si>
  <si>
    <t>Rate 110 - Large</t>
  </si>
  <si>
    <t>Rate 110 - Small</t>
  </si>
  <si>
    <t>EGD Rate Zone</t>
  </si>
  <si>
    <t>Rate 1 - Residential</t>
  </si>
  <si>
    <t>Rate 6 - Heating &amp; Other Uses</t>
  </si>
  <si>
    <t>Rate 6 - General Use</t>
  </si>
  <si>
    <t>Rate M1 - Residential</t>
  </si>
  <si>
    <t>Rate 01 - Residential</t>
  </si>
  <si>
    <t>Rate T1 - Average</t>
  </si>
  <si>
    <t>Rate T2 - Average</t>
  </si>
  <si>
    <r>
      <t>m</t>
    </r>
    <r>
      <rPr>
        <vertAlign val="superscript"/>
        <sz val="10"/>
        <color theme="1"/>
        <rFont val="Arial"/>
        <family val="2"/>
      </rPr>
      <t>3</t>
    </r>
  </si>
  <si>
    <r>
      <t>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/d</t>
    </r>
  </si>
  <si>
    <t>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</si>
</sst>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0_);_(* \(#,##0.0000\);_(* &quot;-&quot;??_);_(@_)"/>
    <numFmt numFmtId="165" formatCode="_(* #,##0_);_(* \(#,##0\);_(* &quot;-&quot;??_);_(@_)"/>
    <numFmt numFmtId="166" formatCode="#,##0.0000_);\(#,##0.000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  <font>
      <vertAlign val="superscript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2" fillId="0" borderId="1" xfId="0" applyFont="1" applyFill="1" applyBorder="1" applyAlignment="1">
      <alignment wrapText="1"/>
    </xf>
    <xf numFmtId="164" fontId="2" fillId="0" borderId="1" xfId="1" applyNumberFormat="1" applyFont="1" applyFill="1" applyBorder="1" applyAlignment="1">
      <alignment horizontal="center"/>
    </xf>
    <xf numFmtId="0" fontId="2" fillId="0" borderId="1" xfId="0" quotePrefix="1" applyFont="1" applyFill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164" fontId="2" fillId="0" borderId="0" xfId="1" quotePrefix="1" applyNumberFormat="1" applyFont="1" applyFill="1" applyAlignment="1">
      <alignment horizontal="center"/>
    </xf>
    <xf numFmtId="0" fontId="2" fillId="0" borderId="0" xfId="0" quotePrefix="1" applyFont="1" applyFill="1" applyAlignment="1">
      <alignment horizontal="center"/>
    </xf>
    <xf numFmtId="0" fontId="3" fillId="0" borderId="0" xfId="0" applyFont="1" applyFill="1" applyAlignment="1">
      <alignment horizontal="left"/>
    </xf>
    <xf numFmtId="164" fontId="2" fillId="0" borderId="0" xfId="1" quotePrefix="1" applyNumberFormat="1" applyFont="1" applyFill="1" applyAlignment="1">
      <alignment horizontal="center" wrapText="1"/>
    </xf>
    <xf numFmtId="0" fontId="2" fillId="0" borderId="0" xfId="0" applyFont="1" applyFill="1" applyAlignment="1">
      <alignment horizontal="left" vertical="center" indent="1"/>
    </xf>
    <xf numFmtId="166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"/>
    </xf>
    <xf numFmtId="39" fontId="2" fillId="0" borderId="0" xfId="1" applyNumberFormat="1" applyFont="1" applyFill="1" applyAlignment="1">
      <alignment horizontal="center"/>
    </xf>
    <xf numFmtId="43" fontId="2" fillId="0" borderId="0" xfId="1" applyFont="1" applyFill="1"/>
    <xf numFmtId="164" fontId="2" fillId="0" borderId="0" xfId="1" applyNumberFormat="1" applyFont="1" applyFill="1" applyAlignment="1"/>
    <xf numFmtId="165" fontId="2" fillId="0" borderId="0" xfId="1" applyNumberFormat="1" applyFont="1" applyFill="1"/>
    <xf numFmtId="43" fontId="2" fillId="0" borderId="0" xfId="0" applyNumberFormat="1" applyFont="1" applyFill="1"/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left" vertical="center" indent="1"/>
    </xf>
    <xf numFmtId="39" fontId="2" fillId="0" borderId="0" xfId="0" applyNumberFormat="1" applyFont="1" applyFill="1" applyAlignment="1">
      <alignment horizontal="center"/>
    </xf>
    <xf numFmtId="37" fontId="2" fillId="0" borderId="0" xfId="0" applyNumberFormat="1" applyFont="1" applyFill="1" applyAlignment="1">
      <alignment horizontal="center"/>
    </xf>
    <xf numFmtId="165" fontId="2" fillId="0" borderId="0" xfId="0" applyNumberFormat="1" applyFont="1" applyFill="1"/>
    <xf numFmtId="0" fontId="2" fillId="0" borderId="0" xfId="0" applyFont="1" applyFill="1" applyAlignment="1"/>
    <xf numFmtId="0" fontId="3" fillId="0" borderId="0" xfId="0" applyFont="1" applyFill="1" applyAlignment="1"/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/>
    </xf>
    <xf numFmtId="164" fontId="2" fillId="0" borderId="0" xfId="1" applyNumberFormat="1" applyFont="1" applyFill="1"/>
    <xf numFmtId="0" fontId="2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AE372-4E56-4CF6-811F-66536C456056}">
  <dimension ref="A1:J100"/>
  <sheetViews>
    <sheetView tabSelected="1" view="pageLayout" topLeftCell="A49" zoomScaleNormal="100" workbookViewId="0">
      <selection activeCell="I52" sqref="I52"/>
    </sheetView>
  </sheetViews>
  <sheetFormatPr defaultColWidth="9.140625" defaultRowHeight="12.75" customHeight="1" x14ac:dyDescent="0.2"/>
  <cols>
    <col min="1" max="1" width="5.5703125" style="4" customWidth="1"/>
    <col min="2" max="2" width="1.7109375" style="4" customWidth="1"/>
    <col min="3" max="3" width="26.85546875" style="4" bestFit="1" customWidth="1"/>
    <col min="4" max="4" width="1.7109375" style="4" customWidth="1"/>
    <col min="5" max="5" width="16.28515625" style="31" customWidth="1"/>
    <col min="6" max="6" width="12.7109375" style="4" customWidth="1"/>
    <col min="7" max="7" width="10.5703125" style="4" customWidth="1"/>
    <col min="8" max="8" width="16.28515625" style="4" customWidth="1"/>
    <col min="9" max="9" width="7.140625" style="4" customWidth="1"/>
    <col min="10" max="10" width="13.5703125" style="4" bestFit="1" customWidth="1"/>
    <col min="11" max="16384" width="9.140625" style="4"/>
  </cols>
  <sheetData>
    <row r="1" spans="1:9" ht="12.75" customHeight="1" x14ac:dyDescent="0.2">
      <c r="A1" s="1"/>
      <c r="B1" s="1"/>
      <c r="C1" s="1"/>
      <c r="D1" s="1"/>
      <c r="E1" s="2"/>
      <c r="F1" s="1"/>
      <c r="G1" s="1"/>
      <c r="H1" s="3"/>
    </row>
    <row r="2" spans="1:9" ht="12.75" customHeight="1" x14ac:dyDescent="0.2">
      <c r="A2" s="1"/>
      <c r="B2" s="1"/>
      <c r="C2" s="1"/>
      <c r="D2" s="1"/>
      <c r="E2" s="2"/>
      <c r="F2" s="1"/>
      <c r="G2" s="1"/>
      <c r="H2" s="3"/>
    </row>
    <row r="3" spans="1:9" ht="12.75" customHeight="1" x14ac:dyDescent="0.2">
      <c r="A3" s="1"/>
      <c r="B3" s="1"/>
      <c r="C3" s="1"/>
      <c r="D3" s="1"/>
      <c r="E3" s="1"/>
      <c r="F3" s="1"/>
      <c r="G3" s="1"/>
      <c r="H3" s="3"/>
    </row>
    <row r="4" spans="1:9" ht="12.75" customHeight="1" x14ac:dyDescent="0.2">
      <c r="A4" s="1"/>
      <c r="B4" s="1"/>
      <c r="C4" s="1"/>
      <c r="D4" s="1"/>
      <c r="E4" s="1"/>
      <c r="F4" s="1"/>
      <c r="G4" s="1"/>
      <c r="H4" s="3"/>
    </row>
    <row r="5" spans="1:9" ht="12.75" customHeight="1" x14ac:dyDescent="0.2">
      <c r="A5" s="1"/>
      <c r="B5" s="1"/>
      <c r="C5" s="1"/>
      <c r="D5" s="1"/>
      <c r="E5" s="2"/>
      <c r="F5" s="1"/>
      <c r="G5" s="1"/>
      <c r="H5" s="3"/>
    </row>
    <row r="6" spans="1:9" ht="12.75" customHeight="1" x14ac:dyDescent="0.2">
      <c r="A6" s="35" t="s">
        <v>36</v>
      </c>
      <c r="B6" s="35"/>
      <c r="C6" s="35"/>
      <c r="D6" s="35"/>
      <c r="E6" s="35"/>
      <c r="F6" s="35"/>
      <c r="G6" s="35"/>
      <c r="H6" s="35"/>
      <c r="I6" s="4" t="s">
        <v>58</v>
      </c>
    </row>
    <row r="8" spans="1:9" ht="12.75" customHeight="1" x14ac:dyDescent="0.2">
      <c r="A8" s="32" t="s">
        <v>35</v>
      </c>
      <c r="B8" s="1"/>
      <c r="C8" s="1"/>
      <c r="D8" s="1"/>
      <c r="E8" s="2" t="s">
        <v>34</v>
      </c>
      <c r="F8" s="1"/>
      <c r="G8" s="1"/>
      <c r="H8" s="1" t="s">
        <v>33</v>
      </c>
    </row>
    <row r="9" spans="1:9" ht="12.75" customHeight="1" x14ac:dyDescent="0.2">
      <c r="A9" s="32"/>
      <c r="B9" s="1"/>
      <c r="C9" s="1"/>
      <c r="D9" s="1"/>
      <c r="E9" s="2" t="s">
        <v>32</v>
      </c>
      <c r="H9" s="1" t="s">
        <v>30</v>
      </c>
    </row>
    <row r="10" spans="1:9" ht="12.75" customHeight="1" x14ac:dyDescent="0.2">
      <c r="A10" s="33"/>
      <c r="C10" s="5" t="s">
        <v>29</v>
      </c>
      <c r="E10" s="6" t="s">
        <v>28</v>
      </c>
      <c r="F10" s="34" t="s">
        <v>31</v>
      </c>
      <c r="G10" s="34"/>
      <c r="H10" s="7" t="s">
        <v>27</v>
      </c>
    </row>
    <row r="11" spans="1:9" ht="12.75" customHeight="1" x14ac:dyDescent="0.2">
      <c r="A11" s="8"/>
      <c r="B11" s="9"/>
      <c r="C11" s="8"/>
      <c r="D11" s="9"/>
      <c r="E11" s="10" t="s">
        <v>26</v>
      </c>
      <c r="F11" s="11" t="s">
        <v>25</v>
      </c>
      <c r="G11" s="11" t="s">
        <v>24</v>
      </c>
      <c r="H11" s="11" t="s">
        <v>23</v>
      </c>
    </row>
    <row r="12" spans="1:9" ht="12.75" customHeight="1" x14ac:dyDescent="0.2">
      <c r="A12" s="8"/>
      <c r="B12" s="9"/>
      <c r="C12" s="8"/>
      <c r="D12" s="9"/>
      <c r="E12" s="10"/>
      <c r="F12" s="11"/>
      <c r="G12" s="11"/>
      <c r="H12" s="11"/>
    </row>
    <row r="13" spans="1:9" ht="12.75" customHeight="1" x14ac:dyDescent="0.2">
      <c r="C13" s="12" t="s">
        <v>48</v>
      </c>
      <c r="E13" s="13"/>
    </row>
    <row r="14" spans="1:9" ht="12.75" customHeight="1" x14ac:dyDescent="0.2">
      <c r="A14" s="1">
        <v>1</v>
      </c>
      <c r="C14" s="14" t="s">
        <v>49</v>
      </c>
      <c r="E14" s="15">
        <v>-0.80178547522994359</v>
      </c>
      <c r="F14" s="16">
        <v>2400</v>
      </c>
      <c r="G14" s="1" t="s">
        <v>56</v>
      </c>
      <c r="H14" s="17">
        <f>E14*F14/100</f>
        <v>-19.242851405518646</v>
      </c>
      <c r="I14" s="18"/>
    </row>
    <row r="15" spans="1:9" ht="12.75" customHeight="1" x14ac:dyDescent="0.2">
      <c r="A15" s="1"/>
      <c r="C15" s="14"/>
      <c r="E15" s="19"/>
      <c r="F15" s="20"/>
      <c r="G15" s="1"/>
      <c r="H15" s="18"/>
      <c r="I15" s="18"/>
    </row>
    <row r="16" spans="1:9" ht="12.75" customHeight="1" x14ac:dyDescent="0.2">
      <c r="A16" s="1">
        <f>A14+1</f>
        <v>2</v>
      </c>
      <c r="C16" s="14" t="s">
        <v>50</v>
      </c>
      <c r="E16" s="15">
        <v>-0.2093396843700408</v>
      </c>
      <c r="F16" s="16">
        <v>22606</v>
      </c>
      <c r="G16" s="1" t="s">
        <v>56</v>
      </c>
      <c r="H16" s="16">
        <f>E16*F16/100</f>
        <v>-47.32332904869142</v>
      </c>
    </row>
    <row r="17" spans="1:10" ht="12.75" customHeight="1" x14ac:dyDescent="0.2">
      <c r="A17" s="1">
        <v>3</v>
      </c>
      <c r="C17" s="14" t="s">
        <v>51</v>
      </c>
      <c r="E17" s="15">
        <v>-0.2093396843700408</v>
      </c>
      <c r="F17" s="16">
        <v>43285</v>
      </c>
      <c r="G17" s="1" t="s">
        <v>56</v>
      </c>
      <c r="H17" s="16">
        <f>E17*F17/100</f>
        <v>-90.612682379572163</v>
      </c>
    </row>
    <row r="18" spans="1:10" ht="12.75" customHeight="1" x14ac:dyDescent="0.2">
      <c r="A18" s="1"/>
      <c r="C18" s="14"/>
      <c r="E18" s="15"/>
      <c r="F18" s="16"/>
      <c r="G18" s="1"/>
      <c r="H18" s="16"/>
    </row>
    <row r="19" spans="1:10" ht="12.75" customHeight="1" x14ac:dyDescent="0.2">
      <c r="A19" s="1">
        <f>A17+1</f>
        <v>4</v>
      </c>
      <c r="C19" s="14" t="s">
        <v>17</v>
      </c>
      <c r="E19" s="15">
        <v>-1.2354319861825116</v>
      </c>
      <c r="F19" s="16">
        <v>2993</v>
      </c>
      <c r="G19" s="1" t="s">
        <v>57</v>
      </c>
      <c r="H19" s="16">
        <f>E19*(F19*12)/100</f>
        <v>-443.71775215731088</v>
      </c>
    </row>
    <row r="20" spans="1:10" ht="12.75" customHeight="1" x14ac:dyDescent="0.2">
      <c r="A20" s="1">
        <f>+A19+1</f>
        <v>5</v>
      </c>
      <c r="C20" s="14" t="s">
        <v>16</v>
      </c>
      <c r="E20" s="15">
        <v>-1.2354319861825116</v>
      </c>
      <c r="F20" s="16">
        <v>30000</v>
      </c>
      <c r="G20" s="1" t="s">
        <v>57</v>
      </c>
      <c r="H20" s="16">
        <f>E20*(F20*12)/100</f>
        <v>-4447.5551502570415</v>
      </c>
    </row>
    <row r="21" spans="1:10" ht="12.75" customHeight="1" x14ac:dyDescent="0.2">
      <c r="A21" s="1"/>
      <c r="C21" s="14"/>
      <c r="E21" s="15"/>
      <c r="F21" s="16"/>
      <c r="G21" s="1"/>
      <c r="H21" s="16"/>
    </row>
    <row r="22" spans="1:10" ht="12.75" customHeight="1" x14ac:dyDescent="0.2">
      <c r="A22" s="1">
        <f>+A20+1</f>
        <v>6</v>
      </c>
      <c r="C22" s="14" t="s">
        <v>47</v>
      </c>
      <c r="E22" s="15">
        <v>-1.8490007138014166</v>
      </c>
      <c r="F22" s="16">
        <v>3292</v>
      </c>
      <c r="G22" s="1" t="s">
        <v>57</v>
      </c>
      <c r="H22" s="16">
        <f>E22*(F22*12)/100</f>
        <v>-730.42924198011167</v>
      </c>
    </row>
    <row r="23" spans="1:10" ht="12.75" customHeight="1" x14ac:dyDescent="0.2">
      <c r="A23" s="1">
        <f>+A22+1</f>
        <v>7</v>
      </c>
      <c r="C23" s="14" t="s">
        <v>46</v>
      </c>
      <c r="E23" s="15">
        <v>-1.8490007138014166</v>
      </c>
      <c r="F23" s="16">
        <v>53871</v>
      </c>
      <c r="G23" s="1" t="s">
        <v>57</v>
      </c>
      <c r="H23" s="16">
        <f>E23*(F23*12)/100</f>
        <v>-11952.902094383533</v>
      </c>
    </row>
    <row r="24" spans="1:10" ht="12.75" customHeight="1" x14ac:dyDescent="0.2">
      <c r="A24" s="1"/>
      <c r="C24" s="14"/>
      <c r="E24" s="15"/>
      <c r="F24" s="16"/>
      <c r="G24" s="1"/>
      <c r="H24" s="16"/>
    </row>
    <row r="25" spans="1:10" ht="12.75" customHeight="1" x14ac:dyDescent="0.2">
      <c r="A25" s="1">
        <f>+A23+1</f>
        <v>8</v>
      </c>
      <c r="C25" s="14" t="s">
        <v>45</v>
      </c>
      <c r="E25" s="15">
        <v>-2.3816914181764939</v>
      </c>
      <c r="F25" s="16">
        <v>15300</v>
      </c>
      <c r="G25" s="1" t="s">
        <v>57</v>
      </c>
      <c r="H25" s="16">
        <f>E25*(F25*12)/100</f>
        <v>-4372.7854437720425</v>
      </c>
    </row>
    <row r="26" spans="1:10" ht="12.75" customHeight="1" x14ac:dyDescent="0.2">
      <c r="A26" s="1">
        <f>+A25+1</f>
        <v>9</v>
      </c>
      <c r="C26" s="14" t="s">
        <v>44</v>
      </c>
      <c r="E26" s="15">
        <v>-2.3816914181764939</v>
      </c>
      <c r="F26" s="16">
        <v>238928</v>
      </c>
      <c r="G26" s="1" t="s">
        <v>57</v>
      </c>
      <c r="H26" s="16">
        <f>E26*(F26*12)/100</f>
        <v>-68286.332059448803</v>
      </c>
    </row>
    <row r="27" spans="1:10" ht="12.75" customHeight="1" x14ac:dyDescent="0.2">
      <c r="A27" s="1"/>
      <c r="C27" s="14"/>
      <c r="E27" s="15"/>
      <c r="F27" s="16"/>
      <c r="G27" s="1"/>
      <c r="H27" s="16"/>
    </row>
    <row r="28" spans="1:10" ht="12.75" customHeight="1" x14ac:dyDescent="0.2">
      <c r="A28" s="1">
        <f>+A26+1</f>
        <v>10</v>
      </c>
      <c r="C28" s="14" t="s">
        <v>43</v>
      </c>
      <c r="E28" s="15">
        <v>-1.4324349175641551</v>
      </c>
      <c r="F28" s="16">
        <v>2315000</v>
      </c>
      <c r="G28" s="1" t="s">
        <v>57</v>
      </c>
      <c r="H28" s="16">
        <f>E28*(F28*12)/100</f>
        <v>-397930.42009932228</v>
      </c>
      <c r="J28" s="21"/>
    </row>
    <row r="29" spans="1:10" ht="12.75" customHeight="1" x14ac:dyDescent="0.2">
      <c r="A29" s="1"/>
      <c r="C29" s="14"/>
      <c r="E29" s="15"/>
      <c r="F29" s="16"/>
      <c r="G29" s="1"/>
      <c r="H29" s="16"/>
    </row>
    <row r="30" spans="1:10" ht="12.75" customHeight="1" x14ac:dyDescent="0.2">
      <c r="A30" s="1">
        <f>A28+1</f>
        <v>11</v>
      </c>
      <c r="C30" s="14" t="s">
        <v>42</v>
      </c>
      <c r="E30" s="15">
        <v>-0.23675472626612917</v>
      </c>
      <c r="F30" s="16">
        <v>598567</v>
      </c>
      <c r="G30" s="1" t="s">
        <v>56</v>
      </c>
      <c r="H30" s="16">
        <f>E30*(F30)/100</f>
        <v>-1417.1356623693814</v>
      </c>
    </row>
    <row r="31" spans="1:10" ht="12.75" customHeight="1" x14ac:dyDescent="0.2">
      <c r="A31" s="1"/>
      <c r="C31" s="14"/>
      <c r="E31" s="15"/>
      <c r="F31" s="16"/>
      <c r="G31" s="1"/>
      <c r="H31" s="16"/>
    </row>
    <row r="32" spans="1:10" ht="12.75" customHeight="1" x14ac:dyDescent="0.2">
      <c r="A32" s="1">
        <f>A30+1</f>
        <v>12</v>
      </c>
      <c r="C32" s="14" t="s">
        <v>41</v>
      </c>
      <c r="E32" s="15">
        <v>-0.52334569794346919</v>
      </c>
      <c r="F32" s="16">
        <v>2993</v>
      </c>
      <c r="G32" s="1" t="s">
        <v>57</v>
      </c>
      <c r="H32" s="16">
        <f>E32*(F32*12)/100</f>
        <v>-187.96484087337637</v>
      </c>
    </row>
    <row r="33" spans="1:8" ht="12.75" customHeight="1" x14ac:dyDescent="0.2">
      <c r="A33" s="1">
        <f>+A32+1</f>
        <v>13</v>
      </c>
      <c r="C33" s="14" t="s">
        <v>40</v>
      </c>
      <c r="E33" s="15">
        <v>-0.52334569794346919</v>
      </c>
      <c r="F33" s="16">
        <v>4489</v>
      </c>
      <c r="G33" s="1" t="s">
        <v>57</v>
      </c>
      <c r="H33" s="16">
        <f>E33*(F33*12)/100</f>
        <v>-281.91586056818801</v>
      </c>
    </row>
    <row r="34" spans="1:8" ht="12.75" customHeight="1" x14ac:dyDescent="0.2">
      <c r="A34" s="1"/>
      <c r="C34" s="14"/>
      <c r="E34" s="15"/>
      <c r="F34" s="16"/>
      <c r="G34" s="1"/>
      <c r="H34" s="16"/>
    </row>
    <row r="35" spans="1:8" ht="12.75" customHeight="1" x14ac:dyDescent="0.2">
      <c r="A35" s="1">
        <f>+A33+1</f>
        <v>14</v>
      </c>
      <c r="C35" s="14" t="s">
        <v>39</v>
      </c>
      <c r="E35" s="15">
        <v>-0.19473414495962857</v>
      </c>
      <c r="F35" s="16">
        <v>36413</v>
      </c>
      <c r="G35" s="1" t="s">
        <v>57</v>
      </c>
      <c r="H35" s="16">
        <f>E35*(F35*12)/100</f>
        <v>-850.90253044979454</v>
      </c>
    </row>
    <row r="36" spans="1:8" ht="12.75" customHeight="1" x14ac:dyDescent="0.2">
      <c r="A36" s="1">
        <f>+A35+1</f>
        <v>15</v>
      </c>
      <c r="C36" s="14" t="s">
        <v>38</v>
      </c>
      <c r="E36" s="15">
        <v>-0.19473414495962857</v>
      </c>
      <c r="F36" s="16">
        <v>255089</v>
      </c>
      <c r="G36" s="1" t="s">
        <v>57</v>
      </c>
      <c r="H36" s="16">
        <f>E36*(F36*12)/100</f>
        <v>-5960.9445964328024</v>
      </c>
    </row>
    <row r="37" spans="1:8" ht="12.75" customHeight="1" x14ac:dyDescent="0.2">
      <c r="A37" s="1"/>
      <c r="C37" s="14"/>
      <c r="E37" s="15"/>
      <c r="F37" s="16"/>
      <c r="G37" s="1"/>
      <c r="H37" s="16"/>
    </row>
    <row r="38" spans="1:8" ht="12.75" customHeight="1" x14ac:dyDescent="0.2">
      <c r="A38" s="1">
        <f>+A36+1</f>
        <v>16</v>
      </c>
      <c r="C38" s="14" t="s">
        <v>37</v>
      </c>
      <c r="E38" s="15">
        <v>-6.8075522861550886E-2</v>
      </c>
      <c r="F38" s="16">
        <v>1250000</v>
      </c>
      <c r="G38" s="1" t="s">
        <v>57</v>
      </c>
      <c r="H38" s="16">
        <f>E38*(F38*12)/100</f>
        <v>-10211.328429232633</v>
      </c>
    </row>
    <row r="39" spans="1:8" ht="12.75" customHeight="1" x14ac:dyDescent="0.2">
      <c r="A39" s="1"/>
      <c r="C39" s="14"/>
      <c r="E39" s="19"/>
      <c r="F39" s="20"/>
      <c r="G39" s="1"/>
      <c r="H39" s="20"/>
    </row>
    <row r="40" spans="1:8" ht="12.75" customHeight="1" x14ac:dyDescent="0.2">
      <c r="A40" s="1"/>
      <c r="C40" s="14"/>
      <c r="E40" s="19"/>
      <c r="F40" s="20"/>
      <c r="G40" s="1"/>
      <c r="H40" s="20"/>
    </row>
    <row r="41" spans="1:8" ht="12.75" customHeight="1" x14ac:dyDescent="0.2">
      <c r="A41" s="1"/>
      <c r="C41" s="14"/>
      <c r="E41" s="19"/>
      <c r="F41" s="20"/>
      <c r="G41" s="1"/>
      <c r="H41" s="20"/>
    </row>
    <row r="42" spans="1:8" ht="12.75" customHeight="1" x14ac:dyDescent="0.2">
      <c r="A42" s="1"/>
      <c r="C42" s="14"/>
      <c r="E42" s="19"/>
      <c r="F42" s="20"/>
      <c r="G42" s="1"/>
      <c r="H42" s="20"/>
    </row>
    <row r="43" spans="1:8" ht="12.75" customHeight="1" x14ac:dyDescent="0.2">
      <c r="A43" s="1"/>
      <c r="C43" s="14"/>
      <c r="E43" s="19"/>
      <c r="F43" s="20"/>
      <c r="G43" s="1"/>
      <c r="H43" s="20"/>
    </row>
    <row r="44" spans="1:8" ht="12.75" customHeight="1" x14ac:dyDescent="0.2">
      <c r="A44" s="1"/>
      <c r="C44" s="14"/>
      <c r="E44" s="19"/>
      <c r="F44" s="20"/>
      <c r="G44" s="1"/>
      <c r="H44" s="20"/>
    </row>
    <row r="45" spans="1:8" ht="12.75" customHeight="1" x14ac:dyDescent="0.2">
      <c r="A45" s="1"/>
      <c r="B45" s="1"/>
      <c r="C45" s="1"/>
      <c r="D45" s="1"/>
      <c r="E45" s="2"/>
      <c r="F45" s="1"/>
      <c r="G45" s="1"/>
      <c r="H45" s="3"/>
    </row>
    <row r="46" spans="1:8" ht="12.75" customHeight="1" x14ac:dyDescent="0.2">
      <c r="A46" s="1"/>
      <c r="B46" s="1"/>
      <c r="C46" s="1"/>
      <c r="D46" s="1"/>
      <c r="E46" s="2"/>
      <c r="F46" s="1"/>
      <c r="G46" s="1"/>
      <c r="H46" s="3"/>
    </row>
    <row r="47" spans="1:8" ht="12.75" customHeight="1" x14ac:dyDescent="0.2">
      <c r="A47" s="1"/>
      <c r="B47" s="1"/>
      <c r="C47" s="1"/>
      <c r="D47" s="1"/>
      <c r="E47" s="2"/>
      <c r="F47" s="1"/>
      <c r="G47" s="1"/>
      <c r="H47" s="3"/>
    </row>
    <row r="48" spans="1:8" ht="12.75" customHeight="1" x14ac:dyDescent="0.2">
      <c r="A48" s="1"/>
      <c r="B48" s="1"/>
      <c r="C48" s="1"/>
      <c r="D48" s="1"/>
      <c r="E48" s="2"/>
      <c r="F48" s="1"/>
      <c r="G48" s="1"/>
      <c r="H48" s="3"/>
    </row>
    <row r="49" spans="1:9" ht="12.75" customHeight="1" x14ac:dyDescent="0.2">
      <c r="A49" s="1"/>
      <c r="B49" s="1"/>
      <c r="C49" s="1"/>
      <c r="D49" s="1"/>
      <c r="E49" s="2"/>
      <c r="F49" s="1"/>
      <c r="G49" s="1"/>
      <c r="H49" s="3"/>
    </row>
    <row r="50" spans="1:9" ht="12.75" customHeight="1" x14ac:dyDescent="0.2">
      <c r="A50" s="1"/>
      <c r="B50" s="1"/>
      <c r="C50" s="1"/>
      <c r="D50" s="1"/>
      <c r="E50" s="2"/>
      <c r="F50" s="1"/>
      <c r="G50" s="1"/>
      <c r="H50" s="3"/>
    </row>
    <row r="51" spans="1:9" ht="12.75" customHeight="1" x14ac:dyDescent="0.2">
      <c r="A51" s="1"/>
      <c r="B51" s="1"/>
      <c r="C51" s="1"/>
      <c r="D51" s="1"/>
      <c r="E51" s="2"/>
      <c r="F51" s="1"/>
      <c r="G51" s="1"/>
      <c r="H51" s="22"/>
    </row>
    <row r="52" spans="1:9" ht="12.75" customHeight="1" x14ac:dyDescent="0.2">
      <c r="A52" s="35" t="s">
        <v>36</v>
      </c>
      <c r="B52" s="35"/>
      <c r="C52" s="35"/>
      <c r="D52" s="35"/>
      <c r="E52" s="35"/>
      <c r="F52" s="35"/>
      <c r="G52" s="35"/>
      <c r="H52" s="35"/>
      <c r="I52" s="4" t="s">
        <v>58</v>
      </c>
    </row>
    <row r="54" spans="1:9" ht="12.75" customHeight="1" x14ac:dyDescent="0.2">
      <c r="A54" s="32" t="s">
        <v>35</v>
      </c>
      <c r="B54" s="1"/>
      <c r="C54" s="1"/>
      <c r="D54" s="1"/>
      <c r="E54" s="2" t="s">
        <v>34</v>
      </c>
      <c r="F54" s="1"/>
      <c r="G54" s="1"/>
      <c r="H54" s="1" t="s">
        <v>33</v>
      </c>
    </row>
    <row r="55" spans="1:9" ht="12.75" customHeight="1" x14ac:dyDescent="0.2">
      <c r="A55" s="32"/>
      <c r="B55" s="1"/>
      <c r="C55" s="1"/>
      <c r="D55" s="1"/>
      <c r="E55" s="2" t="s">
        <v>32</v>
      </c>
      <c r="H55" s="1" t="s">
        <v>30</v>
      </c>
    </row>
    <row r="56" spans="1:9" ht="12.75" customHeight="1" x14ac:dyDescent="0.2">
      <c r="A56" s="33"/>
      <c r="C56" s="5" t="s">
        <v>29</v>
      </c>
      <c r="E56" s="6" t="s">
        <v>28</v>
      </c>
      <c r="F56" s="34" t="s">
        <v>31</v>
      </c>
      <c r="G56" s="34"/>
      <c r="H56" s="7" t="s">
        <v>27</v>
      </c>
    </row>
    <row r="57" spans="1:9" ht="12.75" customHeight="1" x14ac:dyDescent="0.2">
      <c r="A57" s="8"/>
      <c r="B57" s="9"/>
      <c r="C57" s="8"/>
      <c r="D57" s="9"/>
      <c r="E57" s="10" t="s">
        <v>26</v>
      </c>
      <c r="F57" s="11" t="s">
        <v>25</v>
      </c>
      <c r="G57" s="11" t="s">
        <v>24</v>
      </c>
      <c r="H57" s="11" t="s">
        <v>23</v>
      </c>
    </row>
    <row r="58" spans="1:9" ht="12.75" customHeight="1" x14ac:dyDescent="0.2">
      <c r="A58" s="1"/>
      <c r="C58" s="12"/>
      <c r="E58" s="19"/>
      <c r="G58" s="1"/>
    </row>
    <row r="59" spans="1:9" ht="12.75" customHeight="1" x14ac:dyDescent="0.2">
      <c r="A59" s="1"/>
      <c r="C59" s="12" t="s">
        <v>22</v>
      </c>
      <c r="E59" s="19"/>
      <c r="G59" s="1"/>
    </row>
    <row r="60" spans="1:9" ht="12.75" customHeight="1" x14ac:dyDescent="0.2">
      <c r="A60" s="1">
        <v>1</v>
      </c>
      <c r="C60" s="23" t="s">
        <v>53</v>
      </c>
      <c r="E60" s="15">
        <v>-0.71741622285665851</v>
      </c>
      <c r="F60" s="16">
        <v>2200</v>
      </c>
      <c r="G60" s="1" t="s">
        <v>56</v>
      </c>
      <c r="H60" s="24">
        <f>E60*F60/100</f>
        <v>-15.783156902846487</v>
      </c>
    </row>
    <row r="61" spans="1:9" ht="12.75" customHeight="1" x14ac:dyDescent="0.2">
      <c r="A61" s="1"/>
      <c r="C61" s="23"/>
      <c r="E61" s="19"/>
      <c r="F61" s="20"/>
      <c r="G61" s="1"/>
      <c r="H61" s="21"/>
    </row>
    <row r="62" spans="1:9" ht="12.75" customHeight="1" x14ac:dyDescent="0.2">
      <c r="A62" s="1">
        <f>A60+1</f>
        <v>2</v>
      </c>
      <c r="C62" s="23" t="s">
        <v>21</v>
      </c>
      <c r="E62" s="15">
        <v>-0.17297442273317257</v>
      </c>
      <c r="F62" s="16">
        <v>93000</v>
      </c>
      <c r="G62" s="1" t="s">
        <v>56</v>
      </c>
      <c r="H62" s="25">
        <f>E62*F62/100</f>
        <v>-160.86621314185049</v>
      </c>
    </row>
    <row r="63" spans="1:9" ht="12.75" customHeight="1" x14ac:dyDescent="0.2">
      <c r="A63" s="1"/>
      <c r="C63" s="23"/>
      <c r="E63" s="15"/>
      <c r="F63" s="16"/>
      <c r="G63" s="1"/>
      <c r="H63" s="26"/>
    </row>
    <row r="64" spans="1:9" ht="12.75" customHeight="1" x14ac:dyDescent="0.2">
      <c r="A64" s="1">
        <f>A62+1</f>
        <v>3</v>
      </c>
      <c r="C64" s="23" t="s">
        <v>20</v>
      </c>
      <c r="E64" s="15">
        <v>-1.4136118356356648</v>
      </c>
      <c r="F64" s="16">
        <v>14000</v>
      </c>
      <c r="G64" s="1" t="s">
        <v>57</v>
      </c>
      <c r="H64" s="25">
        <f>E64*(F64*12)/100</f>
        <v>-2374.867883867917</v>
      </c>
    </row>
    <row r="65" spans="1:8" ht="12.75" customHeight="1" x14ac:dyDescent="0.2">
      <c r="A65" s="1">
        <f>A64+1</f>
        <v>4</v>
      </c>
      <c r="C65" s="23" t="s">
        <v>19</v>
      </c>
      <c r="E65" s="15">
        <v>-1.4136118356356648</v>
      </c>
      <c r="F65" s="16">
        <v>60000</v>
      </c>
      <c r="G65" s="1" t="s">
        <v>57</v>
      </c>
      <c r="H65" s="25">
        <f>E65*(F65*12)/100</f>
        <v>-10178.005216576787</v>
      </c>
    </row>
    <row r="66" spans="1:8" ht="12.75" customHeight="1" x14ac:dyDescent="0.2">
      <c r="A66" s="1"/>
      <c r="C66" s="23"/>
      <c r="E66" s="15"/>
      <c r="F66" s="16"/>
      <c r="G66" s="1"/>
      <c r="H66" s="25"/>
    </row>
    <row r="67" spans="1:8" ht="12.75" customHeight="1" x14ac:dyDescent="0.2">
      <c r="A67" s="1">
        <f>A65+1</f>
        <v>5</v>
      </c>
      <c r="C67" s="23" t="s">
        <v>18</v>
      </c>
      <c r="E67" s="15">
        <v>-0.10430764988823012</v>
      </c>
      <c r="F67" s="16">
        <v>2275000</v>
      </c>
      <c r="G67" s="1" t="s">
        <v>9</v>
      </c>
      <c r="H67" s="25">
        <f>E67*F67/100</f>
        <v>-2372.9990349572354</v>
      </c>
    </row>
    <row r="68" spans="1:8" ht="12.75" customHeight="1" x14ac:dyDescent="0.2">
      <c r="A68" s="1"/>
      <c r="C68" s="23"/>
      <c r="E68" s="15"/>
      <c r="F68" s="16"/>
      <c r="G68" s="1"/>
      <c r="H68" s="25"/>
    </row>
    <row r="69" spans="1:8" ht="12.75" customHeight="1" x14ac:dyDescent="0.2">
      <c r="A69" s="1">
        <f>A67+1</f>
        <v>6</v>
      </c>
      <c r="C69" s="23" t="s">
        <v>17</v>
      </c>
      <c r="E69" s="15">
        <v>-1.5057450744702108</v>
      </c>
      <c r="F69" s="16">
        <v>100000</v>
      </c>
      <c r="G69" s="1" t="s">
        <v>57</v>
      </c>
      <c r="H69" s="25">
        <f>E69*(F69*12)/100</f>
        <v>-18068.940893642532</v>
      </c>
    </row>
    <row r="70" spans="1:8" ht="12.75" customHeight="1" x14ac:dyDescent="0.2">
      <c r="A70" s="1">
        <f>A69+1</f>
        <v>7</v>
      </c>
      <c r="C70" s="23" t="s">
        <v>16</v>
      </c>
      <c r="E70" s="15">
        <v>-1.5057450744702108</v>
      </c>
      <c r="F70" s="16">
        <v>850000</v>
      </c>
      <c r="G70" s="1" t="s">
        <v>57</v>
      </c>
      <c r="H70" s="25">
        <f>E70*(F70*12)/100</f>
        <v>-153585.9975959615</v>
      </c>
    </row>
    <row r="71" spans="1:8" ht="12.75" customHeight="1" x14ac:dyDescent="0.2">
      <c r="A71" s="1"/>
      <c r="C71" s="27"/>
      <c r="E71" s="15"/>
      <c r="F71" s="16"/>
      <c r="G71" s="1"/>
      <c r="H71" s="25"/>
    </row>
    <row r="72" spans="1:8" ht="12.75" customHeight="1" x14ac:dyDescent="0.2">
      <c r="A72" s="1"/>
      <c r="C72" s="28" t="s">
        <v>15</v>
      </c>
      <c r="E72" s="15"/>
      <c r="F72" s="16"/>
      <c r="G72" s="1"/>
      <c r="H72" s="25"/>
    </row>
    <row r="73" spans="1:8" ht="12.75" customHeight="1" x14ac:dyDescent="0.2">
      <c r="A73" s="1">
        <f>A70+1</f>
        <v>8</v>
      </c>
      <c r="C73" s="23" t="s">
        <v>52</v>
      </c>
      <c r="E73" s="15">
        <v>-0.73420577578500601</v>
      </c>
      <c r="F73" s="16">
        <v>2200</v>
      </c>
      <c r="G73" s="1" t="s">
        <v>56</v>
      </c>
      <c r="H73" s="24">
        <f>E73*F73/100</f>
        <v>-16.152527067270132</v>
      </c>
    </row>
    <row r="74" spans="1:8" ht="12.75" customHeight="1" x14ac:dyDescent="0.2">
      <c r="A74" s="1"/>
      <c r="C74" s="23"/>
      <c r="E74" s="15"/>
      <c r="F74" s="16"/>
      <c r="G74" s="1"/>
      <c r="H74" s="25"/>
    </row>
    <row r="75" spans="1:8" ht="12.75" customHeight="1" x14ac:dyDescent="0.2">
      <c r="A75" s="1">
        <f>A73+1</f>
        <v>9</v>
      </c>
      <c r="C75" s="23" t="s">
        <v>14</v>
      </c>
      <c r="E75" s="15">
        <v>-0.18481442625239394</v>
      </c>
      <c r="F75" s="16">
        <v>73000</v>
      </c>
      <c r="G75" s="1" t="s">
        <v>56</v>
      </c>
      <c r="H75" s="25">
        <f>E75*F75/100</f>
        <v>-134.91453116424759</v>
      </c>
    </row>
    <row r="76" spans="1:8" ht="12.75" customHeight="1" x14ac:dyDescent="0.2">
      <c r="A76" s="1"/>
      <c r="C76" s="23"/>
      <c r="E76" s="15"/>
      <c r="F76" s="16"/>
      <c r="G76" s="1"/>
      <c r="H76" s="25"/>
    </row>
    <row r="77" spans="1:8" ht="12.75" customHeight="1" x14ac:dyDescent="0.2">
      <c r="A77" s="1">
        <f>A75+1</f>
        <v>10</v>
      </c>
      <c r="C77" s="23" t="s">
        <v>13</v>
      </c>
      <c r="E77" s="15">
        <v>-1.9100572887928391</v>
      </c>
      <c r="F77" s="16">
        <v>4800</v>
      </c>
      <c r="G77" s="1" t="s">
        <v>57</v>
      </c>
      <c r="H77" s="25">
        <f>E77*(F77*12)/100</f>
        <v>-1100.1929983446753</v>
      </c>
    </row>
    <row r="78" spans="1:8" ht="12.75" customHeight="1" x14ac:dyDescent="0.2">
      <c r="A78" s="1">
        <f>A77+1</f>
        <v>11</v>
      </c>
      <c r="C78" s="23" t="s">
        <v>12</v>
      </c>
      <c r="E78" s="15">
        <v>-1.9100572887928391</v>
      </c>
      <c r="F78" s="16">
        <v>50000</v>
      </c>
      <c r="G78" s="1" t="s">
        <v>57</v>
      </c>
      <c r="H78" s="25">
        <f>E78*(F78*12)/100</f>
        <v>-11460.343732757035</v>
      </c>
    </row>
    <row r="79" spans="1:8" ht="12.75" customHeight="1" x14ac:dyDescent="0.2">
      <c r="A79" s="1"/>
      <c r="C79" s="23"/>
      <c r="E79" s="15"/>
      <c r="F79" s="16"/>
      <c r="G79" s="1"/>
      <c r="H79" s="25"/>
    </row>
    <row r="80" spans="1:8" ht="12.75" customHeight="1" x14ac:dyDescent="0.2">
      <c r="A80" s="1">
        <f>A78+1</f>
        <v>12</v>
      </c>
      <c r="C80" s="23" t="s">
        <v>11</v>
      </c>
      <c r="E80" s="15">
        <v>-0.12349773623103774</v>
      </c>
      <c r="F80" s="16">
        <v>825000</v>
      </c>
      <c r="G80" s="1" t="s">
        <v>56</v>
      </c>
      <c r="H80" s="25">
        <f>E80*F80/100</f>
        <v>-1018.8563239060613</v>
      </c>
    </row>
    <row r="81" spans="1:8" ht="12.75" customHeight="1" x14ac:dyDescent="0.2">
      <c r="A81" s="1">
        <f>A80+1</f>
        <v>13</v>
      </c>
      <c r="C81" s="23" t="s">
        <v>10</v>
      </c>
      <c r="E81" s="15">
        <v>-0.12349773623103774</v>
      </c>
      <c r="F81" s="16">
        <v>6500000</v>
      </c>
      <c r="G81" s="1" t="s">
        <v>56</v>
      </c>
      <c r="H81" s="25">
        <f>E81*F81/100</f>
        <v>-8027.3528550174533</v>
      </c>
    </row>
    <row r="82" spans="1:8" ht="12.75" customHeight="1" x14ac:dyDescent="0.2">
      <c r="A82" s="1"/>
      <c r="C82" s="23"/>
      <c r="E82" s="15"/>
      <c r="F82" s="16"/>
      <c r="G82" s="1"/>
      <c r="H82" s="25"/>
    </row>
    <row r="83" spans="1:8" ht="12.75" customHeight="1" x14ac:dyDescent="0.2">
      <c r="A83" s="1">
        <f>A81+1</f>
        <v>14</v>
      </c>
      <c r="C83" s="23" t="s">
        <v>8</v>
      </c>
      <c r="E83" s="15">
        <v>-0.44333585902461609</v>
      </c>
      <c r="F83" s="16">
        <v>165000</v>
      </c>
      <c r="G83" s="1" t="s">
        <v>57</v>
      </c>
      <c r="H83" s="25">
        <f>E83*(F83*12)/100</f>
        <v>-8778.0500086873981</v>
      </c>
    </row>
    <row r="84" spans="1:8" ht="12.75" customHeight="1" x14ac:dyDescent="0.2">
      <c r="A84" s="1">
        <f>A83+1</f>
        <v>15</v>
      </c>
      <c r="C84" s="23" t="s">
        <v>7</v>
      </c>
      <c r="E84" s="15">
        <v>-0.44333585902461609</v>
      </c>
      <c r="F84" s="16">
        <v>720000</v>
      </c>
      <c r="G84" s="1" t="s">
        <v>57</v>
      </c>
      <c r="H84" s="25">
        <f>E84*(F84*12)/100</f>
        <v>-38304.218219726834</v>
      </c>
    </row>
    <row r="85" spans="1:8" ht="12.75" customHeight="1" x14ac:dyDescent="0.2">
      <c r="A85" s="1"/>
      <c r="C85" s="23"/>
      <c r="E85" s="15"/>
      <c r="F85" s="16"/>
      <c r="G85" s="1"/>
      <c r="H85" s="25"/>
    </row>
    <row r="86" spans="1:8" ht="12.75" customHeight="1" x14ac:dyDescent="0.2">
      <c r="A86" s="1">
        <f>A84+1</f>
        <v>16</v>
      </c>
      <c r="C86" s="23" t="s">
        <v>6</v>
      </c>
      <c r="E86" s="15">
        <v>-0.39001627393741761</v>
      </c>
      <c r="F86" s="16">
        <v>56439</v>
      </c>
      <c r="G86" s="1" t="s">
        <v>57</v>
      </c>
      <c r="H86" s="25">
        <f>E86*(F86*12)/100</f>
        <v>-2641.4554181704693</v>
      </c>
    </row>
    <row r="87" spans="1:8" ht="12.75" customHeight="1" x14ac:dyDescent="0.2">
      <c r="A87" s="1">
        <f>A86+1</f>
        <v>17</v>
      </c>
      <c r="C87" s="23" t="s">
        <v>5</v>
      </c>
      <c r="E87" s="15">
        <v>-0.39001627393741761</v>
      </c>
      <c r="F87" s="16">
        <v>168100</v>
      </c>
      <c r="G87" s="1" t="s">
        <v>57</v>
      </c>
      <c r="H87" s="25">
        <f>E87*(F87*12)/100</f>
        <v>-7867.4082778655875</v>
      </c>
    </row>
    <row r="88" spans="1:8" ht="12.75" customHeight="1" x14ac:dyDescent="0.2">
      <c r="A88" s="1"/>
      <c r="C88" s="23"/>
      <c r="E88" s="15"/>
      <c r="F88" s="16"/>
      <c r="G88" s="1"/>
      <c r="H88" s="25"/>
    </row>
    <row r="89" spans="1:8" ht="12.75" customHeight="1" x14ac:dyDescent="0.2">
      <c r="A89" s="1">
        <f>A87+1</f>
        <v>18</v>
      </c>
      <c r="C89" s="23" t="s">
        <v>4</v>
      </c>
      <c r="E89" s="15">
        <v>-1.4900757751735769</v>
      </c>
      <c r="F89" s="16">
        <v>25750</v>
      </c>
      <c r="G89" s="1" t="s">
        <v>57</v>
      </c>
      <c r="H89" s="25">
        <f>E89*(F89*12)/100</f>
        <v>-4604.3341452863524</v>
      </c>
    </row>
    <row r="90" spans="1:8" ht="12.75" customHeight="1" x14ac:dyDescent="0.2">
      <c r="A90" s="1">
        <f>A89+1</f>
        <v>19</v>
      </c>
      <c r="C90" s="23" t="s">
        <v>54</v>
      </c>
      <c r="E90" s="15">
        <v>-1.4900757751735769</v>
      </c>
      <c r="F90" s="16">
        <v>48750</v>
      </c>
      <c r="G90" s="1" t="s">
        <v>57</v>
      </c>
      <c r="H90" s="25">
        <f>E90*(F90*12)/100</f>
        <v>-8716.9432847654243</v>
      </c>
    </row>
    <row r="91" spans="1:8" ht="12.75" customHeight="1" x14ac:dyDescent="0.2">
      <c r="A91" s="1">
        <f>A90+1</f>
        <v>20</v>
      </c>
      <c r="C91" s="23" t="s">
        <v>3</v>
      </c>
      <c r="E91" s="15">
        <v>-1.4900757751735769</v>
      </c>
      <c r="F91" s="16">
        <v>133000</v>
      </c>
      <c r="G91" s="1" t="s">
        <v>57</v>
      </c>
      <c r="H91" s="25">
        <f>E91*(F91*12)/100</f>
        <v>-23781.60937177029</v>
      </c>
    </row>
    <row r="92" spans="1:8" ht="12.75" customHeight="1" x14ac:dyDescent="0.2">
      <c r="A92" s="1"/>
      <c r="C92" s="23"/>
      <c r="E92" s="15"/>
      <c r="F92" s="16"/>
      <c r="G92" s="1"/>
      <c r="H92" s="25"/>
    </row>
    <row r="93" spans="1:8" ht="12.75" customHeight="1" x14ac:dyDescent="0.2">
      <c r="A93" s="1">
        <f>A91+1</f>
        <v>21</v>
      </c>
      <c r="C93" s="23" t="s">
        <v>2</v>
      </c>
      <c r="E93" s="15">
        <v>-1.4477552015465804</v>
      </c>
      <c r="F93" s="16">
        <v>190000</v>
      </c>
      <c r="G93" s="1" t="s">
        <v>57</v>
      </c>
      <c r="H93" s="25">
        <f>E93*(F93*12)/100</f>
        <v>-33008.818595262033</v>
      </c>
    </row>
    <row r="94" spans="1:8" ht="12.75" customHeight="1" x14ac:dyDescent="0.2">
      <c r="A94" s="1">
        <f>A93+1</f>
        <v>22</v>
      </c>
      <c r="C94" s="23" t="s">
        <v>55</v>
      </c>
      <c r="E94" s="15">
        <v>-1.4477552015465804</v>
      </c>
      <c r="F94" s="16">
        <v>669000</v>
      </c>
      <c r="G94" s="1" t="s">
        <v>57</v>
      </c>
      <c r="H94" s="25">
        <f>E94*(F94*12)/100</f>
        <v>-116225.78758015948</v>
      </c>
    </row>
    <row r="95" spans="1:8" ht="12.75" customHeight="1" x14ac:dyDescent="0.2">
      <c r="A95" s="1">
        <f>A94+1</f>
        <v>23</v>
      </c>
      <c r="C95" s="23" t="s">
        <v>1</v>
      </c>
      <c r="E95" s="15">
        <v>-1.4477552015465804</v>
      </c>
      <c r="F95" s="16">
        <v>1200000</v>
      </c>
      <c r="G95" s="1" t="s">
        <v>57</v>
      </c>
      <c r="H95" s="25">
        <f>E95*(F95*12)/100</f>
        <v>-208476.74902270758</v>
      </c>
    </row>
    <row r="96" spans="1:8" ht="12.75" customHeight="1" x14ac:dyDescent="0.2">
      <c r="C96" s="29"/>
      <c r="E96" s="15"/>
      <c r="F96" s="16"/>
      <c r="H96" s="25"/>
    </row>
    <row r="97" spans="1:8" ht="12.75" customHeight="1" x14ac:dyDescent="0.2">
      <c r="A97" s="1">
        <f>A95+1</f>
        <v>24</v>
      </c>
      <c r="C97" s="23" t="s">
        <v>0</v>
      </c>
      <c r="E97" s="15">
        <v>-0.20275986089009168</v>
      </c>
      <c r="F97" s="16">
        <v>2350000</v>
      </c>
      <c r="G97" s="1" t="s">
        <v>57</v>
      </c>
      <c r="H97" s="25">
        <f>E97*(F97*12)/100</f>
        <v>-57178.280771005855</v>
      </c>
    </row>
    <row r="98" spans="1:8" ht="12.75" customHeight="1" x14ac:dyDescent="0.2">
      <c r="A98" s="1"/>
      <c r="C98" s="30"/>
      <c r="E98" s="19"/>
      <c r="F98" s="20"/>
      <c r="G98" s="1"/>
    </row>
    <row r="99" spans="1:8" ht="12.75" customHeight="1" x14ac:dyDescent="0.2">
      <c r="A99" s="12"/>
      <c r="C99" s="1"/>
      <c r="E99" s="19"/>
      <c r="G99" s="1"/>
      <c r="H99" s="21"/>
    </row>
    <row r="100" spans="1:8" ht="12.75" customHeight="1" x14ac:dyDescent="0.2">
      <c r="A100" s="11"/>
    </row>
  </sheetData>
  <mergeCells count="6">
    <mergeCell ref="A54:A56"/>
    <mergeCell ref="F56:G56"/>
    <mergeCell ref="A6:H6"/>
    <mergeCell ref="A8:A10"/>
    <mergeCell ref="F10:G10"/>
    <mergeCell ref="A52:H52"/>
  </mergeCells>
  <printOptions horizontalCentered="1"/>
  <pageMargins left="0.7" right="0.7" top="0.75" bottom="0.75" header="0.3" footer="0.3"/>
  <pageSetup scale="84" orientation="portrait" r:id="rId1"/>
  <headerFooter>
    <oddHeader>&amp;R&amp;"Arial,Regular"&amp;10Updated: 2023-03-08
EB-2022-0200
Exhibit 9
Tab 2
Schedule 2
Attachment 3
Page &amp;P of &amp;N</oddHeader>
  </headerFooter>
  <rowBreaks count="1" manualBreakCount="1">
    <brk id="46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6129b17777e4756d3484ea6abc615963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50cea4d8efb7eb9556150446c3ff5c58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 xsi:nil="true"/>
    <Finance_x0020_view xmlns="0e4c58a4-4156-4653-af30-d293e31e5ce5">No</Finance_x0020_view>
    <Accountable_x0020_Area xmlns="0e4c58a4-4156-4653-af30-d293e31e5ce5">BD&amp;R</Accountable_x0020_Area>
    <Formatting_x0020_Reqd xmlns="0e4c58a4-4156-4653-af30-d293e31e5ce5">false</Formatting_x0020_Reqd>
    <Status xmlns="0e4c58a4-4156-4653-af30-d293e31e5ce5">Final PDF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>i:0#.w|gtna\rwebb</DisplayName>
        <AccountId>25</AccountId>
        <AccountType/>
      </UserInfo>
      <UserInfo>
        <DisplayName>i:0#.w|gtna\lsheehan</DisplayName>
        <AccountId>228</AccountId>
        <AccountType/>
      </UserInfo>
    </Regulatory_x0020_Leads>
    <Final_x0020_Draft_x0020_Due xmlns="0e4c58a4-4156-4653-af30-d293e31e5ce5" xsi:nil="true"/>
    <Legal_x0020_Handoff_x0020_Date xmlns="0e4c58a4-4156-4653-af30-d293e31e5ce5" xsi:nil="true"/>
    <Exhibit_x002f_Tab_x002f_Schedule xmlns="0e4c58a4-4156-4653-af30-d293e31e5ce5">09.02.02</Exhibit_x002f_Tab_x002f_Schedule>
    <_x0031_st_x0020_Draft_x0020_SL_x0020_Review_x0020_Complete xmlns="0e4c58a4-4156-4653-af30-d293e31e5ce5" xsi:nil="true"/>
    <Binder xmlns="0e4c58a4-4156-4653-af30-d293e31e5ce5">9</Binder>
    <Attachment xmlns="0e4c58a4-4156-4653-af30-d293e31e5ce5">3</Attachment>
    <Final_x0020_Draft_x0020_Reg_x002f_1st_x0020_Level_x0020_Review_x0020_Due_x0020_Date xmlns="0e4c58a4-4156-4653-af30-d293e31e5ce5" xsi:nil="true"/>
    <Phase xmlns="0e4c58a4-4156-4653-af30-d293e31e5ce5">Phase 1</Phase>
    <Version_x0020_Comments xmlns="0e4c58a4-4156-4653-af30-d293e31e5ce5">COMPLETE</Version_x0020_Comments>
    <Executive_x0020_Review xmlns="0e4c58a4-4156-4653-af30-d293e31e5ce5">true</Executive_x0020_Review>
    <Legal_x0020_Session_x0020_Date xmlns="0e4c58a4-4156-4653-af30-d293e31e5ce5" xsi:nil="true"/>
    <TM_x0020_Sign_x0020_Off xmlns="0e4c58a4-4156-4653-af30-d293e31e5ce5" xsi:nil="true"/>
    <xewa xmlns="0e4c58a4-4156-4653-af30-d293e31e5ce5" xsi:nil="true"/>
    <Legal_x0020_Team xmlns="0e4c58a4-4156-4653-af30-d293e31e5ce5">
      <UserInfo>
        <DisplayName>i:0#.w|external\stevensd</DisplayName>
        <AccountId>233</AccountId>
        <AccountType/>
      </UserInfo>
      <UserInfo>
        <DisplayName>i:0#.w|external\olearyd1</DisplayName>
        <AccountId>408</AccountId>
        <AccountType/>
      </UserInfo>
    </Legal_x0020_Team>
    <Witness xmlns="0e4c58a4-4156-4653-af30-d293e31e5ce5">
      <UserInfo>
        <DisplayName>i:0#.w|gtna\aemikha</DisplayName>
        <AccountId>24</AccountId>
        <AccountType/>
      </UserInfo>
      <UserInfo>
        <DisplayName>i:0#.w|egd\collierj</DisplayName>
        <AccountId>14</AccountId>
        <AccountType/>
      </UserInfo>
    </Witness>
    <Folder xmlns="0e4c58a4-4156-4653-af30-d293e31e5ce5">Updated Evidence</Folder>
    <_x0031_st_x0020_Draft_x0020_Evidence_x0020_Due xmlns="0e4c58a4-4156-4653-af30-d293e31e5ce5" xsi:nil="true"/>
    <Cust_x0020_Eng xmlns="0e4c58a4-4156-4653-af30-d293e31e5ce5" xsi:nil="true"/>
    <Reg_x002f_Formatting_x0020_Sign_x0020_Off xmlns="0e4c58a4-4156-4653-af30-d293e31e5ce5" xsi:nil="true"/>
    <_x0031_st_x0020_draft_x0020_ready_x0020_for_x0020_Regulatory xmlns="0e4c58a4-4156-4653-af30-d293e31e5ce5" xsi:nil="true"/>
  </documentManagement>
</p:properties>
</file>

<file path=customXml/itemProps1.xml><?xml version="1.0" encoding="utf-8"?>
<ds:datastoreItem xmlns:ds="http://schemas.openxmlformats.org/officeDocument/2006/customXml" ds:itemID="{9027F572-CF40-487D-A4D2-2714F829E1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5FED9D-2837-4B82-801A-DC27D14A0FCA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4D92D88A-D9D3-466B-83F4-E1A11EBBCE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c58a4-4156-4653-af30-d293e31e5c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0ED28F2-1A1E-4026-8859-3E42B55605B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e4c58a4-4156-4653-af30-d293e31e5ce5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Laura Sheehan</dc:creator>
  <cp:lastModifiedBy>Angela Monforton</cp:lastModifiedBy>
  <cp:lastPrinted>2022-10-27T23:41:08Z</cp:lastPrinted>
  <dcterms:created xsi:type="dcterms:W3CDTF">2022-10-05T18:42:09Z</dcterms:created>
  <dcterms:modified xsi:type="dcterms:W3CDTF">2023-02-05T13:46:20Z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2022-10-05T18:42:09Z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551af611-a3ea-4b89-81cb-e60c14f9b7da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