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ustomProperty1.bin" ContentType="application/vnd.openxmlformats-officedocument.spreadsheetml.customProperty"/>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11"/>
  <workbookPr defaultThemeVersion="166925"/>
  <mc:AlternateContent xmlns:mc="http://schemas.openxmlformats.org/markup-compatibility/2006">
    <mc:Choice Requires="x15">
      <x15ac:absPath xmlns:x15ac="http://schemas.microsoft.com/office/spreadsheetml/2010/11/ac" url="https://enbridge.sharepoint.com/teams/EB-2022-02002024Rebasing/FromSourceSite-Application and Evidence/Filed Evidence/Excels/Updated June 16/"/>
    </mc:Choice>
  </mc:AlternateContent>
  <xr:revisionPtr revIDLastSave="420" documentId="13_ncr:1_{9DA8A515-8E0D-4525-B061-DBEAAD7F035C}" xr6:coauthVersionLast="47" xr6:coauthVersionMax="47" xr10:uidLastSave="{5EF5613E-0F05-4C37-AAA1-D6A0717457AD}"/>
  <bookViews>
    <workbookView xWindow="-120" yWindow="-120" windowWidth="29040" windowHeight="15840" tabRatio="796" firstSheet="38" activeTab="42" xr2:uid="{2EF45D86-0228-4767-9F7A-393F119C8806}"/>
  </bookViews>
  <sheets>
    <sheet name="2.1.1 - Table 1" sheetId="10" r:id="rId1"/>
    <sheet name="2.1.1 - Table 2" sheetId="9" r:id="rId2"/>
    <sheet name="2.1.1 - Table 3" sheetId="11" r:id="rId3"/>
    <sheet name="2.2.1 - Table 1" sheetId="30" r:id="rId4"/>
    <sheet name="2.2.1 - Table 2" sheetId="31" r:id="rId5"/>
    <sheet name="2.2.1 - Table 3" sheetId="32" r:id="rId6"/>
    <sheet name="2.2.1 - Table 4" sheetId="33" r:id="rId7"/>
    <sheet name="2.3.1 - Table 1" sheetId="12" r:id="rId8"/>
    <sheet name="2.3.1 - Table 2" sheetId="15" r:id="rId9"/>
    <sheet name="2.3.2 - Table 1" sheetId="28" r:id="rId10"/>
    <sheet name="2.3.2 - Table 2" sheetId="29" r:id="rId11"/>
    <sheet name="2.4.1 - Table 1" sheetId="25" r:id="rId12"/>
    <sheet name="2.4.2 - Table 1" sheetId="44" r:id="rId13"/>
    <sheet name="2.4.2 - Table 3" sheetId="45" r:id="rId14"/>
    <sheet name="2.4.2 - Table 4" sheetId="46" r:id="rId15"/>
    <sheet name="2.4.3 - Table 1" sheetId="26" r:id="rId16"/>
    <sheet name="2.4.3 - Table 2" sheetId="27" r:id="rId17"/>
    <sheet name="2.5.1 - Figure 1" sheetId="53" r:id="rId18"/>
    <sheet name="2.5.2 - Table 1" sheetId="19" r:id="rId19"/>
    <sheet name="2.5.3 - Table 1" sheetId="34" r:id="rId20"/>
    <sheet name="2.5.3 - Table 2" sheetId="35" r:id="rId21"/>
    <sheet name="2.5.3 - Table 3" sheetId="36" r:id="rId22"/>
    <sheet name="2.5.3 - Table 4" sheetId="37" r:id="rId23"/>
    <sheet name="2.5.3 - Table 5" sheetId="38" r:id="rId24"/>
    <sheet name="2.5.3 - Table 6" sheetId="18" r:id="rId25"/>
    <sheet name="2.5.3 - Table 7" sheetId="20" r:id="rId26"/>
    <sheet name="2.5.3 - Table 8" sheetId="21" r:id="rId27"/>
    <sheet name="2.5.3 - Table 9" sheetId="22" r:id="rId28"/>
    <sheet name="2.5.3 - Table 10" sheetId="23" r:id="rId29"/>
    <sheet name="2.5.3 - Table 11" sheetId="24" r:id="rId30"/>
    <sheet name="2.5.4 - Table 1" sheetId="54" r:id="rId31"/>
    <sheet name="2.5.4 - Table 2" sheetId="55" r:id="rId32"/>
    <sheet name="2.5.4 - Table 3" sheetId="56" r:id="rId33"/>
    <sheet name="2.5.4 - Table 4" sheetId="58" r:id="rId34"/>
    <sheet name="2.5.4 - Table 5" sheetId="59" r:id="rId35"/>
    <sheet name="2.5.4 - Table 6" sheetId="60" r:id="rId36"/>
    <sheet name="2.5.4 - Table 7" sheetId="61" r:id="rId37"/>
    <sheet name="2.5.4 - Table 8" sheetId="62" r:id="rId38"/>
    <sheet name="2.5.4 - Table 9" sheetId="63" r:id="rId39"/>
    <sheet name="2.5.4 - Table 10" sheetId="64" r:id="rId40"/>
    <sheet name="2.5.4 - Table 11" sheetId="65" r:id="rId41"/>
    <sheet name="2.5.4 - Table 12" sheetId="57" r:id="rId42"/>
    <sheet name="2.5.4 - Table 13" sheetId="66" r:id="rId43"/>
    <sheet name="2.6.1 - Table 1" sheetId="49" r:id="rId44"/>
    <sheet name="2.6.1 - Table 4" sheetId="50" r:id="rId45"/>
    <sheet name="2.6.1 - Table 5" sheetId="51" r:id="rId46"/>
    <sheet name="2.6.1 - Table 6" sheetId="52" r:id="rId47"/>
    <sheet name="2.7.1 Table 1" sheetId="41" r:id="rId48"/>
    <sheet name="2.7.1 Table 2" sheetId="42" r:id="rId49"/>
    <sheet name="2.7.1 Table 3" sheetId="43" r:id="rId50"/>
  </sheets>
  <externalReferences>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s>
  <definedNames>
    <definedName name="_">'[1]TD-1.7'!$AC$363</definedName>
    <definedName name="_______pag23" localSheetId="39" hidden="1">{#N/A,#N/A,FALSE,"PIPE-FAC";#N/A,#N/A,FALSE,"PIPE-FAC"}</definedName>
    <definedName name="_______pag23" localSheetId="40" hidden="1">{#N/A,#N/A,FALSE,"PIPE-FAC";#N/A,#N/A,FALSE,"PIPE-FAC"}</definedName>
    <definedName name="_______pag23" localSheetId="38" hidden="1">{#N/A,#N/A,FALSE,"PIPE-FAC";#N/A,#N/A,FALSE,"PIPE-FAC"}</definedName>
    <definedName name="_______pag23" hidden="1">{#N/A,#N/A,FALSE,"PIPE-FAC";#N/A,#N/A,FALSE,"PIPE-FAC"}</definedName>
    <definedName name="_______pag232" localSheetId="39" hidden="1">{#N/A,#N/A,FALSE,"PIPE-FAC";#N/A,#N/A,FALSE,"PIPE-FAC"}</definedName>
    <definedName name="_______pag232" localSheetId="40" hidden="1">{#N/A,#N/A,FALSE,"PIPE-FAC";#N/A,#N/A,FALSE,"PIPE-FAC"}</definedName>
    <definedName name="_______pag232" localSheetId="38" hidden="1">{#N/A,#N/A,FALSE,"PIPE-FAC";#N/A,#N/A,FALSE,"PIPE-FAC"}</definedName>
    <definedName name="_______pag232" hidden="1">{#N/A,#N/A,FALSE,"PIPE-FAC";#N/A,#N/A,FALSE,"PIPE-FAC"}</definedName>
    <definedName name="_____pag23" localSheetId="39" hidden="1">{#N/A,#N/A,FALSE,"PIPE-FAC";#N/A,#N/A,FALSE,"PIPE-FAC"}</definedName>
    <definedName name="_____pag23" localSheetId="40" hidden="1">{#N/A,#N/A,FALSE,"PIPE-FAC";#N/A,#N/A,FALSE,"PIPE-FAC"}</definedName>
    <definedName name="_____pag23" localSheetId="38" hidden="1">{#N/A,#N/A,FALSE,"PIPE-FAC";#N/A,#N/A,FALSE,"PIPE-FAC"}</definedName>
    <definedName name="_____pag23" hidden="1">{#N/A,#N/A,FALSE,"PIPE-FAC";#N/A,#N/A,FALSE,"PIPE-FAC"}</definedName>
    <definedName name="_____pag231" localSheetId="39" hidden="1">{#N/A,#N/A,FALSE,"PIPE-FAC";#N/A,#N/A,FALSE,"PIPE-FAC"}</definedName>
    <definedName name="_____pag231" localSheetId="40" hidden="1">{#N/A,#N/A,FALSE,"PIPE-FAC";#N/A,#N/A,FALSE,"PIPE-FAC"}</definedName>
    <definedName name="_____pag231" localSheetId="38" hidden="1">{#N/A,#N/A,FALSE,"PIPE-FAC";#N/A,#N/A,FALSE,"PIPE-FAC"}</definedName>
    <definedName name="_____pag231" hidden="1">{#N/A,#N/A,FALSE,"PIPE-FAC";#N/A,#N/A,FALSE,"PIPE-FAC"}</definedName>
    <definedName name="_____pag232" localSheetId="39" hidden="1">{#N/A,#N/A,FALSE,"PIPE-FAC";#N/A,#N/A,FALSE,"PIPE-FAC"}</definedName>
    <definedName name="_____pag232" localSheetId="40" hidden="1">{#N/A,#N/A,FALSE,"PIPE-FAC";#N/A,#N/A,FALSE,"PIPE-FAC"}</definedName>
    <definedName name="_____pag232" localSheetId="38" hidden="1">{#N/A,#N/A,FALSE,"PIPE-FAC";#N/A,#N/A,FALSE,"PIPE-FAC"}</definedName>
    <definedName name="_____pag232" hidden="1">{#N/A,#N/A,FALSE,"PIPE-FAC";#N/A,#N/A,FALSE,"PIPE-FAC"}</definedName>
    <definedName name="____pag23" localSheetId="39" hidden="1">{#N/A,#N/A,FALSE,"PIPE-FAC";#N/A,#N/A,FALSE,"PIPE-FAC"}</definedName>
    <definedName name="____pag23" localSheetId="40" hidden="1">{#N/A,#N/A,FALSE,"PIPE-FAC";#N/A,#N/A,FALSE,"PIPE-FAC"}</definedName>
    <definedName name="____pag23" localSheetId="38" hidden="1">{#N/A,#N/A,FALSE,"PIPE-FAC";#N/A,#N/A,FALSE,"PIPE-FAC"}</definedName>
    <definedName name="____pag23" hidden="1">{#N/A,#N/A,FALSE,"PIPE-FAC";#N/A,#N/A,FALSE,"PIPE-FAC"}</definedName>
    <definedName name="____pag231" localSheetId="39" hidden="1">{#N/A,#N/A,FALSE,"PIPE-FAC";#N/A,#N/A,FALSE,"PIPE-FAC"}</definedName>
    <definedName name="____pag231" localSheetId="40" hidden="1">{#N/A,#N/A,FALSE,"PIPE-FAC";#N/A,#N/A,FALSE,"PIPE-FAC"}</definedName>
    <definedName name="____pag231" localSheetId="38" hidden="1">{#N/A,#N/A,FALSE,"PIPE-FAC";#N/A,#N/A,FALSE,"PIPE-FAC"}</definedName>
    <definedName name="____pag231" hidden="1">{#N/A,#N/A,FALSE,"PIPE-FAC";#N/A,#N/A,FALSE,"PIPE-FAC"}</definedName>
    <definedName name="____pag232" localSheetId="39" hidden="1">{#N/A,#N/A,FALSE,"PIPE-FAC";#N/A,#N/A,FALSE,"PIPE-FAC"}</definedName>
    <definedName name="____pag232" localSheetId="40" hidden="1">{#N/A,#N/A,FALSE,"PIPE-FAC";#N/A,#N/A,FALSE,"PIPE-FAC"}</definedName>
    <definedName name="____pag232" localSheetId="38" hidden="1">{#N/A,#N/A,FALSE,"PIPE-FAC";#N/A,#N/A,FALSE,"PIPE-FAC"}</definedName>
    <definedName name="____pag232" hidden="1">{#N/A,#N/A,FALSE,"PIPE-FAC";#N/A,#N/A,FALSE,"PIPE-FAC"}</definedName>
    <definedName name="___pag23" localSheetId="39" hidden="1">{#N/A,#N/A,FALSE,"PIPE-FAC";#N/A,#N/A,FALSE,"PIPE-FAC"}</definedName>
    <definedName name="___pag23" localSheetId="40" hidden="1">{#N/A,#N/A,FALSE,"PIPE-FAC";#N/A,#N/A,FALSE,"PIPE-FAC"}</definedName>
    <definedName name="___pag23" localSheetId="38" hidden="1">{#N/A,#N/A,FALSE,"PIPE-FAC";#N/A,#N/A,FALSE,"PIPE-FAC"}</definedName>
    <definedName name="___pag23" hidden="1">{#N/A,#N/A,FALSE,"PIPE-FAC";#N/A,#N/A,FALSE,"PIPE-FAC"}</definedName>
    <definedName name="___pag231" localSheetId="39" hidden="1">{#N/A,#N/A,FALSE,"PIPE-FAC";#N/A,#N/A,FALSE,"PIPE-FAC"}</definedName>
    <definedName name="___pag231" localSheetId="40" hidden="1">{#N/A,#N/A,FALSE,"PIPE-FAC";#N/A,#N/A,FALSE,"PIPE-FAC"}</definedName>
    <definedName name="___pag231" localSheetId="38" hidden="1">{#N/A,#N/A,FALSE,"PIPE-FAC";#N/A,#N/A,FALSE,"PIPE-FAC"}</definedName>
    <definedName name="___pag231" hidden="1">{#N/A,#N/A,FALSE,"PIPE-FAC";#N/A,#N/A,FALSE,"PIPE-FAC"}</definedName>
    <definedName name="___pag232" localSheetId="39" hidden="1">{#N/A,#N/A,FALSE,"PIPE-FAC";#N/A,#N/A,FALSE,"PIPE-FAC"}</definedName>
    <definedName name="___pag232" localSheetId="40" hidden="1">{#N/A,#N/A,FALSE,"PIPE-FAC";#N/A,#N/A,FALSE,"PIPE-FAC"}</definedName>
    <definedName name="___pag232" localSheetId="38" hidden="1">{#N/A,#N/A,FALSE,"PIPE-FAC";#N/A,#N/A,FALSE,"PIPE-FAC"}</definedName>
    <definedName name="___pag232" hidden="1">{#N/A,#N/A,FALSE,"PIPE-FAC";#N/A,#N/A,FALSE,"PIPE-FAC"}</definedName>
    <definedName name="__123Graph_A" hidden="1">'[2]Cashflow Analysis'!#REF!</definedName>
    <definedName name="__123Graph_ANCF" hidden="1">'[2]Cashflow Analysis'!#REF!</definedName>
    <definedName name="__123Graph_B" hidden="1">'[2]Cashflow Analysis'!#REF!</definedName>
    <definedName name="__123Graph_BNCF" hidden="1">'[2]Cashflow Analysis'!#REF!</definedName>
    <definedName name="__123Graph_X" hidden="1">'[3]Management '!#REF!</definedName>
    <definedName name="__123Graph_XNCF" hidden="1">'[4]Cashflow Analysis'!$E$63:$BL$63</definedName>
    <definedName name="__pag23" localSheetId="39" hidden="1">{#N/A,#N/A,FALSE,"PIPE-FAC";#N/A,#N/A,FALSE,"PIPE-FAC"}</definedName>
    <definedName name="__pag23" localSheetId="40" hidden="1">{#N/A,#N/A,FALSE,"PIPE-FAC";#N/A,#N/A,FALSE,"PIPE-FAC"}</definedName>
    <definedName name="__pag23" localSheetId="38" hidden="1">{#N/A,#N/A,FALSE,"PIPE-FAC";#N/A,#N/A,FALSE,"PIPE-FAC"}</definedName>
    <definedName name="__pag23" hidden="1">{#N/A,#N/A,FALSE,"PIPE-FAC";#N/A,#N/A,FALSE,"PIPE-FAC"}</definedName>
    <definedName name="__pag231" localSheetId="39" hidden="1">{#N/A,#N/A,FALSE,"PIPE-FAC";#N/A,#N/A,FALSE,"PIPE-FAC"}</definedName>
    <definedName name="__pag231" localSheetId="40" hidden="1">{#N/A,#N/A,FALSE,"PIPE-FAC";#N/A,#N/A,FALSE,"PIPE-FAC"}</definedName>
    <definedName name="__pag231" localSheetId="38" hidden="1">{#N/A,#N/A,FALSE,"PIPE-FAC";#N/A,#N/A,FALSE,"PIPE-FAC"}</definedName>
    <definedName name="__pag231" hidden="1">{#N/A,#N/A,FALSE,"PIPE-FAC";#N/A,#N/A,FALSE,"PIPE-FAC"}</definedName>
    <definedName name="__pag232" localSheetId="39" hidden="1">{#N/A,#N/A,FALSE,"PIPE-FAC";#N/A,#N/A,FALSE,"PIPE-FAC"}</definedName>
    <definedName name="__pag232" localSheetId="40" hidden="1">{#N/A,#N/A,FALSE,"PIPE-FAC";#N/A,#N/A,FALSE,"PIPE-FAC"}</definedName>
    <definedName name="__pag232" localSheetId="38" hidden="1">{#N/A,#N/A,FALSE,"PIPE-FAC";#N/A,#N/A,FALSE,"PIPE-FAC"}</definedName>
    <definedName name="__pag232" hidden="1">{#N/A,#N/A,FALSE,"PIPE-FAC";#N/A,#N/A,FALSE,"PIPE-FAC"}</definedName>
    <definedName name="__su1" localSheetId="39" hidden="1">{#N/A,#N/A,FALSE,"Title Page"}</definedName>
    <definedName name="__su1" localSheetId="40" hidden="1">{#N/A,#N/A,FALSE,"Title Page"}</definedName>
    <definedName name="__su1" localSheetId="38" hidden="1">{#N/A,#N/A,FALSE,"Title Page"}</definedName>
    <definedName name="__su1" hidden="1">{#N/A,#N/A,FALSE,"Title Page"}</definedName>
    <definedName name="_10__123Graph_BCONTRAC._OIL" hidden="1">'[2]Cashflow Analysis'!#REF!</definedName>
    <definedName name="_12__123Graph_DCONTRAC._OIL" hidden="1">'[2]Cashflow Analysis'!#REF!</definedName>
    <definedName name="_13__123Graph_XCONTRAC._OIL" hidden="1">'[4]Cashflow Analysis'!$E$63:$BL$63</definedName>
    <definedName name="_15__123Graph_CCONTRAC._OIL" hidden="1">'[2]Cashflow Analysis'!#REF!</definedName>
    <definedName name="_20__123Graph_DCONTRAC._OIL" hidden="1">'[2]Cashflow Analysis'!#REF!</definedName>
    <definedName name="_21__123Graph_XCONTRAC._OIL" hidden="1">'[4]Cashflow Analysis'!$E$63:$BL$63</definedName>
    <definedName name="_3__123Graph_ACONTRAC._OIL" hidden="1">'[2]Cashflow Analysis'!#REF!</definedName>
    <definedName name="_4_x_100__LF_FT_Philipsburg_Toll">#REF!</definedName>
    <definedName name="_5__123Graph_ACONTRAC._OIL" hidden="1">'[2]Cashflow Analysis'!#REF!</definedName>
    <definedName name="_6__123Graph_BCONTRAC._OIL" hidden="1">'[2]Cashflow Analysis'!#REF!</definedName>
    <definedName name="_9__123Graph_CCONTRAC._OIL" hidden="1">'[2]Cashflow Analysis'!#REF!</definedName>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GoalSeekTargetValue" hidden="1">0</definedName>
    <definedName name="_AtRisk_SimSetting_LiveUpdate" hidden="1">TRUE</definedName>
    <definedName name="_AtRisk_SimSetting_LiveUpdatePeriod" hidden="1">-1</definedName>
    <definedName name="_AtRisk_SimSetting_MacroMode" hidden="1">0</definedName>
    <definedName name="_AtRisk_SimSetting_MacroRecalculationBehavior" hidden="1">0</definedName>
    <definedName name="_AtRisk_SimSetting_MultipleCPUManualCount" hidden="1">4</definedName>
    <definedName name="_AtRisk_SimSetting_MultipleCPUMode" hidden="1">0</definedName>
    <definedName name="_AtRisk_SimSetting_RandomNumberGenerator" hidden="1">0</definedName>
    <definedName name="_AtRisk_SimSetting_ReportOptionCustomItemsCount" hidden="1">0</definedName>
    <definedName name="_AtRisk_SimSetting_ReportOptionDataMode" hidden="1">1</definedName>
    <definedName name="_AtRisk_SimSetting_ReportOptionReportMultiSimType" hidden="1">1</definedName>
    <definedName name="_AtRisk_SimSetting_ReportOptionReportPlacement" hidden="1">1</definedName>
    <definedName name="_AtRisk_SimSetting_ReportOptionReportSelection" hidden="1">0</definedName>
    <definedName name="_AtRisk_SimSetting_ReportOptionReportsFileType" hidden="1">1</definedName>
    <definedName name="_AtRisk_SimSetting_ReportOptionReportStyle" hidden="1">1</definedName>
    <definedName name="_AtRisk_SimSetting_ReportOptionSelectiveQR" hidden="1">FALSE</definedName>
    <definedName name="_AtRisk_SimSetting_ReportsList" hidden="1">0</definedName>
    <definedName name="_AtRisk_SimSetting_ShowSimulationProgressWindow" hidden="1">TRUE</definedName>
    <definedName name="_AtRisk_SimSetting_SimName001" hidden="1">4</definedName>
    <definedName name="_AtRisk_SimSetting_SimName002" hidden="1">6</definedName>
    <definedName name="_AtRisk_SimSetting_SimName003" hidden="1">8</definedName>
    <definedName name="_AtRisk_SimSetting_SimName004" hidden="1">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ActiveSimulationNumber"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_Dist_Values" hidden="1">#REF!</definedName>
    <definedName name="_Fill" hidden="1">'[5]COS Model'!$K$6:$AB$9</definedName>
    <definedName name="_ftn1" localSheetId="47">'2.7.1 Table 1'!$A$27</definedName>
    <definedName name="_ftn2" localSheetId="47">'2.7.1 Table 1'!$A$28</definedName>
    <definedName name="_ftn3" localSheetId="47">'2.7.1 Table 1'!$A$29</definedName>
    <definedName name="_ftnref1" localSheetId="47">'2.7.1 Table 1'!$H$4</definedName>
    <definedName name="_ftnref2" localSheetId="47">'2.7.1 Table 1'!$E$5</definedName>
    <definedName name="_ftnref3" localSheetId="47">'2.7.1 Table 1'!$I$7</definedName>
    <definedName name="_Hlk110597734" localSheetId="43">'2.6.1 - Table 1'!$A$15</definedName>
    <definedName name="_Hlk110949381" localSheetId="43">'2.6.1 - Table 1'!$A$3</definedName>
    <definedName name="_Key1" hidden="1">#REF!</definedName>
    <definedName name="_Key1a" hidden="1">#REF!</definedName>
    <definedName name="_Key2" hidden="1">#REF!</definedName>
    <definedName name="_Key2a" hidden="1">#REF!</definedName>
    <definedName name="_Order1" hidden="1">255</definedName>
    <definedName name="_Order2" hidden="1">255</definedName>
    <definedName name="_pag23" localSheetId="39" hidden="1">{#N/A,#N/A,FALSE,"PIPE-FAC";#N/A,#N/A,FALSE,"PIPE-FAC"}</definedName>
    <definedName name="_pag23" localSheetId="40" hidden="1">{#N/A,#N/A,FALSE,"PIPE-FAC";#N/A,#N/A,FALSE,"PIPE-FAC"}</definedName>
    <definedName name="_pag23" localSheetId="38" hidden="1">{#N/A,#N/A,FALSE,"PIPE-FAC";#N/A,#N/A,FALSE,"PIPE-FAC"}</definedName>
    <definedName name="_pag23" hidden="1">{#N/A,#N/A,FALSE,"PIPE-FAC";#N/A,#N/A,FALSE,"PIPE-FAC"}</definedName>
    <definedName name="_pag231" localSheetId="39" hidden="1">{#N/A,#N/A,FALSE,"PIPE-FAC";#N/A,#N/A,FALSE,"PIPE-FAC"}</definedName>
    <definedName name="_pag231" localSheetId="40" hidden="1">{#N/A,#N/A,FALSE,"PIPE-FAC";#N/A,#N/A,FALSE,"PIPE-FAC"}</definedName>
    <definedName name="_pag231" localSheetId="38" hidden="1">{#N/A,#N/A,FALSE,"PIPE-FAC";#N/A,#N/A,FALSE,"PIPE-FAC"}</definedName>
    <definedName name="_pag231" hidden="1">{#N/A,#N/A,FALSE,"PIPE-FAC";#N/A,#N/A,FALSE,"PIPE-FAC"}</definedName>
    <definedName name="_pag232" localSheetId="39" hidden="1">{#N/A,#N/A,FALSE,"PIPE-FAC";#N/A,#N/A,FALSE,"PIPE-FAC"}</definedName>
    <definedName name="_pag232" localSheetId="40" hidden="1">{#N/A,#N/A,FALSE,"PIPE-FAC";#N/A,#N/A,FALSE,"PIPE-FAC"}</definedName>
    <definedName name="_pag232" localSheetId="38" hidden="1">{#N/A,#N/A,FALSE,"PIPE-FAC";#N/A,#N/A,FALSE,"PIPE-FAC"}</definedName>
    <definedName name="_pag232" hidden="1">{#N/A,#N/A,FALSE,"PIPE-FAC";#N/A,#N/A,FALSE,"PIPE-FAC"}</definedName>
    <definedName name="_Sort" hidden="1">#REF!</definedName>
    <definedName name="_su1" localSheetId="39" hidden="1">{#N/A,#N/A,FALSE,"Title Page"}</definedName>
    <definedName name="_su1" localSheetId="40" hidden="1">{#N/A,#N/A,FALSE,"Title Page"}</definedName>
    <definedName name="_su1" localSheetId="38" hidden="1">{#N/A,#N/A,FALSE,"Title Page"}</definedName>
    <definedName name="_su1" hidden="1">{#N/A,#N/A,FALSE,"Title Page"}</definedName>
    <definedName name="_Table1_In1" hidden="1">'[5]COS Model'!#REF!</definedName>
    <definedName name="_Table1_Out" hidden="1">#REF!</definedName>
    <definedName name="_Table2_In1" hidden="1">'[5]COS Model'!$B$29</definedName>
    <definedName name="_Table2_In2" hidden="1">'[5]COS Model'!$B$23</definedName>
    <definedName name="_Table2_Out" hidden="1">#REF!</definedName>
    <definedName name="a">#REF!</definedName>
    <definedName name="aaa" localSheetId="39" hidden="1">{#N/A,#N/A,FALSE,"CA1140";#N/A,#N/A,FALSE,"CA1200";#N/A,#N/A,FALSE,"CA1310";#N/A,#N/A,FALSE,"CA1350";#N/A,#N/A,FALSE,"CA1370";#N/A,#N/A,FALSE,"CA1380";#N/A,#N/A,FALSE,"CA1390";#N/A,#N/A,FALSE,"MISCELLANEOUS"}</definedName>
    <definedName name="aaa" localSheetId="40" hidden="1">{#N/A,#N/A,FALSE,"CA1140";#N/A,#N/A,FALSE,"CA1200";#N/A,#N/A,FALSE,"CA1310";#N/A,#N/A,FALSE,"CA1350";#N/A,#N/A,FALSE,"CA1370";#N/A,#N/A,FALSE,"CA1380";#N/A,#N/A,FALSE,"CA1390";#N/A,#N/A,FALSE,"MISCELLANEOUS"}</definedName>
    <definedName name="aaa" localSheetId="38" hidden="1">{#N/A,#N/A,FALSE,"CA1140";#N/A,#N/A,FALSE,"CA1200";#N/A,#N/A,FALSE,"CA1310";#N/A,#N/A,FALSE,"CA1350";#N/A,#N/A,FALSE,"CA1370";#N/A,#N/A,FALSE,"CA1380";#N/A,#N/A,FALSE,"CA1390";#N/A,#N/A,FALSE,"MISCELLANEOUS"}</definedName>
    <definedName name="aaa" hidden="1">{#N/A,#N/A,FALSE,"CA1140";#N/A,#N/A,FALSE,"CA1200";#N/A,#N/A,FALSE,"CA1310";#N/A,#N/A,FALSE,"CA1350";#N/A,#N/A,FALSE,"CA1370";#N/A,#N/A,FALSE,"CA1380";#N/A,#N/A,FALSE,"CA1390";#N/A,#N/A,FALSE,"MISCELLANEOUS"}</definedName>
    <definedName name="ab" localSheetId="39" hidden="1">{#N/A,#N/A,FALSE,"Title Page"}</definedName>
    <definedName name="ab" localSheetId="40" hidden="1">{#N/A,#N/A,FALSE,"Title Page"}</definedName>
    <definedName name="ab" localSheetId="38" hidden="1">{#N/A,#N/A,FALSE,"Title Page"}</definedName>
    <definedName name="ab" hidden="1">{#N/A,#N/A,FALSE,"Title Page"}</definedName>
    <definedName name="AB_Spot_Price">#REF!</definedName>
    <definedName name="ADJUSTMENTS">[6]Adjustments!$A:$IV</definedName>
    <definedName name="AllDemand">#REF!</definedName>
    <definedName name="ALLEXCESSPIPE">#REF!</definedName>
    <definedName name="Alloc_FST_Diff_Fix_Unit">'[7]TD-3.1 - First Sheet'!$H$34</definedName>
    <definedName name="Alloc_FST_Diff_Fixed">'[7]TD-3.1 - First Sheet'!$C$34</definedName>
    <definedName name="Alloc_FST_Diff_Var">'[7]TD-3.1 - First Sheet'!$D$34</definedName>
    <definedName name="Alloc_FST_Diff_Var_Unit">'[7]TD-3.1 - First Sheet'!$I$34</definedName>
    <definedName name="Allocated_FST_Differential_Costs">'[7]TD-3.1 - First Sheet'!$C$34</definedName>
    <definedName name="AllSupplies">'[8]Take (Supply)'!$A$3:$IV$65536</definedName>
    <definedName name="Altona_VV_Annual">'[1]TD-1.2'!$I$53</definedName>
    <definedName name="ANR_Demand">[7]FUNS!$G$38</definedName>
    <definedName name="anscount" hidden="1">6</definedName>
    <definedName name="APPENDIX_A_BASE_RATES">[9]AppendixA!#REF!</definedName>
    <definedName name="AppendixApage12to15">#REF!</definedName>
    <definedName name="AppendixApage8to13">#REF!</definedName>
    <definedName name="AprAOS">#REF!</definedName>
    <definedName name="AprHV">#REF!</definedName>
    <definedName name="Arms_PChrg">'[7]TD-4.4'!#REF!</definedName>
    <definedName name="Atikoken_VV_Annual">'[1]TD-1.2'!$I$86</definedName>
    <definedName name="AugAOS">#REF!</definedName>
    <definedName name="AugHV">#REF!</definedName>
    <definedName name="Auth_OR_Comm_U2">[10]U2!$F$37</definedName>
    <definedName name="B" localSheetId="39" hidden="1">{#N/A,#N/A,TRUE,"Consolidated";#N/A,#N/A,TRUE,"Admin";#N/A,#N/A,TRUE,"Express";#N/A,#N/A,TRUE,"Other";#N/A,#N/A,TRUE,"Platte";#N/A,#N/A,TRUE,"Cajun"}</definedName>
    <definedName name="B" localSheetId="40" hidden="1">{#N/A,#N/A,TRUE,"Consolidated";#N/A,#N/A,TRUE,"Admin";#N/A,#N/A,TRUE,"Express";#N/A,#N/A,TRUE,"Other";#N/A,#N/A,TRUE,"Platte";#N/A,#N/A,TRUE,"Cajun"}</definedName>
    <definedName name="B" localSheetId="38" hidden="1">{#N/A,#N/A,TRUE,"Consolidated";#N/A,#N/A,TRUE,"Admin";#N/A,#N/A,TRUE,"Express";#N/A,#N/A,TRUE,"Other";#N/A,#N/A,TRUE,"Platte";#N/A,#N/A,TRUE,"Cajun"}</definedName>
    <definedName name="B" hidden="1">{#N/A,#N/A,TRUE,"Consolidated";#N/A,#N/A,TRUE,"Admin";#N/A,#N/A,TRUE,"Express";#N/A,#N/A,TRUE,"Other";#N/A,#N/A,TRUE,"Platte";#N/A,#N/A,TRUE,"Cajun"}</definedName>
    <definedName name="Barclay_VV_Annual">'[1]TD-1.2'!$I$93</definedName>
    <definedName name="Base_Name">'[11]TD-1.1'!$C$534</definedName>
    <definedName name="BASE_YEAR_ENDED_DEC_31__1994">#REF!</definedName>
    <definedName name="Bay">#REF!</definedName>
    <definedName name="Bay_Chip_CRate">#REF!</definedName>
    <definedName name="Bay_Chip_Dist">#REF!</definedName>
    <definedName name="Bay_Chip_DRate">#REF!</definedName>
    <definedName name="Bay_Corn_CRate">#REF!</definedName>
    <definedName name="Bay_Corn_Dist">#REF!</definedName>
    <definedName name="Bay_Corn_DRate">#REF!</definedName>
    <definedName name="Bay_EH_CRate">#REF!</definedName>
    <definedName name="Bay_EH_Dist">#REF!</definedName>
    <definedName name="Bay_EH_DRate">#REF!</definedName>
    <definedName name="Bay_Emer_CRate">#REF!</definedName>
    <definedName name="Bay_Emer_Dist">#REF!</definedName>
    <definedName name="Bay_Emer_DRate">#REF!</definedName>
    <definedName name="Bay_EZ_CRate">#REF!</definedName>
    <definedName name="Bay_EZ_Dist">#REF!</definedName>
    <definedName name="Bay_EZ_DRate">#REF!</definedName>
    <definedName name="Bay_Iroq_CRate">#REF!</definedName>
    <definedName name="Bay_Iroq_Dist">#REF!</definedName>
    <definedName name="Bay_Iroq_DRate">#REF!</definedName>
    <definedName name="Bay_Lieb_FV_Km_T">'[1]TD-1.3'!$I$52</definedName>
    <definedName name="Bay_Lieb_FV_T">'[1]TD-1.3'!$H$52</definedName>
    <definedName name="Bay_Lieb_PR">'[7]TD-3.3'!$J$92</definedName>
    <definedName name="Bay_Lieb_VV_Km_T">'[1]TD-1.3'!$F$52</definedName>
    <definedName name="Bay_Lieb_VV_T">'[1]TD-1.3'!$E$52</definedName>
    <definedName name="Bay_MZ_CRate">#REF!</definedName>
    <definedName name="Bay_MZ_Dist">#REF!</definedName>
    <definedName name="Bay_MZ_DRate">#REF!</definedName>
    <definedName name="Bay_Napi_CRate">#REF!</definedName>
    <definedName name="Bay_Napi_Dist">#REF!</definedName>
    <definedName name="Bay_Napi_DRate">#REF!</definedName>
    <definedName name="Bay_Niag_CRate">#REF!</definedName>
    <definedName name="Bay_Niag_Dist">#REF!</definedName>
    <definedName name="Bay_Niag_DRate">#REF!</definedName>
    <definedName name="Bay_NZ_CRate">#REF!</definedName>
    <definedName name="Bay_NZ_Dist">#REF!</definedName>
    <definedName name="Bay_NZ_DRate">#REF!</definedName>
    <definedName name="Bay_Phil_CRate">#REF!</definedName>
    <definedName name="Bay_Phil_Dist">#REF!</definedName>
    <definedName name="Bay_Phil_DRate">#REF!</definedName>
    <definedName name="Bay_Sabr_CRate">#REF!</definedName>
    <definedName name="Bay_Sabr_Dist">#REF!</definedName>
    <definedName name="Bay_Sabr_DRate">#REF!</definedName>
    <definedName name="Bay_StCl_CRate">#REF!</definedName>
    <definedName name="Bay_StCl_Dist">#REF!</definedName>
    <definedName name="Bay_StCl_DRate">#REF!</definedName>
    <definedName name="Bay_WZ_CRate">#REF!</definedName>
    <definedName name="Bay_WZ_Dist">#REF!</definedName>
    <definedName name="Bay_WZ_DRate">#REF!</definedName>
    <definedName name="Bayhurst_VV_Annual">'[1]TD-1.2'!$I$26</definedName>
    <definedName name="bbb" localSheetId="39" hidden="1">{#N/A,#N/A,FALSE,"RECMASTE";#N/A,#N/A,FALSE,"REC1100";#N/A,#N/A,FALSE,"REC1200";#N/A,#N/A,FALSE,"REC1900";#N/A,#N/A,FALSE,"REC2500";#N/A,#N/A,FALSE,"REC4100";#N/A,#N/A,FALSE,"REC4200"}</definedName>
    <definedName name="bbb" localSheetId="40" hidden="1">{#N/A,#N/A,FALSE,"RECMASTE";#N/A,#N/A,FALSE,"REC1100";#N/A,#N/A,FALSE,"REC1200";#N/A,#N/A,FALSE,"REC1900";#N/A,#N/A,FALSE,"REC2500";#N/A,#N/A,FALSE,"REC4100";#N/A,#N/A,FALSE,"REC4200"}</definedName>
    <definedName name="bbb" localSheetId="38" hidden="1">{#N/A,#N/A,FALSE,"RECMASTE";#N/A,#N/A,FALSE,"REC1100";#N/A,#N/A,FALSE,"REC1200";#N/A,#N/A,FALSE,"REC1900";#N/A,#N/A,FALSE,"REC2500";#N/A,#N/A,FALSE,"REC4100";#N/A,#N/A,FALSE,"REC4200"}</definedName>
    <definedName name="bbb" hidden="1">{#N/A,#N/A,FALSE,"RECMASTE";#N/A,#N/A,FALSE,"REC1100";#N/A,#N/A,FALSE,"REC1200";#N/A,#N/A,FALSE,"REC1900";#N/A,#N/A,FALSE,"REC2500";#N/A,#N/A,FALSE,"REC4100";#N/A,#N/A,FALSE,"REC4200"}</definedName>
    <definedName name="Beauhamois_VV_Annual">'[1]TD-1.2'!$I$318</definedName>
    <definedName name="Belle_VV_Annual">'[1]TD-1.2'!$I$14</definedName>
    <definedName name="Berthierville_VV_Annual">'[1]TD-1.2'!$I$324</definedName>
    <definedName name="BH_Fix_Winter">'[1]TD-1.2'!$E$26</definedName>
    <definedName name="BLPH3" hidden="1">#REF!</definedName>
    <definedName name="BLPH3a" hidden="1">#REF!</definedName>
    <definedName name="BLPH4" hidden="1">#REF!</definedName>
    <definedName name="BLPH4a" hidden="1">#REF!</definedName>
    <definedName name="BLPH5" hidden="1">#REF!</definedName>
    <definedName name="BLPH5a" hidden="1">#REF!</definedName>
    <definedName name="BLPH6" hidden="1">#REF!</definedName>
    <definedName name="BLPH6a" hidden="1">#REF!</definedName>
    <definedName name="BLPH7" hidden="1">#REF!</definedName>
    <definedName name="BLPH7a" hidden="1">#REF!</definedName>
    <definedName name="BLPH8" hidden="1">#REF!</definedName>
    <definedName name="BLPH8a" hidden="1">#REF!</definedName>
    <definedName name="BLPH9" hidden="1">#REF!</definedName>
    <definedName name="BLPH9a" hidden="1">#REF!</definedName>
    <definedName name="Boisbriand_VV_Annual">'[1]TD-1.2'!$I$322</definedName>
    <definedName name="Boston_VV_Annual">'[1]TD-1.2'!$I$129</definedName>
    <definedName name="BP_Fix_Winter">'[1]TD-1.2'!$E$14</definedName>
    <definedName name="Bracebridge_VV_Annual">'[1]TD-1.2'!$I$176</definedName>
    <definedName name="Brandon_VV_Annual">'[1]TD-1.2'!$I$43</definedName>
    <definedName name="Broadview_VV_Annual">'[1]TD-1.2'!$I$20</definedName>
    <definedName name="BUFactor_CIA10">'[12]BU Factors'!$C$9</definedName>
    <definedName name="BUFactor_Comm01">'[12]BU Factors'!$C$6</definedName>
    <definedName name="BUFactor_Comm10">'[12]BU Factors'!$C$7</definedName>
    <definedName name="BUFactor_Ind10">'[12]BU Factors'!$C$8</definedName>
    <definedName name="BUFactor_Res01">'[12]BU Factors'!$C$5</definedName>
    <definedName name="BundledStorage_R20R100">[13]RIDERS!$AU$87</definedName>
    <definedName name="BurksFalls_VV_Annual">'[1]TD-1.2'!$I$173</definedName>
    <definedName name="Burstall_VV_Annual">'[1]TD-1.2'!$I$12</definedName>
    <definedName name="Cabri_VV_Annual">'[1]TD-1.2'!$I$13</definedName>
    <definedName name="Callandar_VV_Annual">'[1]TD-1.2'!$I$141</definedName>
    <definedName name="Calstock_VV_Annual">'[1]TD-1.2'!$I$112</definedName>
    <definedName name="Carberry_VV_Annual">'[1]TD-1.2'!$I$46</definedName>
    <definedName name="Carman_VV_Annual">'[1]TD-1.2'!$I$49</definedName>
    <definedName name="cart" localSheetId="39" hidden="1">{#N/A,#N/A,FALSE,"Title Page"}</definedName>
    <definedName name="cart" localSheetId="40" hidden="1">{#N/A,#N/A,FALSE,"Title Page"}</definedName>
    <definedName name="cart" localSheetId="38" hidden="1">{#N/A,#N/A,FALSE,"Title Page"}</definedName>
    <definedName name="cart" hidden="1">{#N/A,#N/A,FALSE,"Title Page"}</definedName>
    <definedName name="CBWorkbookPriority" hidden="1">-1222570646</definedName>
    <definedName name="CenEDA_Elig_FV_B">'[1]TD-1.6'!$Q$136</definedName>
    <definedName name="CenEDA_Elig_FV_T">'[1]TD-1.6'!$R$136</definedName>
    <definedName name="CenEDA_Elig_VV_T">'[1]TD-1.6'!$O$136</definedName>
    <definedName name="Cent_EDA_Baltimore">'[1]TD-1.2'!$I$294</definedName>
    <definedName name="Cent_EDA_Grafton">'[1]TD-1.2'!$I$295</definedName>
    <definedName name="Cent_EDA_Lennox">'[1]TD-1.2'!$I$299</definedName>
    <definedName name="Cent_EDA_Maynard">'[1]TD-1.2'!$I$297</definedName>
    <definedName name="Cent_EDA_Morewood">'[1]TD-1.2'!$I$298</definedName>
    <definedName name="Cent_EDA_Wooler">'[1]TD-1.2'!$I$296</definedName>
    <definedName name="Cent_WDA_STS_Comm">#REF!</definedName>
    <definedName name="Cent_WDA_STS_Dem">#REF!</definedName>
    <definedName name="CentCDA_STS_Ovrun_Comm">#REF!</definedName>
    <definedName name="CentCDA_STS_Ovrun_Dem">#REF!</definedName>
    <definedName name="Centra_EDA_Perc_Downstream">'[1]TD-1.6'!$O$253</definedName>
    <definedName name="Centra_Gas__Ontario____EDA">'[1]TD-1.6'!$N$136</definedName>
    <definedName name="Centra_WDA_Perc_Elig">'[1]TD-1.5'!$AB$363</definedName>
    <definedName name="CentraEDA_STS_CommT">'[7]TD-4.2'!$Q$136</definedName>
    <definedName name="CentraEDA_STS_CommToll">#REF!</definedName>
    <definedName name="CentraEDA_STS_CommV">'[7]TD-4.2'!$E$27</definedName>
    <definedName name="CentraEDA_STS_DemR">'[7]TD-4.2'!$I$26</definedName>
    <definedName name="CentraEDA_STS_DemT">'[7]TD-4.2'!$Q$134</definedName>
    <definedName name="CentraEDA_STS_DemToll">#REF!</definedName>
    <definedName name="CentraEDA_STS_DemV">'[7]TD-4.2'!$E$26</definedName>
    <definedName name="CentraEDA_STS_Meter">'[7]TD-4.2'!$AJ$163</definedName>
    <definedName name="CentraEDA_STS_Rev">'[7]TD-4.2'!$I$29</definedName>
    <definedName name="Central_Marg_Fuel">#REF!</definedName>
    <definedName name="CentraMDA_IS_Rev">'[7]TD-4.3'!#REF!</definedName>
    <definedName name="CentraMDA_IS_Vol">'[7]TD-4.3'!#REF!</definedName>
    <definedName name="CentraMDA_Meter">'[7]TD-4.3'!#REF!</definedName>
    <definedName name="CentraMDA_STS_CommT">'[7]TD-4.2'!$O$136</definedName>
    <definedName name="CentraMDA_STS_CommToll">#REF!</definedName>
    <definedName name="CentraMDA_STS_CommV">'[7]TD-4.2'!$E$13</definedName>
    <definedName name="CentraMDA_STS_DemR">'[7]TD-4.2'!$I$12</definedName>
    <definedName name="CentraMDA_STS_DemT">'[7]TD-4.2'!$O$134</definedName>
    <definedName name="CentraMDA_STS_DemToll">#REF!</definedName>
    <definedName name="CentraMDA_STS_DemV">'[7]TD-4.2'!$E$12</definedName>
    <definedName name="CentraMDA_STS_Meter">'[7]TD-4.2'!$AJ$161</definedName>
    <definedName name="CentraMDA_STS_Rev">'[7]TD-4.2'!$I$15</definedName>
    <definedName name="CentraNDA_Div_Rev">'[7]TD-4.5'!#REF!</definedName>
    <definedName name="CentraNDA_STS_CommT">'[7]TD-4.2'!$P$136</definedName>
    <definedName name="CentraNDA_STS_CommToll">#REF!</definedName>
    <definedName name="CentraNDA_STS_CommV">'[7]TD-4.2'!$E$20</definedName>
    <definedName name="CentraNDA_STS_DemR">'[7]TD-4.2'!$I$19</definedName>
    <definedName name="CentraNDA_STS_DemT">'[7]TD-4.2'!$P$134</definedName>
    <definedName name="CentraNDA_STS_DemToll">#REF!</definedName>
    <definedName name="CentraNDA_STS_DemV">'[7]TD-4.2'!$E$19</definedName>
    <definedName name="CentraNDA_STS_Meter">'[7]TD-4.2'!$AJ$162</definedName>
    <definedName name="CentraNDA_STS_Rev">'[7]TD-4.2'!$I$22</definedName>
    <definedName name="CentraSSM_STS_CommToll">#REF!</definedName>
    <definedName name="CentraSSM_STS_DemToll">#REF!</definedName>
    <definedName name="CentraWDA_Div_Rev">'[7]TD-4.5'!#REF!</definedName>
    <definedName name="cents_m³">[14]SOURCE!$D$20</definedName>
    <definedName name="Chip">#REF!</definedName>
    <definedName name="Chip_CentEDA_CRate">#REF!</definedName>
    <definedName name="Chip_CentEDA_Dist">#REF!</definedName>
    <definedName name="Chip_CentEDA_DRate">#REF!</definedName>
    <definedName name="Chip_CNR_FV_T">#REF!</definedName>
    <definedName name="Chip_CNR_PR">'[7]TD-3.3'!$J$345</definedName>
    <definedName name="Chip_CNR_VV_T">#REF!</definedName>
    <definedName name="Chip_ConsCDA_CRate">#REF!</definedName>
    <definedName name="Chip_ConsCDA_Dist">#REF!</definedName>
    <definedName name="Chip_ConsCDA_DRate">#REF!</definedName>
    <definedName name="Chip_ConsEDA_CRate">#REF!</definedName>
    <definedName name="Chip_ConsEDA_Dist">#REF!</definedName>
    <definedName name="Chip_ConsEDA_DRate">#REF!</definedName>
    <definedName name="Chip_ConsSWDA_BHIS">#REF!</definedName>
    <definedName name="Chip_ConsSWDA_BHIW">#REF!</definedName>
    <definedName name="Chip_ConsSWDA_Dist">#REF!</definedName>
    <definedName name="Chip_Corn_CRate">#REF!</definedName>
    <definedName name="Chip_Corn_Dist">#REF!</definedName>
    <definedName name="Chip_Corn_DRate">#REF!</definedName>
    <definedName name="Chip_CR_FV_T">#REF!</definedName>
    <definedName name="Chip_CR_VV_B">#REF!</definedName>
    <definedName name="Chip_CR_VV_T">#REF!</definedName>
    <definedName name="Chip_Crestar_FV_T">#REF!</definedName>
    <definedName name="Chip_Crestar_VV_T">#REF!</definedName>
    <definedName name="Chip_Dem">#REF!</definedName>
    <definedName name="Chip_ECR_FV_T">#REF!</definedName>
    <definedName name="Chip_ECR_VV_B">#REF!</definedName>
    <definedName name="Chip_ECR_VV_T">#REF!</definedName>
    <definedName name="Chip_EH_CRate">#REF!</definedName>
    <definedName name="Chip_EH_Dist">#REF!</definedName>
    <definedName name="Chip_EH_DRate">#REF!</definedName>
    <definedName name="Chip_Engage_FV_T">#REF!</definedName>
    <definedName name="Chip_Engage_VV_T">#REF!</definedName>
    <definedName name="Chip_Enron_FV_Km_T">#REF!</definedName>
    <definedName name="Chip_Enron_FV_T">#REF!</definedName>
    <definedName name="Chip_Enron_PR">'[7]TD-3.3'!$J$347</definedName>
    <definedName name="Chip_Enron_VV_Km_T">#REF!</definedName>
    <definedName name="Chip_Enron_VV_T">#REF!</definedName>
    <definedName name="Chip_FS_Comm_Rate">'[7]TD-3.2'!$K$78</definedName>
    <definedName name="Chip_FS_Dem_Rate">'[7]TD-3.2'!$J$78</definedName>
    <definedName name="Chip_FV_B">#REF!</definedName>
    <definedName name="Chip_FV_Km_T">#REF!</definedName>
    <definedName name="Chip_FV_T">#REF!</definedName>
    <definedName name="Chip_GMiEDA_CRate">#REF!</definedName>
    <definedName name="Chip_GMiEDA_Dist">#REF!</definedName>
    <definedName name="Chip_GMiEDA_DRate">#REF!</definedName>
    <definedName name="Chip_Gypsum_PR">'[7]TD-3.3'!$J$369</definedName>
    <definedName name="Chip_Iroq_CRate">#REF!</definedName>
    <definedName name="Chip_Iroq_Dist">#REF!</definedName>
    <definedName name="Chip_Iroq_DRate">#REF!</definedName>
    <definedName name="Chip_Jordan_FV_T">#REF!</definedName>
    <definedName name="Chip_Jordan_PR">'[7]TD-3.3'!$J$349</definedName>
    <definedName name="Chip_Jordan_VV_T">#REF!</definedName>
    <definedName name="Chip_Kamine_FV_T">#REF!</definedName>
    <definedName name="Chip_Kamine_PR">'[7]TD-3.3'!$J$351</definedName>
    <definedName name="Chip_Kamine_VV_T">#REF!</definedName>
    <definedName name="Chip_KannGaz_FV_T">'[11]TD-1.1'!#REF!</definedName>
    <definedName name="Chip_KannGaz_PR">'[7]TD-3.3'!#REF!</definedName>
    <definedName name="Chip_KannGaz_VV_T">'[11]TD-1.1'!#REF!</definedName>
    <definedName name="Chip_Midcon_FV_T">'[11]TD-1.1'!#REF!</definedName>
    <definedName name="Chip_Midcon_VV_T">'[11]TD-1.1'!#REF!</definedName>
    <definedName name="Chip_N_Canada_PR">'[7]TD-3.3'!#REF!</definedName>
    <definedName name="Chip_NCan_FV_T">'[11]TD-1.1'!#REF!</definedName>
    <definedName name="Chip_NCan_VV_T">'[11]TD-1.1'!#REF!</definedName>
    <definedName name="Chip_Niag_CRate">#REF!</definedName>
    <definedName name="Chip_Niag_Dist">#REF!</definedName>
    <definedName name="Chip_Niag_DRate">#REF!</definedName>
    <definedName name="Chip_Norcen_FV_T">#REF!</definedName>
    <definedName name="Chip_Norcen_VV_T">#REF!</definedName>
    <definedName name="Chip_Numac_FV_T">#REF!</definedName>
    <definedName name="Chip_Numac_PR">'[7]TD-3.3'!$J$353</definedName>
    <definedName name="Chip_Numac_VV_T">#REF!</definedName>
    <definedName name="Chip_NYSEG_FV_Km_T">#REF!</definedName>
    <definedName name="Chip_NYSEG_FV_T">#REF!</definedName>
    <definedName name="Chip_NYSEG_PR">'[7]TD-3.3'!$J$355</definedName>
    <definedName name="Chip_NYSEG_VV_Km_T">#REF!</definedName>
    <definedName name="Chip_NYSEG_VV_T">#REF!</definedName>
    <definedName name="Chip_Orbit_FV_T">#REF!</definedName>
    <definedName name="Chip_Orbit_PR">'[7]TD-3.3'!$J$357</definedName>
    <definedName name="Chip_Orbit_VV_T">#REF!</definedName>
    <definedName name="Chip_PChrg">'[7]TD-4.4'!$G$308</definedName>
    <definedName name="Chip_Petromet_FV_T">#REF!</definedName>
    <definedName name="Chip_Petromet_PR">'[7]TD-3.3'!$J$359</definedName>
    <definedName name="Chip_Petromet_VV_T">#REF!</definedName>
    <definedName name="Chip_PHil_CRate">#REF!</definedName>
    <definedName name="Chip_Phil_Dist">#REF!</definedName>
    <definedName name="Chip_Phil_DRate">#REF!</definedName>
    <definedName name="Chip_Pressure_Chg">#REF!</definedName>
    <definedName name="Chip_Renais_FV_T">#REF!</definedName>
    <definedName name="Chip_Renais_PR">'[7]TD-3.3'!$J$361</definedName>
    <definedName name="Chip_Renais_VV_T">#REF!</definedName>
    <definedName name="Chip_Rigel_FV_T">#REF!</definedName>
    <definedName name="Chip_Rigel_PR">'[7]TD-3.3'!$J$363</definedName>
    <definedName name="Chip_Rigel_VV_T">#REF!</definedName>
    <definedName name="Chip_Rio_PR">'[7]TD-3.3'!$J$365</definedName>
    <definedName name="Chip_RioA_FV_T">#REF!</definedName>
    <definedName name="Chip_RioA_VV_T">#REF!</definedName>
    <definedName name="Chip_Roch_FV_T">'[11]TD-1.1'!#REF!</definedName>
    <definedName name="Chip_Roch_PR">'[7]TD-3.3'!#REF!</definedName>
    <definedName name="Chip_Roch_VV_T">'[11]TD-1.1'!#REF!</definedName>
    <definedName name="Chip_Sabr_CRate">#REF!</definedName>
    <definedName name="Chip_Sabr_Dist">#REF!</definedName>
    <definedName name="Chip_Sabr_DRate">#REF!</definedName>
    <definedName name="Chip_TB_FV_b">'[1]TD-1.5'!$AD$324</definedName>
    <definedName name="Chip_TB_FV_Km_B">'[1]TD-1.5'!$J$37</definedName>
    <definedName name="Chip_TB_FV_Km_T">'[1]TD-1.5'!$J$57</definedName>
    <definedName name="Chip_TB_FV_T">'[1]TD-1.5'!$AE$324</definedName>
    <definedName name="Chip_TB_VV_B">'[1]TD-1.5'!$AA$324</definedName>
    <definedName name="Chip_TB_VV_Km_B">'[1]TD-1.5'!$F$37</definedName>
    <definedName name="Chip_TB_VV_Km_T">'[1]TD-1.5'!$F$57</definedName>
    <definedName name="Chip_TB_VV_T">'[1]TD-1.5'!$AB$324</definedName>
    <definedName name="Chip_TCGS_FV_T">#REF!</definedName>
    <definedName name="Chip_TCGS_PR">'[7]TD-3.3'!$J$367</definedName>
    <definedName name="Chip_TCGS_VV_T">#REF!</definedName>
    <definedName name="Chip_Total_Alloc_Cost">'[7]TD-3.1'!$I$283</definedName>
    <definedName name="Chip_TransCost_Fix">'[7]TD-3.1'!$G$283</definedName>
    <definedName name="Chip_TransCost_Var">'[7]TD-3.1'!$H$283</definedName>
    <definedName name="Chip_UN_FV_B">'[1]TD-1.4'!$M$51</definedName>
    <definedName name="Chip_UN_FV_Km_B">'[1]TD-1.4'!$O$51</definedName>
    <definedName name="Chip_UN_FV_Km_T">'[1]TD-1.4'!$O$110</definedName>
    <definedName name="Chip_UN_FV_T">'[1]TD-1.4'!$M$110</definedName>
    <definedName name="Chip_UN_VV_B">'[1]TD-1.4'!$G$51</definedName>
    <definedName name="Chip_UN_VV_Km_B">'[1]TD-1.4'!$I$51</definedName>
    <definedName name="Chip_UN_VV_Km_T">'[1]TD-1.4'!$I$110</definedName>
    <definedName name="Chip_UN_VV_T">'[1]TD-1.4'!$G$110</definedName>
    <definedName name="Chip_UnionCDA_Dist">#REF!</definedName>
    <definedName name="Chip_UnionSWDA_BHIS">#REF!</definedName>
    <definedName name="Chip_UnionSWDA_BHIW">#REF!</definedName>
    <definedName name="Chip_UnionSWDA_Dist">#REF!</definedName>
    <definedName name="Chip_UPR_FV_T">#REF!</definedName>
    <definedName name="Chip_UPR_PR">'[7]TD-3.3'!$J$371</definedName>
    <definedName name="Chip_UPR_VV_T">#REF!</definedName>
    <definedName name="Chip_USGyp_FV_T">#REF!</definedName>
    <definedName name="Chip_USGyp_VV_T">#REF!</definedName>
    <definedName name="Chip_VV_B">#REF!</definedName>
    <definedName name="Chip_VV_Km_T">#REF!</definedName>
    <definedName name="Chip_VV_T">#REF!</definedName>
    <definedName name="Chip_Wascana_FV_T">'[11]TD-1.1'!#REF!</definedName>
    <definedName name="Chip_Wascana_VV_T">'[11]TD-1.1'!#REF!</definedName>
    <definedName name="Chip_WCoast_FV_T">#REF!</definedName>
    <definedName name="Chip_WCoast_PR">'[7]TD-3.3'!$J$373</definedName>
    <definedName name="Chip_WCoast_VV_T">#REF!</definedName>
    <definedName name="Chip_WFS_Toll">#REF!</definedName>
    <definedName name="Chippawa">#REF!</definedName>
    <definedName name="cia10_tier1">[12]Ogives!#REF!</definedName>
    <definedName name="CIA10_Tier2">[12]Ogives!#REF!</definedName>
    <definedName name="CIA10_Tier3">[12]Ogives!#REF!</definedName>
    <definedName name="CIA10_Tier4">[12]Ogives!#REF!</definedName>
    <definedName name="CIA10_Tier5">[12]Ogives!#REF!</definedName>
    <definedName name="Cochrane_VV_Annual">'[1]TD-1.2'!$I$121</definedName>
    <definedName name="Coleman_VV_Annual">'[1]TD-1.2'!$I$134</definedName>
    <definedName name="Comm01_Tier1">[12]Ogives!$E$14:$P$14</definedName>
    <definedName name="Comm01_Tier2">[12]Ogives!$E$15:$P$15</definedName>
    <definedName name="Comm01_Tier3">[12]Ogives!$E$16:$P$16</definedName>
    <definedName name="Comm01_Tier4">[12]Ogives!$E$17:$P$17</definedName>
    <definedName name="Comm01_Tier5">[12]Ogives!$E$18:$P$18</definedName>
    <definedName name="Comm10_Tier1">[12]Ogives!$E$22:$P$22</definedName>
    <definedName name="Comm10_Tier2">[12]Ogives!$E$23:$P$23</definedName>
    <definedName name="Comm10_Tier3">[12]Ogives!$E$24:$P$24</definedName>
    <definedName name="Comm10_Tier4">[12]Ogives!$E$25:$P$25</definedName>
    <definedName name="Comm10_Tier5">[12]Ogives!$E$26:$P$26</definedName>
    <definedName name="Commands_Area">#REF!</definedName>
    <definedName name="CommFuel01E_Apr">'[12]Rate 01'!$E$36</definedName>
    <definedName name="CommFuel01E_Jan">'[12]Rate 01'!$D$36</definedName>
    <definedName name="CommFuel01E_Jul">'[12]Rate 01'!$F$36</definedName>
    <definedName name="CommFuel01E_Oct">'[12]Rate 01'!$G$36</definedName>
    <definedName name="CommFuel01FF_Apr">'[12]Rate 01'!$E$33</definedName>
    <definedName name="CommFuel01FF_Jan">'[12]Rate 01'!$D$33</definedName>
    <definedName name="CommFuel01FF_Jul">'[12]Rate 01'!$F$33</definedName>
    <definedName name="CommFuel01FF_Oct">'[12]Rate 01'!$G$33</definedName>
    <definedName name="CommFuel01N_Apr">'[12]Rate 01'!$E$35</definedName>
    <definedName name="CommFuel01N_Jan">'[12]Rate 01'!$D$35</definedName>
    <definedName name="CommFuel01N_Jul">'[12]Rate 01'!$F$35</definedName>
    <definedName name="CommFuel01N_Oct">'[12]Rate 01'!$G$35</definedName>
    <definedName name="CommFuel01W_Apr">'[12]Rate 01'!$E$34</definedName>
    <definedName name="CommFuel01W_Jan">'[12]Rate 01'!$D$34</definedName>
    <definedName name="CommFuel01W_Jul">'[12]Rate 01'!$F$34</definedName>
    <definedName name="CommFuel01W_Oct">'[12]Rate 01'!$G$34</definedName>
    <definedName name="CommFuel10E_Apr">'[12]Rate 10'!$E$36</definedName>
    <definedName name="CommFuel10E_Jan">'[12]Rate 10'!$D$36</definedName>
    <definedName name="CommFuel10E_Jul">'[12]Rate 10'!$F$36</definedName>
    <definedName name="CommFuel10E_Oct">'[12]Rate 10'!$G$36</definedName>
    <definedName name="CommFuel10FF_Apr">'[12]Rate 10'!$E$33</definedName>
    <definedName name="CommFuel10FF_Jan">'[12]Rate 10'!$D$33</definedName>
    <definedName name="CommFuel10FF_Jul">'[12]Rate 10'!$F$33</definedName>
    <definedName name="CommFuel10FF_Oct">'[12]Rate 10'!$G$33</definedName>
    <definedName name="CommFuel10N_Apr">'[12]Rate 10'!$E$35</definedName>
    <definedName name="CommFuel10N_Jan">'[12]Rate 10'!$D$35</definedName>
    <definedName name="CommFuel10N_Jul">'[12]Rate 10'!$F$35</definedName>
    <definedName name="CommFuel10N_Oct">'[12]Rate 10'!$G$35</definedName>
    <definedName name="CommFuel10W_Apr">'[12]Rate 10'!$E$34</definedName>
    <definedName name="CommFuel10W_Jan">'[12]Rate 10'!$D$34</definedName>
    <definedName name="CommFuel10W_Jul">'[12]Rate 10'!$F$34</definedName>
    <definedName name="CommFuel10W_Oct">'[12]Rate 10'!$G$34</definedName>
    <definedName name="Commissioning_Delivery_M7">[15]Supplementals!$M$245</definedName>
    <definedName name="Commissioning_Delivery_M7_GHG">[15]Supplementals!$K$245</definedName>
    <definedName name="Commissioning_Delivery_R100">#REF!</definedName>
    <definedName name="Commissioning_Delivery_R20">[15]Supplementals!$K$27</definedName>
    <definedName name="Commissioning_R100_East">#REF!</definedName>
    <definedName name="Commissioning_R100_EDA">#REF!</definedName>
    <definedName name="Commissioning_R100_FF">#REF!</definedName>
    <definedName name="Commissioning_R100_NDA">#REF!</definedName>
    <definedName name="Commissioning_R100_WDA">#REF!</definedName>
    <definedName name="Commissioning_R100_West">#REF!</definedName>
    <definedName name="Commissioning_R20_East">#REF!</definedName>
    <definedName name="Commissioning_R20_EDA">#REF!</definedName>
    <definedName name="Commissioning_R20_FF">#REF!</definedName>
    <definedName name="Commissioning_R20_NDA">#REF!</definedName>
    <definedName name="Commissioning_R20_WDA">#REF!</definedName>
    <definedName name="Commissioning_R20_West">#REF!</definedName>
    <definedName name="Commodity_R101">[13]AppendixA!$I$49</definedName>
    <definedName name="Commodity_R201">[13]AppendixA!$I$48</definedName>
    <definedName name="Commodity_R301">[13]AppendixA!$I$50</definedName>
    <definedName name="Commodity_South">[13]AppendixA!$I$328</definedName>
    <definedName name="Common_Equity">[7]TOTCAP!$K$265</definedName>
    <definedName name="Common_Equity_Amount">[7]TOTCAP!$G$265</definedName>
    <definedName name="Common_Equity_Ratio">[7]TOTCAP!$G$23</definedName>
    <definedName name="Common_Rate">[7]TOTCAP!$J$26</definedName>
    <definedName name="ConCDA_Elig_FV_B">'[1]TD-1.6'!$Q$138</definedName>
    <definedName name="ConCDA_Elig_FV_T">'[1]TD-1.6'!$R$138</definedName>
    <definedName name="ConCDA_Elig_VV_T">'[1]TD-1.6'!$O$138</definedName>
    <definedName name="ConEDA_Elig_FV_B">'[1]TD-1.6'!$Q$134</definedName>
    <definedName name="ConEDA_Elig_FV_T">'[1]TD-1.6'!$R$134</definedName>
    <definedName name="ConEDA_Elig_VV_B">'[1]TD-1.6'!$N$134</definedName>
    <definedName name="ConEDA_Elig_VV_T">'[1]TD-1.6'!$O$134</definedName>
    <definedName name="Cons_CDA_Barrie">'[1]TD-1.2'!$I$191</definedName>
    <definedName name="Cons_CDA_Beamsville">'[1]TD-1.2'!$I$211</definedName>
    <definedName name="Cons_CDA_BLHorse">'[1]TD-1.2'!$I$206</definedName>
    <definedName name="Cons_CDA_Bondhead">'[1]TD-1.2'!$I$194</definedName>
    <definedName name="Cons_CDA_Bowman">'[1]TD-1.2'!$I$201</definedName>
    <definedName name="Cons_CDA_Bramp">'[1]TD-1.2'!$I$202</definedName>
    <definedName name="Cons_CDA_Brooklin">'[16]TD-1.2'!#REF!</definedName>
    <definedName name="Cons_CDA_Cook">'[1]TD-1.2'!$I$193</definedName>
    <definedName name="Cons_CDA_Dawn">'[1]TD-1.2'!$I$218</definedName>
    <definedName name="Cons_CDA_Grimsby">'[1]TD-1.2'!$I$203</definedName>
    <definedName name="Cons_CDA_LC_F">'[1]TD-1.2'!$D$214</definedName>
    <definedName name="Cons_CDA_LC_V">'[1]TD-1.2'!$H$214</definedName>
    <definedName name="Cons_CDA_Markham">'[1]TD-1.2'!$I$199</definedName>
    <definedName name="Cons_CDA_MtRoad">'[1]TD-1.2'!$I$207</definedName>
    <definedName name="Cons_CDA_NiagLake">'[1]TD-1.2'!$I$208</definedName>
    <definedName name="Cons_CDA_Noble">'[1]TD-1.2'!$I$196</definedName>
    <definedName name="Cons_CDA_Oshawa">'[1]TD-1.2'!$I$200</definedName>
    <definedName name="Cons_CDA_Pelham">'[1]TD-1.2'!$I$205</definedName>
    <definedName name="Cons_CDA_Pickering">'[1]TD-1.2'!$I$212</definedName>
    <definedName name="Cons_CDA_PkwyBelt">'[1]TD-1.2'!$I$209</definedName>
    <definedName name="Cons_CDA_Richmond">'[1]TD-1.2'!$I$197</definedName>
    <definedName name="Cons_CDA_Rugby">'[1]TD-1.2'!$I$210</definedName>
    <definedName name="Cons_CDA_Schom">'[1]TD-1.2'!$I$195</definedName>
    <definedName name="Cons_CDA_STS_CommToll">#REF!</definedName>
    <definedName name="Cons_CDA_STS_DemToll">#REF!</definedName>
    <definedName name="Cons_CDA_SWDA_LC_F">'[1]TD-1.2'!$D$221</definedName>
    <definedName name="Cons_CDA_SWDA_LC_V">'[1]TD-1.2'!$H$221</definedName>
    <definedName name="Cons_CDA_SWDA_Total">'[1]TD-1.2'!$I$221</definedName>
    <definedName name="Cons_CDA_Thorn">'[1]TD-1.2'!$I$192</definedName>
    <definedName name="Cons_CDA_Total">'[1]TD-1.2'!$I$214</definedName>
    <definedName name="Cons_CDA_Vict">'[1]TD-1.2'!$I$198</definedName>
    <definedName name="Cons_CDA_Vineland">'[1]TD-1.2'!$I$204</definedName>
    <definedName name="Cons_Dawn_FST_FV">'[7]TD-4.4'!$O$386</definedName>
    <definedName name="Cons_EDA_Brockville">'[1]TD-1.2'!$I$252</definedName>
    <definedName name="Cons_EDA_Campbell">'[1]TD-1.2'!$I$250</definedName>
    <definedName name="Cons_EDA_Dale">'[1]TD-1.2'!$I$257</definedName>
    <definedName name="Cons_EDA_Deep_River">'[1]TD-1.2'!$I$258</definedName>
    <definedName name="Cons_EDA_Haley">'[1]TD-1.2'!$I$247</definedName>
    <definedName name="Cons_EDA_Kemp">'[1]TD-1.2'!$I$249</definedName>
    <definedName name="Cons_EDA_Lancaster">'[1]TD-1.2'!$I$256</definedName>
    <definedName name="Cons_EDA_Leeds">'[1]TD-1.2'!$I$251</definedName>
    <definedName name="Cons_EDA_Metcalfe">'[1]TD-1.2'!$I$253</definedName>
    <definedName name="Cons_EDA_Ottawa">'[1]TD-1.2'!$I$254</definedName>
    <definedName name="Cons_EDA_Richmond">'[1]TD-1.2'!$I$248</definedName>
    <definedName name="Cons_EDA_St_Lawrence">'[16]TD-1.2'!#REF!</definedName>
    <definedName name="Cons_EDA_STS_CommToll">#REF!</definedName>
    <definedName name="Cons_EDA_STS_DemToll">#REF!</definedName>
    <definedName name="Cons_EDA_Summer">'[1]TD-1.2'!$I$255</definedName>
    <definedName name="Cons_EDA_Total">'[1]TD-1.2'!$I$260</definedName>
    <definedName name="Cons_FST_Recovery">'[7]TD-3.3'!$I$69</definedName>
    <definedName name="ConsCDA_Perc">'[1]TD-1.6'!$O$193</definedName>
    <definedName name="ConsCDA_Perc_Downstream">'[1]TD-1.4'!$AB$404</definedName>
    <definedName name="ConsCDA_STS_CommT">'[7]TD-4.2'!$T$136</definedName>
    <definedName name="ConsCDA_STS_CommV">'[7]TD-4.2'!$E$60</definedName>
    <definedName name="ConsCDA_STS_DemR">'[7]TD-4.2'!$I$59</definedName>
    <definedName name="ConsCDA_STS_DemT">'[7]TD-4.2'!$T$134</definedName>
    <definedName name="ConsCDA_STS_DemV">'[7]TD-4.2'!$E$59</definedName>
    <definedName name="ConsCDA_STS_Meter">'[7]TD-4.2'!$AJ$166</definedName>
    <definedName name="ConsCDA_STS_Rev">'[7]TD-4.2'!$I$62</definedName>
    <definedName name="ConsEDA_Perc_Downstream">'[1]TD-1.4'!$AB$431</definedName>
    <definedName name="ConsEDA_STS_CommT">'[7]TD-4.2'!$U$136</definedName>
    <definedName name="ConsEDA_STS_CommV">'[7]TD-4.2'!$E$67</definedName>
    <definedName name="ConsEDA_STS_DemR">'[7]TD-4.2'!$I$66</definedName>
    <definedName name="ConsEDA_STS_DemT">'[7]TD-4.2'!$U$134</definedName>
    <definedName name="ConsEDA_STS_DemV">'[7]TD-4.2'!$E$66</definedName>
    <definedName name="ConsEDA_STS_Meter">'[7]TD-4.2'!$AJ$167</definedName>
    <definedName name="ConsEDA_STS_Rev">'[7]TD-4.2'!$I$69</definedName>
    <definedName name="Constuct_Aid_Meter">[7]TOTCAP!$J$238</definedName>
    <definedName name="Constuct_Aid_Trans">[7]TOTCAP!$K$238</definedName>
    <definedName name="Consumer_EDA_Annual">'[1]TD-1.2'!$H$260</definedName>
    <definedName name="Consumer_EDA_Winter">'[1]TD-1.2'!$D$260</definedName>
    <definedName name="Consumers___CDA">'[1]TD-1.6'!$N$138</definedName>
    <definedName name="Conversion">28.17399</definedName>
    <definedName name="Conversion_Factor">28.17399</definedName>
    <definedName name="convert_aeub">28.17399</definedName>
    <definedName name="convert_neb">28.32784</definedName>
    <definedName name="Convert_Rate_Metric_Imp">0.000925634</definedName>
    <definedName name="Corn">#REF!</definedName>
    <definedName name="Corn_Alum_FV_T">#REF!</definedName>
    <definedName name="Corn_Alum_PR">'[7]TD-3.3'!#REF!</definedName>
    <definedName name="Corn_Alum_VV_T">#REF!</definedName>
    <definedName name="Corn_AssocEn_FV_T">'[11]TD-1.1'!#REF!</definedName>
    <definedName name="Corn_AssocEn_VV_T">'[11]TD-1.1'!#REF!</definedName>
    <definedName name="Corn_Corning_FV_T">#REF!</definedName>
    <definedName name="Corn_Corning_VV_T">#REF!</definedName>
    <definedName name="Corn_CR_FV_T">#REF!</definedName>
    <definedName name="Corn_CR_VV_B">'[1]TD-1.1'!$E$327</definedName>
    <definedName name="Corn_CR_VV_T">#REF!</definedName>
    <definedName name="Corn_Dem">#REF!</definedName>
    <definedName name="Corn_Duke_FV_T">#REF!</definedName>
    <definedName name="Corn_Duke_VV_T">#REF!</definedName>
    <definedName name="Corn_ECR_VV_B">#REF!</definedName>
    <definedName name="Corn_Engage_FV_T">#REF!</definedName>
    <definedName name="Corn_Engage_VV_T">#REF!</definedName>
    <definedName name="Corn_F_FST">'[7]TD-3.1'!$G$221</definedName>
    <definedName name="Corn_FS_Comm_Rate">'[7]TD-3.2'!$K$68</definedName>
    <definedName name="Corn_FS_Dem_Rate">'[7]TD-3.2'!$J$68</definedName>
    <definedName name="Corn_FV_B">#REF!</definedName>
    <definedName name="Corn_FV_Km_B">#REF!</definedName>
    <definedName name="Corn_FV_Km_T">#REF!</definedName>
    <definedName name="Corn_FV_T">#REF!</definedName>
    <definedName name="Corn_NBS_FV_Km_B">'[1]TD-1.6'!$J$31</definedName>
    <definedName name="Corn_NBS_FV_Km_T">'[1]TD-1.6'!$J$47</definedName>
    <definedName name="Corn_NBS_VV_Km_B">'[1]TD-1.6'!$F$31</definedName>
    <definedName name="Corn_NBS_VV_Km_T">'[1]TD-1.6'!$F$47</definedName>
    <definedName name="Corn_NGCC_FV_T">#REF!</definedName>
    <definedName name="Corn_NGCC_VV_T">#REF!</definedName>
    <definedName name="Corn_Nova_FV_T">'[11]TD-1.1'!#REF!</definedName>
    <definedName name="Corn_Nova_VV_T">'[11]TD-1.1'!#REF!</definedName>
    <definedName name="Corn_PanEn_FV_T">'[11]TD-1.1'!#REF!</definedName>
    <definedName name="Corn_PanEn_VV_T">'[11]TD-1.1'!#REF!</definedName>
    <definedName name="Corn_Pott_FV_T">'[11]TD-1.1'!#REF!</definedName>
    <definedName name="Corn_Pott_VV_T">'[11]TD-1.1'!#REF!</definedName>
    <definedName name="Corn_Power_FV_T">'[11]TD-1.1'!#REF!</definedName>
    <definedName name="Corn_Power_PR">'[7]TD-3.3'!$J$300</definedName>
    <definedName name="Corn_Power_VV_T">'[11]TD-1.1'!#REF!</definedName>
    <definedName name="Corn_Ren_FV_T">'[1]TD-1.1'!$Q$325</definedName>
    <definedName name="Corn_Ren_VV_T">'[1]TD-1.1'!$I$325</definedName>
    <definedName name="Corn_Reyn_FV_T">#REF!</definedName>
    <definedName name="Corn_Reyn_VV_T">#REF!</definedName>
    <definedName name="Corn_StLaw_FV_T">#REF!</definedName>
    <definedName name="Corn_StLaw_VV_T">#REF!</definedName>
    <definedName name="Corn_StLawU_FV_T">#REF!</definedName>
    <definedName name="Corn_StLawU_VV_T">#REF!</definedName>
    <definedName name="Corn_STS_CommToll">'[7]TD-4.2'!$V$136</definedName>
    <definedName name="Corn_STS_CommVol">'[7]TD-4.2'!$E$74</definedName>
    <definedName name="Corn_STS_DemRev">'[7]TD-4.2'!$I$73</definedName>
    <definedName name="Corn_STS_DemToll">'[7]TD-4.2'!$V$134</definedName>
    <definedName name="Corn_STS_DemVol">'[7]TD-4.2'!$E$73</definedName>
    <definedName name="Corn_STS_Meter">'[7]TD-4.2'!$AJ$168</definedName>
    <definedName name="Corn_STS_Rev">'[7]TD-4.2'!$I$76</definedName>
    <definedName name="Corn_TB_FV_B">'[1]TD-1.5'!$AD$279</definedName>
    <definedName name="Corn_TB_FV_Km_B">'[1]TD-1.5'!$J$31</definedName>
    <definedName name="Corn_TB_FV_Km_T">'[1]TD-1.5'!$J$51</definedName>
    <definedName name="Corn_TB_FV_T">'[1]TD-1.5'!$AE$279</definedName>
    <definedName name="Corn_TB_VV_B">'[1]TD-1.5'!$AA$279</definedName>
    <definedName name="Corn_TB_VV_Km_B">'[1]TD-1.5'!$F$31</definedName>
    <definedName name="Corn_TB_VV_Km_T">'[1]TD-1.5'!$F$51</definedName>
    <definedName name="Corn_TB_VV_T">'[1]TD-1.5'!$AB$279</definedName>
    <definedName name="Corn_TCGS_FV_T">#REF!</definedName>
    <definedName name="Corn_TCGS_PR">'[7]TD-3.3'!$J$302</definedName>
    <definedName name="Corn_TCGS_VV_T">#REF!</definedName>
    <definedName name="Corn_Total_Alloc_Cost">'[7]TD-3.1'!$I$223</definedName>
    <definedName name="Corn_TransCost_Fix">'[7]TD-3.1'!$G$223</definedName>
    <definedName name="Corn_TransCost_Var">'[7]TD-3.1'!$H$223</definedName>
    <definedName name="Corn_UN_FV_B">'[1]TD-1.4'!$M$39</definedName>
    <definedName name="Corn_UN_FV_Km_B">'[1]TD-1.4'!$O$39</definedName>
    <definedName name="Corn_UN_FV_Km_T">'[1]TD-1.4'!$O$98</definedName>
    <definedName name="Corn_UN_FV_T">'[1]TD-1.4'!$M$98</definedName>
    <definedName name="Corn_UN_VV_B">'[1]TD-1.4'!$G$39</definedName>
    <definedName name="Corn_UN_VV_Km_B">'[1]TD-1.4'!$I$39</definedName>
    <definedName name="Corn_UN_VV_Km_T">'[1]TD-1.4'!$I$98</definedName>
    <definedName name="Corn_UN_VV_T">'[1]TD-1.4'!$G$98</definedName>
    <definedName name="Corn_V_FST">'[7]TD-3.1'!$H$221</definedName>
    <definedName name="Corn_VV_B">#REF!</definedName>
    <definedName name="Corn_VV_Km_B">#REF!</definedName>
    <definedName name="Corn_VV_Km_T">#REF!</definedName>
    <definedName name="Corn_VV_T">#REF!</definedName>
    <definedName name="Corn_WCoast_FV_T">'[11]TD-1.1'!#REF!</definedName>
    <definedName name="Corn_WCoast_VV_T">'[11]TD-1.1'!#REF!</definedName>
    <definedName name="Corn_WFS_Toll">#REF!</definedName>
    <definedName name="Corn_WGML_PR">'[7]TD-3.3'!$J$302</definedName>
    <definedName name="Corn_Win_FV_Km_B">'[1]TD-1.7'!$J$33</definedName>
    <definedName name="Corn_Win_FV_Km_T">'[1]TD-1.7'!$J$50</definedName>
    <definedName name="Corn_Win_VV_Km_B">'[1]TD-1.7'!$F$33</definedName>
    <definedName name="Corn_Win_VV_Km_T">'[1]TD-1.7'!$F$50</definedName>
    <definedName name="Cornwall">#REF!</definedName>
    <definedName name="Cos_10.2_Sheet">[7]TOTCAP!$A$278:$K$344</definedName>
    <definedName name="costspend" localSheetId="39" hidden="1">{#N/A,#N/A,FALSE,"PIPE-FAC";#N/A,#N/A,FALSE,"PIPE-FAC"}</definedName>
    <definedName name="costspend" localSheetId="40" hidden="1">{#N/A,#N/A,FALSE,"PIPE-FAC";#N/A,#N/A,FALSE,"PIPE-FAC"}</definedName>
    <definedName name="costspend" localSheetId="38" hidden="1">{#N/A,#N/A,FALSE,"PIPE-FAC";#N/A,#N/A,FALSE,"PIPE-FAC"}</definedName>
    <definedName name="costspend" hidden="1">{#N/A,#N/A,FALSE,"PIPE-FAC";#N/A,#N/A,FALSE,"PIPE-FAC"}</definedName>
    <definedName name="_xlnm.Criteria">'[1]TD-1.2'!$A$12:$A$26</definedName>
    <definedName name="crr">'[17]Misc Inputs'!$C$4</definedName>
    <definedName name="Cumber_Beach_VV_Annual">'[1]TD-1.2'!$I$183</definedName>
    <definedName name="Cumulative_GasSupplyDemand_R20">[13]RIDERS!$AU$78</definedName>
    <definedName name="Cumulative_M1_LoadBal">[13]RIDERS!$AU$14</definedName>
    <definedName name="Cumulative_M2_LoadBal">[13]RIDERS!$AU$20</definedName>
    <definedName name="Cumulative_M4_LoadBal">[13]RIDERS!$AU$26</definedName>
    <definedName name="Cumulative_M5A_LoadBal">[13]RIDERS!$AU$27</definedName>
    <definedName name="Cumulative_M7_LoadBal">[13]RIDERS!$AU$28</definedName>
    <definedName name="Cumulative_M9_LoadBal">[13]RIDERS!$AU$29</definedName>
    <definedName name="Cumulative_North_InvReval">[13]RIDERS!$AU$41</definedName>
    <definedName name="Cumulative_North_Spot">[13]RIDERS!$AU$42</definedName>
    <definedName name="Cumulative_NorthFuel">[13]RIDERS!$AU$43</definedName>
    <definedName name="Cumulative_NPGVA">[13]RIDERS!$AU$40</definedName>
    <definedName name="Cumulative_R01_LoadBal">[13]RIDERS!$AU$59</definedName>
    <definedName name="Cumulative_R01_Tolls">[13]RIDERS!$AU$58</definedName>
    <definedName name="Cumulative_R10_LoadBal">[13]RIDERS!$AU$65</definedName>
    <definedName name="Cumulative_R10_Tolls">[13]RIDERS!$AU$64</definedName>
    <definedName name="Cumulative_R20_LoadBal">[13]RIDERS!$AU$71</definedName>
    <definedName name="Cumulative_R20_Tolls">[13]RIDERS!$AU$70</definedName>
    <definedName name="Cumulative_South_InvReval">[13]RIDERS!$AU$6</definedName>
    <definedName name="Cumulative_South_Spot">[13]RIDERS!$AU$7</definedName>
    <definedName name="Cumulative_SPGVA">[13]RIDERS!$AU$5</definedName>
    <definedName name="CurrentDateTime">#REF!</definedName>
    <definedName name="CurrentYear">[10]Input!$B$6</definedName>
    <definedName name="Customer_FC">[18]Input!$B$33</definedName>
    <definedName name="Customer_GHG_Obligation">[15]Input!$B$30</definedName>
    <definedName name="d" localSheetId="39" hidden="1">{#N/A,#N/A,FALSE,"balance";#N/A,#N/A,FALSE,"income";#N/A,#N/A,FALSE,"cashflow";#N/A,#N/A,FALSE,"cashwork"}</definedName>
    <definedName name="d" localSheetId="40" hidden="1">{#N/A,#N/A,FALSE,"balance";#N/A,#N/A,FALSE,"income";#N/A,#N/A,FALSE,"cashflow";#N/A,#N/A,FALSE,"cashwork"}</definedName>
    <definedName name="d" localSheetId="38" hidden="1">{#N/A,#N/A,FALSE,"balance";#N/A,#N/A,FALSE,"income";#N/A,#N/A,FALSE,"cashflow";#N/A,#N/A,FALSE,"cashwork"}</definedName>
    <definedName name="d" hidden="1">{#N/A,#N/A,FALSE,"balance";#N/A,#N/A,FALSE,"income";#N/A,#N/A,FALSE,"cashflow";#N/A,#N/A,FALSE,"cashwork"}</definedName>
    <definedName name="DailyReport">#REF!</definedName>
    <definedName name="DATA_01" hidden="1">#REF!</definedName>
    <definedName name="DATA_02" hidden="1">#REF!</definedName>
    <definedName name="DATA_03" hidden="1">#REF!</definedName>
    <definedName name="DATA_04" hidden="1">#REF!</definedName>
    <definedName name="DATA_05" hidden="1">#REF!</definedName>
    <definedName name="DATA_06" hidden="1">#REF!</definedName>
    <definedName name="_xlnm.Database">'[1]TD-1.2'!$A$12:$A$26</definedName>
    <definedName name="Dauphin_VV_Annual">'[1]TD-1.2'!$I$33</definedName>
    <definedName name="Dawn">#REF!</definedName>
    <definedName name="Dawn_CentEDA_CRate">#REF!</definedName>
    <definedName name="Dawn_CentEDA_Dist">#REF!</definedName>
    <definedName name="Dawn_CentEDA_DRate">#REF!</definedName>
    <definedName name="Dawn_CentSSMDA_CRate">#REF!</definedName>
    <definedName name="Dawn_CentSSMDA_Dist">#REF!</definedName>
    <definedName name="Dawn_CentSSMDA_DRate">#REF!</definedName>
    <definedName name="Dawn_CentWDA_CRate">#REF!</definedName>
    <definedName name="Dawn_CentWDA_Dist">#REF!</definedName>
    <definedName name="Dawn_CentWDA_DRate">#REF!</definedName>
    <definedName name="Dawn_Chip_CRate">#REF!</definedName>
    <definedName name="Dawn_Chip_Dist">#REF!</definedName>
    <definedName name="Dawn_Chip_DRate">#REF!</definedName>
    <definedName name="Dawn_ConsCDA_CRate">#REF!</definedName>
    <definedName name="Dawn_ConsCDA_Dist">#REF!</definedName>
    <definedName name="Dawn_ConsCDA_DRate">#REF!</definedName>
    <definedName name="Dawn_ConsEDA_CRate">#REF!</definedName>
    <definedName name="Dawn_ConsEDA_Dist">#REF!</definedName>
    <definedName name="Dawn_ConsEDA_DRate">#REF!</definedName>
    <definedName name="Dawn_Corn_CRate">#REF!</definedName>
    <definedName name="Dawn_Corn_Dist">#REF!</definedName>
    <definedName name="Dawn_Corn_DRate">#REF!</definedName>
    <definedName name="Dawn_Corn_Dsit">#REF!</definedName>
    <definedName name="Dawn_Dem">#REF!</definedName>
    <definedName name="Dawn_EH_CRate">#REF!</definedName>
    <definedName name="Dawn_EH_Dist">#REF!</definedName>
    <definedName name="Dawn_EH_DRate">#REF!</definedName>
    <definedName name="Dawn_GMiEDA_CRate">#REF!</definedName>
    <definedName name="Dawn_GMiEDA_Dist">#REF!</definedName>
    <definedName name="Dawn_GMiEDA_DRate">#REF!</definedName>
    <definedName name="Dawn_Iroq_CRate">#REF!</definedName>
    <definedName name="Dawn_Iroq_Dist">#REF!</definedName>
    <definedName name="Dawn_Iroq_DRate">#REF!</definedName>
    <definedName name="Dawn_M12_FV">'[7]TD-4.4'!$O$402</definedName>
    <definedName name="Dawn_Niag_CRate">#REF!</definedName>
    <definedName name="Dawn_Niag_Dist">#REF!</definedName>
    <definedName name="Dawn_Niag_DRate">#REF!</definedName>
    <definedName name="Dawn_PChrg">'[7]TD-4.4'!$G$143</definedName>
    <definedName name="Dawn_Phil_CRate">#REF!</definedName>
    <definedName name="Dawn_Phil_Dist">#REF!</definedName>
    <definedName name="Dawn_Phil_DRate">#REF!</definedName>
    <definedName name="Dawn_Pressure_Chg">#REF!</definedName>
    <definedName name="Dawn_Sabr_CRate">#REF!</definedName>
    <definedName name="Dawn_Sabr_Dist">#REF!</definedName>
    <definedName name="Dawn_Sabr_DRate">#REF!</definedName>
    <definedName name="Dawn_SStM_BHIS">#REF!</definedName>
    <definedName name="Dawn_SStM_BHIW">#REF!</definedName>
    <definedName name="Dawn_SStMExport_Dist">#REF!</definedName>
    <definedName name="Dawn_StCl_BHIS">#REF!</definedName>
    <definedName name="Dawn_StCl_BHIW">#REF!</definedName>
    <definedName name="Dawn_StCl_Dist">#REF!</definedName>
    <definedName name="Dawn_UnionCDA_CRate">#REF!</definedName>
    <definedName name="Dawn_UnionCDA_Dist">#REF!</definedName>
    <definedName name="Dawn_UnionCDA_DRate">#REF!</definedName>
    <definedName name="Dawn_UnionSWDA_Dist">#REF!</definedName>
    <definedName name="DawnExport_Dist">#REF!</definedName>
    <definedName name="dddddd" localSheetId="39" hidden="1">{#N/A,#N/A,FALSE,"RECMASTE";#N/A,#N/A,FALSE,"REC1100";#N/A,#N/A,FALSE,"REC1200";#N/A,#N/A,FALSE,"REC1900";#N/A,#N/A,FALSE,"REC2500";#N/A,#N/A,FALSE,"REC4100";#N/A,#N/A,FALSE,"REC4200"}</definedName>
    <definedName name="dddddd" localSheetId="40" hidden="1">{#N/A,#N/A,FALSE,"RECMASTE";#N/A,#N/A,FALSE,"REC1100";#N/A,#N/A,FALSE,"REC1200";#N/A,#N/A,FALSE,"REC1900";#N/A,#N/A,FALSE,"REC2500";#N/A,#N/A,FALSE,"REC4100";#N/A,#N/A,FALSE,"REC4200"}</definedName>
    <definedName name="dddddd" localSheetId="38" hidden="1">{#N/A,#N/A,FALSE,"RECMASTE";#N/A,#N/A,FALSE,"REC1100";#N/A,#N/A,FALSE,"REC1200";#N/A,#N/A,FALSE,"REC1900";#N/A,#N/A,FALSE,"REC2500";#N/A,#N/A,FALSE,"REC4100";#N/A,#N/A,FALSE,"REC4200"}</definedName>
    <definedName name="dddddd" hidden="1">{#N/A,#N/A,FALSE,"RECMASTE";#N/A,#N/A,FALSE,"REC1100";#N/A,#N/A,FALSE,"REC1200";#N/A,#N/A,FALSE,"REC1900";#N/A,#N/A,FALSE,"REC2500";#N/A,#N/A,FALSE,"REC4100";#N/A,#N/A,FALSE,"REC4200"}</definedName>
    <definedName name="dddddsdg" localSheetId="39" hidden="1">{#N/A,#N/A,FALSE,"Title Page"}</definedName>
    <definedName name="dddddsdg" localSheetId="40" hidden="1">{#N/A,#N/A,FALSE,"Title Page"}</definedName>
    <definedName name="dddddsdg" localSheetId="38" hidden="1">{#N/A,#N/A,FALSE,"Title Page"}</definedName>
    <definedName name="dddddsdg" hidden="1">{#N/A,#N/A,FALSE,"Title Page"}</definedName>
    <definedName name="Debt">[7]TOTCAP!$K$261</definedName>
    <definedName name="Debt_Amount">[7]TOTCAP!$G$261</definedName>
    <definedName name="Debt_Ratio">[7]TOTCAP!$I$261</definedName>
    <definedName name="DecAOS">#REF!</definedName>
    <definedName name="DecHV">#REF!</definedName>
    <definedName name="DEF_BROKER">'[6]Report Lookup Tables'!$D$110:$E$111</definedName>
    <definedName name="DEF_TCPL_LBA">'[19]Report Lookup Tables'!$D$104:$E$105</definedName>
    <definedName name="Deferral_Year">'[20]Disposition of Deferrals'!$H$5</definedName>
    <definedName name="Delivery_AOR_M1">[21]Overrun!$I$7</definedName>
    <definedName name="Delivery_AOR_M1_GHG">[15]Overrun!$K$11</definedName>
    <definedName name="Delivery_AOR_M2">#REF!</definedName>
    <definedName name="Delivery_AOR_M4">#REF!</definedName>
    <definedName name="Delivery_AOR_M5">[15]Overrun!$I$21</definedName>
    <definedName name="Delivery_AOR_M9">#REF!</definedName>
    <definedName name="Delivery_AOR_T1_Cust">[10]Supplementals!$M$274</definedName>
    <definedName name="Delivery_AOR_T1_Cust_GHG">[15]Supplementals!$I$289</definedName>
    <definedName name="Delivery_AOR_T1_Union">[10]Supplementals!$K$274</definedName>
    <definedName name="Delivery_AOR_T1_Union_GHG">[15]Supplementals!$G$289</definedName>
    <definedName name="Delivery_AOR_T2_Cust">[10]Supplementals!$M$285</definedName>
    <definedName name="Delivery_AOR_T2_Cust_GHG">[15]Supplementals!$I$300</definedName>
    <definedName name="Delivery_AOR_T2_Union">[10]Supplementals!$K$285</definedName>
    <definedName name="Delivery_AOR_T2_Union_GHG">[15]Supplementals!$G$300</definedName>
    <definedName name="Delivery_AOR_T3_Cust">[10]Supplementals!$M$296</definedName>
    <definedName name="Delivery_AOR_T3_Cust_GHG">[15]Supplementals!$I$311</definedName>
    <definedName name="Delivery_AOR_T3_Union">[10]Supplementals!$K$296</definedName>
    <definedName name="Delivery_AOR_T3_Union_GHG">[15]Supplementals!$G$311</definedName>
    <definedName name="Delivery_M1_Tier1">'[10]Detail Model'!$BM$277</definedName>
    <definedName name="Delivery_M1_Tier1_GHG">'[15]Detail Model'!$BQ$336</definedName>
    <definedName name="Delivery_M1_Tier1_wICM">'[18]Detail Model'!$BK$271</definedName>
    <definedName name="Delivery_M1_Tier2">'[10]Detail Model'!$BM$278</definedName>
    <definedName name="Delivery_M1_Tier2_GHG">'[15]Detail Model'!$BQ$337</definedName>
    <definedName name="Delivery_M1_tier2_wICM">'[18]Detail Model'!$BK$272</definedName>
    <definedName name="Delivery_M1_Tier3">'[10]Detail Model'!$BM$279</definedName>
    <definedName name="Delivery_M1_Tier3_GHG">'[15]Detail Model'!$BQ$338</definedName>
    <definedName name="Delivery_M1_Tier3_wICM">'[18]Detail Model'!$BK$273</definedName>
    <definedName name="Delivery_M10">'[10]Detail Model'!$BM$405</definedName>
    <definedName name="Delivery_M10_GHG">'[15]Detail Model'!$BQ$464</definedName>
    <definedName name="Delivery_M10_wICM">'[18]Detail Model'!$BK$401</definedName>
    <definedName name="Delivery_M2_Tier1">'[10]Detail Model'!$BM$290</definedName>
    <definedName name="Delivery_M2_Tier1_GHG">'[15]Detail Model'!$BQ$349</definedName>
    <definedName name="Delivery_M2_Tier1_wICM">'[18]Detail Model'!$BK$284</definedName>
    <definedName name="Delivery_M2_Tier2">'[10]Detail Model'!$BM$291</definedName>
    <definedName name="Delivery_M2_Tier2_GHG">'[15]Detail Model'!$BQ$350</definedName>
    <definedName name="Delivery_M2_Tier2_wICM">'[18]Detail Model'!$BK$285</definedName>
    <definedName name="Delivery_M2_Tier3">'[10]Detail Model'!$BM$292</definedName>
    <definedName name="Delivery_M2_Tier3_GHG">'[15]Detail Model'!$BQ$351</definedName>
    <definedName name="Delivery_M2_Tier3_wICM">'[18]Detail Model'!$BK$286</definedName>
    <definedName name="Delivery_M2_Tier4">'[10]Detail Model'!$BM$293</definedName>
    <definedName name="Delivery_M2_Tier4_GHG">'[15]Detail Model'!$BQ$352</definedName>
    <definedName name="Delivery_M2_Tier4_wICM">'[18]Detail Model'!$BK$287</definedName>
    <definedName name="Delivery_M4_Tier1">'[10]Detail Model'!$BM$337</definedName>
    <definedName name="Delivery_M4_Tier1_GHG">'[15]Detail Model'!$BQ$396</definedName>
    <definedName name="Delivery_M4_Tier1_wICM">'[18]Detail Model'!$BK$332</definedName>
    <definedName name="Delivery_M4_Tier3">'[10]Detail Model'!$BM$338</definedName>
    <definedName name="Delivery_M4_Tier3_GHG">'[15]Detail Model'!$BQ$397</definedName>
    <definedName name="Delivery_M4_Tier3_wICM">'[18]Detail Model'!$BK$333</definedName>
    <definedName name="Delivery_M5_Firm_Avg">'[10]Detail Model'!$BM$346</definedName>
    <definedName name="Delivery_M5_Firm_Avg_GHG">'[15]Detail Model'!$BQ$405</definedName>
    <definedName name="Delivery_M5_Firm_Avg_wICM">'[18]Detail Model'!$BK$341</definedName>
    <definedName name="Delivery_M5_Int_Avg">'[10]Detail Model'!$BM$351</definedName>
    <definedName name="Delivery_M5_Int_Avg_wICM">'[18]Detail Model'!$BK$346</definedName>
    <definedName name="Delivery_M5_Int_Tier1">'[10]Detail Model'!$BW$350</definedName>
    <definedName name="Delivery_M5_Int_Tier1_GHG">'[15]Detail Model'!$CA$409</definedName>
    <definedName name="Delivery_M5_Int_Tier1_wICM">'[18]Detail Model'!$BV$354</definedName>
    <definedName name="Delivery_M5_Int_Tier2">'[10]Detail Model'!$BW$351</definedName>
    <definedName name="Delivery_M5_Int_Tier2_GHG">'[15]Detail Model'!$CA$410</definedName>
    <definedName name="Delivery_M5_Int_Tier2_wICM">'[18]Detail Model'!$BV$355</definedName>
    <definedName name="Delivery_M5_Int_Tier3">'[10]Detail Model'!$BW$352</definedName>
    <definedName name="Delivery_M5_Int_Tier3_GHG">'[15]Detail Model'!$CA$411</definedName>
    <definedName name="Delivery_M5_Int_Tier3_wICM">'[18]Detail Model'!$BV$356</definedName>
    <definedName name="Delivery_M5_Int_Tier4">'[10]Detail Model'!$BW$353</definedName>
    <definedName name="Delivery_M5_Int_Tier4_GHG">'[15]Detail Model'!$CA$412</definedName>
    <definedName name="Delivery_M5_Int_Tier4_wICM">'[18]Detail Model'!$BV$357</definedName>
    <definedName name="Delivery_M7_Firm">'[10]Detail Model'!$BM$389</definedName>
    <definedName name="Delivery_M7_Firm_GHG">'[15]Detail Model'!$BQ$448</definedName>
    <definedName name="Delivery_M7_Firm_wICM">'[18]Detail Model'!$BK$385</definedName>
    <definedName name="Delivery_M7_Int_Avg">'[10]Detail Model'!$BM$393</definedName>
    <definedName name="Delivery_M7_Int_Avg_GHG">'[15]Detail Model'!$BQ$452</definedName>
    <definedName name="Delivery_M7_Int_Avg_wICM">'[18]Detail Model'!$BK$389</definedName>
    <definedName name="Delivery_M7_Int_Max">[10]Supplementals!$K$215</definedName>
    <definedName name="Delivery_M7_Int_Max_GHG">[15]Supplementals!$K$229</definedName>
    <definedName name="Delivery_M7_Season_Max">[15]Supplementals!$Q$224</definedName>
    <definedName name="Delivery_M9">'[10]Detail Model'!$BM$400</definedName>
    <definedName name="Delivery_M9_GHG">'[15]Detail Model'!$BQ$459</definedName>
    <definedName name="Delivery_M9_wICM">'[18]Detail Model'!$BK$396</definedName>
    <definedName name="Delivery_R01_Temp1">[13]RIDERS!$AU$49</definedName>
    <definedName name="Delivery_R01_Temp2">[13]RIDERS!$AU$50</definedName>
    <definedName name="Delivery_R01_Temp3">[13]RIDERS!$AU$51</definedName>
    <definedName name="Delivery_R01_Tier1">'[10]Detail Model'!$BM$24</definedName>
    <definedName name="Delivery_R01_Tier1_GHG">'[15]Detail Model'!$BQ$24</definedName>
    <definedName name="Delivery_R01_Tier1_wICM">'[18]Detail Model'!$BK$25</definedName>
    <definedName name="Delivery_R01_Tier2">'[10]Detail Model'!$BM$25</definedName>
    <definedName name="Delivery_R01_Tier2_GHG">'[15]Detail Model'!$BQ$25</definedName>
    <definedName name="Delivery_R01_Tier2_wICM">'[18]Detail Model'!$BK$26</definedName>
    <definedName name="Delivery_R01_Tier3">'[10]Detail Model'!$BM$26</definedName>
    <definedName name="Delivery_R01_Tier3_GHG">'[15]Detail Model'!$BQ$26</definedName>
    <definedName name="Delivery_R01_Tier3_wICM">'[18]Detail Model'!$BK$27</definedName>
    <definedName name="Delivery_R01_Tier4">'[10]Detail Model'!$BM$27</definedName>
    <definedName name="Delivery_R01_Tier4_GHG">'[15]Detail Model'!$BQ$27</definedName>
    <definedName name="Delivery_R01_Tier4_wICM">'[18]Detail Model'!$BK$28</definedName>
    <definedName name="Delivery_R01_Tier5">'[10]Detail Model'!$BM$28</definedName>
    <definedName name="Delivery_R01_Tier5_GHG">'[15]Detail Model'!$BQ$28</definedName>
    <definedName name="Delivery_R01_Tier5_wICM">'[18]Detail Model'!$BK$29</definedName>
    <definedName name="Delivery_R10_Block5">[13]AppendixA!$I$88</definedName>
    <definedName name="Delivery_R10_Temp1">[13]RIDERS!$AU$52</definedName>
    <definedName name="Delivery_R10_Temp2">[13]RIDERS!$AU$53</definedName>
    <definedName name="Delivery_R10_Temp3">[13]RIDERS!$AU$54</definedName>
    <definedName name="Delivery_R10_Tier1">'[10]Detail Model'!$BM$82</definedName>
    <definedName name="Delivery_R10_Tier1_GHG">'[15]Detail Model'!$BQ$92</definedName>
    <definedName name="Delivery_R10_Tier1_wICM">'[18]Detail Model'!$BK$80</definedName>
    <definedName name="Delivery_R10_Tier2">'[10]Detail Model'!$BM$83</definedName>
    <definedName name="Delivery_R10_Tier2_GHG">'[15]Detail Model'!$BQ$93</definedName>
    <definedName name="Delivery_R10_Tier2_wICM">'[18]Detail Model'!$BK$81</definedName>
    <definedName name="Delivery_R10_Tier3">'[10]Detail Model'!$BM$84</definedName>
    <definedName name="Delivery_R10_Tier3_GHG">'[15]Detail Model'!$BQ$94</definedName>
    <definedName name="Delivery_R10_Tier3_wICM">'[18]Detail Model'!$BK$82</definedName>
    <definedName name="Delivery_R10_Tier4">'[10]Detail Model'!$BM$85</definedName>
    <definedName name="Delivery_R10_Tier4_GHG">'[15]Detail Model'!$BQ$95</definedName>
    <definedName name="Delivery_R10_Tier4_wICM">'[18]Detail Model'!$BK$83</definedName>
    <definedName name="Delivery_R10_Tier5">'[10]Detail Model'!$BM$86</definedName>
    <definedName name="Delivery_R10_Tier5_GHG">'[15]Detail Model'!$BQ$96</definedName>
    <definedName name="Delivery_R10_Tier5_wICM">'[18]Detail Model'!$BK$84</definedName>
    <definedName name="Delivery_R100">'[10]Detail Model'!$BM$217</definedName>
    <definedName name="Delivery_R100_GHG">'[15]Detail Model'!$BQ$261</definedName>
    <definedName name="Delivery_R100_wICM">'[18]Detail Model'!$BK$213</definedName>
    <definedName name="Delivery_R20_Tier1">'[10]Detail Model'!$BM$144</definedName>
    <definedName name="Delivery_R20_Tier1_GHG">'[15]Detail Model'!$BQ$164</definedName>
    <definedName name="Delivery_R20_Tier1_wICM">'[18]Detail Model'!$BK$139</definedName>
    <definedName name="Delivery_R20_Tier2">'[10]Detail Model'!$BM$145</definedName>
    <definedName name="Delivery_R20_Tier2_GHG">'[15]Detail Model'!$BQ$165</definedName>
    <definedName name="Delivery_R20_Tier2_wICM">'[18]Detail Model'!$BK$140</definedName>
    <definedName name="Delivery_R25_Avg">'[10]Detail Model'!$BM$204</definedName>
    <definedName name="Delivery_R25_Avg_GHG">'[15]Detail Model'!$BQ$248</definedName>
    <definedName name="Delivery_R25_Avg_wICM">'[18]Detail Model'!$BK$200</definedName>
    <definedName name="Delivery_R25_Max">[10]Supplementals!$K$210</definedName>
    <definedName name="Delivery_R25_MAX_GHG">[15]Supplementals!$K$222</definedName>
    <definedName name="Delivery_T1_Firm">'[10]Detail Model'!$BM$457</definedName>
    <definedName name="Delivery_T1_Firm_GHG">'[15]Detail Model'!$BQ$517</definedName>
    <definedName name="Delivery_T1_Firm_Union">[10]Supplementals!$K$333</definedName>
    <definedName name="Delivery_T1_Firm_Union_GHG">[15]Supplementals!$G$348</definedName>
    <definedName name="Delivery_T1_Firm_wICM">'[18]Detail Model'!$BK$455</definedName>
    <definedName name="Delivery_T1_Int_Avg">'[10]Detail Model'!$BM$458</definedName>
    <definedName name="Delivery_T1_Int_Avg_GHG">'[15]Detail Model'!$BQ$518</definedName>
    <definedName name="Delivery_T1_Int_Avg_wICM">'[18]Detail Model'!$BK$456</definedName>
    <definedName name="Delivery_T1_Int_Max">[10]Supplementals!$K$217</definedName>
    <definedName name="Delivery_T1_Int_Max_Cust">[10]Supplementals!$P$217</definedName>
    <definedName name="Delivery_T1_Int_Max_Cust_GHG">[15]Supplementals!$Q$235</definedName>
    <definedName name="Delivery_T1_Int_Max_GHG">[15]Supplementals!$K$231</definedName>
    <definedName name="Delivery_T2_Firm">'[10]Detail Model'!$BM$484</definedName>
    <definedName name="Delivery_T2_Firm_GHG">'[15]Detail Model'!$BQ$544</definedName>
    <definedName name="Delivery_T2_Firm_Union">[10]Supplementals!$K$344</definedName>
    <definedName name="Delivery_T2_Firm_Union_GHG">[15]Supplementals!$G$360</definedName>
    <definedName name="Delivery_T2_Firm_wICM">'[18]Detail Model'!$BK$512</definedName>
    <definedName name="Delivery_T2_Int_Avg">'[10]Detail Model'!$BM$485</definedName>
    <definedName name="Delivery_T2_Int_Avg_GHG">'[15]Detail Model'!$BQ$545</definedName>
    <definedName name="Delivery_T2_Int_Avg_wICM">'[18]Detail Model'!$BK$513</definedName>
    <definedName name="Delivery_T2_Int_Max">[10]Supplementals!$K$219</definedName>
    <definedName name="Delivery_T2_Int_Max_Cust">[10]Supplementals!$P$219</definedName>
    <definedName name="Delivery_T2_Int_Max_Cust_GHG">[15]Supplementals!$Q$237</definedName>
    <definedName name="Delivery_T2_Int_Max_GHG">[15]Supplementals!$K$233</definedName>
    <definedName name="Delivery_T3">'[10]Detail Model'!$BM$534</definedName>
    <definedName name="Delivery_T3_Firm_Union">[10]Supplementals!$K$355</definedName>
    <definedName name="Delivery_T3_Firm_Union_GHG">[15]Supplementals!$G$371</definedName>
    <definedName name="Delivery_T3_GHG">'[15]Detail Model'!$BQ$595</definedName>
    <definedName name="Delivery_T3_wICM">'[18]Detail Model'!$BK$565</definedName>
    <definedName name="Delivery_UnauthOR_M9">[22]Overrun!$I$55</definedName>
    <definedName name="Delivery_UnauthOR_R25">[15]Overrun!$I$48</definedName>
    <definedName name="Delivery_UnauthOR_South">[15]Overrun!$I$27</definedName>
    <definedName name="Delivery_UnauthOR_T3">[22]Overrun!$I$59</definedName>
    <definedName name="Demand_M4_Tier1">'[10]Detail Model'!$BM$333</definedName>
    <definedName name="Demand_M4_Tier1_wICM">'[18]Detail Model'!$BK$328</definedName>
    <definedName name="Demand_M4_Tier2">'[10]Detail Model'!$BM$334</definedName>
    <definedName name="Demand_M4_Tier2_wICM">'[18]Detail Model'!$BK$329</definedName>
    <definedName name="Demand_M4_Tier3">'[10]Detail Model'!$BM$335</definedName>
    <definedName name="Demand_M4_Tier3_wICM">'[18]Detail Model'!$BK$330</definedName>
    <definedName name="Demand_M5_Firm">'[10]Detail Model'!$BM$345</definedName>
    <definedName name="Demand_M5_Firm_wICM">'[18]Detail Model'!$BK$340</definedName>
    <definedName name="Demand_M7">'[10]Detail Model'!$BM$388</definedName>
    <definedName name="Demand_M7_wICM">'[18]Detail Model'!$BK$384</definedName>
    <definedName name="Demand_M9">'[10]Detail Model'!$BM$399</definedName>
    <definedName name="Demand_M9_wICM">'[18]Detail Model'!$BK$395</definedName>
    <definedName name="Demand_R100">'[10]Detail Model'!$BM$216</definedName>
    <definedName name="Demand_R100_wICM">'[18]Detail Model'!$BK$212</definedName>
    <definedName name="Demand_R20_Tier1">'[10]Detail Model'!$BM$141</definedName>
    <definedName name="Demand_R20_Tier1_wICM">'[18]Detail Model'!$BK$136</definedName>
    <definedName name="Demand_R20_Tier2">'[10]Detail Model'!$BM$142</definedName>
    <definedName name="Demand_R20_Tier2_wICM">'[18]Detail Model'!$BK$137</definedName>
    <definedName name="Demand_T1_Tier1">'[10]Detail Model'!$BM$453</definedName>
    <definedName name="Demand_T1_Tier1_wICM">'[18]Detail Model'!$BK$451</definedName>
    <definedName name="Demand_T1_Tier2">'[10]Detail Model'!$BM$454</definedName>
    <definedName name="Demand_T1_Tier2_wICM">'[18]Detail Model'!$BK$452</definedName>
    <definedName name="Demand_T2_Tier1">'[10]Detail Model'!$BM$480</definedName>
    <definedName name="Demand_T2_Tier1_wICM">'[18]Detail Model'!$BK$508</definedName>
    <definedName name="Demand_T2_Tier2">'[10]Detail Model'!$BM$481</definedName>
    <definedName name="Demand_T2_Tier2_wICM">'[18]Detail Model'!$BK$509</definedName>
    <definedName name="Demand_T3">'[10]Detail Model'!$BM$533</definedName>
    <definedName name="Demand_T3_wICM">'[18]Detail Model'!$BK$564</definedName>
    <definedName name="Depr_Fix_Trans">'[7]Gross Rev Req'!$G$29</definedName>
    <definedName name="Depr_Gen_Plant">[7]FUNS!$D$202</definedName>
    <definedName name="Depr_Meter">'[7]Gross Rev Req'!$F$29</definedName>
    <definedName name="Descham_VV_Annual">'[1]TD-1.2'!$I$348</definedName>
    <definedName name="df" localSheetId="39" hidden="1">{#N/A,#N/A,FALSE,"TITLE PAGE";#N/A,#N/A,FALSE,"Cash Flow";#N/A,#N/A,FALSE,"Cash Flow Detailed";#N/A,#N/A,FALSE,"EO summary IS";#N/A,#N/A,FALSE,"Op Income";#N/A,#N/A,FALSE,"Power ";#N/A,#N/A,FALSE,"GAS";#N/A,#N/A,FALSE,"MidstreamPage";#N/A,#N/A,FALSE,"P&amp;P";#N/A,#N/A,FALSE,"International";#N/A,#N/A,FALSE,"Controllable Costs"}</definedName>
    <definedName name="df" localSheetId="40" hidden="1">{#N/A,#N/A,FALSE,"TITLE PAGE";#N/A,#N/A,FALSE,"Cash Flow";#N/A,#N/A,FALSE,"Cash Flow Detailed";#N/A,#N/A,FALSE,"EO summary IS";#N/A,#N/A,FALSE,"Op Income";#N/A,#N/A,FALSE,"Power ";#N/A,#N/A,FALSE,"GAS";#N/A,#N/A,FALSE,"MidstreamPage";#N/A,#N/A,FALSE,"P&amp;P";#N/A,#N/A,FALSE,"International";#N/A,#N/A,FALSE,"Controllable Costs"}</definedName>
    <definedName name="df" localSheetId="38" hidden="1">{#N/A,#N/A,FALSE,"TITLE PAGE";#N/A,#N/A,FALSE,"Cash Flow";#N/A,#N/A,FALSE,"Cash Flow Detailed";#N/A,#N/A,FALSE,"EO summary IS";#N/A,#N/A,FALSE,"Op Income";#N/A,#N/A,FALSE,"Power ";#N/A,#N/A,FALSE,"GAS";#N/A,#N/A,FALSE,"MidstreamPage";#N/A,#N/A,FALSE,"P&amp;P";#N/A,#N/A,FALSE,"International";#N/A,#N/A,FALSE,"Controllable Costs"}</definedName>
    <definedName name="df" hidden="1">{#N/A,#N/A,FALSE,"TITLE PAGE";#N/A,#N/A,FALSE,"Cash Flow";#N/A,#N/A,FALSE,"Cash Flow Detailed";#N/A,#N/A,FALSE,"EO summary IS";#N/A,#N/A,FALSE,"Op Income";#N/A,#N/A,FALSE,"Power ";#N/A,#N/A,FALSE,"GAS";#N/A,#N/A,FALSE,"MidstreamPage";#N/A,#N/A,FALSE,"P&amp;P";#N/A,#N/A,FALSE,"International";#N/A,#N/A,FALSE,"Controllable Costs"}</definedName>
    <definedName name="dffdds" localSheetId="39" hidden="1">{#N/A,#N/A,FALSE,"TITLE PAGE";#N/A,#N/A,FALSE,"Cash Flow";#N/A,#N/A,FALSE,"Cash Flow Detailed";#N/A,#N/A,FALSE,"EO summary IS";#N/A,#N/A,FALSE,"Op Income";#N/A,#N/A,FALSE,"Power ";#N/A,#N/A,FALSE,"GAS";#N/A,#N/A,FALSE,"MidstreamPage";#N/A,#N/A,FALSE,"P&amp;P";#N/A,#N/A,FALSE,"International";#N/A,#N/A,FALSE,"Controllable Costs"}</definedName>
    <definedName name="dffdds" localSheetId="40" hidden="1">{#N/A,#N/A,FALSE,"TITLE PAGE";#N/A,#N/A,FALSE,"Cash Flow";#N/A,#N/A,FALSE,"Cash Flow Detailed";#N/A,#N/A,FALSE,"EO summary IS";#N/A,#N/A,FALSE,"Op Income";#N/A,#N/A,FALSE,"Power ";#N/A,#N/A,FALSE,"GAS";#N/A,#N/A,FALSE,"MidstreamPage";#N/A,#N/A,FALSE,"P&amp;P";#N/A,#N/A,FALSE,"International";#N/A,#N/A,FALSE,"Controllable Costs"}</definedName>
    <definedName name="dffdds" localSheetId="38" hidden="1">{#N/A,#N/A,FALSE,"TITLE PAGE";#N/A,#N/A,FALSE,"Cash Flow";#N/A,#N/A,FALSE,"Cash Flow Detailed";#N/A,#N/A,FALSE,"EO summary IS";#N/A,#N/A,FALSE,"Op Income";#N/A,#N/A,FALSE,"Power ";#N/A,#N/A,FALSE,"GAS";#N/A,#N/A,FALSE,"MidstreamPage";#N/A,#N/A,FALSE,"P&amp;P";#N/A,#N/A,FALSE,"International";#N/A,#N/A,FALSE,"Controllable Costs"}</definedName>
    <definedName name="dffdds" hidden="1">{#N/A,#N/A,FALSE,"TITLE PAGE";#N/A,#N/A,FALSE,"Cash Flow";#N/A,#N/A,FALSE,"Cash Flow Detailed";#N/A,#N/A,FALSE,"EO summary IS";#N/A,#N/A,FALSE,"Op Income";#N/A,#N/A,FALSE,"Power ";#N/A,#N/A,FALSE,"GAS";#N/A,#N/A,FALSE,"MidstreamPage";#N/A,#N/A,FALSE,"P&amp;P";#N/A,#N/A,FALSE,"International";#N/A,#N/A,FALSE,"Controllable Costs"}</definedName>
    <definedName name="dffddss" localSheetId="39" hidden="1">{#N/A,#N/A,FALSE,"TITLE PAGE";#N/A,#N/A,FALSE,"Cash Flow";#N/A,#N/A,FALSE,"Cash Flow Detailed";#N/A,#N/A,FALSE,"EO summary IS";#N/A,#N/A,FALSE,"Op Income";#N/A,#N/A,FALSE,"Power ";#N/A,#N/A,FALSE,"GAS";#N/A,#N/A,FALSE,"MidstreamPage";#N/A,#N/A,FALSE,"P&amp;P";#N/A,#N/A,FALSE,"International";#N/A,#N/A,FALSE,"Controllable Costs"}</definedName>
    <definedName name="dffddss" localSheetId="40" hidden="1">{#N/A,#N/A,FALSE,"TITLE PAGE";#N/A,#N/A,FALSE,"Cash Flow";#N/A,#N/A,FALSE,"Cash Flow Detailed";#N/A,#N/A,FALSE,"EO summary IS";#N/A,#N/A,FALSE,"Op Income";#N/A,#N/A,FALSE,"Power ";#N/A,#N/A,FALSE,"GAS";#N/A,#N/A,FALSE,"MidstreamPage";#N/A,#N/A,FALSE,"P&amp;P";#N/A,#N/A,FALSE,"International";#N/A,#N/A,FALSE,"Controllable Costs"}</definedName>
    <definedName name="dffddss" localSheetId="38" hidden="1">{#N/A,#N/A,FALSE,"TITLE PAGE";#N/A,#N/A,FALSE,"Cash Flow";#N/A,#N/A,FALSE,"Cash Flow Detailed";#N/A,#N/A,FALSE,"EO summary IS";#N/A,#N/A,FALSE,"Op Income";#N/A,#N/A,FALSE,"Power ";#N/A,#N/A,FALSE,"GAS";#N/A,#N/A,FALSE,"MidstreamPage";#N/A,#N/A,FALSE,"P&amp;P";#N/A,#N/A,FALSE,"International";#N/A,#N/A,FALSE,"Controllable Costs"}</definedName>
    <definedName name="dffddss" hidden="1">{#N/A,#N/A,FALSE,"TITLE PAGE";#N/A,#N/A,FALSE,"Cash Flow";#N/A,#N/A,FALSE,"Cash Flow Detailed";#N/A,#N/A,FALSE,"EO summary IS";#N/A,#N/A,FALSE,"Op Income";#N/A,#N/A,FALSE,"Power ";#N/A,#N/A,FALSE,"GAS";#N/A,#N/A,FALSE,"MidstreamPage";#N/A,#N/A,FALSE,"P&amp;P";#N/A,#N/A,FALSE,"International";#N/A,#N/A,FALSE,"Controllable Costs"}</definedName>
    <definedName name="dg">[9]AppendixA!#REF!</definedName>
    <definedName name="Dialog_Area">#REF!</definedName>
    <definedName name="Dist_Sav_NB">'[1]TD-1.6'!$F$7</definedName>
    <definedName name="Dist_Save_Winch">'[1]TD-1.7'!$F$7</definedName>
    <definedName name="Distance_Save">'[1]TD-1.5'!$F$6</definedName>
    <definedName name="Donnacona_VV_Annual">'[1]TD-1.2'!$I$325</definedName>
    <definedName name="dorothy" localSheetId="39" hidden="1">{#N/A,#N/A,TRUE,"Consolidated";#N/A,#N/A,TRUE,"Admin";#N/A,#N/A,TRUE,"Express";#N/A,#N/A,TRUE,"Other";#N/A,#N/A,TRUE,"Platte";#N/A,#N/A,TRUE,"Cajun"}</definedName>
    <definedName name="dorothy" localSheetId="40" hidden="1">{#N/A,#N/A,TRUE,"Consolidated";#N/A,#N/A,TRUE,"Admin";#N/A,#N/A,TRUE,"Express";#N/A,#N/A,TRUE,"Other";#N/A,#N/A,TRUE,"Platte";#N/A,#N/A,TRUE,"Cajun"}</definedName>
    <definedName name="dorothy" localSheetId="38" hidden="1">{#N/A,#N/A,TRUE,"Consolidated";#N/A,#N/A,TRUE,"Admin";#N/A,#N/A,TRUE,"Express";#N/A,#N/A,TRUE,"Other";#N/A,#N/A,TRUE,"Platte";#N/A,#N/A,TRUE,"Cajun"}</definedName>
    <definedName name="dorothy" hidden="1">{#N/A,#N/A,TRUE,"Consolidated";#N/A,#N/A,TRUE,"Admin";#N/A,#N/A,TRUE,"Express";#N/A,#N/A,TRUE,"Other";#N/A,#N/A,TRUE,"Platte";#N/A,#N/A,TRUE,"Cajun"}</definedName>
    <definedName name="dorothy2" localSheetId="39" hidden="1">{#N/A,#N/A,TRUE,"Consolidated";#N/A,#N/A,TRUE,"Admin";#N/A,#N/A,TRUE,"Express";#N/A,#N/A,TRUE,"Other";#N/A,#N/A,TRUE,"Platte";#N/A,#N/A,TRUE,"Cajun"}</definedName>
    <definedName name="dorothy2" localSheetId="40" hidden="1">{#N/A,#N/A,TRUE,"Consolidated";#N/A,#N/A,TRUE,"Admin";#N/A,#N/A,TRUE,"Express";#N/A,#N/A,TRUE,"Other";#N/A,#N/A,TRUE,"Platte";#N/A,#N/A,TRUE,"Cajun"}</definedName>
    <definedName name="dorothy2" localSheetId="38" hidden="1">{#N/A,#N/A,TRUE,"Consolidated";#N/A,#N/A,TRUE,"Admin";#N/A,#N/A,TRUE,"Express";#N/A,#N/A,TRUE,"Other";#N/A,#N/A,TRUE,"Platte";#N/A,#N/A,TRUE,"Cajun"}</definedName>
    <definedName name="dorothy2" hidden="1">{#N/A,#N/A,TRUE,"Consolidated";#N/A,#N/A,TRUE,"Admin";#N/A,#N/A,TRUE,"Express";#N/A,#N/A,TRUE,"Other";#N/A,#N/A,TRUE,"Platte";#N/A,#N/A,TRUE,"Cajun"}</definedName>
    <definedName name="Downstream_Input">'[1]TD-1.4'!$AF$449:$AK$485</definedName>
    <definedName name="DP">#REF!</definedName>
    <definedName name="DP_Activity_Tracking_Nov_98_List">#REF!</definedName>
    <definedName name="Dryden_VV_Annual">'[1]TD-1.2'!$I$84</definedName>
    <definedName name="DSIndHistHiddenYear1" hidden="1">[23]DS_Industry_Specif!#REF!</definedName>
    <definedName name="DSIndHistHiddenYear2" hidden="1">[23]DS_Industry_Specif!#REF!</definedName>
    <definedName name="DSIndHistHiddenYear3" hidden="1">[23]DS_Industry_Specif!#REF!</definedName>
    <definedName name="Earlton_VV_Annual">'[1]TD-1.2'!$I$131</definedName>
    <definedName name="East_Dem">#REF!</definedName>
    <definedName name="East_FS_Comm">#REF!</definedName>
    <definedName name="East_FS_Comm_Rate">#REF!</definedName>
    <definedName name="East_FS_Dem">#REF!</definedName>
    <definedName name="East_FS_Dem_Rate">#REF!</definedName>
    <definedName name="EastRate">#REF!</definedName>
    <definedName name="ECR_Surcharge">#REF!</definedName>
    <definedName name="Edgar_VV_Annual">'[1]TD-1.2'!$I$180</definedName>
    <definedName name="Effective_Date">#REF!</definedName>
    <definedName name="EH">#REF!</definedName>
    <definedName name="EH_CentEDA_Dist">#REF!</definedName>
    <definedName name="EH_Chip_Dist">#REF!</definedName>
    <definedName name="EH_ConsCDA_Dist">#REF!</definedName>
    <definedName name="EH_ConsEDA_Dist">#REF!</definedName>
    <definedName name="EH_ConsSWDA_Dist">#REF!</definedName>
    <definedName name="EH_Corn_Dist">#REF!</definedName>
    <definedName name="EH_GMiEDA_Dist">#REF!</definedName>
    <definedName name="EH_Iroq_Dist">#REF!</definedName>
    <definedName name="EH_NBS_FV_Km_B">'[1]TD-1.6'!$J$35</definedName>
    <definedName name="EH_NBS_VV_Km_B">'[1]TD-1.6'!$F$35</definedName>
    <definedName name="EH_Niag_Dist">#REF!</definedName>
    <definedName name="EH_Phil_Dist">#REF!</definedName>
    <definedName name="EH_Sabr_Dist">#REF!</definedName>
    <definedName name="EH_UnionCDA_Dist">#REF!</definedName>
    <definedName name="EH_UnionSWDA_Dist">#REF!</definedName>
    <definedName name="EH_Win_FV_Km_B">'[1]TD-1.7'!$J$37</definedName>
    <definedName name="EH_Win_FV_Km_T">'[1]TD-1.7'!$J$54</definedName>
    <definedName name="EH_Win_VV_Km_B">'[1]TD-1.7'!$F$37</definedName>
    <definedName name="EH_Win_VV_Km_T">'[1]TD-1.7'!$F$54</definedName>
    <definedName name="EHer_Andro_PR">'[7]TD-3.3'!$J$397</definedName>
    <definedName name="EHer_CoEnergy_PR">'[7]TD-3.3'!$J$399</definedName>
    <definedName name="EHer_Direct_PR">'[7]TD-3.3'!$J$401</definedName>
    <definedName name="EHer_FT_Comm_Rate">'[7]TD-3.2'!$K$82</definedName>
    <definedName name="EHer_FT_Dem_Rate">'[7]TD-3.2'!$J$82</definedName>
    <definedName name="EHer_Renais_PR">'[7]TD-3.3'!$J$403</definedName>
    <definedName name="EHer_TCGS_PR">'[7]TD-3.3'!$J$405</definedName>
    <definedName name="EHer_Total_Alloc_Cost">'[7]TD-3.1'!$I$309</definedName>
    <definedName name="EHer_TransCost_Fix">'[7]TD-3.1'!$G$309</definedName>
    <definedName name="EHer_TransCost_Var">'[7]TD-3.1'!$H$309</definedName>
    <definedName name="EHere_Andro_FV_T">#REF!</definedName>
    <definedName name="EHere_Andros_VV_T">#REF!</definedName>
    <definedName name="EHere_CoEn_FV_T">#REF!</definedName>
    <definedName name="EHere_CoEn_VV_T">#REF!</definedName>
    <definedName name="EHere_Direct_FV_T">#REF!</definedName>
    <definedName name="EHere_Direct_VV_T">#REF!</definedName>
    <definedName name="EHere_FS_Comm_Rate">#REF!</definedName>
    <definedName name="EHere_FS_Dem_Rate">#REF!</definedName>
    <definedName name="EHere_PChrg">'[7]TD-4.4'!$G$330</definedName>
    <definedName name="EHere_Pressure_Chg">#REF!</definedName>
    <definedName name="EHere_Ren_FV_T">#REF!</definedName>
    <definedName name="EHere_Ren_VV_T">#REF!</definedName>
    <definedName name="EHere_TCGS_FV_T">#REF!</definedName>
    <definedName name="EHere_TCGS_VV_T">#REF!</definedName>
    <definedName name="EHeref_NBS_FV_Km_T">'[1]TD-1.6'!$J$51</definedName>
    <definedName name="EHeref_NBS_VV_Km_T">'[1]TD-1.6'!$F$51</definedName>
    <definedName name="EHeref_TB_FV_B">'[1]TD-1.5'!$AD$333</definedName>
    <definedName name="EHeref_TB_FV_Km_B">'[1]TD-1.5'!$J$36</definedName>
    <definedName name="EHeref_TB_FV_Km_T">'[1]TD-1.5'!$J$56</definedName>
    <definedName name="EHeref_TB_FV_T">'[1]TD-1.5'!$AE$333</definedName>
    <definedName name="EHeref_TB_VV_B">'[1]TD-1.5'!$AA$333</definedName>
    <definedName name="EHeref_TB_VV_Km_B">'[1]TD-1.5'!$F$36</definedName>
    <definedName name="EHeref_TB_VV_Km_T">'[1]TD-1.5'!$F$56</definedName>
    <definedName name="EHeref_TB_VV_T">'[1]TD-1.5'!$AB$333</definedName>
    <definedName name="EHeref_UN_FV_B">'[1]TD-1.4'!$M$49</definedName>
    <definedName name="EHeref_UN_FV_Km_B">'[1]TD-1.4'!$O$49</definedName>
    <definedName name="EHeref_UN_FV_Km_T">'[1]TD-1.4'!$O$108</definedName>
    <definedName name="EHeref_UN_FV_T">'[1]TD-1.4'!$M$108</definedName>
    <definedName name="EHeref_UN_VV_B">'[1]TD-1.4'!$G$49</definedName>
    <definedName name="EHeref_UN_VV_Km_B">'[1]TD-1.4'!$I$49</definedName>
    <definedName name="EHeref_UN_VV_Km_T">'[1]TD-1.4'!$I$108</definedName>
    <definedName name="EHeref_UN_VV_T">'[1]TD-1.4'!$G$108</definedName>
    <definedName name="EHereford_FV_B">#REF!</definedName>
    <definedName name="EHereford_FV_Km_B">#REF!</definedName>
    <definedName name="EHereford_FV_Km_T">#REF!</definedName>
    <definedName name="EHereford_FV_T">#REF!</definedName>
    <definedName name="EHereford_VV_B">#REF!</definedName>
    <definedName name="EHereford_VV_Km_B">#REF!</definedName>
    <definedName name="EHereford_VV_Km_T">#REF!</definedName>
    <definedName name="EHereford_VV_T">#REF!</definedName>
    <definedName name="Em_CenMDA">#REF!</definedName>
    <definedName name="Em_UnCDA">#REF!</definedName>
    <definedName name="Em_UnSWDA">#REF!</definedName>
    <definedName name="Emer">#REF!</definedName>
    <definedName name="Emer_Amoco_FV_T">#REF!</definedName>
    <definedName name="Emer_Amoco_PR">'[7]TD-3.3'!#REF!</definedName>
    <definedName name="Emer_Amoco_VV_T">#REF!</definedName>
    <definedName name="Emer_Apache_FV_T">'[1]TD-1.1'!$Q$117</definedName>
    <definedName name="Emer_Apache_PR">'[7]TD-3.3'!$J$122</definedName>
    <definedName name="Emer_Apache_VV_T">'[1]TD-1.1'!$I$117</definedName>
    <definedName name="Emer_Avg_Toll">'[7]TD-3.2'!$L$60</definedName>
    <definedName name="Emer_Beau_FV_T">'[1]TD-1.1'!$Q$119</definedName>
    <definedName name="Emer_Beau_PR">'[7]TD-3.3'!$J$124</definedName>
    <definedName name="Emer_Beau_VV_T">'[1]TD-1.1'!$I$119</definedName>
    <definedName name="Emer_Brymore_FV_T">'[11]TD-1.1'!#REF!</definedName>
    <definedName name="Emer_Brymore_PR">'[7]TD-3.3'!#REF!</definedName>
    <definedName name="Emer_Brymore_VV_T">'[11]TD-1.1'!#REF!</definedName>
    <definedName name="Emer_CanOxy_FV_T">'[11]TD-1.1'!#REF!</definedName>
    <definedName name="Emer_CanOxy_VV_T">'[11]TD-1.1'!#REF!</definedName>
    <definedName name="Emer_Cant_FV_T">#REF!</definedName>
    <definedName name="Emer_Cant_PR">'[7]TD-3.3'!$J$126</definedName>
    <definedName name="Emer_Cant_VV_T">#REF!</definedName>
    <definedName name="Emer_Canterra_PR">'[7]TD-3.3'!#REF!</definedName>
    <definedName name="Emer_CentMDA_BHIS">#REF!</definedName>
    <definedName name="Emer_CentMDA_BHIW">#REF!</definedName>
    <definedName name="Emer_CentMDA_Dist">#REF!</definedName>
    <definedName name="Emer_CNR_FV_T">'[1]TD-1.1'!$Q$123</definedName>
    <definedName name="Emer_CNR_PR">'[7]TD-3.3'!$J$130</definedName>
    <definedName name="Emer_CNR_VV_T">'[1]TD-1.1'!$I$123</definedName>
    <definedName name="Emer_Coast_FV_T">#REF!</definedName>
    <definedName name="Emer_Coast_PR">'[7]TD-3.3'!$J$130</definedName>
    <definedName name="Emer_Coast_VV_T">#REF!</definedName>
    <definedName name="Emer_Coral_PR">'[7]TD-3.3'!$J$132</definedName>
    <definedName name="Emer_Corner_FV_T">'[1]TD-1.1'!$Q$126</definedName>
    <definedName name="Emer_Corner_PR">'[7]TD-3.3'!$J$134</definedName>
    <definedName name="Emer_Corner_VV_T">'[1]TD-1.1'!$I$126</definedName>
    <definedName name="Emer_Crestar_FV_T">'[11]TD-1.1'!#REF!</definedName>
    <definedName name="Emer_Crestar_VV_T">'[11]TD-1.1'!#REF!</definedName>
    <definedName name="Emer_Dekalb_FV_T">'[11]TD-1.1'!#REF!</definedName>
    <definedName name="Emer_Dekalb_VV_T">'[11]TD-1.1'!#REF!</definedName>
    <definedName name="Emer_Dem">#REF!</definedName>
    <definedName name="Emer_Duke_FV_T">#REF!</definedName>
    <definedName name="Emer_Duke_PR">'[7]TD-3.3'!$J$136</definedName>
    <definedName name="Emer_Duke_VV_T">#REF!</definedName>
    <definedName name="Emer_Duluth_FV_T">'[1]TD-1.1'!$Q$122</definedName>
    <definedName name="Emer_Duluth_PR">'[7]TD-3.3'!$J$128</definedName>
    <definedName name="Emer_Duluth_VV_T">'[1]TD-1.1'!$I$122</definedName>
    <definedName name="Emer_Eagle_FV_T">#REF!</definedName>
    <definedName name="Emer_Eagle_VV_T">#REF!</definedName>
    <definedName name="Emer_EnerMark_FV_T">'[1]TD-1.1'!$Q$133</definedName>
    <definedName name="Emer_EnerMark_PR">'[7]TD-3.3'!$J$138</definedName>
    <definedName name="Emer_EnerMark_VV_T">'[1]TD-1.1'!$I$133</definedName>
    <definedName name="Emer_Engage_FV_T">#REF!</definedName>
    <definedName name="Emer_Engage_VV_T">#REF!</definedName>
    <definedName name="Emer_Enron_FV_T">#REF!</definedName>
    <definedName name="Emer_Enron_PR">'[7]TD-3.3'!$J$140</definedName>
    <definedName name="Emer_Enron_VV_T">#REF!</definedName>
    <definedName name="Emer_F_FST">'[7]TD-3.1'!$G$173</definedName>
    <definedName name="Emer_FS_Comm_Rate">'[7]TD-3.2'!$K$60</definedName>
    <definedName name="Emer_FS_Dem_Rate">'[7]TD-3.2'!$J$60</definedName>
    <definedName name="Emer_FV_B">#REF!</definedName>
    <definedName name="Emer_FV_Km_B">#REF!</definedName>
    <definedName name="Emer_FV_Km_T">#REF!</definedName>
    <definedName name="Emer_FV_T">#REF!</definedName>
    <definedName name="Emer_Gypsum_FV_T">#REF!</definedName>
    <definedName name="Emer_Gypsum_PR">'[7]TD-3.3'!$J$182</definedName>
    <definedName name="Emer_Gypsum_VV_T">#REF!</definedName>
    <definedName name="Emer_Husky_FV_T">#REF!</definedName>
    <definedName name="Emer_Husky_PR">'[7]TD-3.3'!$J$142</definedName>
    <definedName name="Emer_Husky_VV_T">#REF!</definedName>
    <definedName name="Emer_JRSim_FV_T">#REF!</definedName>
    <definedName name="Emer_JRSim_PR">'[7]TD-3.3'!$J$144</definedName>
    <definedName name="Emer_JRSim_VV_T">#REF!</definedName>
    <definedName name="Emer_JRSimp_PR">'[7]TD-3.3'!#REF!</definedName>
    <definedName name="Emer_Kamine_FV_T">#REF!</definedName>
    <definedName name="Emer_Kamine_PR">'[7]TD-3.3'!#REF!</definedName>
    <definedName name="Emer_Kamine_VV_T">#REF!</definedName>
    <definedName name="Emer_Mobil_FV_T">#REF!</definedName>
    <definedName name="Emer_Mobil_PR">'[7]TD-3.3'!#REF!</definedName>
    <definedName name="Emer_Mobil_VV_T">#REF!</definedName>
    <definedName name="Emer_Morr_FV_T">#REF!</definedName>
    <definedName name="Emer_Morr_VV_T">#REF!</definedName>
    <definedName name="Emer_Morris_PR">'[7]TD-3.3'!#REF!</definedName>
    <definedName name="Emer_Murphy_FV_T">#REF!</definedName>
    <definedName name="Emer_Murphy_PR">'[7]TD-3.3'!$J$146</definedName>
    <definedName name="Emer_Murphy_VV_T">#REF!</definedName>
    <definedName name="Emer_N_Canada_PR">'[7]TD-3.3'!#REF!</definedName>
    <definedName name="Emer_NCan_FV_T">#REF!</definedName>
    <definedName name="Emer_NCan_PR">'[7]TD-3.3'!$J$154</definedName>
    <definedName name="Emer_NCan_VV_T">#REF!</definedName>
    <definedName name="Emer_NCO_FV_T">'[1]TD-1.1'!$Q$145</definedName>
    <definedName name="Emer_NCO_PR">'[7]TD-3.3'!$J$156</definedName>
    <definedName name="Emer_NCO_VV_T">'[1]TD-1.1'!$I$145</definedName>
    <definedName name="Emer_Norcen_FV_T">#REF!</definedName>
    <definedName name="Emer_Norcen_PR">'[7]TD-3.3'!$J$148</definedName>
    <definedName name="Emer_Norcen_VV_T">#REF!</definedName>
    <definedName name="Emer_North_PR">'[7]TD-3.3'!#REF!</definedName>
    <definedName name="Emer_North_STS_FV_T">#REF!</definedName>
    <definedName name="Emer_North_STS_VV_T">#REF!</definedName>
    <definedName name="Emer_NSP_PR">'[7]TD-3.3'!$J$150</definedName>
    <definedName name="Emer_NSP_STS_PR">'[7]TD-3.3'!#REF!</definedName>
    <definedName name="Emer_NStar_FV_T">'[1]TD-1.1'!$Q$143</definedName>
    <definedName name="Emer_NStar_PR">'[7]TD-3.3'!$J$152</definedName>
    <definedName name="Emer_NStar_VV_T">'[1]TD-1.1'!$I$143</definedName>
    <definedName name="Emer_Ocean_FV_T">'[1]TD-1.1'!$Q$146</definedName>
    <definedName name="Emer_Ocean_PR">'[7]TD-3.3'!$J$158</definedName>
    <definedName name="Emer_Ocean_VV_T">'[1]TD-1.1'!$I$146</definedName>
    <definedName name="Emer_PanEn_FV_T">'[11]TD-1.1'!#REF!</definedName>
    <definedName name="Emer_PanEn_PR">'[7]TD-3.3'!#REF!</definedName>
    <definedName name="Emer_PanEn_VV_T">'[11]TD-1.1'!#REF!</definedName>
    <definedName name="Emer_Petro_PR">'[7]TD-3.3'!#REF!</definedName>
    <definedName name="Emer_PetroC_FV_T">#REF!</definedName>
    <definedName name="Emer_PetroC_PR">'[7]TD-3.3'!$J$160</definedName>
    <definedName name="Emer_PetroC_VV_T">#REF!</definedName>
    <definedName name="Emer_Pinn_FV_T">'[1]TD-1.1'!$Q$148</definedName>
    <definedName name="Emer_Pinn_PR">'[7]TD-3.3'!$J$162</definedName>
    <definedName name="Emer_Pinn_VV_T">'[1]TD-1.1'!$I$148</definedName>
    <definedName name="Emer_Poco_FV_T">#REF!</definedName>
    <definedName name="Emer_Poco_PR">'[7]TD-3.3'!$J$164</definedName>
    <definedName name="Emer_Poco_VV_T">#REF!</definedName>
    <definedName name="Emer_Press_Higher">#REF!</definedName>
    <definedName name="Emer_Press_Lower">#REF!</definedName>
    <definedName name="Emer_Pressure_Chg">#REF!</definedName>
    <definedName name="Emer_Progas_FV_T">#REF!</definedName>
    <definedName name="Emer_ProGas_PR">'[7]TD-3.3'!$J$166</definedName>
    <definedName name="Emer_Progas_VV_T">#REF!</definedName>
    <definedName name="Emer_Rang_FV_T">'[1]TD-1.1'!$Q$151</definedName>
    <definedName name="Emer_Rang_PR">'[7]TD-3.3'!$J$168</definedName>
    <definedName name="Emer_Rang_VV_T">'[1]TD-1.1'!$I$151</definedName>
    <definedName name="Emer_RDO_FV_T">#REF!</definedName>
    <definedName name="Emer_RDO_PR">'[7]TD-3.3'!$J$170</definedName>
    <definedName name="Emer_RDO_VV_T">#REF!</definedName>
    <definedName name="Emer_Renn_FV_T">#REF!</definedName>
    <definedName name="Emer_Renn_PR">'[7]TD-3.3'!$J$172</definedName>
    <definedName name="Emer_Renn_VV_T">#REF!</definedName>
    <definedName name="Emer_Rio_FV_T">'[1]TD-1.1'!$Q$154</definedName>
    <definedName name="Emer_Rio_PR">'[7]TD-3.3'!$J$174</definedName>
    <definedName name="Emer_Rio_VV_T">'[1]TD-1.1'!$I$154</definedName>
    <definedName name="Emer_Shell_FV_T">#REF!</definedName>
    <definedName name="Emer_Shell_PR">'[7]TD-3.3'!#REF!</definedName>
    <definedName name="Emer_Shell_VV_T">#REF!</definedName>
    <definedName name="Emer_Tali_FV_T">'[1]TD-1.1'!$Q$155</definedName>
    <definedName name="Emer_Talis_PR">'[7]TD-3.3'!$J$176</definedName>
    <definedName name="Emer_Talis_VV_T">'[1]TD-1.1'!$I$155</definedName>
    <definedName name="Emer_TCGS_FV_T">#REF!</definedName>
    <definedName name="Emer_TCGS_PR">'[7]TD-3.3'!$J$180</definedName>
    <definedName name="Emer_TCGS_VV_T">#REF!</definedName>
    <definedName name="Emer_TCPL_T4_FV">'[7]TD-4.4'!$P$355</definedName>
    <definedName name="Emer_Total_Alloc_Cost">'[7]TD-3.1'!$I$175</definedName>
    <definedName name="Emer_TransCost_Fix">'[7]TD-3.1'!$G$175</definedName>
    <definedName name="Emer_TransCost_Var">'[7]TD-3.1'!$H$175</definedName>
    <definedName name="Emer_TriLink_FV_T">'[1]TD-1.1'!$Q$156</definedName>
    <definedName name="Emer_TriLink_PR">'[7]TD-3.3'!$J$178</definedName>
    <definedName name="Emer_TriLink_VV_T">'[1]TD-1.1'!$I$156</definedName>
    <definedName name="Emer_UMCP_FV_T">#REF!</definedName>
    <definedName name="Emer_UMCP_PR">'[7]TD-3.3'!#REF!</definedName>
    <definedName name="Emer_UMCP_VV_T">#REF!</definedName>
    <definedName name="Emer_Unigas_FV_T">'[11]TD-1.1'!#REF!</definedName>
    <definedName name="Emer_Unigas_PR">'[7]TD-3.3'!#REF!</definedName>
    <definedName name="Emer_Unigas_VV_T">'[11]TD-1.1'!#REF!</definedName>
    <definedName name="Emer_Union_FV_T">#REF!</definedName>
    <definedName name="Emer_Union_PR">'[7]TD-3.3'!$J$184</definedName>
    <definedName name="Emer_Union_VV_T">#REF!</definedName>
    <definedName name="Emer_UnionCDA_Dist">#REF!</definedName>
    <definedName name="Emer_UnionSWDA_Dist">#REF!</definedName>
    <definedName name="Emer_USGyp_PR">'[7]TD-3.3'!$J$182</definedName>
    <definedName name="Emer_V_FST">'[7]TD-3.1'!$H$173</definedName>
    <definedName name="Emer_Viking_FV">'[7]TD-4.4'!#REF!</definedName>
    <definedName name="Emer_VV_B">#REF!</definedName>
    <definedName name="Emer_VV_Km_B">#REF!</definedName>
    <definedName name="Emer_VV_Km_T">#REF!</definedName>
    <definedName name="Emer_VV_T">#REF!</definedName>
    <definedName name="Emer_WCoast_FV_T">#REF!</definedName>
    <definedName name="Emer_WCoast_PR">'[7]TD-3.3'!$J$184</definedName>
    <definedName name="Emer_WCoast_VV_T">#REF!</definedName>
    <definedName name="Emer_WFS_Toll">#REF!</definedName>
    <definedName name="Emer_WGML_PR">'[7]TD-3.3'!$J$180</definedName>
    <definedName name="Emer12_PChrg">'[7]TD-4.4'!$G$58</definedName>
    <definedName name="Emer2_PChrg">'[7]TD-4.4'!$G$110</definedName>
    <definedName name="Emerson">#REF!</definedName>
    <definedName name="Emp_Emerson">1023.342</definedName>
    <definedName name="Emp_NBJ">2637.693</definedName>
    <definedName name="Empr_EH_Dist">#REF!</definedName>
    <definedName name="Empr_Rich_FV_Km_T">'[1]TD-1.3'!$I$47</definedName>
    <definedName name="Empr_Rich_FV_T">'[1]TD-1.3'!$H$47</definedName>
    <definedName name="Empr_Rich_PR">'[7]TD-3.3'!$J$89</definedName>
    <definedName name="Empr_Rich_VV_Km_T">'[1]TD-1.3'!$F$47</definedName>
    <definedName name="Empr_Rich_VV_T">'[1]TD-1.3'!$E$47</definedName>
    <definedName name="Empr_Spru_Inter_PR">'[7]TD-3.3'!$J$116</definedName>
    <definedName name="Empr_StCl_Dist">#REF!</definedName>
    <definedName name="ENDINV">#REF!</definedName>
    <definedName name="endReport">#REF!</definedName>
    <definedName name="Englehart_VV_Annual">'[1]TD-1.2'!$I$130</definedName>
    <definedName name="EPMWorkbookOptions_1" hidden="1">"2D4AAB+LCAAAAAAABADtW21vokoU/r7J/gfjdwV834a6YRFbdhVYXnpv02wI4qjcVeAOo7b//g4giJV2bes1QEgMyplzzhwennMGxhn66+NqWdkA6FmOfV2l6mS1AmzTmVr2/Lq6RrMa1al+7X/+RP/lwN8Tx/ktugirehVsZ3tXj551XV0g5F4RxHa7rW+bdQfOiQZJUsTf45FiLsDKqFm2hwzbBNXYavpnqyrutVKhWce2gen3qTrsGkJg"</definedName>
    <definedName name="EPMWorkbookOptions_2" hidden="1">"ozsLbIPGg+aBgYydFMsFYwXC3uKeEFi5a2gFXWkegBIEM4D9maCOA6r29aE01r9J7FihSP1hZzRxzSnYrOf1ObINfKhPPcIzXF9O/NIfbgxvYHkIWpO1HwOWyGAD7DXQWfEGn82MpQfib5rww9oHybju0jKNBKAnBxv5OPSSEO8w6CfiedZ9iN8e0grxYtOtNZ0Ce2CtgO0Fwb6sug/UO9DBWsrC2cY+WGfpwD6Ca0ATKQ2vmQZXkWJ5dHU7"</definedName>
    <definedName name="EPMWorkbookOptions_3" hidden="1">"Q8wRBB7R0Ng40EI4ruBuhMZHbSfYDy3ooUQA6e3PHMVRvgzQqVpJPc22/l2D4MoZ03TWNqKJtMbXfISI40xvk1SzRyUcpN2LwFaEUwD7JE2EP1K9e+7SeJKg4wKInvpUu9Oegcms1u5MW7VWY/al1msDUCMN0GhNJ91Wd9L0ez60SnE8MjykgCVOejAdg9UE164UtUNSpipgldA+AdMDw7KiJqi/6g+3DXzAWaMz38Q7TpdkHufvkcELjm8t"</definedName>
    <definedName name="EPMWorkbookOptions_4" hidden="1">"AA1oLp72qhVcK69sa3ld9ZlTfZZCr9/b02xp4k+X/GFMqB0miiZJo/sSkD0gqjYclngEeAx5gRFYnhnpuwalBGZPlB+5pwlNnFKDE8PI/zbksQYCcwc+vX/MI8lWjyRPH/Ko4g15LKNyN6J8H7H0p8yMGyTV0X+28s7U80PSLCEJIWFYVWNGJRohGqKmjkTxR8ARsl0nu3kHJkM1fu0hZwXgu2t8s9lut1qt02t8o4A1XlNUcczJcfaORnos"</definedName>
    <definedName name="EPMWorkbookOptions_5" hidden="1">"yzlVz4XJDSconHwX4FJiEmIiiIWhSXYqmj9T6UHz3QWt06XIXq97ekFrFq+gDRiVUWQ2Wc8iUc55eiZEeEHS1GAWOud4ZChvFfEjL5qdTrP5hjfNVgGTVhEPEhaf5pycZ0ACD7EFACI7WcrZyEIfmBF6878g7eIlKieovHqfnLZUZUbQFfyae5t3pp4HE5y1O0EJBz402yRJlVDEk/xloiThwIN93sHIzvjG24h1Lji8dYo3vPGCyiafv8Lz"</definedName>
    <definedName name="EPMWorkbookOptions_6" hidden="1">"nDP0LGD4j+VYwMn5xyM7GSsZaOFdMGO7xctYiVFvlSRJQ0HOKXo2NAbciJE5psQjrOeFIEeG6hd0/sFBKOoFa1ivgDVMFr9zrKqoB3UsFuacrmdDxc/fooCSnRyWXRSGal5yauxL8bJYllRWk2VOYONX3FHu/3PKDk8VADeWCS7IUaqAq9j9dQw8yyUHmkiUc6aeCZForYd/KCEJILln5ULAkZ1apmLZJQtZAdcmq/w4Jqi/uLLOSLlfiHQO"</definedName>
    <definedName name="EPMWorkbookOptions_7" hidden="1">"LHBFrwfnOcciO8k65hhFkznlkglbwIWmEYyYo/gjcTIvDvjy+fhNSgfRpCvRRNqu3wNppI69He+RTgqP91XTMphB4C1EW3SBHW2XPRQGeuwSGNB3KtqKsQGR5nNxoBttIMfcRAGMkfZxQ6DPe3cGtIzJEowBnO/Vj+SfP+197Han9/8D2W8jXdg+AAA="</definedName>
    <definedName name="equipt" localSheetId="39" hidden="1">{#N/A,#N/A,FALSE,"CA1140";#N/A,#N/A,FALSE,"CA1200";#N/A,#N/A,FALSE,"CA1310";#N/A,#N/A,FALSE,"CA1350";#N/A,#N/A,FALSE,"CA1370";#N/A,#N/A,FALSE,"CA1380";#N/A,#N/A,FALSE,"CA1390";#N/A,#N/A,FALSE,"MISCELLANEOUS"}</definedName>
    <definedName name="equipt" localSheetId="40" hidden="1">{#N/A,#N/A,FALSE,"CA1140";#N/A,#N/A,FALSE,"CA1200";#N/A,#N/A,FALSE,"CA1310";#N/A,#N/A,FALSE,"CA1350";#N/A,#N/A,FALSE,"CA1370";#N/A,#N/A,FALSE,"CA1380";#N/A,#N/A,FALSE,"CA1390";#N/A,#N/A,FALSE,"MISCELLANEOUS"}</definedName>
    <definedName name="equipt" localSheetId="38" hidden="1">{#N/A,#N/A,FALSE,"CA1140";#N/A,#N/A,FALSE,"CA1200";#N/A,#N/A,FALSE,"CA1310";#N/A,#N/A,FALSE,"CA1350";#N/A,#N/A,FALSE,"CA1370";#N/A,#N/A,FALSE,"CA1380";#N/A,#N/A,FALSE,"CA1390";#N/A,#N/A,FALSE,"MISCELLANEOUS"}</definedName>
    <definedName name="equipt" hidden="1">{#N/A,#N/A,FALSE,"CA1140";#N/A,#N/A,FALSE,"CA1200";#N/A,#N/A,FALSE,"CA1310";#N/A,#N/A,FALSE,"CA1350";#N/A,#N/A,FALSE,"CA1370";#N/A,#N/A,FALSE,"CA1380";#N/A,#N/A,FALSE,"CA1390";#N/A,#N/A,FALSE,"MISCELLANEOUS"}</definedName>
    <definedName name="Equity_Component">[7]TOTCAP!$K$298</definedName>
    <definedName name="Equity_ROR">[7]TOTCAP!$G$15</definedName>
    <definedName name="error" localSheetId="39" hidden="1">{#N/A,#N/A,FALSE,"TITLE PAGE";#N/A,#N/A,FALSE,"EO summary IS";#N/A,#N/A,FALSE,"Cash Flow Detailed";#N/A,#N/A,FALSE,"Cash Flow Forecast";#N/A,#N/A,FALSE,"Working Capital";#N/A,#N/A,FALSE,"Power Financial";#N/A,#N/A,FALSE,"Power Ops";#N/A,#N/A,FALSE,"Gas (2)";#N/A,#N/A,FALSE,"Gas (4)";#N/A,#N/A,FALSE,"OPERATIONS HIGHLIGHTS";#N/A,#N/A,FALSE,"Midstream Summary (2)";#N/A,#N/A,FALSE,"Perf Measures";#N/A,#N/A,FALSE,"Extraction (2)";#N/A,#N/A,FALSE,"G&amp;P (2)";#N/A,#N/A,FALSE,"G&amp;P facilities (2)";#N/A,#N/A,FALSE,"GAS LIQUIDS";#N/A,#N/A,FALSE,"Capital Expenditures";#N/A,#N/A,FALSE,"Continuing Ops";#N/A,#N/A,FALSE,"Discontinued Ops - Lqds &amp; Mid"}</definedName>
    <definedName name="error" localSheetId="40" hidden="1">{#N/A,#N/A,FALSE,"TITLE PAGE";#N/A,#N/A,FALSE,"EO summary IS";#N/A,#N/A,FALSE,"Cash Flow Detailed";#N/A,#N/A,FALSE,"Cash Flow Forecast";#N/A,#N/A,FALSE,"Working Capital";#N/A,#N/A,FALSE,"Power Financial";#N/A,#N/A,FALSE,"Power Ops";#N/A,#N/A,FALSE,"Gas (2)";#N/A,#N/A,FALSE,"Gas (4)";#N/A,#N/A,FALSE,"OPERATIONS HIGHLIGHTS";#N/A,#N/A,FALSE,"Midstream Summary (2)";#N/A,#N/A,FALSE,"Perf Measures";#N/A,#N/A,FALSE,"Extraction (2)";#N/A,#N/A,FALSE,"G&amp;P (2)";#N/A,#N/A,FALSE,"G&amp;P facilities (2)";#N/A,#N/A,FALSE,"GAS LIQUIDS";#N/A,#N/A,FALSE,"Capital Expenditures";#N/A,#N/A,FALSE,"Continuing Ops";#N/A,#N/A,FALSE,"Discontinued Ops - Lqds &amp; Mid"}</definedName>
    <definedName name="error" localSheetId="38" hidden="1">{#N/A,#N/A,FALSE,"TITLE PAGE";#N/A,#N/A,FALSE,"EO summary IS";#N/A,#N/A,FALSE,"Cash Flow Detailed";#N/A,#N/A,FALSE,"Cash Flow Forecast";#N/A,#N/A,FALSE,"Working Capital";#N/A,#N/A,FALSE,"Power Financial";#N/A,#N/A,FALSE,"Power Ops";#N/A,#N/A,FALSE,"Gas (2)";#N/A,#N/A,FALSE,"Gas (4)";#N/A,#N/A,FALSE,"OPERATIONS HIGHLIGHTS";#N/A,#N/A,FALSE,"Midstream Summary (2)";#N/A,#N/A,FALSE,"Perf Measures";#N/A,#N/A,FALSE,"Extraction (2)";#N/A,#N/A,FALSE,"G&amp;P (2)";#N/A,#N/A,FALSE,"G&amp;P facilities (2)";#N/A,#N/A,FALSE,"GAS LIQUIDS";#N/A,#N/A,FALSE,"Capital Expenditures";#N/A,#N/A,FALSE,"Continuing Ops";#N/A,#N/A,FALSE,"Discontinued Ops - Lqds &amp; Mid"}</definedName>
    <definedName name="error" hidden="1">{#N/A,#N/A,FALSE,"TITLE PAGE";#N/A,#N/A,FALSE,"EO summary IS";#N/A,#N/A,FALSE,"Cash Flow Detailed";#N/A,#N/A,FALSE,"Cash Flow Forecast";#N/A,#N/A,FALSE,"Working Capital";#N/A,#N/A,FALSE,"Power Financial";#N/A,#N/A,FALSE,"Power Ops";#N/A,#N/A,FALSE,"Gas (2)";#N/A,#N/A,FALSE,"Gas (4)";#N/A,#N/A,FALSE,"OPERATIONS HIGHLIGHTS";#N/A,#N/A,FALSE,"Midstream Summary (2)";#N/A,#N/A,FALSE,"Perf Measures";#N/A,#N/A,FALSE,"Extraction (2)";#N/A,#N/A,FALSE,"G&amp;P (2)";#N/A,#N/A,FALSE,"G&amp;P facilities (2)";#N/A,#N/A,FALSE,"GAS LIQUIDS";#N/A,#N/A,FALSE,"Capital Expenditures";#N/A,#N/A,FALSE,"Continuing Ops";#N/A,#N/A,FALSE,"Discontinued Ops - Lqds &amp; Mid"}</definedName>
    <definedName name="ESTIMATED_METER_STATION_CHARGES">'[7]TD-4.1'!$A$1:$G$36</definedName>
    <definedName name="EV__EVCOM_OPTIONS__" hidden="1">8</definedName>
    <definedName name="EV__EXPOPTIONS__" hidden="1">0</definedName>
    <definedName name="EV__LASTREFTIME__" hidden="1">41432.5965046296</definedName>
    <definedName name="EV__MAXEXPCOLS__" hidden="1">100</definedName>
    <definedName name="EV__MAXEXPROWS__" hidden="1">1000</definedName>
    <definedName name="EV__MEMORYCVW__" hidden="1">0</definedName>
    <definedName name="EV__USERCHANGEOPTIONS__" hidden="1">1</definedName>
    <definedName name="EV__WBEVMODE__" hidden="1">1</definedName>
    <definedName name="EV__WBREFOPTIONS__" hidden="1">134217732</definedName>
    <definedName name="EV__WBVERSION__" hidden="1">0</definedName>
    <definedName name="Exchange">[7]FUNS!$C$23</definedName>
    <definedName name="Export_ALG_Remaining_Life">#REF!</definedName>
    <definedName name="Export_ELG_Remaining_Life">#REF!</definedName>
    <definedName name="Export_ELG_Whole_Life">#REF!</definedName>
    <definedName name="EZ">#REF!</definedName>
    <definedName name="EZ_Ave_FR">#REF!</definedName>
    <definedName name="Ez_Avg_Toll">'[7]TD-3.2'!$L$23</definedName>
    <definedName name="Ez_Centra_CDA_FV_B">#REF!</definedName>
    <definedName name="Ez_Centra_CDA_FV_T">#REF!</definedName>
    <definedName name="Ez_Centra_CDA_VV_B">#REF!</definedName>
    <definedName name="Ez_Centra_CDA_VV_T">#REF!</definedName>
    <definedName name="Ez_Centra_EDA_FV_B">#REF!</definedName>
    <definedName name="Ez_Centra_EDA_FV_T">#REF!</definedName>
    <definedName name="Ez_Centra_EDA_VV_B">#REF!</definedName>
    <definedName name="Ez_Centra_EDA_VV_T">#REF!</definedName>
    <definedName name="Ez_Centra_Perc_Downstream">'[1]TD-1.4'!$AB$460</definedName>
    <definedName name="Ez_CentraCDA_PR">'[7]TD-3.3'!$J$63</definedName>
    <definedName name="Ez_CentraEDA_PR">'[7]TD-3.3'!$J$65</definedName>
    <definedName name="Ez_Cons_CDA_FV_B">#REF!</definedName>
    <definedName name="Ez_Cons_CDA_FV_T">#REF!</definedName>
    <definedName name="EZ_Cons_CDA_VV_B">#REF!</definedName>
    <definedName name="Ez_Cons_CDA_VV_T">#REF!</definedName>
    <definedName name="Ez_Cons_EDA_FV_B">#REF!</definedName>
    <definedName name="Ez_Cons_EDA_FV_T">#REF!</definedName>
    <definedName name="Ez_Cons_EDA_VV_B">#REF!</definedName>
    <definedName name="Ez_Cons_EDA_VV_T">#REF!</definedName>
    <definedName name="Ez_Cons_FST_PR">'[7]TD-3.3'!$J$69</definedName>
    <definedName name="Ez_ConsCDA_PR">'[7]TD-3.3'!$J$67</definedName>
    <definedName name="Ez_ConsEDA_PR">'[7]TD-3.3'!$J$71</definedName>
    <definedName name="Ez_CR_FV_T">#REF!</definedName>
    <definedName name="EZ_CR_VV_B">#REF!</definedName>
    <definedName name="Ez_CR_VV_T">#REF!</definedName>
    <definedName name="EZ_ECR_FV_T">#REF!</definedName>
    <definedName name="EZ_ECR_VV_B">#REF!</definedName>
    <definedName name="EZ_ECR_VV_T">#REF!</definedName>
    <definedName name="Ez_F_FST">'[7]TD-3.1'!$G$81</definedName>
    <definedName name="Ez_FS_Comm_Rate">'[7]TD-3.2'!$K$23</definedName>
    <definedName name="Ez_FS_Dem_Rate">'[7]TD-3.2'!$J$23</definedName>
    <definedName name="Ez_FS_FV_T">'[7]TD-3.2'!$D$23</definedName>
    <definedName name="Ez_FS_Total_Alloc_Cost">'[7]TD-3.2'!$H$23</definedName>
    <definedName name="Ez_FS_VV_T">'[7]TD-3.2'!$E$23</definedName>
    <definedName name="Ez_FST_Total_Alloc_Cost">'[7]TD-3.2'!$H$25</definedName>
    <definedName name="Ez_FV_B">#REF!</definedName>
    <definedName name="Ez_FV_Km_B">#REF!</definedName>
    <definedName name="Ez_FV_Km_T">#REF!</definedName>
    <definedName name="Ez_FV_T">#REF!</definedName>
    <definedName name="EZ_GMi_EDA_FV_B">#REF!</definedName>
    <definedName name="Ez_GMi_EDA_FV_T">#REF!</definedName>
    <definedName name="Ez_GMi_EDA_VV_B">#REF!</definedName>
    <definedName name="Ez_GMi_EDA_VV_T">#REF!</definedName>
    <definedName name="Ez_GMi_PR">'[7]TD-3.3'!$J$79</definedName>
    <definedName name="Ez_IS1_Rate">'[7]TD-3.2'!$P$23</definedName>
    <definedName name="Ez_IS2_Rate">'[7]TD-3.2'!$Q$23</definedName>
    <definedName name="Ez_King_PUC_PR">'[7]TD-3.3'!$J$77</definedName>
    <definedName name="Ez_KingPUC_FV_B">#REF!</definedName>
    <definedName name="Ez_KingPUC_FV_T">#REF!</definedName>
    <definedName name="Ez_KingPUC_VV_B">#REF!</definedName>
    <definedName name="Ez_KingPUC_VV_T">#REF!</definedName>
    <definedName name="Ez_L_C_Canstates">'[11]TD-1.1'!#REF!</definedName>
    <definedName name="Ez_L_C_Domtar">'[11]TD-1.1'!#REF!</definedName>
    <definedName name="Ez_LC_Can_PR">'[7]TD-3.3'!#REF!</definedName>
    <definedName name="Ez_LC_Dom_PR">'[7]TD-3.3'!#REF!</definedName>
    <definedName name="Ez_LC_WGML_3_PR">'[7]TD-3.3'!#REF!</definedName>
    <definedName name="Ez_Meter_Alloc">'[7]TD-3.1'!$G$75</definedName>
    <definedName name="Ez_NBS_FV_B">'[1]TD-1.6'!$Q$145</definedName>
    <definedName name="Ez_NBS_FV_Km_B">'[1]TD-1.6'!$J$29</definedName>
    <definedName name="Ez_NBS_FV_Km_T">'[1]TD-1.6'!$J$45</definedName>
    <definedName name="Ez_NBS_FV_T">'[1]TD-1.6'!$R$145</definedName>
    <definedName name="Ez_NBS_VV_B">'[1]TD-1.6'!$N$145</definedName>
    <definedName name="Ez_NBS_VV_Km_B">'[1]TD-1.6'!$F$29</definedName>
    <definedName name="Ez_NBS_VV_Km_T">'[1]TD-1.6'!$F$45</definedName>
    <definedName name="Ez_NBS_VV_T">'[1]TD-1.6'!$O$145</definedName>
    <definedName name="Ez_PS_Toll">#REF!</definedName>
    <definedName name="Ez_TB_FV_B">'[1]TD-1.5'!$AD$229</definedName>
    <definedName name="Ez_TB_FV_Km_B">'[1]TD-1.5'!$J$27</definedName>
    <definedName name="Ez_TB_FV_Km_T">'[1]TD-1.5'!$J$47</definedName>
    <definedName name="Ez_TB_FV_T">'[1]TD-1.5'!$AE$229</definedName>
    <definedName name="Ez_TB_VV_B">'[1]TD-1.5'!$AA$229</definedName>
    <definedName name="Ez_TB_VV_Km_B">'[1]TD-1.5'!$F$27</definedName>
    <definedName name="Ez_TB_VV_Km_T">'[1]TD-1.5'!$F$47</definedName>
    <definedName name="Ez_TB_VV_T">'[1]TD-1.5'!$AB$229</definedName>
    <definedName name="Ez_Total_Alloc_Cost">'[7]TD-3.1'!$I$83</definedName>
    <definedName name="Ez_TransCost_Fix">'[7]TD-3.1'!$G$83</definedName>
    <definedName name="Ez_TransCost_Total">'[7]TD-3.1'!$I$83</definedName>
    <definedName name="Ez_TransCost_Var">'[7]TD-3.1'!$H$83</definedName>
    <definedName name="Ez_Transp_Alloc">'[7]TD-3.1'!$G$77</definedName>
    <definedName name="Ez_TWS_Toll">#REF!</definedName>
    <definedName name="Ez_UN_FV_B">'[1]TD-1.4'!$M$31</definedName>
    <definedName name="Ez_UN_FV_Km_B">'[1]TD-1.4'!$O$31</definedName>
    <definedName name="Ez_UN_FV_Km_T">'[1]TD-1.4'!$O$90</definedName>
    <definedName name="Ez_UN_FV_T">'[1]TD-1.4'!$M$90</definedName>
    <definedName name="Ez_UN_VV_B">'[1]TD-1.4'!$G$31</definedName>
    <definedName name="Ez_UN_VV_Km_B">'[1]TD-1.4'!$I$31</definedName>
    <definedName name="Ez_UN_VV_Km_T">'[1]TD-1.4'!$I$90</definedName>
    <definedName name="Ez_UN_VV_T">'[1]TD-1.4'!$G$90</definedName>
    <definedName name="Ez_Unacc_Alloc">'[7]TD-3.1'!$H$79</definedName>
    <definedName name="Ez_Union_CDA_PR">'[7]TD-3.3'!$J$73</definedName>
    <definedName name="Ez_Union_FST_PR">'[7]TD-3.3'!$J$75</definedName>
    <definedName name="Ez_Union_FV_B">#REF!</definedName>
    <definedName name="Ez_Union_FV_T">#REF!</definedName>
    <definedName name="Ez_Union_VV_B">#REF!</definedName>
    <definedName name="Ez_Union_VV_T">#REF!</definedName>
    <definedName name="Ez_V_FST">'[7]TD-3.1'!$H$81</definedName>
    <definedName name="Ez_Var_Trans_Alloc">'[7]TD-3.1'!$H$76</definedName>
    <definedName name="Ez_VV_B">#REF!</definedName>
    <definedName name="Ez_VV_Km_B">#REF!</definedName>
    <definedName name="Ez_VV_Km_T">#REF!</definedName>
    <definedName name="Ez_VV_T">#REF!</definedName>
    <definedName name="Ez_WFS_Toll">#REF!</definedName>
    <definedName name="Ez_Win_FV_B">'[1]TD-1.7'!$Q$145</definedName>
    <definedName name="Ez_Win_FV_Km_B">'[1]TD-1.7'!$J$32</definedName>
    <definedName name="Ez_Win_FV_Km_T">'[1]TD-1.7'!$J$49</definedName>
    <definedName name="Ez_Win_FV_T">'[1]TD-1.7'!$R$145</definedName>
    <definedName name="Ez_Win_VV_B">'[1]TD-1.7'!$N$145</definedName>
    <definedName name="Ez_Win_VV_Km_B">'[1]TD-1.7'!$F$32</definedName>
    <definedName name="Ez_Win_VV_Km_T">'[1]TD-1.7'!$F$49</definedName>
    <definedName name="Ez_Win_VV_T">'[1]TD-1.7'!$O$145</definedName>
    <definedName name="F_Code">#REF!</definedName>
    <definedName name="Facility_FC">[18]Input!$B$34</definedName>
    <definedName name="Facility_GHG_M1_Delivery">[15]Input!$D$51</definedName>
    <definedName name="Facility_GHG_M2_Delivery">[15]Input!$D$52</definedName>
    <definedName name="Facility_GHG_R01_Delivery">[15]Input!$D$66</definedName>
    <definedName name="Facility_GHG_R01_Storage">[15]Input!$D$72</definedName>
    <definedName name="Facility_GHG_R10_Delivery">[15]Input!$D$67</definedName>
    <definedName name="Facility_GHG_R10_Storage">[15]Input!$D$73</definedName>
    <definedName name="Fauquier_VV_Annual">'[1]TD-1.2'!$I$119</definedName>
    <definedName name="feb">28</definedName>
    <definedName name="FebAOS">#REF!</definedName>
    <definedName name="FebHV">#REF!</definedName>
    <definedName name="fff" localSheetId="39" hidden="1">{#N/A,#N/A,FALSE,"CONMAS";#N/A,#N/A,FALSE,"SUPMAS";#N/A,#N/A,FALSE,"ENGMAST"}</definedName>
    <definedName name="fff" localSheetId="40" hidden="1">{#N/A,#N/A,FALSE,"CONMAS";#N/A,#N/A,FALSE,"SUPMAS";#N/A,#N/A,FALSE,"ENGMAST"}</definedName>
    <definedName name="fff" localSheetId="38" hidden="1">{#N/A,#N/A,FALSE,"CONMAS";#N/A,#N/A,FALSE,"SUPMAS";#N/A,#N/A,FALSE,"ENGMAST"}</definedName>
    <definedName name="fff" hidden="1">{#N/A,#N/A,FALSE,"CONMAS";#N/A,#N/A,FALSE,"SUPMAS";#N/A,#N/A,FALSE,"ENGMAST"}</definedName>
    <definedName name="file">[24]Inputs!$C$7</definedName>
    <definedName name="Filed_Day">[25]Inputs!$D$10</definedName>
    <definedName name="Filed_Month">[25]Inputs!$C$10</definedName>
    <definedName name="Filed_Year">[25]Inputs!$B$10</definedName>
    <definedName name="Firm_Backstop_Gas_Commodity">[10]Supplementals!$M$146</definedName>
    <definedName name="Firm_Backstop_Gas_Demand">[10]Supplementals!$M$140</definedName>
    <definedName name="Firm_Backstop_Gas_Reasonable_Effort">[10]Supplementals!$M$151</definedName>
    <definedName name="Firm_BS_Commodity">'[26]Report Lookup Tables'!$E$47:$E$48</definedName>
    <definedName name="Firm_Commodity">'[26]Report Lookup Tables'!$E$43:$E$44</definedName>
    <definedName name="Firm_Gas_Supply_Demand">[10]Supplementals!$M$104</definedName>
    <definedName name="Fix_Meter_Per_Unit">'[7]TD-3.1 - First Sheet'!$H$14</definedName>
    <definedName name="Fix_Trans_Per_unit">'[7]TD-3.1 - First Sheet'!$H$22</definedName>
    <definedName name="Fixed_Del_Press">'[7]TD-2.1'!#REF!</definedName>
    <definedName name="Fixed_Diversion">'[7]TD-2.1'!#REF!</definedName>
    <definedName name="Fixed_Gas_Exch">'[7]TD-2.1'!#REF!</definedName>
    <definedName name="Fixed_Gross_Rev_Req">'[7]TD-2.1'!$G$113</definedName>
    <definedName name="Fixed_IS">'[7]TD-2.1'!#REF!</definedName>
    <definedName name="Fixed_Meter">'[7]TD-2.1'!#REF!</definedName>
    <definedName name="Fixed_Metering">'[7]TD-3.1 - First Sheet'!$H$14</definedName>
    <definedName name="Fixed_Misc_Credit">'[7]TD-2.1'!$G$137</definedName>
    <definedName name="Fixed_Net_Rev_Req">'[7]TD-2.1'!$G$141</definedName>
    <definedName name="Fixed_PS">'[7]TD-2.1'!#REF!</definedName>
    <definedName name="Fixed_STS">'[7]TD-2.1'!#REF!</definedName>
    <definedName name="Fixed_Transmission">#REF!</definedName>
    <definedName name="Fixed_TWS">'[7]TD-2.1'!#REF!</definedName>
    <definedName name="Fixed01_Apr">'[12]Rate 01'!$E$7</definedName>
    <definedName name="Fixed01_Jan">'[12]Rate 01'!$D$7</definedName>
    <definedName name="Fixed01_Jul">'[12]Rate 01'!$F$7</definedName>
    <definedName name="Fixed01_Oct">'[12]Rate 01'!$G$7</definedName>
    <definedName name="Fixed10_Apr">'[12]Rate 10'!$E$7</definedName>
    <definedName name="Fixed10_Jan">'[12]Rate 10'!$D$7</definedName>
    <definedName name="Fixed10_Jul">'[12]Rate 10'!$F$7</definedName>
    <definedName name="Fixed10_Oct">'[12]Rate 10'!$G$7</definedName>
    <definedName name="Foreign_Ex_Fix_Trans">'[7]Gross Rev Req'!$G$39</definedName>
    <definedName name="FPR" localSheetId="39" hidden="1">{#N/A,#N/A,FALSE,"Title Page"}</definedName>
    <definedName name="FPR" localSheetId="40" hidden="1">{#N/A,#N/A,FALSE,"Title Page"}</definedName>
    <definedName name="FPR" localSheetId="38" hidden="1">{#N/A,#N/A,FALSE,"Title Page"}</definedName>
    <definedName name="FPR" hidden="1">{#N/A,#N/A,FALSE,"Title Page"}</definedName>
    <definedName name="FS_Cons_CDA_FV_B">#REF!</definedName>
    <definedName name="FS_Cons_CDA_FV_T">#REF!</definedName>
    <definedName name="FS_Cons_CDA_VV_B">#REF!</definedName>
    <definedName name="FS_Cons_CDA_VV_T">#REF!</definedName>
    <definedName name="FS_Union_CDA_FV_B">#REF!</definedName>
    <definedName name="FS_Union_CDA_FV_T">#REF!</definedName>
    <definedName name="FS_Union_CDA_VV_B">#REF!</definedName>
    <definedName name="FS_Union_CDA_VV_T">#REF!</definedName>
    <definedName name="FST_Allocated_Cost">'[7]TD-3.2'!$H$25</definedName>
    <definedName name="FST_Comm_Rate">'[7]TD-3.2'!$K$25</definedName>
    <definedName name="FST_Cons_CDA_FV_B">#REF!</definedName>
    <definedName name="FST_Cons_CDA_FV_T">#REF!</definedName>
    <definedName name="FST_Cons_CDA_VV_B">#REF!</definedName>
    <definedName name="FST_Cons_CDA_VV_T">#REF!</definedName>
    <definedName name="FST_Conv_Fix_Trans">[7]FUNS!$G$46</definedName>
    <definedName name="FST_Conv_TBO_Fix_Trans">'[7]Gross Rev Req'!$G$31</definedName>
    <definedName name="FST_Conv_TBO_Var_Trans">'[7]Gross Rev Req'!$H$31</definedName>
    <definedName name="FST_Conv_Var_Trans">[7]FUNS!$G$66</definedName>
    <definedName name="FST_Diff_per_unit">'[7]TD-5.1'!$E$27</definedName>
    <definedName name="FST_Differential_Unit">'[7]TD-3.1 - First Sheet'!#REF!</definedName>
    <definedName name="FST_Fix_Alloc_Cost">'[7]TD-3.2'!$F$25</definedName>
    <definedName name="FST_Fix_Toll">'[7]TD-5.1'!$E$30</definedName>
    <definedName name="FST_Fixed">'[7]TD-3.2'!$U$112</definedName>
    <definedName name="FST_Fixed_Unit">#REF!</definedName>
    <definedName name="FST_FV_T">'[7]TD-3.2'!$D$25</definedName>
    <definedName name="FST_Parkway">'[7]TD-4.4'!$O$378</definedName>
    <definedName name="FST_Union_CDA_FV_B">#REF!</definedName>
    <definedName name="FST_Union_CDA_FV_T">#REF!</definedName>
    <definedName name="FST_Union_CDA_VV_B">#REF!</definedName>
    <definedName name="FST_Union_CDA_VV_T">#REF!</definedName>
    <definedName name="FST_Var_Alloc_Cost">'[7]TD-3.2'!$G$25</definedName>
    <definedName name="FST_Var_Toll">'[7]TD-5.1'!$D$22</definedName>
    <definedName name="FST_Var_Unit">#REF!</definedName>
    <definedName name="FST_Variable">'[7]TD-3.2'!$W$104</definedName>
    <definedName name="FST_VV_T">'[7]TD-3.2'!$E$25</definedName>
    <definedName name="Fuel_Gross_Rev_Req">'[7]TD-2.1'!$H$113</definedName>
    <definedName name="Fuel_Misc_Credit">'[7]TD-2.1'!$H$137</definedName>
    <definedName name="Fuel_Net_Rev_Req">'[7]TD-2.1'!$H$141</definedName>
    <definedName name="Fuel_Ratio_Delivery_T1">[10]Input!$W$32</definedName>
    <definedName name="Fuel_Ratio_Delivery_T2">[10]Input!$W$33</definedName>
    <definedName name="Fuel_Ratio_Delivery_T3">[10]Input!$W$34</definedName>
    <definedName name="Fuel_Ratio_Storage_OR">[15]Supplementals!$S$281</definedName>
    <definedName name="Fuel_Ratio_Storage_T1T2T3">[10]Input!$W$35</definedName>
    <definedName name="Func_Fix">'[7]TD-3.1 - First Sheet'!$E$22</definedName>
    <definedName name="Func_Meter">'[7]TD-3.1 - First Sheet'!$E$14</definedName>
    <definedName name="Func_Unacc">'[7]TD-3.1 - First Sheet'!$E$38</definedName>
    <definedName name="Func_Var">'[7]TD-3.1 - First Sheet'!$E$18</definedName>
    <definedName name="Funded_Amount">[7]TOTCAP!$G$24</definedName>
    <definedName name="Funded_Rate">[7]TOTCAP!$J$22</definedName>
    <definedName name="Funded_Ratio">[7]TOTCAP!$I$258</definedName>
    <definedName name="FV_Rate">#REF!</definedName>
    <definedName name="FVD_Rate">#REF!</definedName>
    <definedName name="Gas" localSheetId="39" hidden="1">{#N/A,#N/A,FALSE,"Title Page"}</definedName>
    <definedName name="Gas" localSheetId="40" hidden="1">{#N/A,#N/A,FALSE,"Title Page"}</definedName>
    <definedName name="Gas" localSheetId="38" hidden="1">{#N/A,#N/A,FALSE,"Title Page"}</definedName>
    <definedName name="Gas" hidden="1">{#N/A,#N/A,FALSE,"Title Page"}</definedName>
    <definedName name="Gas_Commodity_R01R10_East">#REF!</definedName>
    <definedName name="Gas_Commodity_R01R10_EDA">[15]NorthGas!$I$269</definedName>
    <definedName name="Gas_Commodity_R01R10_FF">[15]NorthGas!$I$23</definedName>
    <definedName name="Gas_Commodity_R01R10_NDA">[15]NorthGas!$I$146</definedName>
    <definedName name="Gas_Commodity_R01R10_WDA">[15]NorthGas!$I$84</definedName>
    <definedName name="Gas_Commodity_R01R10_West">#REF!</definedName>
    <definedName name="Gas_Commodity_R20R100_East">#REF!</definedName>
    <definedName name="Gas_Commodity_R20R100_EDA">[15]NorthGas!$I$287</definedName>
    <definedName name="Gas_Commodity_R20R100_FF">[15]NorthGas!$I$41</definedName>
    <definedName name="Gas_Commodity_R20R100_NDA">[15]NorthGas!$I$164</definedName>
    <definedName name="Gas_Commodity_R20R100_WDA">[15]NorthGas!$I$102</definedName>
    <definedName name="Gas_Commodity_R20R100_West">#REF!</definedName>
    <definedName name="Gas_Commodity_South">[10]SouthGas!$I$21</definedName>
    <definedName name="Gas_Cool_Fix_Trans">'[7]Gross Rev Req'!$G$27</definedName>
    <definedName name="Gas_Plant_Depr_Meter">[7]TOTCAP!$J$202</definedName>
    <definedName name="Gas_Plant_Depr_Trans">[7]TOTCAP!$K$202</definedName>
    <definedName name="Gas_Plant_Util_Meter">[7]TOTCAP!$J$156</definedName>
    <definedName name="Gas_Plant_Util_Trans">[7]TOTCAP!$K$156</definedName>
    <definedName name="GasSupplyAdminChg">[18]Supplementals!$K$98</definedName>
    <definedName name="Gaz_Metropolitain">'[1]TD-1.6'!$N$142</definedName>
    <definedName name="Gladstone_Annual_Avg">'[1]TD-1.2'!$H$77</definedName>
    <definedName name="Gladstone_Winter_Avg">'[1]TD-1.2'!$D$77</definedName>
    <definedName name="GLGT_Aver_Fuel">#REF!</definedName>
    <definedName name="GLGT_Comm">[7]FUNS!$G$53</definedName>
    <definedName name="GLGT_Demand">[7]FUNS!$G$22</definedName>
    <definedName name="GLGT_UN_VV_B">'[1]TD-1.4'!$T$142</definedName>
    <definedName name="GLGT_UN_VV_T">'[1]TD-1.4'!$V$142</definedName>
    <definedName name="GMi_EDA_Annual_Avg">'[1]TD-1.2'!$H$359</definedName>
    <definedName name="GMi_EDA_Winter_Avg">'[1]TD-1.2'!$D$359</definedName>
    <definedName name="GMi_North_AnnualAvg">'[1]TD-1.2'!$H$157</definedName>
    <definedName name="GMi_North_WinterAvg">'[1]TD-1.2'!$D$157</definedName>
    <definedName name="GMi_STS_CommToll">'[7]TD-4.2'!$S$136</definedName>
    <definedName name="GMi_STS_CommVol">'[7]TD-4.2'!$E$41</definedName>
    <definedName name="GMi_STS_DemRev">'[7]TD-4.2'!$I$40</definedName>
    <definedName name="GMi_STS_DemToll">'[7]TD-4.2'!$S$134</definedName>
    <definedName name="GMi_STS_DemVol">'[7]TD-4.2'!$E$40</definedName>
    <definedName name="GMi_STS_Meter">'[7]TD-4.2'!$AJ$165</definedName>
    <definedName name="GMi_STS_Rev">'[7]TD-4.2'!$I$43</definedName>
    <definedName name="GMiEDA_Elig_FV_B">'[1]TD-1.6'!$Q$142</definedName>
    <definedName name="GMiEDA_Elig_FV_T">'[1]TD-1.6'!$R$142</definedName>
    <definedName name="GMiEDA_Elig_VV_T">'[1]TD-1.6'!$O$142</definedName>
    <definedName name="GPUC">[7]TOTCAP!$G$33</definedName>
    <definedName name="Gravenhurst_VV_Annual">'[1]TD-1.2'!$I$178</definedName>
    <definedName name="Grenfell_VV_Annual">'[1]TD-1.2'!$I$19</definedName>
    <definedName name="Hadashville_VV_Annual">'[1]TD-1.2'!$I$61</definedName>
    <definedName name="Haileybury_VV_Annual">'[1]TD-1.2'!$I$133</definedName>
    <definedName name="Hamiota_VV_Annual">'[1]TD-1.2'!$I$41</definedName>
    <definedName name="Harty_VV_Annual">'[1]TD-1.2'!$I$146</definedName>
    <definedName name="HeaderDate">#REF!</definedName>
    <definedName name="Hearst_VV_Annual">'[1]TD-1.2'!$I$113</definedName>
    <definedName name="Heat_Content">#REF!</definedName>
    <definedName name="Heat_Value">[10]Input!$B$14</definedName>
    <definedName name="HeatValue">#REF!</definedName>
    <definedName name="Herb">#REF!</definedName>
    <definedName name="Herb_Chip_CRate">#REF!</definedName>
    <definedName name="Herb_Chip_Dist">#REF!</definedName>
    <definedName name="Herb_Chip_DRate">#REF!</definedName>
    <definedName name="Herb_Corn_CRate">#REF!</definedName>
    <definedName name="Herb_Corn_Dist">#REF!</definedName>
    <definedName name="Herb_Corn_DRate">#REF!</definedName>
    <definedName name="Herb_Eagle_FV_T">#REF!</definedName>
    <definedName name="Herb_Eagle_VV_T">#REF!</definedName>
    <definedName name="Herb_EH_CRate">#REF!</definedName>
    <definedName name="Herb_EH_Dist">#REF!</definedName>
    <definedName name="Herb_EH_DRate">#REF!</definedName>
    <definedName name="Herb_Emer_CRate">#REF!</definedName>
    <definedName name="Herb_Emer_Dist">#REF!</definedName>
    <definedName name="Herb_Emer_DRate">#REF!</definedName>
    <definedName name="Herb_EZ_CRate">#REF!</definedName>
    <definedName name="Herb_EZ_Dist">#REF!</definedName>
    <definedName name="Herb_EZ_DRate">#REF!</definedName>
    <definedName name="Herb_F_FST">'[7]TD-3.1'!$G$150</definedName>
    <definedName name="Herb_FS_Comm_Rate">'[7]TD-3.2'!$K$56</definedName>
    <definedName name="Herb_FS_Dem_Rate">'[7]TD-3.2'!$J$56</definedName>
    <definedName name="Herb_FV_B">#REF!</definedName>
    <definedName name="Herb_FV_Km_B">#REF!</definedName>
    <definedName name="Herb_FV_Km_T">#REF!</definedName>
    <definedName name="Herb_FV_T">#REF!</definedName>
    <definedName name="Herb_HerbExport_Dist">#REF!</definedName>
    <definedName name="Herb_Iroq_CRate">#REF!</definedName>
    <definedName name="Herb_Iroq_Dist">#REF!</definedName>
    <definedName name="Herb_Iroq_DRate">#REF!</definedName>
    <definedName name="Herb_Islands_FV_T">'[11]TD-1.1'!#REF!</definedName>
    <definedName name="Herb_Islands_VV_T">'[11]TD-1.1'!#REF!</definedName>
    <definedName name="Herb_MZ_CRate">#REF!</definedName>
    <definedName name="Herb_MZ_Dist">#REF!</definedName>
    <definedName name="Herb_MZ_DRate">#REF!</definedName>
    <definedName name="Herb_Napi_CRate">#REF!</definedName>
    <definedName name="Herb_Napi_Dist">#REF!</definedName>
    <definedName name="Herb_Napi_DRate">#REF!</definedName>
    <definedName name="Herb_Niag_CRate">#REF!</definedName>
    <definedName name="Herb_Niag_Dist">#REF!</definedName>
    <definedName name="Herb_Niag_DRate">#REF!</definedName>
    <definedName name="Herb_NZ_CRate">#REF!</definedName>
    <definedName name="Herb_NZ_Dist">#REF!</definedName>
    <definedName name="Herb_NZ_DRate">#REF!</definedName>
    <definedName name="Herb_Ocean_FV_T">#REF!</definedName>
    <definedName name="Herb_Ocean_PR">'[7]TD-3.3'!$J$109</definedName>
    <definedName name="Herb_Ocean_VV_T">#REF!</definedName>
    <definedName name="Herb_Phil_CRate">#REF!</definedName>
    <definedName name="Herb_Phil_Dist">#REF!</definedName>
    <definedName name="Herb_Phil_DRate">#REF!</definedName>
    <definedName name="Herb_Sabr_CRate">#REF!</definedName>
    <definedName name="Herb_Sabr_Dist">#REF!</definedName>
    <definedName name="Herb_Sabr_DRate">#REF!</definedName>
    <definedName name="Herb_StCl_CRate">#REF!</definedName>
    <definedName name="Herb_StCl_Dist">#REF!</definedName>
    <definedName name="Herb_StCl_DRate">#REF!</definedName>
    <definedName name="Herb_Total_Alloc_Cost">'[7]TD-3.1'!$I$152</definedName>
    <definedName name="Herb_TransCost_Fix">'[7]TD-3.1'!$G$152</definedName>
    <definedName name="Herb_TransCost_Var">'[7]TD-3.1'!$H$152</definedName>
    <definedName name="Herb_UMCP_FV_T">#REF!</definedName>
    <definedName name="Herb_UMCP_PR">'[7]TD-3.3'!#REF!</definedName>
    <definedName name="Herb_UMCP_VV_T">#REF!</definedName>
    <definedName name="Herb_V_FST">'[7]TD-3.1'!$H$150</definedName>
    <definedName name="Herb_VV_B">#REF!</definedName>
    <definedName name="Herb_VV_Km_B">#REF!</definedName>
    <definedName name="Herb_VV_Km_T">#REF!</definedName>
    <definedName name="Herb_VV_T">#REF!</definedName>
    <definedName name="Herb_WZ_CRate">#REF!</definedName>
    <definedName name="Herb_WZ_Dist">#REF!</definedName>
    <definedName name="Herb_WZ_DRate">#REF!</definedName>
    <definedName name="Herbert_FV_Km_T">'[1]TD-1.3'!$I$58</definedName>
    <definedName name="Herbert_FV_T">'[1]TD-1.3'!$H$58</definedName>
    <definedName name="Herbert_VV_Km_T">'[1]TD-1.3'!$F$58</definedName>
    <definedName name="Herbert_VV_T">'[1]TD-1.3'!$E$58</definedName>
    <definedName name="HerbEx_Dist">'[11]TD-1.1'!#REF!</definedName>
    <definedName name="HerbEx_FS_Comm_Rate">'[7]TD-3.2'!#REF!</definedName>
    <definedName name="HerbEx_FS_Dem_Rate">'[7]TD-3.2'!#REF!</definedName>
    <definedName name="HerbEx_Total_Alloc_Cost">'[7]TD-3.2'!#REF!</definedName>
    <definedName name="HerbExp_CRate">#REF!</definedName>
    <definedName name="HerbExp_DRate">#REF!</definedName>
    <definedName name="HourlyReport">#REF!</definedName>
    <definedName name="Huntsville_VV_Annual">'[1]TD-1.2'!$I$174</definedName>
    <definedName name="HV">#REF!</definedName>
    <definedName name="ICG_CDA_AnnualAvg">'[1]TD-1.2'!$H$185</definedName>
    <definedName name="ICG_CDA_WinterAvg">'[1]TD-1.2'!$D$185</definedName>
    <definedName name="ICG_EDA_Annual_Avg">'[1]TD-1.2'!$H$301</definedName>
    <definedName name="ICG_EDA_Augusta">'[1]TD-1.2'!$I$282</definedName>
    <definedName name="ICG_EDA_Barriefield">'[1]TD-1.2'!$I$279</definedName>
    <definedName name="ICG_EDA_Belleville">'[1]TD-1.2'!$I$270</definedName>
    <definedName name="ICG_EDA_Brighton">'[1]TD-1.2'!$I$268</definedName>
    <definedName name="ICG_EDA_Cardinal">'[1]TD-1.2'!$I$284</definedName>
    <definedName name="ICG_EDA_Cobourg">'[1]TD-1.2'!$I$266</definedName>
    <definedName name="ICG_EDA_Colborne">'[1]TD-1.2'!$I$267</definedName>
    <definedName name="ICG_EDA_Corbyville">'[1]TD-1.2'!$I$271</definedName>
    <definedName name="ICG_EDA_Cornwall">'[1]TD-1.2'!$I$292</definedName>
    <definedName name="ICG_EDA_Cornwall_W">'[1]TD-1.2'!$I$291</definedName>
    <definedName name="ICG_EDA_Ernestown">'[1]TD-1.2'!$I$276</definedName>
    <definedName name="ICG_EDA_Gananoque">'[1]TD-1.2'!$I$281</definedName>
    <definedName name="ICG_EDA_Iroquois">'[1]TD-1.2'!$I$285</definedName>
    <definedName name="ICG_EDA_Kingston">'[1]TD-1.2'!$I$278</definedName>
    <definedName name="ICG_EDA_LongSault">'[1]TD-1.2'!$I$290</definedName>
    <definedName name="ICG_EDA_Marysville">'[1]TD-1.2'!$I$273</definedName>
    <definedName name="ICG_EDA_Mattawa">'[1]TD-1.2'!$I$264</definedName>
    <definedName name="ICG_EDA_Morrisburg">'[1]TD-1.2'!$I$286</definedName>
    <definedName name="ICG_EDA_Napanee">'[1]TD-1.2'!$I$274</definedName>
    <definedName name="ICG_EDA_Osnabruck">'[1]TD-1.2'!$I$289</definedName>
    <definedName name="ICG_EDA_Pittsburg">'[1]TD-1.2'!$I$280</definedName>
    <definedName name="ICG_EDA_Port_Hope">'[1]TD-1.2'!$I$265</definedName>
    <definedName name="ICG_EDA_Prescott">'[1]TD-1.2'!$I$283</definedName>
    <definedName name="ICG_EDA_Strathcona">'[1]TD-1.2'!$I$275</definedName>
    <definedName name="ICG_EDA_Sydeham">'[1]TD-1.2'!$I$293</definedName>
    <definedName name="ICG_EDA_Thurlow">'[1]TD-1.2'!$I$272</definedName>
    <definedName name="ICG_EDA_Total">'[1]TD-1.2'!$I$301</definedName>
    <definedName name="ICG_EDA_Trenton">'[1]TD-1.2'!$I$269</definedName>
    <definedName name="ICG_EDA_Westbrook">'[1]TD-1.2'!$I$277</definedName>
    <definedName name="ICG_EDA_William">'[1]TD-1.2'!$I$288</definedName>
    <definedName name="ICG_EDA_Winchester">'[1]TD-1.2'!$I$287</definedName>
    <definedName name="ICG_EDA_Winter_Avg">'[1]TD-1.2'!$D$301</definedName>
    <definedName name="ICG_Hold_Annual_Avg">'[1]TD-1.2'!$H$70</definedName>
    <definedName name="ICG_Hold_Winter_Avg">'[1]TD-1.2'!$D$70</definedName>
    <definedName name="ICG_Man_Annual_Avg">'[1]TD-1.2'!$H$63</definedName>
    <definedName name="ICG_Man_Winter_Avg">'[1]TD-1.2'!$D$63</definedName>
    <definedName name="ICG_North_AnnualAvg">'[1]TD-1.2'!$H$150</definedName>
    <definedName name="ICG_North_WinterAvg">'[1]TD-1.2'!$D$150</definedName>
    <definedName name="ICG_Sask_Annual_Avg">'[1]TD-1.2'!$H$35</definedName>
    <definedName name="ICG_Sask_Winter_Avg">'[1]TD-1.2'!$D$35</definedName>
    <definedName name="ICG_SSMDA_AnnualAvg">'[1]TD-1.2'!$H$165</definedName>
    <definedName name="ICG_SSMDA_STS_DemToll">#REF!</definedName>
    <definedName name="ICG_SSMDA_WinterAvg">'[1]TD-1.2'!$D$165</definedName>
    <definedName name="ICG_WDA_Beardmore">'[1]TD-1.2'!$I$92</definedName>
    <definedName name="ICG_WDA_Geraldton">'[1]TD-1.2'!$I$90</definedName>
    <definedName name="ICG_WDA_Long_Lac">'[1]TD-1.2'!$I$91</definedName>
    <definedName name="ICG_WDA_Total">'[1]TD-1.2'!$I$95</definedName>
    <definedName name="ICG_West_AnnualAvg">'[1]TD-1.2'!$H$95</definedName>
    <definedName name="ICG_West_WinterAvg">'[1]TD-1.2'!$D$95</definedName>
    <definedName name="ICM_M4_DelCom">'[18]ICM Rider'!#REF!</definedName>
    <definedName name="ICM_M5_Del_Int">'[18]ICM Rider'!#REF!</definedName>
    <definedName name="ICM_M5_DelCom_Firm">'[18]ICM Rider'!#REF!</definedName>
    <definedName name="ICM_M7_Del_Int">'[18]ICM Rider'!#REF!</definedName>
    <definedName name="ICM_R01_Del">'[18]ICM Rider'!$M$19</definedName>
    <definedName name="ICM_R100_DelCom">'[18]ICM Rider'!#REF!</definedName>
    <definedName name="ICM_R20_DelCom">'[18]ICM Rider'!#REF!</definedName>
    <definedName name="Ignace_VV_Annual">'[1]TD-1.2'!$I$85</definedName>
    <definedName name="Income_Tax">[7]TOTCAP!$J$14</definedName>
    <definedName name="Income_Tax_Fix_Trans">'[7]Gross Rev Req'!$G$35</definedName>
    <definedName name="Income_Tax_Meter">'[7]Gross Rev Req'!$F$35</definedName>
    <definedName name="Ind10_Tier1">[12]Ogives!$E$30:$P$30</definedName>
    <definedName name="Ind10_Tier2">[12]Ogives!$E$31:$P$31</definedName>
    <definedName name="Ind10_Tier3">[12]Ogives!$E$32:$P$32</definedName>
    <definedName name="Ind10_Tier4">[12]Ogives!$E$33:$P$33</definedName>
    <definedName name="Ind10_Tier5">[12]Ogives!$E$34:$P$34</definedName>
    <definedName name="INPUT_Accum_2012_SEGM" localSheetId="39" hidden="1">{#N/A,#N/A,FALSE,"Title Page"}</definedName>
    <definedName name="INPUT_Accum_2012_SEGM" localSheetId="40" hidden="1">{#N/A,#N/A,FALSE,"Title Page"}</definedName>
    <definedName name="INPUT_Accum_2012_SEGM" localSheetId="38" hidden="1">{#N/A,#N/A,FALSE,"Title Page"}</definedName>
    <definedName name="INPUT_Accum_2012_SEGM" hidden="1">{#N/A,#N/A,FALSE,"Title Page"}</definedName>
    <definedName name="IQ_1_4_FAMILY_JUNIOR_LIENS_CHARGE_OFFS_FDIC" hidden="1">"c6605"</definedName>
    <definedName name="IQ_1_4_FAMILY_JUNIOR_LIENS_NET_CHARGE_OFFS_FDIC" hidden="1">"c6643"</definedName>
    <definedName name="IQ_1_4_FAMILY_JUNIOR_LIENS_RECOVERIES_FDIC" hidden="1">"c6624"</definedName>
    <definedName name="IQ_1_4_FAMILY_SENIOR_LIENS_CHARGE_OFFS_FDIC" hidden="1">"c6604"</definedName>
    <definedName name="IQ_1_4_FAMILY_SENIOR_LIENS_NET_CHARGE_OFFS_FDIC" hidden="1">"c6642"</definedName>
    <definedName name="IQ_1_4_FAMILY_SENIOR_LIENS_RECOVERIES_FDIC" hidden="1">"c6623"</definedName>
    <definedName name="IQ_1_4_HOME_EQUITY_NET_LOANS_FDIC" hidden="1">"c6441"</definedName>
    <definedName name="IQ_1_4_RESIDENTIAL_FIRST_LIENS_NET_LOANS_FDIC" hidden="1">"c6439"</definedName>
    <definedName name="IQ_1_4_RESIDENTIAL_JUNIOR_LIENS_NET_LOANS_FDIC" hidden="1">"c6440"</definedName>
    <definedName name="IQ_1_4_RESIDENTIAL_LOANS_FDIC" hidden="1">"c6310"</definedName>
    <definedName name="IQ_ACQUIRED_BY_REPORTING_BANK_FDIC" hidden="1">"c6535"</definedName>
    <definedName name="IQ_ADDIN" hidden="1">"AUTO"</definedName>
    <definedName name="IQ_ADDITIONAL_NON_INT_INC_FDIC" hidden="1">"c6574"</definedName>
    <definedName name="IQ_ADJUSTABLE_RATE_LOANS_FDIC" hidden="1">"c6375"</definedName>
    <definedName name="IQ_AE_BR" hidden="1">"c10"</definedName>
    <definedName name="IQ_AFTER_TAX_INCOME_FDIC" hidden="1">"c6583"</definedName>
    <definedName name="IQ_AGRICULTURAL_PRODUCTION_CHARGE_OFFS_FDIC" hidden="1">"c6597"</definedName>
    <definedName name="IQ_AGRICULTURAL_PRODUCTION_CHARGE_OFFS_LESS_THAN_300M_FDIC" hidden="1">"c6655"</definedName>
    <definedName name="IQ_AGRICULTURAL_PRODUCTION_NET_CHARGE_OFFS_FDIC" hidden="1">"c6635"</definedName>
    <definedName name="IQ_AGRICULTURAL_PRODUCTION_NET_CHARGE_OFFS_LESS_THAN_300M_FDIC" hidden="1">"c6657"</definedName>
    <definedName name="IQ_AGRICULTURAL_PRODUCTION_RECOVERIES_FDIC" hidden="1">"c6616"</definedName>
    <definedName name="IQ_AGRICULTURAL_PRODUCTION_RECOVERIES_LESS_THAN_300M_FDIC" hidden="1">"c6656"</definedName>
    <definedName name="IQ_AMENDED_BALANCE_PREVIOUS_YR_FDIC" hidden="1">"c6499"</definedName>
    <definedName name="IQ_AMORT_EXPENSE_FDIC" hidden="1">"c6677"</definedName>
    <definedName name="IQ_AMORTIZED_COST_FDIC" hidden="1">"c6426"</definedName>
    <definedName name="IQ_AP_BR" hidden="1">"c34"</definedName>
    <definedName name="IQ_AR_BR" hidden="1">"c41"</definedName>
    <definedName name="IQ_ASSET_BACKED_FDIC" hidden="1">"c6301"</definedName>
    <definedName name="IQ_ASSET_WRITEDOWN_BR" hidden="1">"c50"</definedName>
    <definedName name="IQ_ASSET_WRITEDOWN_CF_BR" hidden="1">"c53"</definedName>
    <definedName name="IQ_ASSETS_HELD_FDIC" hidden="1">"c6305"</definedName>
    <definedName name="IQ_ASSETS_PER_EMPLOYEE_FDIC" hidden="1">"c6737"</definedName>
    <definedName name="IQ_ASSETS_SOLD_1_4_FAMILY_LOANS_FDIC" hidden="1">"c6686"</definedName>
    <definedName name="IQ_ASSETS_SOLD_AUTO_LOANS_FDIC" hidden="1">"c6680"</definedName>
    <definedName name="IQ_ASSETS_SOLD_CL_LOANS_FDIC" hidden="1">"c6681"</definedName>
    <definedName name="IQ_ASSETS_SOLD_CREDIT_CARDS_RECEIVABLES_FDIC" hidden="1">"c6683"</definedName>
    <definedName name="IQ_ASSETS_SOLD_HOME_EQUITY_LINES_FDIC" hidden="1">"c6684"</definedName>
    <definedName name="IQ_ASSETS_SOLD_OTHER_CONSUMER_LOANS_FDIC" hidden="1">"c6682"</definedName>
    <definedName name="IQ_ASSETS_SOLD_OTHER_LOANS_FDIC" hidden="1">"c6685"</definedName>
    <definedName name="IQ_AVAILABLE_FOR_SALE_FDIC" hidden="1">"c6409"</definedName>
    <definedName name="IQ_AVERAGE_ASSETS_FDIC" hidden="1">"c6362"</definedName>
    <definedName name="IQ_AVERAGE_ASSETS_QUART_FDIC" hidden="1">"c6363"</definedName>
    <definedName name="IQ_AVERAGE_EARNING_ASSETS_FDIC" hidden="1">"c6748"</definedName>
    <definedName name="IQ_AVERAGE_EQUITY_FDIC" hidden="1">"c6749"</definedName>
    <definedName name="IQ_AVERAGE_LOANS_FDIC" hidden="1">"c6750"</definedName>
    <definedName name="IQ_BALANCE_GOODS_APR_FC_UNUSED_UNUSED_UNUSED" hidden="1">"c8353"</definedName>
    <definedName name="IQ_BALANCE_GOODS_APR_UNUSED_UNUSED_UNUSED" hidden="1">"c7473"</definedName>
    <definedName name="IQ_BALANCE_GOODS_FC_UNUSED_UNUSED_UNUSED" hidden="1">"c7693"</definedName>
    <definedName name="IQ_BALANCE_GOODS_POP_FC_UNUSED_UNUSED_UNUSED" hidden="1">"c7913"</definedName>
    <definedName name="IQ_BALANCE_GOODS_POP_UNUSED_UNUSED_UNUSED" hidden="1">"c7033"</definedName>
    <definedName name="IQ_BALANCE_GOODS_UNUSED_UNUSED_UNUSED" hidden="1">"c6813"</definedName>
    <definedName name="IQ_BALANCE_GOODS_YOY_FC_UNUSED_UNUSED_UNUSED" hidden="1">"c8133"</definedName>
    <definedName name="IQ_BALANCE_GOODS_YOY_UNUSED_UNUSED_UNUSED" hidden="1">"c7253"</definedName>
    <definedName name="IQ_BALANCE_SERV_APR_FC_UNUSED_UNUSED_UNUSED" hidden="1">"c8355"</definedName>
    <definedName name="IQ_BALANCE_SERV_APR_UNUSED_UNUSED_UNUSED" hidden="1">"c7475"</definedName>
    <definedName name="IQ_BALANCE_SERV_FC_UNUSED_UNUSED_UNUSED" hidden="1">"c7695"</definedName>
    <definedName name="IQ_BALANCE_SERV_POP_FC_UNUSED_UNUSED_UNUSED" hidden="1">"c7915"</definedName>
    <definedName name="IQ_BALANCE_SERV_POP_UNUSED_UNUSED_UNUSED" hidden="1">"c7035"</definedName>
    <definedName name="IQ_BALANCE_SERV_UNUSED_UNUSED_UNUSED" hidden="1">"c6815"</definedName>
    <definedName name="IQ_BALANCE_SERV_YOY_FC_UNUSED_UNUSED_UNUSED" hidden="1">"c8135"</definedName>
    <definedName name="IQ_BALANCE_SERV_YOY_UNUSED_UNUSED_UNUSED" hidden="1">"c7255"</definedName>
    <definedName name="IQ_BALANCE_TRADE_APR_FC_UNUSED_UNUSED_UNUSED" hidden="1">"c8357"</definedName>
    <definedName name="IQ_BALANCE_TRADE_APR_UNUSED_UNUSED_UNUSED" hidden="1">"c7477"</definedName>
    <definedName name="IQ_BALANCE_TRADE_FC_UNUSED_UNUSED_UNUSED" hidden="1">"c7697"</definedName>
    <definedName name="IQ_BALANCE_TRADE_POP_FC_UNUSED_UNUSED_UNUSED" hidden="1">"c7917"</definedName>
    <definedName name="IQ_BALANCE_TRADE_POP_UNUSED_UNUSED_UNUSED" hidden="1">"c7037"</definedName>
    <definedName name="IQ_BALANCE_TRADE_UNUSED_UNUSED_UNUSED" hidden="1">"c6817"</definedName>
    <definedName name="IQ_BALANCE_TRADE_YOY_FC_UNUSED_UNUSED_UNUSED" hidden="1">"c8137"</definedName>
    <definedName name="IQ_BALANCE_TRADE_YOY_UNUSED_UNUSED_UNUSED" hidden="1">"c7257"</definedName>
    <definedName name="IQ_BALANCES_DUE_DEPOSITORY_INSTITUTIONS_FDIC" hidden="1">"c6389"</definedName>
    <definedName name="IQ_BALANCES_DUE_FOREIGN_FDIC" hidden="1">"c6391"</definedName>
    <definedName name="IQ_BALANCES_DUE_FRB_FDIC" hidden="1">"c6393"</definedName>
    <definedName name="IQ_BANK_BENEFICIARY_FDIC" hidden="1">"c6505"</definedName>
    <definedName name="IQ_BANK_GUARANTOR_FDIC" hidden="1">"c6506"</definedName>
    <definedName name="IQ_BANK_PREMISES_FDIC" hidden="1">"c6329"</definedName>
    <definedName name="IQ_BANK_SECURITIZATION_1_4_FAMILY_LOANS_FDIC" hidden="1">"c6721"</definedName>
    <definedName name="IQ_BANK_SECURITIZATION_AUTO_LOANS_FDIC" hidden="1">"c6715"</definedName>
    <definedName name="IQ_BANK_SECURITIZATION_CL_LOANS_FDIC" hidden="1">"c6716"</definedName>
    <definedName name="IQ_BANK_SECURITIZATION_CREDIT_CARDS_RECEIVABLES_FDIC" hidden="1">"c6718"</definedName>
    <definedName name="IQ_BANK_SECURITIZATION_HOME_EQUITY_LINES_FDIC" hidden="1">"c6719"</definedName>
    <definedName name="IQ_BANK_SECURITIZATION_OTHER_CONSUMER_LOANS_FDIC" hidden="1">"c6717"</definedName>
    <definedName name="IQ_BANK_SECURITIZATION_OTHER_LOANS_FDIC" hidden="1">"c6720"</definedName>
    <definedName name="IQ_BANKS_FOREIGN_COUNTRIES_TOTAL_DEPOSITS_FDIC" hidden="1">"c6475"</definedName>
    <definedName name="IQ_BROKERED_DEPOSITS_FDIC" hidden="1">"c6486"</definedName>
    <definedName name="IQ_BUDGET_BALANCE_APR_FC_UNUSED_UNUSED_UNUSED" hidden="1">"c8359"</definedName>
    <definedName name="IQ_BUDGET_BALANCE_APR_UNUSED_UNUSED_UNUSED" hidden="1">"c7479"</definedName>
    <definedName name="IQ_BUDGET_BALANCE_FC_UNUSED_UNUSED_UNUSED" hidden="1">"c7699"</definedName>
    <definedName name="IQ_BUDGET_BALANCE_POP_FC_UNUSED_UNUSED_UNUSED" hidden="1">"c7919"</definedName>
    <definedName name="IQ_BUDGET_BALANCE_POP_UNUSED_UNUSED_UNUSED" hidden="1">"c7039"</definedName>
    <definedName name="IQ_BUDGET_BALANCE_UNUSED_UNUSED_UNUSED" hidden="1">"c6819"</definedName>
    <definedName name="IQ_BUDGET_BALANCE_YOY_FC_UNUSED_UNUSED_UNUSED" hidden="1">"c8139"</definedName>
    <definedName name="IQ_BUDGET_BALANCE_YOY_UNUSED_UNUSED_UNUSED" hidden="1">"c7259"</definedName>
    <definedName name="IQ_BUDGET_RECEIPTS_APR_FC_UNUSED_UNUSED_UNUSED" hidden="1">"c8361"</definedName>
    <definedName name="IQ_BUDGET_RECEIPTS_APR_UNUSED_UNUSED_UNUSED" hidden="1">"c7481"</definedName>
    <definedName name="IQ_BUDGET_RECEIPTS_FC_UNUSED_UNUSED_UNUSED" hidden="1">"c7701"</definedName>
    <definedName name="IQ_BUDGET_RECEIPTS_POP_FC_UNUSED_UNUSED_UNUSED" hidden="1">"c7921"</definedName>
    <definedName name="IQ_BUDGET_RECEIPTS_POP_UNUSED_UNUSED_UNUSED" hidden="1">"c7041"</definedName>
    <definedName name="IQ_BUDGET_RECEIPTS_UNUSED_UNUSED_UNUSED" hidden="1">"c6821"</definedName>
    <definedName name="IQ_BUDGET_RECEIPTS_YOY_FC_UNUSED_UNUSED_UNUSED" hidden="1">"c8141"</definedName>
    <definedName name="IQ_BUDGET_RECEIPTS_YOY_UNUSED_UNUSED_UNUSED" hidden="1">"c7261"</definedName>
    <definedName name="IQ_CAPEX_BR" hidden="1">"c111"</definedName>
    <definedName name="IQ_CASH_DIVIDENDS_NET_INCOME_FDIC" hidden="1">"c6738"</definedName>
    <definedName name="IQ_CASH_IN_PROCESS_FDIC" hidden="1">"c6386"</definedName>
    <definedName name="IQ_CCE_FDIC" hidden="1">"c6296"</definedName>
    <definedName name="IQ_CH" hidden="1">110000</definedName>
    <definedName name="IQ_CHANGE_AP_BR" hidden="1">"c135"</definedName>
    <definedName name="IQ_CHANGE_AR_BR" hidden="1">"c142"</definedName>
    <definedName name="IQ_CHANGE_INVENT_REAL_APR_FC_UNUSED_UNUSED_UNUSED" hidden="1">"c8500"</definedName>
    <definedName name="IQ_CHANGE_INVENT_REAL_APR_UNUSED_UNUSED_UNUSED" hidden="1">"c7620"</definedName>
    <definedName name="IQ_CHANGE_INVENT_REAL_FC_UNUSED_UNUSED_UNUSED" hidden="1">"c7840"</definedName>
    <definedName name="IQ_CHANGE_INVENT_REAL_POP_FC_UNUSED_UNUSED_UNUSED" hidden="1">"c8060"</definedName>
    <definedName name="IQ_CHANGE_INVENT_REAL_POP_UNUSED_UNUSED_UNUSED" hidden="1">"c7180"</definedName>
    <definedName name="IQ_CHANGE_INVENT_REAL_UNUSED_UNUSED_UNUSED" hidden="1">"c6960"</definedName>
    <definedName name="IQ_CHANGE_INVENT_REAL_YOY_FC_UNUSED_UNUSED_UNUSED" hidden="1">"c8280"</definedName>
    <definedName name="IQ_CHANGE_INVENT_REAL_YOY_UNUSED_UNUSED_UNUSED" hidden="1">"c7400"</definedName>
    <definedName name="IQ_CHANGE_OTHER_NET_OPER_ASSETS_BR" hidden="1">"c3595"</definedName>
    <definedName name="IQ_CHANGE_OTHER_WORK_CAP_BR" hidden="1">"c154"</definedName>
    <definedName name="IQ_CHARGE_OFFS_1_4_FAMILY_FDIC" hidden="1">"c6756"</definedName>
    <definedName name="IQ_CHARGE_OFFS_1_4_FAMILY_LOANS_FDIC" hidden="1">"c6714"</definedName>
    <definedName name="IQ_CHARGE_OFFS_AUTO_LOANS_FDIC" hidden="1">"c6708"</definedName>
    <definedName name="IQ_CHARGE_OFFS_CL_LOANS_FDIC" hidden="1">"c6709"</definedName>
    <definedName name="IQ_CHARGE_OFFS_COMMERCIAL_INDUSTRIAL_FDIC" hidden="1">"c6759"</definedName>
    <definedName name="IQ_CHARGE_OFFS_COMMERCIAL_RE_FDIC" hidden="1">"c6754"</definedName>
    <definedName name="IQ_CHARGE_OFFS_COMMERCIAL_RE_NOT_SECURED_FDIC" hidden="1">"c6764"</definedName>
    <definedName name="IQ_CHARGE_OFFS_CONSTRUCTION_DEVELOPMENT_FDIC" hidden="1">"c6753"</definedName>
    <definedName name="IQ_CHARGE_OFFS_CREDIT_CARDS_FDIC" hidden="1">"c6761"</definedName>
    <definedName name="IQ_CHARGE_OFFS_CREDIT_CARDS_RECEIVABLES_FDIC" hidden="1">"c6711"</definedName>
    <definedName name="IQ_CHARGE_OFFS_HOME_EQUITY_FDIC" hidden="1">"c6757"</definedName>
    <definedName name="IQ_CHARGE_OFFS_HOME_EQUITY_LINES_FDIC" hidden="1">"c6712"</definedName>
    <definedName name="IQ_CHARGE_OFFS_INDIVIDUALS_FDIC" hidden="1">"c6760"</definedName>
    <definedName name="IQ_CHARGE_OFFS_MULTI_FAMILY_FDIC" hidden="1">"c6755"</definedName>
    <definedName name="IQ_CHARGE_OFFS_OTHER_1_4_FAMILY_FDIC" hidden="1">"c6758"</definedName>
    <definedName name="IQ_CHARGE_OFFS_OTHER_CONSUMER_LOANS_FDIC" hidden="1">"c6710"</definedName>
    <definedName name="IQ_CHARGE_OFFS_OTHER_INDIVIDUAL_FDIC" hidden="1">"c6762"</definedName>
    <definedName name="IQ_CHARGE_OFFS_OTHER_LOANS_FDIC" hidden="1">"c6763"</definedName>
    <definedName name="IQ_CHARGE_OFFS_OTHER_LOANS_OTHER_FDIC" hidden="1">"c6713"</definedName>
    <definedName name="IQ_CHARGE_OFFS_RE_LOANS_FDIC" hidden="1">"c6752"</definedName>
    <definedName name="IQ_CMO_FDIC" hidden="1">"c6406"</definedName>
    <definedName name="IQ_COLLECTION_DOMESTIC_FDIC" hidden="1">"c6387"</definedName>
    <definedName name="IQ_COMMERCIAL_BANKS_DEPOSITS_FOREIGN_FDIC" hidden="1">"c6480"</definedName>
    <definedName name="IQ_COMMERCIAL_BANKS_LOANS_FDIC" hidden="1">"c6434"</definedName>
    <definedName name="IQ_COMMERCIAL_BANKS_NONTRANSACTION_ACCOUNTS_FDIC" hidden="1">"c6548"</definedName>
    <definedName name="IQ_COMMERCIAL_BANKS_TOTAL_DEPOSITS_FDIC" hidden="1">"c6474"</definedName>
    <definedName name="IQ_COMMERCIAL_BANKS_TOTAL_LOANS_FOREIGN_FDIC" hidden="1">"c6444"</definedName>
    <definedName name="IQ_COMMERCIAL_BANKS_TRANSACTION_ACCOUNTS_FDIC" hidden="1">"c6540"</definedName>
    <definedName name="IQ_COMMERCIAL_DOM" hidden="1">"c177"</definedName>
    <definedName name="IQ_COMMERCIAL_INDUSTRIAL_CHARGE_OFFS_FDIC" hidden="1">"c6598"</definedName>
    <definedName name="IQ_COMMERCIAL_INDUSTRIAL_LOANS_NET_FDIC" hidden="1">"c6317"</definedName>
    <definedName name="IQ_COMMERCIAL_INDUSTRIAL_NET_CHARGE_OFFS_FDIC" hidden="1">"c6636"</definedName>
    <definedName name="IQ_COMMERCIAL_INDUSTRIAL_RECOVERIES_FDIC" hidden="1">"c6617"</definedName>
    <definedName name="IQ_COMMERCIAL_INDUSTRIAL_TOTAL_LOANS_FOREIGN_FDIC" hidden="1">"c6451"</definedName>
    <definedName name="IQ_COMMERCIAL_MORT" hidden="1">"c179"</definedName>
    <definedName name="IQ_COMMERCIAL_RE_CONSTRUCTION_LAND_DEV_FDIC" hidden="1">"c6526"</definedName>
    <definedName name="IQ_COMMERCIAL_RE_LOANS_FDIC" hidden="1">"c6312"</definedName>
    <definedName name="IQ_COMMITMENTS_MATURITY_EXCEEDING_1YR_FDIC" hidden="1">"c6531"</definedName>
    <definedName name="IQ_COMMITMENTS_NOT_SECURED_RE_FDIC" hidden="1">"c6528"</definedName>
    <definedName name="IQ_COMMITMENTS_SECURED_RE_FDIC" hidden="1">"c6527"</definedName>
    <definedName name="IQ_COMMODITY_EXPOSURES_FDIC" hidden="1">"c6665"</definedName>
    <definedName name="IQ_COMMON_APIC_BR" hidden="1">"c185"</definedName>
    <definedName name="IQ_COMMON_FDIC" hidden="1">"c6350"</definedName>
    <definedName name="IQ_COMMON_ISSUED_BR" hidden="1">"c199"</definedName>
    <definedName name="IQ_COMMON_REP_BR" hidden="1">"c208"</definedName>
    <definedName name="IQ_CONSTRUCTION_DEV_LOANS_FDIC" hidden="1">"c6313"</definedName>
    <definedName name="IQ_CONSTRUCTION_LAND_DEVELOPMENT_CHARGE_OFFS_FDIC" hidden="1">"c6594"</definedName>
    <definedName name="IQ_CONSTRUCTION_LAND_DEVELOPMENT_NET_CHARGE_OFFS_FDIC" hidden="1">"c6632"</definedName>
    <definedName name="IQ_CONSTRUCTION_LAND_DEVELOPMENT_RECOVERIES_FDIC" hidden="1">"c6613"</definedName>
    <definedName name="IQ_CONTRACTS_OTHER_COMMODITIES_EQUITIES._FDIC" hidden="1">"c6522"</definedName>
    <definedName name="IQ_CONTRACTS_OTHER_COMMODITIES_EQUITIES_FDIC" hidden="1">"c6522"</definedName>
    <definedName name="IQ_CONV_RATE" hidden="1">"c2192"</definedName>
    <definedName name="IQ_CONVEYED_TO_OTHERS_FDIC" hidden="1">"c6534"</definedName>
    <definedName name="IQ_CORE_CAPITAL_RATIO_FDIC" hidden="1">"c6745"</definedName>
    <definedName name="IQ_CORP_GOODS_PRICE_INDEX_APR_FC_UNUSED_UNUSED_UNUSED" hidden="1">"c8381"</definedName>
    <definedName name="IQ_CORP_GOODS_PRICE_INDEX_APR_UNUSED_UNUSED_UNUSED" hidden="1">"c7501"</definedName>
    <definedName name="IQ_CORP_GOODS_PRICE_INDEX_FC_UNUSED_UNUSED_UNUSED" hidden="1">"c7721"</definedName>
    <definedName name="IQ_CORP_GOODS_PRICE_INDEX_POP_FC_UNUSED_UNUSED_UNUSED" hidden="1">"c7941"</definedName>
    <definedName name="IQ_CORP_GOODS_PRICE_INDEX_POP_UNUSED_UNUSED_UNUSED" hidden="1">"c7061"</definedName>
    <definedName name="IQ_CORP_GOODS_PRICE_INDEX_UNUSED_UNUSED_UNUSED" hidden="1">"c6841"</definedName>
    <definedName name="IQ_CORP_GOODS_PRICE_INDEX_YOY_FC_UNUSED_UNUSED_UNUSED" hidden="1">"c8161"</definedName>
    <definedName name="IQ_CORP_GOODS_PRICE_INDEX_YOY_UNUSED_UNUSED_UNUSED" hidden="1">"c7281"</definedName>
    <definedName name="IQ_COST_OF_FUNDING_ASSETS_FDIC" hidden="1">"c6725"</definedName>
    <definedName name="IQ_CQ" hidden="1">5000</definedName>
    <definedName name="IQ_CREDIT_CARD_CHARGE_OFFS_FDIC" hidden="1">"c6652"</definedName>
    <definedName name="IQ_CREDIT_CARD_LINES_FDIC" hidden="1">"c6525"</definedName>
    <definedName name="IQ_CREDIT_CARD_LOANS_FDIC" hidden="1">"c6319"</definedName>
    <definedName name="IQ_CREDIT_CARD_NET_CHARGE_OFFS_FDIC" hidden="1">"c6654"</definedName>
    <definedName name="IQ_CREDIT_CARD_RECOVERIES_FDIC" hidden="1">"c6653"</definedName>
    <definedName name="IQ_CREDIT_LOSS_PROVISION_NET_CHARGE_OFFS_FDIC" hidden="1">"c6734"</definedName>
    <definedName name="IQ_CURR_ACCT_BALANCE_APR_FC_UNUSED_UNUSED_UNUSED" hidden="1">"c8387"</definedName>
    <definedName name="IQ_CURR_ACCT_BALANCE_APR_UNUSED_UNUSED_UNUSED" hidden="1">"c7507"</definedName>
    <definedName name="IQ_CURR_ACCT_BALANCE_FC_UNUSED_UNUSED_UNUSED" hidden="1">"c7727"</definedName>
    <definedName name="IQ_CURR_ACCT_BALANCE_POP_FC_UNUSED_UNUSED_UNUSED" hidden="1">"c7947"</definedName>
    <definedName name="IQ_CURR_ACCT_BALANCE_POP_UNUSED_UNUSED_UNUSED" hidden="1">"c7067"</definedName>
    <definedName name="IQ_CURR_ACCT_BALANCE_UNUSED_UNUSED_UNUSED" hidden="1">"c6847"</definedName>
    <definedName name="IQ_CURR_ACCT_BALANCE_YOY_FC_UNUSED_UNUSED_UNUSED" hidden="1">"c8167"</definedName>
    <definedName name="IQ_CURR_ACCT_BALANCE_YOY_UNUSED_UNUSED_UNUSED" hidden="1">"c7287"</definedName>
    <definedName name="IQ_CURRENCY_COIN_DOMESTIC_FDIC" hidden="1">"c6388"</definedName>
    <definedName name="IQ_CURRENCY_GAIN_BR" hidden="1">"c236"</definedName>
    <definedName name="IQ_CURRENT_PORT_DEBT_BR" hidden="1">"c1567"</definedName>
    <definedName name="IQ_CY" hidden="1">10000</definedName>
    <definedName name="IQ_DA_BR" hidden="1">"c248"</definedName>
    <definedName name="IQ_DA_CF_BR" hidden="1">"c251"</definedName>
    <definedName name="IQ_DA_SUPPL_BR" hidden="1">"c260"</definedName>
    <definedName name="IQ_DA_SUPPL_CF_BR" hidden="1">"c263"</definedName>
    <definedName name="IQ_DAILY" hidden="1">500000</definedName>
    <definedName name="IQ_DEF_AMORT_BR" hidden="1">"c278"</definedName>
    <definedName name="IQ_DEF_CHARGES_BR" hidden="1">"c288"</definedName>
    <definedName name="IQ_DEF_CHARGES_LT_BR" hidden="1">"c294"</definedName>
    <definedName name="IQ_DEF_TAX_ASSET_LT_BR" hidden="1">"c304"</definedName>
    <definedName name="IQ_DEF_TAX_LIAB_LT_BR" hidden="1">"c315"</definedName>
    <definedName name="IQ_DEMAND_DEPOSITS_FDIC" hidden="1">"c6489"</definedName>
    <definedName name="IQ_DEPOSIT_ACCOUNTS_LESS_THAN_100K_FDIC" hidden="1">"c6494"</definedName>
    <definedName name="IQ_DEPOSIT_ACCOUNTS_MORE_THAN_100K_FDIC" hidden="1">"c6492"</definedName>
    <definedName name="IQ_DEPOSITORY_INSTITUTIONS_CHARGE_OFFS_FDIC" hidden="1">"c6596"</definedName>
    <definedName name="IQ_DEPOSITORY_INSTITUTIONS_NET_CHARGE_OFFS_FDIC" hidden="1">"c6634"</definedName>
    <definedName name="IQ_DEPOSITORY_INSTITUTIONS_RECOVERIES_FDIC" hidden="1">"c6615"</definedName>
    <definedName name="IQ_DEPOSITS_HELD_DOMESTIC_FDIC" hidden="1">"c6340"</definedName>
    <definedName name="IQ_DEPOSITS_HELD_FOREIGN_FDIC" hidden="1">"c6341"</definedName>
    <definedName name="IQ_DEPOSITS_LESS_THAN_100K_AFTER_THREE_YEARS_FDIC" hidden="1">"c6464"</definedName>
    <definedName name="IQ_DEPOSITS_LESS_THAN_100K_THREE_MONTHS_FDIC" hidden="1">"c6461"</definedName>
    <definedName name="IQ_DEPOSITS_LESS_THAN_100K_THREE_YEARS_FDIC" hidden="1">"c6463"</definedName>
    <definedName name="IQ_DEPOSITS_LESS_THAN_100K_TWELVE_MONTHS_FDIC" hidden="1">"c6462"</definedName>
    <definedName name="IQ_DEPOSITS_MORE_THAN_100K_AFTER_THREE_YEARS_FDIC" hidden="1">"c6469"</definedName>
    <definedName name="IQ_DEPOSITS_MORE_THAN_100K_THREE_MONTHS_FDIC" hidden="1">"c6466"</definedName>
    <definedName name="IQ_DEPOSITS_MORE_THAN_100K_THREE_YEARS_FDIC" hidden="1">"c6468"</definedName>
    <definedName name="IQ_DEPOSITS_MORE_THAN_100K_TWELVE_MONTHS_FDIC" hidden="1">"c6467"</definedName>
    <definedName name="IQ_DERIVATIVES_FDIC" hidden="1">"c6523"</definedName>
    <definedName name="IQ_DIVIDENDS_DECLARED_COMMON_FDIC" hidden="1">"c6659"</definedName>
    <definedName name="IQ_DIVIDENDS_DECLARED_PREFERRED_FDIC" hidden="1">"c6658"</definedName>
    <definedName name="IQ_DIVIDENDS_FDIC" hidden="1">"c6660"</definedName>
    <definedName name="IQ_DNTM" hidden="1">700000</definedName>
    <definedName name="IQ_EARNING_ASSETS_FDIC" hidden="1">"c6360"</definedName>
    <definedName name="IQ_EARNING_ASSETS_YIELD_FDIC" hidden="1">"c6724"</definedName>
    <definedName name="IQ_EARNINGS_COVERAGE_NET_CHARGE_OFFS_FDIC" hidden="1">"c6735"</definedName>
    <definedName name="IQ_EBT_BR" hidden="1">"c378"</definedName>
    <definedName name="IQ_EBT_EXCL_BR" hidden="1">"c381"</definedName>
    <definedName name="IQ_ECO_METRIC_6825_UNUSED_UNUSED_UNUSED" hidden="1">"c6825"</definedName>
    <definedName name="IQ_ECO_METRIC_6839_UNUSED_UNUSED_UNUSED" hidden="1">"c6839"</definedName>
    <definedName name="IQ_ECO_METRIC_6896_UNUSED_UNUSED_UNUSED" hidden="1">"c6896"</definedName>
    <definedName name="IQ_ECO_METRIC_6897_UNUSED_UNUSED_UNUSED" hidden="1">"c6897"</definedName>
    <definedName name="IQ_ECO_METRIC_6988_UNUSED_UNUSED_UNUSED" hidden="1">"c6988"</definedName>
    <definedName name="IQ_ECO_METRIC_7045_UNUSED_UNUSED_UNUSED" hidden="1">"c7045"</definedName>
    <definedName name="IQ_ECO_METRIC_7059_UNUSED_UNUSED_UNUSED" hidden="1">"c7059"</definedName>
    <definedName name="IQ_ECO_METRIC_7116_UNUSED_UNUSED_UNUSED" hidden="1">"c7116"</definedName>
    <definedName name="IQ_ECO_METRIC_7117_UNUSED_UNUSED_UNUSED" hidden="1">"c7117"</definedName>
    <definedName name="IQ_ECO_METRIC_7208_UNUSED_UNUSED_UNUSED" hidden="1">"c7208"</definedName>
    <definedName name="IQ_ECO_METRIC_7265_UNUSED_UNUSED_UNUSED" hidden="1">"c7265"</definedName>
    <definedName name="IQ_ECO_METRIC_7279_UNUSED_UNUSED_UNUSED" hidden="1">"c7279"</definedName>
    <definedName name="IQ_ECO_METRIC_7336_UNUSED_UNUSED_UNUSED" hidden="1">"c7336"</definedName>
    <definedName name="IQ_ECO_METRIC_7337_UNUSED_UNUSED_UNUSED" hidden="1">"c7337"</definedName>
    <definedName name="IQ_ECO_METRIC_7428_UNUSED_UNUSED_UNUSED" hidden="1">"c7428"</definedName>
    <definedName name="IQ_ECO_METRIC_7556_UNUSED_UNUSED_UNUSED" hidden="1">"c7556"</definedName>
    <definedName name="IQ_ECO_METRIC_7557_UNUSED_UNUSED_UNUSED" hidden="1">"c7557"</definedName>
    <definedName name="IQ_ECO_METRIC_7648_UNUSED_UNUSED_UNUSED" hidden="1">"c7648"</definedName>
    <definedName name="IQ_ECO_METRIC_7705_UNUSED_UNUSED_UNUSED" hidden="1">"c7705"</definedName>
    <definedName name="IQ_ECO_METRIC_7719_UNUSED_UNUSED_UNUSED" hidden="1">"c7719"</definedName>
    <definedName name="IQ_ECO_METRIC_7776_UNUSED_UNUSED_UNUSED" hidden="1">"c7776"</definedName>
    <definedName name="IQ_ECO_METRIC_7777_UNUSED_UNUSED_UNUSED" hidden="1">"c7777"</definedName>
    <definedName name="IQ_ECO_METRIC_7868_UNUSED_UNUSED_UNUSED" hidden="1">"c7868"</definedName>
    <definedName name="IQ_ECO_METRIC_7925_UNUSED_UNUSED_UNUSED" hidden="1">"c7925"</definedName>
    <definedName name="IQ_ECO_METRIC_7939_UNUSED_UNUSED_UNUSED" hidden="1">"c7939"</definedName>
    <definedName name="IQ_ECO_METRIC_7996_UNUSED_UNUSED_UNUSED" hidden="1">"c7996"</definedName>
    <definedName name="IQ_ECO_METRIC_7997_UNUSED_UNUSED_UNUSED" hidden="1">"c7997"</definedName>
    <definedName name="IQ_ECO_METRIC_8088_UNUSED_UNUSED_UNUSED" hidden="1">"c8088"</definedName>
    <definedName name="IQ_ECO_METRIC_8145_UNUSED_UNUSED_UNUSED" hidden="1">"c8145"</definedName>
    <definedName name="IQ_ECO_METRIC_8159_UNUSED_UNUSED_UNUSED" hidden="1">"c8159"</definedName>
    <definedName name="IQ_ECO_METRIC_8216_UNUSED_UNUSED_UNUSED" hidden="1">"c8216"</definedName>
    <definedName name="IQ_ECO_METRIC_8217_UNUSED_UNUSED_UNUSED" hidden="1">"c8217"</definedName>
    <definedName name="IQ_ECO_METRIC_8308_UNUSED_UNUSED_UNUSED" hidden="1">"c8308"</definedName>
    <definedName name="IQ_ECO_METRIC_8436_UNUSED_UNUSED_UNUSED" hidden="1">"c8436"</definedName>
    <definedName name="IQ_ECO_METRIC_8437_UNUSED_UNUSED_UNUSED" hidden="1">"c8437"</definedName>
    <definedName name="IQ_ECO_METRIC_8528_UNUSED_UNUSED_UNUSED" hidden="1">"c8528"</definedName>
    <definedName name="IQ_EFFICIENCY_RATIO_FDIC" hidden="1">"c6736"</definedName>
    <definedName name="IQ_EQUITY_CAPITAL_ASSETS_FDIC" hidden="1">"c6744"</definedName>
    <definedName name="IQ_EQUITY_FDIC" hidden="1">"c6353"</definedName>
    <definedName name="IQ_EQUITY_SECURITIES_FDIC" hidden="1">"c6304"</definedName>
    <definedName name="IQ_EQUITY_SECURITY_EXPOSURES_FDIC" hidden="1">"c6664"</definedName>
    <definedName name="IQ_ESTIMATED_ASSESSABLE_DEPOSITS_FDIC" hidden="1">"c6490"</definedName>
    <definedName name="IQ_ESTIMATED_INSURED_DEPOSITS_FDIC" hidden="1">"c6491"</definedName>
    <definedName name="IQ_EXPORTS_APR_FC_UNUSED_UNUSED_UNUSED" hidden="1">"c8401"</definedName>
    <definedName name="IQ_EXPORTS_APR_UNUSED_UNUSED_UNUSED" hidden="1">"c7521"</definedName>
    <definedName name="IQ_EXPORTS_FC_UNUSED_UNUSED_UNUSED" hidden="1">"c7741"</definedName>
    <definedName name="IQ_EXPORTS_GOODS_REAL_SAAR_APR_FC_UNUSED_UNUSED_UNUSED" hidden="1">"c8512"</definedName>
    <definedName name="IQ_EXPORTS_GOODS_REAL_SAAR_APR_UNUSED_UNUSED_UNUSED" hidden="1">"c7632"</definedName>
    <definedName name="IQ_EXPORTS_GOODS_REAL_SAAR_FC_UNUSED_UNUSED_UNUSED" hidden="1">"c7852"</definedName>
    <definedName name="IQ_EXPORTS_GOODS_REAL_SAAR_POP_FC_UNUSED_UNUSED_UNUSED" hidden="1">"c8072"</definedName>
    <definedName name="IQ_EXPORTS_GOODS_REAL_SAAR_POP_UNUSED_UNUSED_UNUSED" hidden="1">"c7192"</definedName>
    <definedName name="IQ_EXPORTS_GOODS_REAL_SAAR_UNUSED_UNUSED_UNUSED" hidden="1">"c6972"</definedName>
    <definedName name="IQ_EXPORTS_GOODS_REAL_SAAR_YOY_FC_UNUSED_UNUSED_UNUSED" hidden="1">"c8292"</definedName>
    <definedName name="IQ_EXPORTS_GOODS_REAL_SAAR_YOY_UNUSED_UNUSED_UNUSED" hidden="1">"c7412"</definedName>
    <definedName name="IQ_EXPORTS_POP_FC_UNUSED_UNUSED_UNUSED" hidden="1">"c7961"</definedName>
    <definedName name="IQ_EXPORTS_POP_UNUSED_UNUSED_UNUSED" hidden="1">"c7081"</definedName>
    <definedName name="IQ_EXPORTS_SERVICES_REAL_SAAR_APR_FC_UNUSED_UNUSED_UNUSED" hidden="1">"c8516"</definedName>
    <definedName name="IQ_EXPORTS_SERVICES_REAL_SAAR_APR_UNUSED_UNUSED_UNUSED" hidden="1">"c7636"</definedName>
    <definedName name="IQ_EXPORTS_SERVICES_REAL_SAAR_FC_UNUSED_UNUSED_UNUSED" hidden="1">"c7856"</definedName>
    <definedName name="IQ_EXPORTS_SERVICES_REAL_SAAR_POP_FC_UNUSED_UNUSED_UNUSED" hidden="1">"c8076"</definedName>
    <definedName name="IQ_EXPORTS_SERVICES_REAL_SAAR_POP_UNUSED_UNUSED_UNUSED" hidden="1">"c7196"</definedName>
    <definedName name="IQ_EXPORTS_SERVICES_REAL_SAAR_UNUSED_UNUSED_UNUSED" hidden="1">"c6976"</definedName>
    <definedName name="IQ_EXPORTS_SERVICES_REAL_SAAR_YOY_FC_UNUSED_UNUSED_UNUSED" hidden="1">"c8296"</definedName>
    <definedName name="IQ_EXPORTS_SERVICES_REAL_SAAR_YOY_UNUSED_UNUSED_UNUSED" hidden="1">"c7416"</definedName>
    <definedName name="IQ_EXPORTS_UNUSED_UNUSED_UNUSED" hidden="1">"c6861"</definedName>
    <definedName name="IQ_EXPORTS_YOY_FC_UNUSED_UNUSED_UNUSED" hidden="1">"c8181"</definedName>
    <definedName name="IQ_EXPORTS_YOY_UNUSED_UNUSED_UNUSED" hidden="1">"c7301"</definedName>
    <definedName name="IQ_EXTRA_ACC_ITEMS_BR" hidden="1">"c412"</definedName>
    <definedName name="IQ_EXTRAORDINARY_GAINS_FDIC" hidden="1">"c6586"</definedName>
    <definedName name="IQ_FAIR_VALUE_FDIC" hidden="1">"c6427"</definedName>
    <definedName name="IQ_FARM_LOANS_NET_FDIC" hidden="1">"c6316"</definedName>
    <definedName name="IQ_FARM_LOANS_TOTAL_LOANS_FOREIGN_FDIC" hidden="1">"c6450"</definedName>
    <definedName name="IQ_FARMLAND_LOANS_FDIC" hidden="1">"c6314"</definedName>
    <definedName name="IQ_FED_FUNDS_PURCHASED_FDIC" hidden="1">"c6343"</definedName>
    <definedName name="IQ_FED_FUNDS_SOLD_FDIC" hidden="1">"c6307"</definedName>
    <definedName name="IQ_FH" hidden="1">100000</definedName>
    <definedName name="IQ_FHLB_ADVANCES_FDIC" hidden="1">"c6366"</definedName>
    <definedName name="IQ_FIDUCIARY_ACTIVITIES_FDIC" hidden="1">"c6571"</definedName>
    <definedName name="IQ_FIFETEEN_YEAR_FIXED_AND_FLOATING_RATE_FDIC" hidden="1">"c6423"</definedName>
    <definedName name="IQ_FIFETEEN_YEAR_MORTGAGE_PASS_THROUGHS_FDIC" hidden="1">"c6415"</definedName>
    <definedName name="IQ_FIVE_YEAR_FIXED_AND_FLOATING_RATE_FDIC" hidden="1">"c6422"</definedName>
    <definedName name="IQ_FIVE_YEAR_MORTGAGE_PASS_THROUGHS_FDIC" hidden="1">"c6414"</definedName>
    <definedName name="IQ_FIXED_INVEST_APR_FC_UNUSED_UNUSED_UNUSED" hidden="1">"c8410"</definedName>
    <definedName name="IQ_FIXED_INVEST_APR_UNUSED_UNUSED_UNUSED" hidden="1">"c7530"</definedName>
    <definedName name="IQ_FIXED_INVEST_FC_UNUSED_UNUSED_UNUSED" hidden="1">"c7750"</definedName>
    <definedName name="IQ_FIXED_INVEST_POP_FC_UNUSED_UNUSED_UNUSED" hidden="1">"c7970"</definedName>
    <definedName name="IQ_FIXED_INVEST_POP_UNUSED_UNUSED_UNUSED" hidden="1">"c7090"</definedName>
    <definedName name="IQ_FIXED_INVEST_REAL_APR_FC_UNUSED_UNUSED_UNUSED" hidden="1">"c8518"</definedName>
    <definedName name="IQ_FIXED_INVEST_REAL_APR_UNUSED_UNUSED_UNUSED" hidden="1">"c7638"</definedName>
    <definedName name="IQ_FIXED_INVEST_REAL_FC_UNUSED_UNUSED_UNUSED" hidden="1">"c7858"</definedName>
    <definedName name="IQ_FIXED_INVEST_REAL_POP_FC_UNUSED_UNUSED_UNUSED" hidden="1">"c8078"</definedName>
    <definedName name="IQ_FIXED_INVEST_REAL_POP_UNUSED_UNUSED_UNUSED" hidden="1">"c7198"</definedName>
    <definedName name="IQ_FIXED_INVEST_REAL_UNUSED_UNUSED_UNUSED" hidden="1">"c6978"</definedName>
    <definedName name="IQ_FIXED_INVEST_REAL_YOY_FC_UNUSED_UNUSED_UNUSED" hidden="1">"c8298"</definedName>
    <definedName name="IQ_FIXED_INVEST_REAL_YOY_UNUSED_UNUSED_UNUSED" hidden="1">"c7418"</definedName>
    <definedName name="IQ_FIXED_INVEST_UNUSED_UNUSED_UNUSED" hidden="1">"c6870"</definedName>
    <definedName name="IQ_FIXED_INVEST_YOY_FC_UNUSED_UNUSED_UNUSED" hidden="1">"c8190"</definedName>
    <definedName name="IQ_FIXED_INVEST_YOY_UNUSED_UNUSED_UNUSED" hidden="1">"c7310"</definedName>
    <definedName name="IQ_FNMA_FHLMC_FDIC" hidden="1">"c6397"</definedName>
    <definedName name="IQ_FNMA_FHLMC_GNMA_FDIC" hidden="1">"c6399"</definedName>
    <definedName name="IQ_FORECLOSED_PROPERTIES_FDIC" hidden="1">"c6459"</definedName>
    <definedName name="IQ_FOREIGN_BANK_LOANS_FDIC" hidden="1">"c6437"</definedName>
    <definedName name="IQ_FOREIGN_BANKS_DEPOSITS_FOREIGN_FDIC" hidden="1">"c6481"</definedName>
    <definedName name="IQ_FOREIGN_BANKS_LOAN_CHARG_OFFS_FDIC" hidden="1">"c6645"</definedName>
    <definedName name="IQ_FOREIGN_BANKS_NET_CHARGE_OFFS_FDIC" hidden="1">"c6647"</definedName>
    <definedName name="IQ_FOREIGN_BANKS_NONTRANSACTION_ACCOUNTS_FDIC" hidden="1">"c6550"</definedName>
    <definedName name="IQ_FOREIGN_BANKS_RECOVERIES_FDIC" hidden="1">"c6646"</definedName>
    <definedName name="IQ_FOREIGN_BANKS_TRANSACTION_ACCOUNTS_FDIC" hidden="1">"c6542"</definedName>
    <definedName name="IQ_FOREIGN_BRANCHES_U.S._BANKS_LOANS_FDIC" hidden="1">"c6438"</definedName>
    <definedName name="IQ_FOREIGN_BRANCHES_US_BANKS_FDIC" hidden="1">"c6392"</definedName>
    <definedName name="IQ_FOREIGN_BRANCHES_US_BANKS_LOANS_FDIC" hidden="1">"c6438"</definedName>
    <definedName name="IQ_FOREIGN_COUNTRIES_BANKS_TOTAL_LOANS_FOREIGN_FDIC" hidden="1">"c6445"</definedName>
    <definedName name="IQ_FOREIGN_DEBT_SECURITIES_FDIC" hidden="1">"c6303"</definedName>
    <definedName name="IQ_FOREIGN_DEPOSITS_NONTRANSACTION_ACCOUNTS_FDIC" hidden="1">"c6549"</definedName>
    <definedName name="IQ_FOREIGN_DEPOSITS_TRANSACTION_ACCOUNTS_FDIC" hidden="1">"c6541"</definedName>
    <definedName name="IQ_FOREIGN_EXCHANGE_EXPOSURES_FDIC" hidden="1">"c6663"</definedName>
    <definedName name="IQ_FOREIGN_GOVERNMENT_LOANS_FDIC" hidden="1">"c6430"</definedName>
    <definedName name="IQ_FOREIGN_GOVERNMENTS_CHARGE_OFFS_FDIC" hidden="1">"c6600"</definedName>
    <definedName name="IQ_FOREIGN_GOVERNMENTS_DEPOSITS_FOREIGN_FDIC" hidden="1">"c6482"</definedName>
    <definedName name="IQ_FOREIGN_GOVERNMENTS_NET_CHARGE_OFFS_FDIC" hidden="1">"c6638"</definedName>
    <definedName name="IQ_FOREIGN_GOVERNMENTS_NONTRANSACTION_ACCOUNTS_FDIC" hidden="1">"c6551"</definedName>
    <definedName name="IQ_FOREIGN_GOVERNMENTS_RECOVERIES_FDIC" hidden="1">"c6619"</definedName>
    <definedName name="IQ_FOREIGN_GOVERNMENTS_TOTAL_DEPOSITS_FDIC" hidden="1">"c6476"</definedName>
    <definedName name="IQ_FOREIGN_GOVERNMENTS_TRANSACTION_ACCOUNTS_FDIC" hidden="1">"c6543"</definedName>
    <definedName name="IQ_FQ" hidden="1">500</definedName>
    <definedName name="IQ_FULLY_INSURED_DEPOSITS_FDIC" hidden="1">"c6487"</definedName>
    <definedName name="IQ_FUTURES_FORWARD_CONTRACTS_NOTIONAL_AMOUNT_FDIC" hidden="1">"c6518"</definedName>
    <definedName name="IQ_FUTURES_FORWARD_CONTRACTS_RATE_RISK_FDIC" hidden="1">"c6508"</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_CONTRACTS_FDIC" hidden="1">"c6517"</definedName>
    <definedName name="IQ_FX_CONTRACTS_SPOT_FDIC" hidden="1">"c6356"</definedName>
    <definedName name="IQ_FY" hidden="1">1000</definedName>
    <definedName name="IQ_GAIN_ASSETS_BR" hidden="1">"c454"</definedName>
    <definedName name="IQ_GAIN_ASSETS_CF_BR" hidden="1">"c457"</definedName>
    <definedName name="IQ_GAIN_ASSETS_REV_BR" hidden="1">"c474"</definedName>
    <definedName name="IQ_GAIN_INVEST_BR" hidden="1">"c1464"</definedName>
    <definedName name="IQ_GAIN_INVEST_CF_BR" hidden="1">"c482"</definedName>
    <definedName name="IQ_GAIN_INVEST_REV_BR" hidden="1">"c496"</definedName>
    <definedName name="IQ_GAIN_SALE_LOANS_FDIC" hidden="1">"c6673"</definedName>
    <definedName name="IQ_GAIN_SALE_RE_FDIC" hidden="1">"c6674"</definedName>
    <definedName name="IQ_GAINS_SALE_ASSETS_FDIC" hidden="1">"c6675"</definedName>
    <definedName name="IQ_GNMA_FDIC" hidden="1">"c6398"</definedName>
    <definedName name="IQ_GOODWILL_FDIC" hidden="1">"c6334"</definedName>
    <definedName name="IQ_GOODWILL_IMPAIRMENT_FDIC" hidden="1">"c6678"</definedName>
    <definedName name="IQ_GOODWILL_INTAN_FDIC" hidden="1">"c6333"</definedName>
    <definedName name="IQ_GW_AMORT_BR" hidden="1">"c532"</definedName>
    <definedName name="IQ_GW_INTAN_AMORT_BR" hidden="1">"c1470"</definedName>
    <definedName name="IQ_GW_INTAN_AMORT_CF_BR" hidden="1">"c1473"</definedName>
    <definedName name="IQ_HELD_MATURITY_FDIC" hidden="1">"c6408"</definedName>
    <definedName name="IQ_HOME_EQUITY_LOC_NET_CHARGE_OFFS_FDIC" hidden="1">"c6644"</definedName>
    <definedName name="IQ_HOME_EQUITY_LOC_TOTAL_CHARGE_OFFS_FDIC" hidden="1">"c6606"</definedName>
    <definedName name="IQ_HOME_EQUITY_LOC_TOTAL_RECOVERIES_FDIC" hidden="1">"c6625"</definedName>
    <definedName name="IQ_HOUSING_COMPLETIONS_SINGLE_FAM_APR_FC_UNUSED_UNUSED_UNUSED" hidden="1">"c8422"</definedName>
    <definedName name="IQ_HOUSING_COMPLETIONS_SINGLE_FAM_APR_UNUSED_UNUSED_UNUSED" hidden="1">"c7542"</definedName>
    <definedName name="IQ_HOUSING_COMPLETIONS_SINGLE_FAM_FC_UNUSED_UNUSED_UNUSED" hidden="1">"c7762"</definedName>
    <definedName name="IQ_HOUSING_COMPLETIONS_SINGLE_FAM_POP_FC_UNUSED_UNUSED_UNUSED" hidden="1">"c7982"</definedName>
    <definedName name="IQ_HOUSING_COMPLETIONS_SINGLE_FAM_POP_UNUSED_UNUSED_UNUSED" hidden="1">"c7102"</definedName>
    <definedName name="IQ_HOUSING_COMPLETIONS_SINGLE_FAM_UNUSED_UNUSED_UNUSED" hidden="1">"c6882"</definedName>
    <definedName name="IQ_HOUSING_COMPLETIONS_SINGLE_FAM_YOY_FC_UNUSED_UNUSED_UNUSED" hidden="1">"c8202"</definedName>
    <definedName name="IQ_HOUSING_COMPLETIONS_SINGLE_FAM_YOY_UNUSED_UNUSED_UNUSED" hidden="1">"c7322"</definedName>
    <definedName name="IQ_IMPORTS_GOODS_REAL_SAAR_APR_FC_UNUSED_UNUSED_UNUSED" hidden="1">"c8523"</definedName>
    <definedName name="IQ_IMPORTS_GOODS_REAL_SAAR_APR_UNUSED_UNUSED_UNUSED" hidden="1">"c7643"</definedName>
    <definedName name="IQ_IMPORTS_GOODS_REAL_SAAR_FC_UNUSED_UNUSED_UNUSED" hidden="1">"c7863"</definedName>
    <definedName name="IQ_IMPORTS_GOODS_REAL_SAAR_POP_FC_UNUSED_UNUSED_UNUSED" hidden="1">"c8083"</definedName>
    <definedName name="IQ_IMPORTS_GOODS_REAL_SAAR_POP_UNUSED_UNUSED_UNUSED" hidden="1">"c7203"</definedName>
    <definedName name="IQ_IMPORTS_GOODS_REAL_SAAR_UNUSED_UNUSED_UNUSED" hidden="1">"c6983"</definedName>
    <definedName name="IQ_IMPORTS_GOODS_REAL_SAAR_YOY_FC_UNUSED_UNUSED_UNUSED" hidden="1">"c8303"</definedName>
    <definedName name="IQ_IMPORTS_GOODS_REAL_SAAR_YOY_UNUSED_UNUSED_UNUSED" hidden="1">"c7423"</definedName>
    <definedName name="IQ_IMPORTS_GOODS_SERVICES_APR_FC_UNUSED_UNUSED_UNUSED" hidden="1">"c8429"</definedName>
    <definedName name="IQ_IMPORTS_GOODS_SERVICES_APR_UNUSED_UNUSED_UNUSED" hidden="1">"c7549"</definedName>
    <definedName name="IQ_IMPORTS_GOODS_SERVICES_FC_UNUSED_UNUSED_UNUSED" hidden="1">"c7769"</definedName>
    <definedName name="IQ_IMPORTS_GOODS_SERVICES_POP_FC_UNUSED_UNUSED_UNUSED" hidden="1">"c7989"</definedName>
    <definedName name="IQ_IMPORTS_GOODS_SERVICES_POP_UNUSED_UNUSED_UNUSED" hidden="1">"c7109"</definedName>
    <definedName name="IQ_IMPORTS_GOODS_SERVICES_REAL_SAAR_APR_FC_UNUSED_UNUSED_UNUSED" hidden="1">"c8524"</definedName>
    <definedName name="IQ_IMPORTS_GOODS_SERVICES_REAL_SAAR_APR_UNUSED_UNUSED_UNUSED" hidden="1">"c7644"</definedName>
    <definedName name="IQ_IMPORTS_GOODS_SERVICES_REAL_SAAR_FC_UNUSED_UNUSED_UNUSED" hidden="1">"c7864"</definedName>
    <definedName name="IQ_IMPORTS_GOODS_SERVICES_REAL_SAAR_POP_FC_UNUSED_UNUSED_UNUSED" hidden="1">"c8084"</definedName>
    <definedName name="IQ_IMPORTS_GOODS_SERVICES_REAL_SAAR_POP_UNUSED_UNUSED_UNUSED" hidden="1">"c7204"</definedName>
    <definedName name="IQ_IMPORTS_GOODS_SERVICES_REAL_SAAR_UNUSED_UNUSED_UNUSED" hidden="1">"c6984"</definedName>
    <definedName name="IQ_IMPORTS_GOODS_SERVICES_REAL_SAAR_YOY_FC_UNUSED_UNUSED_UNUSED" hidden="1">"c8304"</definedName>
    <definedName name="IQ_IMPORTS_GOODS_SERVICES_REAL_SAAR_YOY_UNUSED_UNUSED_UNUSED" hidden="1">"c7424"</definedName>
    <definedName name="IQ_IMPORTS_GOODS_SERVICES_UNUSED_UNUSED_UNUSED" hidden="1">"c6889"</definedName>
    <definedName name="IQ_IMPORTS_GOODS_SERVICES_YOY_FC_UNUSED_UNUSED_UNUSED" hidden="1">"c8209"</definedName>
    <definedName name="IQ_IMPORTS_GOODS_SERVICES_YOY_UNUSED_UNUSED_UNUSED" hidden="1">"c7329"</definedName>
    <definedName name="IQ_INC_EQUITY_BR" hidden="1">"c550"</definedName>
    <definedName name="IQ_INCIDENTAL_CHANGES_BUSINESS_COMBINATIONS_FDIC" hidden="1">"c6502"</definedName>
    <definedName name="IQ_INCOME_BEFORE_EXTRA_FDIC" hidden="1">"c6585"</definedName>
    <definedName name="IQ_INCOME_EARNED_FDIC" hidden="1">"c6359"</definedName>
    <definedName name="IQ_INCOME_TAXES_FDIC" hidden="1">"c6582"</definedName>
    <definedName name="IQ_INDIVIDUALS_CHARGE_OFFS_FDIC" hidden="1">"c6599"</definedName>
    <definedName name="IQ_INDIVIDUALS_LOANS_FDIC" hidden="1">"c6318"</definedName>
    <definedName name="IQ_INDIVIDUALS_NET_CHARGE_OFFS_FDIC" hidden="1">"c6637"</definedName>
    <definedName name="IQ_INDIVIDUALS_OTHER_LOANS_FDIC" hidden="1">"c6321"</definedName>
    <definedName name="IQ_INDIVIDUALS_PARTNERSHIPS_CORP_DEPOSITS_FOREIGN_FDIC" hidden="1">"c6479"</definedName>
    <definedName name="IQ_INDIVIDUALS_PARTNERSHIPS_CORP_NONTRANSACTION_ACCOUNTS_FDIC" hidden="1">"c6545"</definedName>
    <definedName name="IQ_INDIVIDUALS_PARTNERSHIPS_CORP_TOTAL_DEPOSITS_FDIC" hidden="1">"c6471"</definedName>
    <definedName name="IQ_INDIVIDUALS_PARTNERSHIPS_CORP_TRANSACTION_ACCOUNTS_FDIC" hidden="1">"c6537"</definedName>
    <definedName name="IQ_INDIVIDUALS_RECOVERIES_FDIC" hidden="1">"c6618"</definedName>
    <definedName name="IQ_INS_SETTLE_BR" hidden="1">"c572"</definedName>
    <definedName name="IQ_INSIDER_LOANS_FDIC" hidden="1">"c6365"</definedName>
    <definedName name="IQ_INSTITUTIONS_EARNINGS_GAINS_FDIC" hidden="1">"c6723"</definedName>
    <definedName name="IQ_INSURANCE_COMMISSION_FEES_FDIC" hidden="1">"c6670"</definedName>
    <definedName name="IQ_INSURANCE_UNDERWRITING_INCOME_FDIC" hidden="1">"c6671"</definedName>
    <definedName name="IQ_INT_DEMAND_NOTES_FDIC" hidden="1">"c6567"</definedName>
    <definedName name="IQ_INT_DOMESTIC_DEPOSITS_FDIC" hidden="1">"c6564"</definedName>
    <definedName name="IQ_INT_EXP_BR" hidden="1">"c586"</definedName>
    <definedName name="IQ_INT_EXP_TOTAL_FDIC" hidden="1">"c6569"</definedName>
    <definedName name="IQ_INT_FED_FUNDS_FDIC" hidden="1">"c6566"</definedName>
    <definedName name="IQ_INT_FOREIGN_DEPOSITS_FDIC" hidden="1">"c6565"</definedName>
    <definedName name="IQ_INT_INC_BR" hidden="1">"c593"</definedName>
    <definedName name="IQ_INT_INC_DEPOSITORY_INST_FDIC" hidden="1">"c6558"</definedName>
    <definedName name="IQ_INT_INC_DOM_LOANS_FDIC" hidden="1">"c6555"</definedName>
    <definedName name="IQ_INT_INC_FED_FUNDS_FDIC" hidden="1">"c6561"</definedName>
    <definedName name="IQ_INT_INC_FOREIGN_LOANS_FDIC" hidden="1">"c6556"</definedName>
    <definedName name="IQ_INT_INC_LEASE_RECEIVABLES_FDIC" hidden="1">"c6557"</definedName>
    <definedName name="IQ_INT_INC_OTHER_FDIC" hidden="1">"c6562"</definedName>
    <definedName name="IQ_INT_INC_SECURITIES_FDIC" hidden="1">"c6559"</definedName>
    <definedName name="IQ_INT_INC_TOTAL_FDIC" hidden="1">"c6563"</definedName>
    <definedName name="IQ_INT_INC_TRADING_ACCOUNTS_FDIC" hidden="1">"c6560"</definedName>
    <definedName name="IQ_INT_SUB_NOTES_FDIC" hidden="1">"c6568"</definedName>
    <definedName name="IQ_INTEREST_BEARING_BALANCES_FDIC" hidden="1">"c6371"</definedName>
    <definedName name="IQ_INTEREST_BEARING_DEPOSITS_DOMESTIC_FDIC" hidden="1">"c6478"</definedName>
    <definedName name="IQ_INTEREST_BEARING_DEPOSITS_FDIC" hidden="1">"c6373"</definedName>
    <definedName name="IQ_INTEREST_BEARING_DEPOSITS_FOREIGN_FDIC" hidden="1">"c6485"</definedName>
    <definedName name="IQ_INTEREST_RATE_CONTRACTS_FDIC" hidden="1">"c6512"</definedName>
    <definedName name="IQ_INTEREST_RATE_EXPOSURES_FDIC" hidden="1">"c6662"</definedName>
    <definedName name="IQ_INVEST_LOANS_CF_BR" hidden="1">"c630"</definedName>
    <definedName name="IQ_INVEST_SECURITY_CF_BR" hidden="1">"c639"</definedName>
    <definedName name="IQ_INVESTMENT_BANKING_OTHER_FEES_FDIC" hidden="1">"c6666"</definedName>
    <definedName name="IQ_IRA_KEOGH_ACCOUNTS_FDIC" hidden="1">"c6496"</definedName>
    <definedName name="IQ_ISM_SERVICES_APR_FC_UNUSED_UNUSED_UNUSED" hidden="1">"c8443"</definedName>
    <definedName name="IQ_ISM_SERVICES_APR_UNUSED_UNUSED_UNUSED" hidden="1">"c7563"</definedName>
    <definedName name="IQ_ISM_SERVICES_FC_UNUSED_UNUSED_UNUSED" hidden="1">"c7783"</definedName>
    <definedName name="IQ_ISM_SERVICES_POP_FC_UNUSED_UNUSED_UNUSED" hidden="1">"c8003"</definedName>
    <definedName name="IQ_ISM_SERVICES_POP_UNUSED_UNUSED_UNUSED" hidden="1">"c7123"</definedName>
    <definedName name="IQ_ISM_SERVICES_UNUSED_UNUSED_UNUSED" hidden="1">"c6903"</definedName>
    <definedName name="IQ_ISM_SERVICES_YOY_FC_UNUSED_UNUSED_UNUSED" hidden="1">"c8223"</definedName>
    <definedName name="IQ_ISM_SERVICES_YOY_UNUSED_UNUSED_UNUSED" hidden="1">"c7343"</definedName>
    <definedName name="IQ_ISSUED_GUARANTEED_US_FDIC" hidden="1">"c6404"</definedName>
    <definedName name="IQ_LATESTK" hidden="1">1000</definedName>
    <definedName name="IQ_LATESTQ" hidden="1">500</definedName>
    <definedName name="IQ_LEASE_FINANCING_RECEIVABLES_CHARGE_OFFS_FDIC" hidden="1">"c6602"</definedName>
    <definedName name="IQ_LEASE_FINANCING_RECEIVABLES_FDIC" hidden="1">"c6433"</definedName>
    <definedName name="IQ_LEASE_FINANCING_RECEIVABLES_NET_CHARGE_OFFS_FDIC" hidden="1">"c6640"</definedName>
    <definedName name="IQ_LEASE_FINANCING_RECEIVABLES_RECOVERIES_FDIC" hidden="1">"c6621"</definedName>
    <definedName name="IQ_LEASE_FINANCING_RECEIVABLES_TOTAL_LOANS_FOREIGN_FDIC" hidden="1">"c6449"</definedName>
    <definedName name="IQ_LEGAL_SETTLE_BR" hidden="1">"c649"</definedName>
    <definedName name="IQ_LIFE_INSURANCE_ASSETS_FDIC" hidden="1">"c6372"</definedName>
    <definedName name="IQ_LOAN_COMMITMENTS_REVOLVING_FDIC" hidden="1">"c6524"</definedName>
    <definedName name="IQ_LOAN_LOSS_ALLOW_FDIC" hidden="1">"c6326"</definedName>
    <definedName name="IQ_LOAN_LOSS_ALLOWANCE_NONCURRENT_LOANS_FDIC" hidden="1">"c6740"</definedName>
    <definedName name="IQ_LOAN_LOSSES_FDIC" hidden="1">"c6580"</definedName>
    <definedName name="IQ_LOANS_AND_LEASES_HELD_FDIC" hidden="1">"c6367"</definedName>
    <definedName name="IQ_LOANS_CF_BR" hidden="1">"c661"</definedName>
    <definedName name="IQ_LOANS_DEPOSITORY_INSTITUTIONS_FDIC" hidden="1">"c6382"</definedName>
    <definedName name="IQ_LOANS_HELD_FOREIGN_FDIC" hidden="1">"c6315"</definedName>
    <definedName name="IQ_LOANS_LEASES_FOREIGN_FDIC" hidden="1">"c6383"</definedName>
    <definedName name="IQ_LOANS_LEASES_GROSS_FDIC" hidden="1">"c6323"</definedName>
    <definedName name="IQ_LOANS_LEASES_GROSS_FOREIGN_FDIC" hidden="1">"c6384"</definedName>
    <definedName name="IQ_LOANS_LEASES_NET_FDIC" hidden="1">"c6327"</definedName>
    <definedName name="IQ_LOANS_LEASES_NET_UNEARNED_FDIC" hidden="1">"c6325"</definedName>
    <definedName name="IQ_LOANS_NOT_SECURED_RE_FDIC" hidden="1">"c6381"</definedName>
    <definedName name="IQ_LOANS_SECURED_BY_RE_CHARGE_OFFS_FDIC" hidden="1">"c6588"</definedName>
    <definedName name="IQ_LOANS_SECURED_BY_RE_RECOVERIES_FDIC" hidden="1">"c6607"</definedName>
    <definedName name="IQ_LOANS_SECURED_NON_US_FDIC" hidden="1">"c6380"</definedName>
    <definedName name="IQ_LOANS_SECURED_RE_NET_CHARGE_OFFS_FDIC" hidden="1">"c6626"</definedName>
    <definedName name="IQ_LOANS_TO_DEPOSITORY_INSTITUTIONS_FOREIGN_FDIC" hidden="1">"c6453"</definedName>
    <definedName name="IQ_LOANS_TO_FOREIGN_GOVERNMENTS_FDIC" hidden="1">"c6448"</definedName>
    <definedName name="IQ_LOANS_TO_INDIVIDUALS_FOREIGN_FDIC" hidden="1">"c6452"</definedName>
    <definedName name="IQ_LONG_TERM_ASSETS_FDIC" hidden="1">"c6361"</definedName>
    <definedName name="IQ_LOSS_ALLOWANCE_LOANS_FDIC" hidden="1">"c6739"</definedName>
    <definedName name="IQ_LT_DEBT_BR" hidden="1">"c676"</definedName>
    <definedName name="IQ_LT_DEBT_ISSUED_BR" hidden="1">"c683"</definedName>
    <definedName name="IQ_LT_DEBT_REPAID_BR" hidden="1">"c691"</definedName>
    <definedName name="IQ_LT_INVEST_BR" hidden="1">"c698"</definedName>
    <definedName name="IQ_LTM" hidden="1">2000</definedName>
    <definedName name="IQ_LTMMONTH" hidden="1">120000</definedName>
    <definedName name="IQ_MATURITY_ONE_YEAR_LESS_FDIC" hidden="1">"c6425"</definedName>
    <definedName name="IQ_MEDIAN_NEW_HOME_SALES_APR_FC_UNUSED_UNUSED_UNUSED" hidden="1">"c8460"</definedName>
    <definedName name="IQ_MEDIAN_NEW_HOME_SALES_APR_UNUSED_UNUSED_UNUSED" hidden="1">"c7580"</definedName>
    <definedName name="IQ_MEDIAN_NEW_HOME_SALES_FC_UNUSED_UNUSED_UNUSED" hidden="1">"c7800"</definedName>
    <definedName name="IQ_MEDIAN_NEW_HOME_SALES_POP_FC_UNUSED_UNUSED_UNUSED" hidden="1">"c8020"</definedName>
    <definedName name="IQ_MEDIAN_NEW_HOME_SALES_POP_UNUSED_UNUSED_UNUSED" hidden="1">"c7140"</definedName>
    <definedName name="IQ_MEDIAN_NEW_HOME_SALES_UNUSED_UNUSED_UNUSED" hidden="1">"c6920"</definedName>
    <definedName name="IQ_MEDIAN_NEW_HOME_SALES_YOY_FC_UNUSED_UNUSED_UNUSED" hidden="1">"c8240"</definedName>
    <definedName name="IQ_MEDIAN_NEW_HOME_SALES_YOY_UNUSED_UNUSED_UNUSED" hidden="1">"c7360"</definedName>
    <definedName name="IQ_MERGER_BR" hidden="1">"c715"</definedName>
    <definedName name="IQ_MERGER_RESTRUCTURE_BR" hidden="1">"c721"</definedName>
    <definedName name="IQ_MINORITY_INTEREST_BR" hidden="1">"c729"</definedName>
    <definedName name="IQ_MONEY_MARKET_DEPOSIT_ACCOUNTS_FDIC" hidden="1">"c6553"</definedName>
    <definedName name="IQ_MONTH" hidden="1">15000</definedName>
    <definedName name="IQ_MORTGAGE_BACKED_SECURITIES_FDIC" hidden="1">"c6402"</definedName>
    <definedName name="IQ_MORTGAGE_SERVICING_FDIC" hidden="1">"c6335"</definedName>
    <definedName name="IQ_MTD" hidden="1">800000</definedName>
    <definedName name="IQ_MULTIFAMILY_RESIDENTIAL_LOANS_FDIC" hidden="1">"c6311"</definedName>
    <definedName name="IQ_NAMES_REVISION_DATE_" hidden="1">42619.6730439815</definedName>
    <definedName name="IQ_NAV_ACT_OR_EST" hidden="1">"c2225"</definedName>
    <definedName name="IQ_NET_CHARGE_OFFS_FDIC" hidden="1">"c6641"</definedName>
    <definedName name="IQ_NET_CHARGE_OFFS_LOANS_FDIC" hidden="1">"c6751"</definedName>
    <definedName name="IQ_NET_DEBT_ISSUED_BR" hidden="1">"c753"</definedName>
    <definedName name="IQ_NET_INCOME_FDIC" hidden="1">"c6587"</definedName>
    <definedName name="IQ_NET_INT_INC_BNK_FDIC" hidden="1">"c6570"</definedName>
    <definedName name="IQ_NET_INT_INC_BR" hidden="1">"c765"</definedName>
    <definedName name="IQ_NET_INTEREST_MARGIN_FDIC" hidden="1">"c6726"</definedName>
    <definedName name="IQ_NET_LOANS_LEASES_CORE_DEPOSITS_FDIC" hidden="1">"c6743"</definedName>
    <definedName name="IQ_NET_LOANS_LEASES_DEPOSITS_FDIC" hidden="1">"c6742"</definedName>
    <definedName name="IQ_NET_OPERATING_INCOME_ASSETS_FDIC" hidden="1">"c6729"</definedName>
    <definedName name="IQ_NET_SECURITIZATION_INCOME_FDIC" hidden="1">"c6669"</definedName>
    <definedName name="IQ_NET_SERVICING_FEES_FDIC" hidden="1">"c6668"</definedName>
    <definedName name="IQ_NON_INT_EXP_FDIC" hidden="1">"c6579"</definedName>
    <definedName name="IQ_NON_INT_INC_FDIC" hidden="1">"c6575"</definedName>
    <definedName name="IQ_NON_US_ADDRESSEES_TOTAL_LOANS_FOREIGN_FDIC" hidden="1">"c6443"</definedName>
    <definedName name="IQ_NON_US_CHARGE_OFFS_AND_RECOVERIES_FDIC" hidden="1">"c6650"</definedName>
    <definedName name="IQ_NON_US_CHARGE_OFFS_FDIC" hidden="1">"c6648"</definedName>
    <definedName name="IQ_NON_US_COMMERCIAL_INDUSTRIAL_CHARGE_OFFS_FDIC" hidden="1">"c6651"</definedName>
    <definedName name="IQ_NON_US_NET_LOANS_FDIC" hidden="1">"c6376"</definedName>
    <definedName name="IQ_NON_US_RECOVERIES_FDIC" hidden="1">"c6649"</definedName>
    <definedName name="IQ_NONCURRENT_LOANS_1_4_FAMILY_FDIC" hidden="1">"c6770"</definedName>
    <definedName name="IQ_NONCURRENT_LOANS_COMMERCIAL_INDUSTRIAL_FDIC" hidden="1">"c6773"</definedName>
    <definedName name="IQ_NONCURRENT_LOANS_COMMERCIAL_RE_FDIC" hidden="1">"c6768"</definedName>
    <definedName name="IQ_NONCURRENT_LOANS_COMMERCIAL_RE_NOT_SECURED_FDIC" hidden="1">"c6778"</definedName>
    <definedName name="IQ_NONCURRENT_LOANS_CONSTRUCTION_LAND_DEV_FDIC" hidden="1">"c6767"</definedName>
    <definedName name="IQ_NONCURRENT_LOANS_CREDIT_CARD_FDIC" hidden="1">"c6775"</definedName>
    <definedName name="IQ_NONCURRENT_LOANS_GUARANTEED_FDIC" hidden="1">"c6358"</definedName>
    <definedName name="IQ_NONCURRENT_LOANS_HOME_EQUITY_FDIC" hidden="1">"c6771"</definedName>
    <definedName name="IQ_NONCURRENT_LOANS_INDIVIDUALS_FDIC" hidden="1">"c6774"</definedName>
    <definedName name="IQ_NONCURRENT_LOANS_LEASES_FDIC" hidden="1">"c6357"</definedName>
    <definedName name="IQ_NONCURRENT_LOANS_MULTIFAMILY_FDIC" hidden="1">"c6769"</definedName>
    <definedName name="IQ_NONCURRENT_LOANS_OTHER_FAMILY_FDIC" hidden="1">"c6772"</definedName>
    <definedName name="IQ_NONCURRENT_LOANS_OTHER_INDIVIDUAL_FDIC" hidden="1">"c6776"</definedName>
    <definedName name="IQ_NONCURRENT_LOANS_OTHER_LOANS_FDIC" hidden="1">"c6777"</definedName>
    <definedName name="IQ_NONCURRENT_LOANS_RE_FDIC" hidden="1">"c6766"</definedName>
    <definedName name="IQ_NONCURRENT_LOANS_TOTAL_LOANS_FDIC" hidden="1">"c6765"</definedName>
    <definedName name="IQ_NONCURRENT_OREO_ASSETS_FDIC" hidden="1">"c6741"</definedName>
    <definedName name="IQ_NONINTEREST_BEARING_BALANCES_FDIC" hidden="1">"c6394"</definedName>
    <definedName name="IQ_NONINTEREST_BEARING_DEPOSITS_DOMESTIC_FDIC" hidden="1">"c6477"</definedName>
    <definedName name="IQ_NONINTEREST_BEARING_DEPOSITS_FOREIGN_FDIC" hidden="1">"c6484"</definedName>
    <definedName name="IQ_NONINTEREST_EXPENSE_EARNING_ASSETS_FDIC" hidden="1">"c6728"</definedName>
    <definedName name="IQ_NONINTEREST_INCOME_EARNING_ASSETS_FDIC" hidden="1">"c6727"</definedName>
    <definedName name="IQ_NONMORTGAGE_SERVICING_FDIC" hidden="1">"c6336"</definedName>
    <definedName name="IQ_NONRES_FIXED_INVEST_PRIV_APR_FC_UNUSED_UNUSED_UNUSED" hidden="1">"c8468"</definedName>
    <definedName name="IQ_NONRES_FIXED_INVEST_PRIV_APR_UNUSED_UNUSED_UNUSED" hidden="1">"c7588"</definedName>
    <definedName name="IQ_NONRES_FIXED_INVEST_PRIV_FC_UNUSED_UNUSED_UNUSED" hidden="1">"c7808"</definedName>
    <definedName name="IQ_NONRES_FIXED_INVEST_PRIV_POP_FC_UNUSED_UNUSED_UNUSED" hidden="1">"c8028"</definedName>
    <definedName name="IQ_NONRES_FIXED_INVEST_PRIV_POP_UNUSED_UNUSED_UNUSED" hidden="1">"c7148"</definedName>
    <definedName name="IQ_NONRES_FIXED_INVEST_PRIV_UNUSED_UNUSED_UNUSED" hidden="1">"c6928"</definedName>
    <definedName name="IQ_NONRES_FIXED_INVEST_PRIV_YOY_FC_UNUSED_UNUSED_UNUSED" hidden="1">"c8248"</definedName>
    <definedName name="IQ_NONRES_FIXED_INVEST_PRIV_YOY_UNUSED_UNUSED_UNUSED" hidden="1">"c7368"</definedName>
    <definedName name="IQ_NONTRANSACTION_ACCOUNTS_FDIC" hidden="1">"c6552"</definedName>
    <definedName name="IQ_NOTIONAL_AMOUNT_CREDIT_DERIVATIVES_FDIC" hidden="1">"c6507"</definedName>
    <definedName name="IQ_NOTIONAL_VALUE_EXCHANGE_SWAPS_FDIC" hidden="1">"c6516"</definedName>
    <definedName name="IQ_NOTIONAL_VALUE_OTHER_SWAPS_FDIC" hidden="1">"c6521"</definedName>
    <definedName name="IQ_NOTIONAL_VALUE_RATE_SWAPS_FDIC" hidden="1">"c6511"</definedName>
    <definedName name="IQ_NTM" hidden="1">6000</definedName>
    <definedName name="IQ_NUMBER_DEPOSITS_LESS_THAN_100K_FDIC" hidden="1">"c6495"</definedName>
    <definedName name="IQ_NUMBER_DEPOSITS_MORE_THAN_100K_FDIC" hidden="1">"c6493"</definedName>
    <definedName name="IQ_OBLIGATIONS_OF_STATES_TOTAL_LOANS_FOREIGN_FDIC" hidden="1">"c6447"</definedName>
    <definedName name="IQ_OBLIGATIONS_STATES_FDIC" hidden="1">"c6431"</definedName>
    <definedName name="IQ_OG_TOTAL_OIL_PRODUCTON" hidden="1">"c2059"</definedName>
    <definedName name="IQ_OPER_INC_BR" hidden="1">"c850"</definedName>
    <definedName name="IQ_OREO_1_4_RESIDENTIAL_FDIC" hidden="1">"c6454"</definedName>
    <definedName name="IQ_OREO_COMMERCIAL_RE_FDIC" hidden="1">"c6456"</definedName>
    <definedName name="IQ_OREO_CONSTRUCTION_DEVELOPMENT_FDIC" hidden="1">"c6457"</definedName>
    <definedName name="IQ_OREO_FARMLAND_FDIC" hidden="1">"c6458"</definedName>
    <definedName name="IQ_OREO_FOREIGN_FDIC" hidden="1">"c6460"</definedName>
    <definedName name="IQ_OREO_MULTI_FAMILY_RESIDENTIAL_FDIC" hidden="1">"c6455"</definedName>
    <definedName name="IQ_OTHER_AMORT_BR" hidden="1">"c5566"</definedName>
    <definedName name="IQ_OTHER_ASSETS_BR" hidden="1">"c862"</definedName>
    <definedName name="IQ_OTHER_ASSETS_FDIC" hidden="1">"c6338"</definedName>
    <definedName name="IQ_OTHER_BORROWED_FUNDS_FDIC" hidden="1">"c6345"</definedName>
    <definedName name="IQ_OTHER_CA_SUPPL_BR" hidden="1">"c871"</definedName>
    <definedName name="IQ_OTHER_CL_SUPPL_BR" hidden="1">"c880"</definedName>
    <definedName name="IQ_OTHER_COMPREHENSIVE_INCOME_FDIC" hidden="1">"c6503"</definedName>
    <definedName name="IQ_OTHER_DEPOSITORY_INSTITUTIONS_LOANS_FDIC" hidden="1">"c6436"</definedName>
    <definedName name="IQ_OTHER_DEPOSITORY_INSTITUTIONS_TOTAL_LOANS_FOREIGN_FDIC" hidden="1">"c6442"</definedName>
    <definedName name="IQ_OTHER_DOMESTIC_DEBT_SECURITIES_FDIC" hidden="1">"c6302"</definedName>
    <definedName name="IQ_OTHER_EQUITY_BR" hidden="1">"c888"</definedName>
    <definedName name="IQ_OTHER_FINANCE_ACT_BR" hidden="1">"c895"</definedName>
    <definedName name="IQ_OTHER_FINANCE_ACT_SUPPL_BR" hidden="1">"c901"</definedName>
    <definedName name="IQ_OTHER_INSURANCE_FEES_FDIC" hidden="1">"c6672"</definedName>
    <definedName name="IQ_OTHER_INTAN_BR" hidden="1">"c909"</definedName>
    <definedName name="IQ_OTHER_INTANGIBLE_FDIC" hidden="1">"c6337"</definedName>
    <definedName name="IQ_OTHER_INVEST_ACT_BR" hidden="1">"c918"</definedName>
    <definedName name="IQ_OTHER_INVEST_ACT_SUPPL_BR" hidden="1">"c924"</definedName>
    <definedName name="IQ_OTHER_LIAB_BR" hidden="1">"c932"</definedName>
    <definedName name="IQ_OTHER_LIAB_LT_BR" hidden="1">"c937"</definedName>
    <definedName name="IQ_OTHER_LIABILITIES_FDIC" hidden="1">"c6347"</definedName>
    <definedName name="IQ_OTHER_LOANS_CHARGE_OFFS_FDIC" hidden="1">"c6601"</definedName>
    <definedName name="IQ_OTHER_LOANS_FOREIGN_FDIC" hidden="1">"c6446"</definedName>
    <definedName name="IQ_OTHER_LOANS_LEASES_FDIC" hidden="1">"c6322"</definedName>
    <definedName name="IQ_OTHER_LOANS_NET_CHARGE_OFFS_FDIC" hidden="1">"c6639"</definedName>
    <definedName name="IQ_OTHER_LOANS_RECOVERIES_FDIC" hidden="1">"c6620"</definedName>
    <definedName name="IQ_OTHER_LOANS_TOTAL_FDIC" hidden="1">"c6432"</definedName>
    <definedName name="IQ_OTHER_LT_ASSETS_BR" hidden="1">"c948"</definedName>
    <definedName name="IQ_OTHER_NON_INT_EXP_FDIC" hidden="1">"c6578"</definedName>
    <definedName name="IQ_OTHER_NON_INT_EXPENSE_FDIC" hidden="1">"c6679"</definedName>
    <definedName name="IQ_OTHER_NON_INT_INC_FDIC" hidden="1">"c6676"</definedName>
    <definedName name="IQ_OTHER_NON_OPER_EXP_BR" hidden="1">"c957"</definedName>
    <definedName name="IQ_OTHER_NON_OPER_EXP_SUPPL_BR" hidden="1">"c962"</definedName>
    <definedName name="IQ_OTHER_OFF_BS_LIAB_FDIC" hidden="1">"c6533"</definedName>
    <definedName name="IQ_OTHER_OPER_ACT_BR" hidden="1">"c985"</definedName>
    <definedName name="IQ_OTHER_OPER_BR" hidden="1">"c990"</definedName>
    <definedName name="IQ_OTHER_OPER_SUPPL_BR" hidden="1">"c994"</definedName>
    <definedName name="IQ_OTHER_OPER_TOT_BR" hidden="1">"c1000"</definedName>
    <definedName name="IQ_OTHER_RE_OWNED_FDIC" hidden="1">"c6330"</definedName>
    <definedName name="IQ_OTHER_REV_BR" hidden="1">"c1011"</definedName>
    <definedName name="IQ_OTHER_REV_SUPPL_BR" hidden="1">"c1016"</definedName>
    <definedName name="IQ_OTHER_SAVINGS_DEPOSITS_FDIC" hidden="1">"c6554"</definedName>
    <definedName name="IQ_OTHER_TRANSACTIONS_FDIC" hidden="1">"c6504"</definedName>
    <definedName name="IQ_OTHER_UNUSED_COMMITMENTS_FDIC" hidden="1">"c6530"</definedName>
    <definedName name="IQ_OTHER_UNUSUAL_BR" hidden="1">"c1561"</definedName>
    <definedName name="IQ_OTHER_UNUSUAL_SUPPL_BR" hidden="1">"c1496"</definedName>
    <definedName name="IQ_OVER_FIFETEEN_YEAR_MORTGAGE_PASS_THROUGHS_FDIC" hidden="1">"c6416"</definedName>
    <definedName name="IQ_OVER_FIFTEEN_YEAR_FIXED_AND_FLOATING_RATE_FDIC" hidden="1">"c6424"</definedName>
    <definedName name="IQ_OVER_THREE_YEARS_FDIC" hidden="1">"c6418"</definedName>
    <definedName name="IQ_PARTICIPATION_POOLS_RESIDENTIAL_MORTGAGES_FDIC" hidden="1">"c6403"</definedName>
    <definedName name="IQ_PAST_DUE_30_1_4_FAMILY_LOANS_FDIC" hidden="1">"c6693"</definedName>
    <definedName name="IQ_PAST_DUE_30_AUTO_LOANS_FDIC" hidden="1">"c6687"</definedName>
    <definedName name="IQ_PAST_DUE_30_CL_LOANS_FDIC" hidden="1">"c6688"</definedName>
    <definedName name="IQ_PAST_DUE_30_CREDIT_CARDS_RECEIVABLES_FDIC" hidden="1">"c6690"</definedName>
    <definedName name="IQ_PAST_DUE_30_HOME_EQUITY_LINES_FDIC" hidden="1">"c6691"</definedName>
    <definedName name="IQ_PAST_DUE_30_OTHER_CONSUMER_LOANS_FDIC" hidden="1">"c6689"</definedName>
    <definedName name="IQ_PAST_DUE_30_OTHER_LOANS_FDIC" hidden="1">"c6692"</definedName>
    <definedName name="IQ_PAST_DUE_90_1_4_FAMILY_LOANS_FDIC" hidden="1">"c6700"</definedName>
    <definedName name="IQ_PAST_DUE_90_AUTO_LOANS_FDIC" hidden="1">"c6694"</definedName>
    <definedName name="IQ_PAST_DUE_90_CL_LOANS_FDIC" hidden="1">"c6695"</definedName>
    <definedName name="IQ_PAST_DUE_90_CREDIT_CARDS_RECEIVABLES_FDIC" hidden="1">"c6697"</definedName>
    <definedName name="IQ_PAST_DUE_90_HOME_EQUITY_LINES_FDIC" hidden="1">"c6698"</definedName>
    <definedName name="IQ_PAST_DUE_90_OTHER_CONSUMER_LOANS_FDIC" hidden="1">"c6696"</definedName>
    <definedName name="IQ_PAST_DUE_90_OTHER_LOANS_FDIC" hidden="1">"c6699"</definedName>
    <definedName name="IQ_PC_WRITTEN" hidden="1">"c1027"</definedName>
    <definedName name="IQ_PERCENT_CHANGE_EST_FFO_12MONTHS" hidden="1">"c1828"</definedName>
    <definedName name="IQ_PERCENT_CHANGE_EST_FFO_18MONTHS" hidden="1">"c1829"</definedName>
    <definedName name="IQ_PERCENT_CHANGE_EST_FFO_3MONTHS" hidden="1">"c1825"</definedName>
    <definedName name="IQ_PERCENT_CHANGE_EST_FFO_6MONTHS" hidden="1">"c1826"</definedName>
    <definedName name="IQ_PERCENT_CHANGE_EST_FFO_9MONTHS" hidden="1">"c1827"</definedName>
    <definedName name="IQ_PERCENT_CHANGE_EST_FFO_DAY" hidden="1">"c1822"</definedName>
    <definedName name="IQ_PERCENT_CHANGE_EST_FFO_MONTH" hidden="1">"c1824"</definedName>
    <definedName name="IQ_PERCENT_CHANGE_EST_FFO_WEEK" hidden="1">"c1823"</definedName>
    <definedName name="IQ_PERCENT_INSURED_FDIC" hidden="1">"c6374"</definedName>
    <definedName name="IQ_PLEDGED_SECURITIES_FDIC" hidden="1">"c6401"</definedName>
    <definedName name="IQ_PRE_TAX_INCOME_FDIC" hidden="1">"c6581"</definedName>
    <definedName name="IQ_PREF_ISSUED_BR" hidden="1">"c1047"</definedName>
    <definedName name="IQ_PREF_OTHER_BR" hidden="1">"c1055"</definedName>
    <definedName name="IQ_PREF_REP_BR" hidden="1">"c1062"</definedName>
    <definedName name="IQ_PREFERRED_FDIC" hidden="1">"c6349"</definedName>
    <definedName name="IQ_PREMISES_EQUIPMENT_FDIC" hidden="1">"c6577"</definedName>
    <definedName name="IQ_PRETAX_RETURN_ASSETS_FDIC" hidden="1">"c6731"</definedName>
    <definedName name="IQ_PRIVATE_CONST_TOTAL_APR_FC_UNUSED_UNUSED_UNUSED" hidden="1">"c8559"</definedName>
    <definedName name="IQ_PRIVATE_CONST_TOTAL_APR_UNUSED_UNUSED_UNUSED" hidden="1">"c7679"</definedName>
    <definedName name="IQ_PRIVATE_CONST_TOTAL_FC_UNUSED_UNUSED_UNUSED" hidden="1">"c7899"</definedName>
    <definedName name="IQ_PRIVATE_CONST_TOTAL_POP_FC_UNUSED_UNUSED_UNUSED" hidden="1">"c8119"</definedName>
    <definedName name="IQ_PRIVATE_CONST_TOTAL_POP_UNUSED_UNUSED_UNUSED" hidden="1">"c7239"</definedName>
    <definedName name="IQ_PRIVATE_CONST_TOTAL_UNUSED_UNUSED_UNUSED" hidden="1">"c7019"</definedName>
    <definedName name="IQ_PRIVATE_CONST_TOTAL_YOY_FC_UNUSED_UNUSED_UNUSED" hidden="1">"c8339"</definedName>
    <definedName name="IQ_PRIVATE_CONST_TOTAL_YOY_UNUSED_UNUSED_UNUSED" hidden="1">"c7459"</definedName>
    <definedName name="IQ_PRIVATE_RES_CONST_REAL_APR_FC_UNUSED_UNUSED_UNUSED" hidden="1">"c8535"</definedName>
    <definedName name="IQ_PRIVATE_RES_CONST_REAL_APR_UNUSED_UNUSED_UNUSED" hidden="1">"c7655"</definedName>
    <definedName name="IQ_PRIVATE_RES_CONST_REAL_FC_UNUSED_UNUSED_UNUSED" hidden="1">"c7875"</definedName>
    <definedName name="IQ_PRIVATE_RES_CONST_REAL_POP_FC_UNUSED_UNUSED_UNUSED" hidden="1">"c8095"</definedName>
    <definedName name="IQ_PRIVATE_RES_CONST_REAL_POP_UNUSED_UNUSED_UNUSED" hidden="1">"c7215"</definedName>
    <definedName name="IQ_PRIVATE_RES_CONST_REAL_UNUSED_UNUSED_UNUSED" hidden="1">"c6995"</definedName>
    <definedName name="IQ_PRIVATE_RES_CONST_REAL_YOY_FC_UNUSED_UNUSED_UNUSED" hidden="1">"c8315"</definedName>
    <definedName name="IQ_PRIVATE_RES_CONST_REAL_YOY_UNUSED_UNUSED_UNUSED" hidden="1">"c7435"</definedName>
    <definedName name="IQ_PRIVATELY_ISSUED_MORTGAGE_BACKED_SECURITIES_FDIC" hidden="1">"c6407"</definedName>
    <definedName name="IQ_PRIVATELY_ISSUED_MORTGAGE_PASS_THROUGHS_FDIC" hidden="1">"c6405"</definedName>
    <definedName name="IQ_PURCHASE_FOREIGN_CURRENCIES_FDIC" hidden="1">"c6513"</definedName>
    <definedName name="IQ_PURCHASED_OPTION_CONTRACTS_FDIC" hidden="1">"c6510"</definedName>
    <definedName name="IQ_PURCHASED_OPTION_CONTRACTS_FX_RISK_FDIC" hidden="1">"c6515"</definedName>
    <definedName name="IQ_PURCHASED_OPTION_CONTRACTS_NON_FX_IR_FDIC" hidden="1">"c6520"</definedName>
    <definedName name="IQ_PURCHASES_EQUIP_NONRES_SAAR_APR_FC_UNUSED_UNUSED_UNUSED" hidden="1">"c8491"</definedName>
    <definedName name="IQ_PURCHASES_EQUIP_NONRES_SAAR_APR_UNUSED_UNUSED_UNUSED" hidden="1">"c7611"</definedName>
    <definedName name="IQ_PURCHASES_EQUIP_NONRES_SAAR_FC_UNUSED_UNUSED_UNUSED" hidden="1">"c7831"</definedName>
    <definedName name="IQ_PURCHASES_EQUIP_NONRES_SAAR_POP_FC_UNUSED_UNUSED_UNUSED" hidden="1">"c8051"</definedName>
    <definedName name="IQ_PURCHASES_EQUIP_NONRES_SAAR_POP_UNUSED_UNUSED_UNUSED" hidden="1">"c7171"</definedName>
    <definedName name="IQ_PURCHASES_EQUIP_NONRES_SAAR_UNUSED_UNUSED_UNUSED" hidden="1">"c6951"</definedName>
    <definedName name="IQ_PURCHASES_EQUIP_NONRES_SAAR_YOY_FC_UNUSED_UNUSED_UNUSED" hidden="1">"c8271"</definedName>
    <definedName name="IQ_PURCHASES_EQUIP_NONRES_SAAR_YOY_UNUSED_UNUSED_UNUSED" hidden="1">"c7391"</definedName>
    <definedName name="IQ_QTD" hidden="1">750000</definedName>
    <definedName name="IQ_RE_FORECLOSURE_FDIC" hidden="1">"c6332"</definedName>
    <definedName name="IQ_RE_INVEST_FDIC" hidden="1">"c6331"</definedName>
    <definedName name="IQ_RE_LOANS_DOMESTIC_CHARGE_OFFS_FDIC" hidden="1">"c6589"</definedName>
    <definedName name="IQ_RE_LOANS_DOMESTIC_FDIC" hidden="1">"c6309"</definedName>
    <definedName name="IQ_RE_LOANS_DOMESTIC_NET_CHARGE_OFFS_FDIC" hidden="1">"c6627"</definedName>
    <definedName name="IQ_RE_LOANS_DOMESTIC_RECOVERIES_FDIC" hidden="1">"c6608"</definedName>
    <definedName name="IQ_RE_LOANS_FDIC" hidden="1">"c6308"</definedName>
    <definedName name="IQ_RE_LOANS_FOREIGN_CHARGE_OFFS_FDIC" hidden="1">"c6595"</definedName>
    <definedName name="IQ_RE_LOANS_FOREIGN_NET_CHARGE_OFFS_FDIC" hidden="1">"c6633"</definedName>
    <definedName name="IQ_RE_LOANS_FOREIGN_RECOVERIES_FDIC" hidden="1">"c6614"</definedName>
    <definedName name="IQ_RECOVERIES_1_4_FAMILY_LOANS_FDIC" hidden="1">"c6707"</definedName>
    <definedName name="IQ_RECOVERIES_AUTO_LOANS_FDIC" hidden="1">"c6701"</definedName>
    <definedName name="IQ_RECOVERIES_CL_LOANS_FDIC" hidden="1">"c6702"</definedName>
    <definedName name="IQ_RECOVERIES_CREDIT_CARDS_RECEIVABLES_FDIC" hidden="1">"c6704"</definedName>
    <definedName name="IQ_RECOVERIES_HOME_EQUITY_LINES_FDIC" hidden="1">"c6705"</definedName>
    <definedName name="IQ_RECOVERIES_OTHER_CONSUMER_LOANS_FDIC" hidden="1">"c6703"</definedName>
    <definedName name="IQ_RECOVERIES_OTHER_LOANS_FDIC" hidden="1">"c6706"</definedName>
    <definedName name="IQ_RELATED_PLANS_FDIC" hidden="1">"c6320"</definedName>
    <definedName name="IQ_RES_CONST_REAL_APR_FC_UNUSED_UNUSED_UNUSED" hidden="1">"c8536"</definedName>
    <definedName name="IQ_RES_CONST_REAL_APR_UNUSED_UNUSED_UNUSED" hidden="1">"c7656"</definedName>
    <definedName name="IQ_RES_CONST_REAL_FC_UNUSED_UNUSED_UNUSED" hidden="1">"c7876"</definedName>
    <definedName name="IQ_RES_CONST_REAL_POP_FC_UNUSED_UNUSED_UNUSED" hidden="1">"c8096"</definedName>
    <definedName name="IQ_RES_CONST_REAL_POP_UNUSED_UNUSED_UNUSED" hidden="1">"c7216"</definedName>
    <definedName name="IQ_RES_CONST_REAL_SAAR_APR_FC_UNUSED_UNUSED_UNUSED" hidden="1">"c8537"</definedName>
    <definedName name="IQ_RES_CONST_REAL_SAAR_APR_UNUSED_UNUSED_UNUSED" hidden="1">"c7657"</definedName>
    <definedName name="IQ_RES_CONST_REAL_SAAR_FC_UNUSED_UNUSED_UNUSED" hidden="1">"c7877"</definedName>
    <definedName name="IQ_RES_CONST_REAL_SAAR_POP_FC_UNUSED_UNUSED_UNUSED" hidden="1">"c8097"</definedName>
    <definedName name="IQ_RES_CONST_REAL_SAAR_POP_UNUSED_UNUSED_UNUSED" hidden="1">"c7217"</definedName>
    <definedName name="IQ_RES_CONST_REAL_SAAR_UNUSED_UNUSED_UNUSED" hidden="1">"c6997"</definedName>
    <definedName name="IQ_RES_CONST_REAL_SAAR_YOY_FC_UNUSED_UNUSED_UNUSED" hidden="1">"c8317"</definedName>
    <definedName name="IQ_RES_CONST_REAL_SAAR_YOY_UNUSED_UNUSED_UNUSED" hidden="1">"c7437"</definedName>
    <definedName name="IQ_RES_CONST_REAL_UNUSED_UNUSED_UNUSED" hidden="1">"c6996"</definedName>
    <definedName name="IQ_RES_CONST_REAL_YOY_FC_UNUSED_UNUSED_UNUSED" hidden="1">"c8316"</definedName>
    <definedName name="IQ_RES_CONST_REAL_YOY_UNUSED_UNUSED_UNUSED" hidden="1">"c7436"</definedName>
    <definedName name="IQ_RES_CONST_SAAR_APR_FC_UNUSED_UNUSED_UNUSED" hidden="1">"c8540"</definedName>
    <definedName name="IQ_RES_CONST_SAAR_APR_UNUSED_UNUSED_UNUSED" hidden="1">"c7660"</definedName>
    <definedName name="IQ_RES_CONST_SAAR_FC_UNUSED_UNUSED_UNUSED" hidden="1">"c7880"</definedName>
    <definedName name="IQ_RES_CONST_SAAR_POP_FC_UNUSED_UNUSED_UNUSED" hidden="1">"c8100"</definedName>
    <definedName name="IQ_RES_CONST_SAAR_POP_UNUSED_UNUSED_UNUSED" hidden="1">"c7220"</definedName>
    <definedName name="IQ_RES_CONST_SAAR_UNUSED_UNUSED_UNUSED" hidden="1">"c7000"</definedName>
    <definedName name="IQ_RES_CONST_SAAR_YOY_FC_UNUSED_UNUSED_UNUSED" hidden="1">"c8320"</definedName>
    <definedName name="IQ_RES_CONST_SAAR_YOY_UNUSED_UNUSED_UNUSED" hidden="1">"c7440"</definedName>
    <definedName name="IQ_RESIDENTIAL_LOANS" hidden="1">"c1102"</definedName>
    <definedName name="IQ_RESTATEMENTS_NET_FDIC" hidden="1">"c6500"</definedName>
    <definedName name="IQ_RESTRUCTURE_BR" hidden="1">"c1106"</definedName>
    <definedName name="IQ_RESTRUCTURED_LOANS_1_4_RESIDENTIAL_FDIC" hidden="1">"c6378"</definedName>
    <definedName name="IQ_RESTRUCTURED_LOANS_LEASES_FDIC" hidden="1">"c6377"</definedName>
    <definedName name="IQ_RESTRUCTURED_LOANS_NON_1_4_FDIC" hidden="1">"c6379"</definedName>
    <definedName name="IQ_RETAIL_DEPOSITS_FDIC" hidden="1">"c6488"</definedName>
    <definedName name="IQ_RETAINED_EARNINGS_AVERAGE_EQUITY_FDIC" hidden="1">"c6733"</definedName>
    <definedName name="IQ_RETURN_ASSETS_BROK" hidden="1">"c1115"</definedName>
    <definedName name="IQ_RETURN_ASSETS_FDIC" hidden="1">"c6730"</definedName>
    <definedName name="IQ_RETURN_EQUITY_BROK" hidden="1">"c1120"</definedName>
    <definedName name="IQ_RETURN_EQUITY_FDIC" hidden="1">"c6732"</definedName>
    <definedName name="IQ_REVALUATION_GAINS_FDIC" hidden="1">"c6428"</definedName>
    <definedName name="IQ_REVALUATION_LOSSES_FDIC" hidden="1">"c6429"</definedName>
    <definedName name="IQ_RISK_WEIGHTED_ASSETS_FDIC" hidden="1">"c6370"</definedName>
    <definedName name="IQ_SALARY_FDIC" hidden="1">"c6576"</definedName>
    <definedName name="IQ_SALE_CONVERSION_RETIREMENT_STOCK_FDIC" hidden="1">"c6661"</definedName>
    <definedName name="IQ_SALE_INTAN_CF_BR" hidden="1">"c1133"</definedName>
    <definedName name="IQ_SALE_PPE_CF_BR" hidden="1">"c1139"</definedName>
    <definedName name="IQ_SALE_REAL_ESTATE_CF_BR" hidden="1">"c1145"</definedName>
    <definedName name="IQ_SECURED_1_4_FAMILY_RESIDENTIAL_CHARGE_OFFS_FDIC" hidden="1">"c6590"</definedName>
    <definedName name="IQ_SECURED_1_4_FAMILY_RESIDENTIAL_NET_CHARGE_OFFS_FDIC" hidden="1">"c6628"</definedName>
    <definedName name="IQ_SECURED_1_4_FAMILY_RESIDENTIAL_RECOVERIES_FDIC" hidden="1">"c6609"</definedName>
    <definedName name="IQ_SECURED_FARMLAND_CHARGE_OFFS_FDIC" hidden="1">"c6593"</definedName>
    <definedName name="IQ_SECURED_FARMLAND_NET_CHARGE_OFFS_FDIC" hidden="1">"c6631"</definedName>
    <definedName name="IQ_SECURED_FARMLAND_RECOVERIES_FDIC" hidden="1">"c6612"</definedName>
    <definedName name="IQ_SECURED_MULTIFAMILY_RESIDENTIAL_CHARGE_OFFS_FDIC" hidden="1">"c6591"</definedName>
    <definedName name="IQ_SECURED_MULTIFAMILY_RESIDENTIAL_NET_CHARGE_OFFS_FDIC" hidden="1">"c6629"</definedName>
    <definedName name="IQ_SECURED_MULTIFAMILY_RESIDENTIAL_RECOVERIES_FDIC" hidden="1">"c6610"</definedName>
    <definedName name="IQ_SECURED_NONFARM_NONRESIDENTIAL_CHARGE_OFFS_FDIC" hidden="1">"c6592"</definedName>
    <definedName name="IQ_SECURED_NONFARM_NONRESIDENTIAL_NET_CHARGE_OFFS_FDIC" hidden="1">"c6630"</definedName>
    <definedName name="IQ_SECURED_NONFARM_NONRESIDENTIAL_RECOVERIES_FDIC" hidden="1">"c6611"</definedName>
    <definedName name="IQ_SECURITIES_GAINS_FDIC" hidden="1">"c6584"</definedName>
    <definedName name="IQ_SECURITIES_ISSUED_STATES_FDIC" hidden="1">"c6300"</definedName>
    <definedName name="IQ_SECURITIES_LENT_FDIC" hidden="1">"c6532"</definedName>
    <definedName name="IQ_SECURITIES_UNDERWRITING_FDIC" hidden="1">"c6529"</definedName>
    <definedName name="IQ_SERVICE_CHARGES_FDIC" hidden="1">"c6572"</definedName>
    <definedName name="IQ_SHAREOUTSTANDING" hidden="1">"c1347"</definedName>
    <definedName name="IQ_SPECIAL_DIV_CF_BR" hidden="1">"c1171"</definedName>
    <definedName name="IQ_ST_DEBT_BR" hidden="1">"c1178"</definedName>
    <definedName name="IQ_ST_DEBT_ISSUED_BR" hidden="1">"c1183"</definedName>
    <definedName name="IQ_ST_DEBT_REPAID_BR" hidden="1">"c1191"</definedName>
    <definedName name="IQ_STATES_NONTRANSACTION_ACCOUNTS_FDIC" hidden="1">"c6547"</definedName>
    <definedName name="IQ_STATES_TOTAL_DEPOSITS_FDIC" hidden="1">"c6473"</definedName>
    <definedName name="IQ_STATES_TRANSACTION_ACCOUNTS_FDIC" hidden="1">"c6539"</definedName>
    <definedName name="IQ_SUB_DEBT_FDIC" hidden="1">"c6346"</definedName>
    <definedName name="IQ_SURPLUS_FDIC" hidden="1">"c6351"</definedName>
    <definedName name="IQ_THREE_MONTHS_FIXED_AND_FLOATING_FDIC" hidden="1">"c6419"</definedName>
    <definedName name="IQ_THREE_MONTHS_MORTGAGE_PASS_THROUGHS_FDIC" hidden="1">"c6411"</definedName>
    <definedName name="IQ_THREE_YEAR_FIXED_AND_FLOATING_RATE_FDIC" hidden="1">"c6421"</definedName>
    <definedName name="IQ_THREE_YEAR_MORTGAGE_PASS_THROUGHS_FDIC" hidden="1">"c6413"</definedName>
    <definedName name="IQ_THREE_YEARS_LESS_FDIC" hidden="1">"c6417"</definedName>
    <definedName name="IQ_TIER_1_RISK_BASED_CAPITAL_RATIO_FDIC" hidden="1">"c6746"</definedName>
    <definedName name="IQ_TIER_ONE_FDIC" hidden="1">"c6369"</definedName>
    <definedName name="IQ_TIME_DEPOSITS_LESS_THAN_100K_FDIC" hidden="1">"c6465"</definedName>
    <definedName name="IQ_TIME_DEPOSITS_MORE_THAN_100K_FDIC" hidden="1">"c6470"</definedName>
    <definedName name="IQ_TODAY" hidden="1">0</definedName>
    <definedName name="IQ_TOTAL_AR_BR" hidden="1">"c1231"</definedName>
    <definedName name="IQ_TOTAL_ASSETS_FDIC" hidden="1">"c6339"</definedName>
    <definedName name="IQ_TOTAL_CHARGE_OFFS_FDIC" hidden="1">"c6603"</definedName>
    <definedName name="IQ_TOTAL_DEBT_ISSUED_BR" hidden="1">"c1253"</definedName>
    <definedName name="IQ_TOTAL_DEBT_REPAID_BR" hidden="1">"c1260"</definedName>
    <definedName name="IQ_TOTAL_DEBT_SECURITIES_FDIC" hidden="1">"c6410"</definedName>
    <definedName name="IQ_TOTAL_DEPOSITS_FDIC" hidden="1">"c6342"</definedName>
    <definedName name="IQ_TOTAL_EMPLOYEES_FDIC" hidden="1">"c6355"</definedName>
    <definedName name="IQ_TOTAL_LIAB_BR" hidden="1">"c1278"</definedName>
    <definedName name="IQ_TOTAL_LIAB_EQUITY_FDIC" hidden="1">"c6354"</definedName>
    <definedName name="IQ_TOTAL_LIABILITIES_FDIC" hidden="1">"c6348"</definedName>
    <definedName name="IQ_TOTAL_OPER_EXP_BR" hidden="1">"c1284"</definedName>
    <definedName name="IQ_TOTAL_PENSION_OBLIGATION" hidden="1">"c1292"</definedName>
    <definedName name="IQ_TOTAL_RECOVERIES_FDIC" hidden="1">"c6622"</definedName>
    <definedName name="IQ_TOTAL_REV_BNK_FDIC" hidden="1">"c6786"</definedName>
    <definedName name="IQ_TOTAL_REV_BR" hidden="1">"c1303"</definedName>
    <definedName name="IQ_TOTAL_RISK_BASED_CAPITAL_RATIO_FDIC" hidden="1">"c6747"</definedName>
    <definedName name="IQ_TOTAL_SECURITIES_FDIC" hidden="1">"c6306"</definedName>
    <definedName name="IQ_TOTAL_TIME_DEPOSITS_FDIC" hidden="1">"c6497"</definedName>
    <definedName name="IQ_TOTAL_TIME_SAVINGS_DEPOSITS_FDIC" hidden="1">"c6498"</definedName>
    <definedName name="IQ_TOTAL_UNUSED_COMMITMENTS_FDIC" hidden="1">"c6536"</definedName>
    <definedName name="IQ_TOTAL_UNUSUAL_BR" hidden="1">"c5517"</definedName>
    <definedName name="IQ_TRADING_ACCOUNT_GAINS_FEES_FDIC" hidden="1">"c6573"</definedName>
    <definedName name="IQ_TRADING_ASSETS_FDIC" hidden="1">"c6328"</definedName>
    <definedName name="IQ_TRADING_LIABILITIES_FDIC" hidden="1">"c6344"</definedName>
    <definedName name="IQ_TRANSACTION_ACCOUNTS_FDIC" hidden="1">"c6544"</definedName>
    <definedName name="IQ_TREASURY_OTHER_EQUITY_BR" hidden="1">"c1314"</definedName>
    <definedName name="IQ_TREASURY_STOCK_TRANSACTIONS_FDIC" hidden="1">"c6501"</definedName>
    <definedName name="IQ_TWELVE_MONTHS_FIXED_AND_FLOATING_FDIC" hidden="1">"c6420"</definedName>
    <definedName name="IQ_TWELVE_MONTHS_MORTGAGE_PASS_THROUGHS_FDIC" hidden="1">"c6412"</definedName>
    <definedName name="IQ_UNDIVIDED_PROFITS_FDIC" hidden="1">"c6352"</definedName>
    <definedName name="IQ_UNEARN_REV_CURRENT_BR" hidden="1">"c1324"</definedName>
    <definedName name="IQ_UNEARNED_INCOME_FDIC" hidden="1">"c6324"</definedName>
    <definedName name="IQ_UNEARNED_INCOME_FOREIGN_FDIC" hidden="1">"c6385"</definedName>
    <definedName name="IQ_UNPROFITABLE_INSTITUTIONS_FDIC" hidden="1">"c6722"</definedName>
    <definedName name="IQ_UNUSED_LOAN_COMMITMENTS_FDIC" hidden="1">"c6368"</definedName>
    <definedName name="IQ_US_BRANCHES_FOREIGN_BANK_LOANS_FDIC" hidden="1">"c6435"</definedName>
    <definedName name="IQ_US_BRANCHES_FOREIGN_BANKS_FDIC" hidden="1">"c6390"</definedName>
    <definedName name="IQ_US_GOV_AGENCIES_FDIC" hidden="1">"c6395"</definedName>
    <definedName name="IQ_US_GOV_DEPOSITS_FDIC" hidden="1">"c6483"</definedName>
    <definedName name="IQ_US_GOV_ENTERPRISES_FDIC" hidden="1">"c6396"</definedName>
    <definedName name="IQ_US_GOV_NONCURRENT_LOANS_TOTAL_NONCURRENT_FDIC" hidden="1">"c6779"</definedName>
    <definedName name="IQ_US_GOV_NONTRANSACTION_ACCOUNTS_FDIC" hidden="1">"c6546"</definedName>
    <definedName name="IQ_US_GOV_OBLIGATIONS_FDIC" hidden="1">"c6299"</definedName>
    <definedName name="IQ_US_GOV_SECURITIES_FDIC" hidden="1">"c6297"</definedName>
    <definedName name="IQ_US_GOV_TOTAL_DEPOSITS_FDIC" hidden="1">"c6472"</definedName>
    <definedName name="IQ_US_GOV_TRANSACTION_ACCOUNTS_FDIC" hidden="1">"c6538"</definedName>
    <definedName name="IQ_US_TREASURY_SECURITIES_FDIC" hidden="1">"c6298"</definedName>
    <definedName name="IQ_VALUATION_ALLOWANCES_FDIC" hidden="1">"c6400"</definedName>
    <definedName name="IQ_VC_REVENUE_FDIC" hidden="1">"c6667"</definedName>
    <definedName name="IQ_VOLATILE_LIABILITIES_FDIC" hidden="1">"c6364"</definedName>
    <definedName name="IQ_WEEK" hidden="1">50000</definedName>
    <definedName name="IQ_WRITTEN_OPTION_CONTRACTS_FDIC" hidden="1">"c6509"</definedName>
    <definedName name="IQ_WRITTEN_OPTION_CONTRACTS_FX_RISK_FDIC" hidden="1">"c6514"</definedName>
    <definedName name="IQ_WRITTEN_OPTION_CONTRACTS_NON_FX_IR_FDIC" hidden="1">"c6519"</definedName>
    <definedName name="IQ_YTD" hidden="1">3000</definedName>
    <definedName name="IQ_YTDMONTH" hidden="1">130000</definedName>
    <definedName name="Iroq">#REF!</definedName>
    <definedName name="Iroq_AEC_FV_T">#REF!</definedName>
    <definedName name="Iroq_AEC_PR">'[7]TD-3.3'!$J$251</definedName>
    <definedName name="Iroq_AEC_VV_T">#REF!</definedName>
    <definedName name="Iroq_AGEnergy_FV_T">#REF!</definedName>
    <definedName name="Iroq_AGEnergy_PR">'[7]TD-3.3'!$J$253</definedName>
    <definedName name="Iroq_AGEnergy_VV_T">#REF!</definedName>
    <definedName name="Iroq_Andro_FV_T">'[1]TD-1.1'!$Q$270</definedName>
    <definedName name="Iroq_Andro_PR">'[7]TD-3.3'!$J$255</definedName>
    <definedName name="Iroq_Andro_VV_T">'[1]TD-1.1'!$I$270</definedName>
    <definedName name="Iroq_ATCOR_FV_T">'[11]TD-1.1'!#REF!</definedName>
    <definedName name="Iroq_Atcor_PR">'[7]TD-3.3'!$J$255</definedName>
    <definedName name="Iroq_ATCOR_VV_T">'[11]TD-1.1'!#REF!</definedName>
    <definedName name="Iroq_Brok_FV_Km_T">#REF!</definedName>
    <definedName name="Iroq_Brok_FV_T">#REF!</definedName>
    <definedName name="Iroq_Brok_PR">'[7]TD-3.3'!$J$291</definedName>
    <definedName name="Iroq_Brok_VV_Km_T">#REF!</definedName>
    <definedName name="Iroq_Brok_VV_T">#REF!</definedName>
    <definedName name="Iroq_CentEDA_CRate">#REF!</definedName>
    <definedName name="Iroq_CentEDA_Dist">#REF!</definedName>
    <definedName name="Iroq_CentEDA_DRate">#REF!</definedName>
    <definedName name="Iroq_Chip_CRate">#REF!</definedName>
    <definedName name="Iroq_Chip_Dist">#REF!</definedName>
    <definedName name="Iroq_Chip_DRate">#REF!</definedName>
    <definedName name="Iroq_CndForest_FV_T">#REF!</definedName>
    <definedName name="Iroq_CndForest_VV_T">#REF!</definedName>
    <definedName name="Iroq_CNG_LTWFS_Vol">'[7]TD-4.6'!$G$22</definedName>
    <definedName name="Iroq_Coastal_FV_T">#REF!</definedName>
    <definedName name="Iroq_Coastal_PR">'[7]TD-3.3'!$J$259</definedName>
    <definedName name="Iroq_Coastal_VV_T">#REF!</definedName>
    <definedName name="Iroq_ConsCDA_CRate">#REF!</definedName>
    <definedName name="Iroq_ConsCDA_Dist">#REF!</definedName>
    <definedName name="Iroq_ConsCDA_DRate">#REF!</definedName>
    <definedName name="Iroq_ConsEDA_CRate">#REF!</definedName>
    <definedName name="Iroq_ConsEDA_Dist">#REF!</definedName>
    <definedName name="Iroq_ConsEDA_DRate">#REF!</definedName>
    <definedName name="Iroq_ConsSWDA_CRate">#REF!</definedName>
    <definedName name="Iroq_ConsSWDA_Dist">#REF!</definedName>
    <definedName name="Iroq_ConsSWDA_DRate">#REF!</definedName>
    <definedName name="Iroq_Coral_FV_T">#REF!</definedName>
    <definedName name="Iroq_Coral_PR">'[7]TD-3.3'!$J$261</definedName>
    <definedName name="Iroq_Coral_VV_T">#REF!</definedName>
    <definedName name="Iroq_Corn_CRate">#REF!</definedName>
    <definedName name="Iroq_Corn_Dist">#REF!</definedName>
    <definedName name="Iroq_Corn_DRate">#REF!</definedName>
    <definedName name="Iroq_CR_FV_T">#REF!</definedName>
    <definedName name="Iroq_CR_VV_B">#REF!</definedName>
    <definedName name="Iroq_CR_VV_T">#REF!</definedName>
    <definedName name="Iroq_Crestar_LTWFS_Vol">'[7]TD-4.6'!$G$19</definedName>
    <definedName name="Iroq_Dark_FV_T">#REF!</definedName>
    <definedName name="Iroq_Dark_PR">'[7]TD-3.3'!$J$263</definedName>
    <definedName name="Iroq_Dark_VV_T">#REF!</definedName>
    <definedName name="Iroq_Dem">#REF!</definedName>
    <definedName name="Iroq_Duke_FV_T">'[1]TD-1.1'!$Q$276</definedName>
    <definedName name="Iroq_Duke_PR">'[7]TD-3.3'!$J$265</definedName>
    <definedName name="Iroq_Duke_VV_T">'[1]TD-1.1'!$I$276</definedName>
    <definedName name="Iroq_ECR_FV_T">#REF!</definedName>
    <definedName name="Iroq_ECR_VV_B">#REF!</definedName>
    <definedName name="Iroq_ECR_VV_T">#REF!</definedName>
    <definedName name="Iroq_EH_CRate">#REF!</definedName>
    <definedName name="Iroq_EH_Dist">#REF!</definedName>
    <definedName name="Iroq_EH_DRate">#REF!</definedName>
    <definedName name="Iroq_Engage_FV_T">#REF!</definedName>
    <definedName name="Iroq_Engage_VV_T">#REF!</definedName>
    <definedName name="Iroq_Enron_FV_T">#REF!</definedName>
    <definedName name="Iroq_Enron_PR">'[7]TD-3.3'!$J$267</definedName>
    <definedName name="Iroq_Enron_VV_T">#REF!</definedName>
    <definedName name="Iroq_Esso_FV_T">'[11]TD-1.1'!#REF!</definedName>
    <definedName name="Iroq_Esso_PR">'[7]TD-3.3'!#REF!</definedName>
    <definedName name="Iroq_Esso_VV_T">'[11]TD-1.1'!#REF!</definedName>
    <definedName name="Iroq_F_FST">'[7]TD-3.1'!$G$209</definedName>
    <definedName name="Iroq_Forest_PR">'[7]TD-3.3'!$J$257</definedName>
    <definedName name="Iroq_FS_Comm_Rate">'[7]TD-3.2'!$K$66</definedName>
    <definedName name="Iroq_FS_Dem_Rate">'[7]TD-3.2'!$J$66</definedName>
    <definedName name="Iroq_FV_B">#REF!</definedName>
    <definedName name="Iroq_FV_Km_B">#REF!</definedName>
    <definedName name="Iroq_FV_Km_T">#REF!</definedName>
    <definedName name="Iroq_FV_T">#REF!</definedName>
    <definedName name="Iroq_GMi_FV_Km_T">'[11]TD-1.1'!#REF!</definedName>
    <definedName name="Iroq_GMi_Pr">'[7]TD-3.3'!#REF!</definedName>
    <definedName name="Iroq_GMi_VV_Km_T">'[11]TD-1.1'!#REF!</definedName>
    <definedName name="Iroq_GMiEDA_CRate">#REF!</definedName>
    <definedName name="Iroq_GMiEDA_Dist">#REF!</definedName>
    <definedName name="Iroq_GMiEDA_DRate">#REF!</definedName>
    <definedName name="Iroq_Husky_FV_T">#REF!</definedName>
    <definedName name="Iroq_Husky_PR">'[7]TD-3.3'!$J$269</definedName>
    <definedName name="Iroq_Husky_VV_T">#REF!</definedName>
    <definedName name="Iroq_JMC_FV_T">#REF!</definedName>
    <definedName name="Iroq_JMC_PR">'[7]TD-3.3'!$J$273</definedName>
    <definedName name="Iroq_JMC_VV_T">#REF!</definedName>
    <definedName name="Iroq_Jordan_FV_T">#REF!</definedName>
    <definedName name="Iroq_Jordan_PR">'[7]TD-3.3'!$J$271</definedName>
    <definedName name="Iroq_Jordan_VV_T">#REF!</definedName>
    <definedName name="Iroq_Kamine_FV_T">#REF!</definedName>
    <definedName name="Iroq_Kamine_PR">'[7]TD-3.3'!$J$275</definedName>
    <definedName name="Iroq_Kamine_VV_T">#REF!</definedName>
    <definedName name="Iroq_L_C_PR">'[7]TD-3.3'!#REF!</definedName>
    <definedName name="Iroq_L_C_WGML_2_3">'[11]TD-1.1'!#REF!</definedName>
    <definedName name="Iroq_LJEnergy_FV_T">'[11]TD-1.1'!#REF!</definedName>
    <definedName name="Iroq_LJEnergy_PR">'[7]TD-3.3'!#REF!</definedName>
    <definedName name="Iroq_LJEnergy_VV_T">'[11]TD-1.1'!#REF!</definedName>
    <definedName name="Iroq_N_Canada_PR">'[7]TD-3.3'!#REF!</definedName>
    <definedName name="Iroq_NBS_FV_Km_B">'[1]TD-1.6'!$J$30</definedName>
    <definedName name="Iroq_NBS_FV_Km_T">'[1]TD-1.6'!$J$46</definedName>
    <definedName name="Iroq_NBS_VV_Km_B">'[1]TD-1.6'!$F$30</definedName>
    <definedName name="Iroq_NBS_VV_Km_T">'[1]TD-1.6'!$F$46</definedName>
    <definedName name="Iroq_NCan_FV_T">'[11]TD-1.1'!#REF!</definedName>
    <definedName name="Iroq_NCan_VV_T">'[11]TD-1.1'!#REF!</definedName>
    <definedName name="Iroq_New_FV_T">#REF!</definedName>
    <definedName name="Iroq_New_PR">'[7]TD-3.3'!$J$277</definedName>
    <definedName name="Iroq_New_VV_T">#REF!</definedName>
    <definedName name="Iroq_Niag_CRate">#REF!</definedName>
    <definedName name="Iroq_Niag_Dist">#REF!</definedName>
    <definedName name="Iroq_Niag_DRate">#REF!</definedName>
    <definedName name="Iroq_Norcen_FV_T">#REF!</definedName>
    <definedName name="Iroq_Norcen_VV_T">#REF!</definedName>
    <definedName name="Iroq_Para_FV_T">'[1]TD-1.1'!$Q$287</definedName>
    <definedName name="Iroq_Para_PR">'[7]TD-3.3'!$J$279</definedName>
    <definedName name="Iroq_Para_VV_T">'[1]TD-1.1'!$I$287</definedName>
    <definedName name="Iroq_Paw_FV_T">#REF!</definedName>
    <definedName name="Iroq_Paw_PR">'[7]TD-3.3'!$J$281</definedName>
    <definedName name="Iroq_Paw_VV_T">#REF!</definedName>
    <definedName name="Iroq_PChrg">'[7]TD-4.4'!$G$256</definedName>
    <definedName name="Iroq_Phil_CRate">#REF!</definedName>
    <definedName name="Iroq_Phil_Dist">#REF!</definedName>
    <definedName name="Iroq_Phil_DRate">#REF!</definedName>
    <definedName name="Iroq_Pinn_PR">'[7]TD-3.3'!#REF!</definedName>
    <definedName name="Iroq_Pinnac_FV_T">#REF!</definedName>
    <definedName name="Iroq_Pinnac_PR">'[7]TD-3.3'!$J$283</definedName>
    <definedName name="Iroq_Pinnac_VV_T">#REF!</definedName>
    <definedName name="Iroq_Pressure_Chg">#REF!</definedName>
    <definedName name="Iroq_Progas_FV_T">#REF!</definedName>
    <definedName name="Iroq_ProGas_PR">'[7]TD-3.3'!$J$285</definedName>
    <definedName name="Iroq_Progas_VV_T">#REF!</definedName>
    <definedName name="Iroq_Renais_FV_T">#REF!</definedName>
    <definedName name="Iroq_Renais_VV_T">#REF!</definedName>
    <definedName name="Iroq_Rennais_PR">'[7]TD-3.3'!$J$287</definedName>
    <definedName name="Iroq_Rio_PR">'[7]TD-3.3'!$J$289</definedName>
    <definedName name="Iroq_RioAlt_FV_T">#REF!</definedName>
    <definedName name="Iroq_RioAlt_VV_T">#REF!</definedName>
    <definedName name="Iroq_Sabr_CRate">#REF!</definedName>
    <definedName name="Iroq_Sabr_Dist">#REF!</definedName>
    <definedName name="Iroq_Sabr_DRate">#REF!</definedName>
    <definedName name="Iroq_Selkirk_FV_T">'[11]TD-1.1'!#REF!</definedName>
    <definedName name="Iroq_Selkirk_VV_T">'[11]TD-1.1'!#REF!</definedName>
    <definedName name="Iroq_Shell_FV_T">'[11]TD-1.1'!#REF!</definedName>
    <definedName name="Iroq_Shell_PR">'[7]TD-3.3'!#REF!</definedName>
    <definedName name="Iroq_Shell_VV_T">'[11]TD-1.1'!#REF!</definedName>
    <definedName name="Iroq_STFT_Comm_Rate">#REF!</definedName>
    <definedName name="Iroq_STFT_Dem_Rate">#REF!</definedName>
    <definedName name="Iroq_TB_FV_B">'[1]TD-1.5'!$AD$256</definedName>
    <definedName name="Iroq_TB_FV_Km_B">'[1]TD-1.5'!$J$30</definedName>
    <definedName name="Iroq_TB_FV_Km_T">'[1]TD-1.5'!$J$50</definedName>
    <definedName name="Iroq_TB_FV_T">'[1]TD-1.5'!$AE$256</definedName>
    <definedName name="Iroq_TB_VV_B">'[1]TD-1.5'!$AA$256</definedName>
    <definedName name="Iroq_TB_VV_Km_B">'[1]TD-1.5'!$F$30</definedName>
    <definedName name="Iroq_TB_VV_Km_T">'[1]TD-1.5'!$F$50</definedName>
    <definedName name="Iroq_TB_VV_T">'[1]TD-1.5'!$AB$256</definedName>
    <definedName name="Iroq_TCGS_FV_T">#REF!</definedName>
    <definedName name="Iroq_TCGS_PR">'[7]TD-3.3'!$J$293</definedName>
    <definedName name="Iroq_TCGS_VV_T">#REF!</definedName>
    <definedName name="Iroq_Total_Alloc_Cost">'[7]TD-3.1'!$I$211</definedName>
    <definedName name="Iroq_TransCost_Fix">'[7]TD-3.1'!$G$211</definedName>
    <definedName name="Iroq_TransCost_Var">'[7]TD-3.1'!$H$211</definedName>
    <definedName name="Iroq_UN_FV_B">'[1]TD-1.4'!$M$37</definedName>
    <definedName name="Iroq_UN_FV_Km_B">'[1]TD-1.4'!$O$37</definedName>
    <definedName name="Iroq_UN_FV_Km_T">'[1]TD-1.4'!$O$96</definedName>
    <definedName name="Iroq_UN_FV_T">'[1]TD-1.4'!$M$96</definedName>
    <definedName name="Iroq_UN_VV_B">'[1]TD-1.4'!$G$37</definedName>
    <definedName name="Iroq_UN_VV_Km_B">'[1]TD-1.4'!$I$37</definedName>
    <definedName name="Iroq_UN_VV_Km_T">'[1]TD-1.4'!$I$96</definedName>
    <definedName name="Iroq_UN_VV_T">'[1]TD-1.4'!$G$96</definedName>
    <definedName name="Iroq_UnionCDA_CRate">#REF!</definedName>
    <definedName name="Iroq_UnionCDA_Dist">#REF!</definedName>
    <definedName name="Iroq_UnionCDA_DRate">#REF!</definedName>
    <definedName name="Iroq_UnionSWDA_CRate">#REF!</definedName>
    <definedName name="Iroq_UnionSWDA_Dist">#REF!</definedName>
    <definedName name="Iroq_UnionSWDA_DRate">#REF!</definedName>
    <definedName name="Iroq_V_FST">'[7]TD-3.1'!$H$209</definedName>
    <definedName name="Iroq_VV_B">#REF!</definedName>
    <definedName name="Iroq_VV_Km_B">#REF!</definedName>
    <definedName name="Iroq_VV_Km_T">#REF!</definedName>
    <definedName name="Iroq_VV_T">#REF!</definedName>
    <definedName name="Iroq_WFS_Toll">#REF!</definedName>
    <definedName name="Iroq_WGML_PR">'[7]TD-3.3'!$J$293</definedName>
    <definedName name="Iroq_Win_FV_Km_B">'[1]TD-1.7'!$J$28</definedName>
    <definedName name="Iroq_Win_FV_Km_T">'[1]TD-1.7'!$J$45</definedName>
    <definedName name="Iroq_Win_VV_Km_B">'[1]TD-1.7'!$F$28</definedName>
    <definedName name="Iroq_Win_VV_Km_T">'[1]TD-1.7'!$F$45</definedName>
    <definedName name="IroqFalls_VV_Annual">'[1]TD-1.2'!$I$122</definedName>
    <definedName name="Iroquois">#REF!</definedName>
    <definedName name="IS_FV_Rev">'[7]TD-4.3'!#REF!</definedName>
    <definedName name="IS_FVD_Rev">'[7]TD-4.3'!#REF!</definedName>
    <definedName name="IS_Metering_Revenue">'[7]TD-2.1'!#REF!</definedName>
    <definedName name="IsData">#REF!</definedName>
    <definedName name="ISS_Meter">'[7]TD-4.3'!#REF!</definedName>
    <definedName name="ISW_Meter">'[7]TD-4.3'!#REF!</definedName>
    <definedName name="IT_EW_Diff">#REF!</definedName>
    <definedName name="j">[27]RIDERS!$AS$25</definedName>
    <definedName name="JanAOS">#REF!</definedName>
    <definedName name="JanHV">#REF!</definedName>
    <definedName name="Joliette_VV_Annual">'[1]TD-1.2'!$I$326</definedName>
    <definedName name="Jr_Deb_Amount">[7]TOTCAP!$G$25</definedName>
    <definedName name="Jr_Deb_Rate">[7]TOTCAP!$J$24</definedName>
    <definedName name="Jr_Deb_Ratio">[7]TOTCAP!$I$263</definedName>
    <definedName name="JulAOS">#REF!</definedName>
    <definedName name="JulHV">#REF!</definedName>
    <definedName name="JunAOS">#REF!</definedName>
    <definedName name="JunHV">#REF!</definedName>
    <definedName name="k">[27]RIDERS!$AS$26</definedName>
    <definedName name="Kam_BF_Repl_Vol">'[7]TD-4.4'!$O$362</definedName>
    <definedName name="Kam_Chip_Repl_Vol">'[7]TD-4.4'!$O$411</definedName>
    <definedName name="Kam_ND_Repl_Vol">'[7]TD-4.4'!$O$363</definedName>
    <definedName name="Kap_Power_VV_Annual">'[1]TD-1.2'!$I$144</definedName>
    <definedName name="Kapusk_VV_Annual">'[1]TD-1.2'!$I$117</definedName>
    <definedName name="Keewatin_VV_Annual">'[1]TD-1.2'!$I$81</definedName>
    <definedName name="Kenora_VV_Annual">'[1]TD-1.2'!$I$82</definedName>
    <definedName name="King_STS_Meter">'[7]TD-4.2'!$AJ$164</definedName>
    <definedName name="Kingston_PUC">'[1]TD-1.6'!$N$140</definedName>
    <definedName name="Kingston_PUC_Annual">'[1]TD-1.2'!$H$310</definedName>
    <definedName name="Kingston_PUC_Winter">'[1]TD-1.2'!$D$310</definedName>
    <definedName name="Kingston_STS_CommToll">'[7]TD-4.2'!$R$136</definedName>
    <definedName name="Kingston_STS_CommVol">'[7]TD-4.2'!$E$34</definedName>
    <definedName name="Kingston_STS_DemRev">'[7]TD-4.2'!$I$33</definedName>
    <definedName name="Kingston_STS_DemToll">'[7]TD-4.2'!$R$134</definedName>
    <definedName name="Kingston_STS_DemVol">'[7]TD-4.2'!$E$33</definedName>
    <definedName name="Kingston_STS_Rev">'[7]TD-4.2'!$I$36</definedName>
    <definedName name="Kingston_VV_Annual">'[1]TD-1.2'!$I$308</definedName>
    <definedName name="Kirk_CentEDA_CRate">#REF!</definedName>
    <definedName name="Kirk_CentEDA_Dist">#REF!</definedName>
    <definedName name="Kirk_CentEDA_DRate">#REF!</definedName>
    <definedName name="Kirk_Chip_CRate">#REF!</definedName>
    <definedName name="Kirk_Chip_Dist">#REF!</definedName>
    <definedName name="Kirk_Chip_DRate">#REF!</definedName>
    <definedName name="Kirk_Chip_F_FST">'[7]TD-3.1'!$G$344</definedName>
    <definedName name="Kirk_Chip_FS_Comm_Rate">'[7]TD-3.2'!$K$88</definedName>
    <definedName name="Kirk_Chip_FS_Dem_Rate">'[7]TD-3.2'!$J$88</definedName>
    <definedName name="Kirk_Chip_FV_Km_T">#REF!</definedName>
    <definedName name="Kirk_Chip_FV_T">#REF!</definedName>
    <definedName name="Kirk_Chip_SI_FV_T">#REF!</definedName>
    <definedName name="Kirk_Chip_SI_PR">'[7]TD-3.3'!$J$432</definedName>
    <definedName name="Kirk_Chip_SI_VV_T">#REF!</definedName>
    <definedName name="Kirk_Chip_Total_Alloc_Cost">'[7]TD-3.1'!$I$346</definedName>
    <definedName name="Kirk_Chip_TransCost_Fix">'[7]TD-3.1'!$G$346</definedName>
    <definedName name="Kirk_Chip_TransCost_Var">'[7]TD-3.1'!$H$346</definedName>
    <definedName name="Kirk_Chip_VV_Km_T">#REF!</definedName>
    <definedName name="Kirk_Chip_VV_T">#REF!</definedName>
    <definedName name="Kirk_Chip_WFS_Toll">#REF!</definedName>
    <definedName name="Kirk_ConsCDA_CRate">#REF!</definedName>
    <definedName name="Kirk_ConsCDA_Dist">#REF!</definedName>
    <definedName name="Kirk_ConsCDA_DRate">#REF!</definedName>
    <definedName name="Kirk_ConsEDA_CRate">#REF!</definedName>
    <definedName name="Kirk_ConsEDA_Dist">#REF!</definedName>
    <definedName name="Kirk_ConsEDA_DRate">#REF!</definedName>
    <definedName name="Kirk_ConsSWDA_BHIS">#REF!</definedName>
    <definedName name="Kirk_ConsSWDA_BHIW">#REF!</definedName>
    <definedName name="Kirk_ConsSWDA_Dist">#REF!</definedName>
    <definedName name="Kirk_Corn_CRate">#REF!</definedName>
    <definedName name="Kirk_Corn_Dist">#REF!</definedName>
    <definedName name="Kirk_Corn_DRate">#REF!</definedName>
    <definedName name="Kirk_EH_CRate">#REF!</definedName>
    <definedName name="Kirk_EH_Dist">#REF!</definedName>
    <definedName name="Kirk_EH_DRate">#REF!</definedName>
    <definedName name="Kirk_GMiEDA_CRate">#REF!</definedName>
    <definedName name="Kirk_GMiEDA_Dist">#REF!</definedName>
    <definedName name="Kirk_GMiEDA_DRate">#REF!</definedName>
    <definedName name="Kirk_Iroq_CRate">#REF!</definedName>
    <definedName name="Kirk_Iroq_Dist">#REF!</definedName>
    <definedName name="Kirk_Iroq_DRate">#REF!</definedName>
    <definedName name="Kirk_Niag_CRate">#REF!</definedName>
    <definedName name="Kirk_Niag_Dist">#REF!</definedName>
    <definedName name="Kirk_Niag_DRate">#REF!</definedName>
    <definedName name="Kirk_Niag_WFS_Toll">#REF!</definedName>
    <definedName name="Kirk_Phil_CRate">#REF!</definedName>
    <definedName name="Kirk_Phil_Dist">#REF!</definedName>
    <definedName name="Kirk_Phil_DRate">#REF!</definedName>
    <definedName name="Kirk_Sabr_CRate">#REF!</definedName>
    <definedName name="Kirk_Sabr_Dist">#REF!</definedName>
    <definedName name="Kirk_Sabr_DRate">#REF!</definedName>
    <definedName name="Kirk_UnionCDA_CRate">#REF!</definedName>
    <definedName name="Kirk_UnionCDA_Dist">#REF!</definedName>
    <definedName name="Kirk_UnionCDA_DRate">#REF!</definedName>
    <definedName name="Kirk_UnionSWDA_BHIS">#REF!</definedName>
    <definedName name="Kirk_UnionSWDA_BHIW">#REF!</definedName>
    <definedName name="Kirk_UnionSWDA_Dist">#REF!</definedName>
    <definedName name="Kirkland_VV_Annual">'[1]TD-1.2'!$I$128</definedName>
    <definedName name="kk">[27]RIDERS!$AS$27</definedName>
    <definedName name="KPUC_Elig_FV_B">'[1]TD-1.6'!$Q$140</definedName>
    <definedName name="KPUC_Elig_FV_T">'[1]TD-1.6'!$R$140</definedName>
    <definedName name="KPUC_Elig_VV_T">'[1]TD-1.6'!$O$140</definedName>
    <definedName name="LAcadie_VV_Annual">'[1]TD-1.2'!$I$320</definedName>
    <definedName name="Land_Rts_Depr_Trans">[7]TOTCAP!$F$52</definedName>
    <definedName name="Land_Rts_Util_Meter">[7]TOTCAP!$E$45</definedName>
    <definedName name="Land_Util_Meter">[7]TOTCAP!$E$44</definedName>
    <definedName name="Landmark_VV_Annual">'[1]TD-1.2'!$I$57</definedName>
    <definedName name="Lanoraie_VV_Annual">'[1]TD-1.2'!$I$347</definedName>
    <definedName name="Large_Corp_Tax">[7]TOTCAP!$K$304</definedName>
    <definedName name="LAssomption_VV_Annual">'[1]TD-1.2'!$I$327</definedName>
    <definedName name="Last_QRAM">[25]Inputs!$H$8</definedName>
    <definedName name="Last_QRAM_Date">[25]Inputs!$H$9</definedName>
    <definedName name="Lavatrie_VV_Annual">'[1]TD-1.2'!$I$355</definedName>
    <definedName name="leap_feb">29</definedName>
    <definedName name="leap_year">366</definedName>
    <definedName name="Lfeb">[28]Factors!$B$11</definedName>
    <definedName name="li" localSheetId="39" hidden="1">{#N/A,#N/A,FALSE,"TITLE PAGE";#N/A,#N/A,FALSE,"Cash Flow";#N/A,#N/A,FALSE,"Cash Flow Detailed";#N/A,#N/A,FALSE,"EO summary IS";#N/A,#N/A,FALSE,"Op Income";#N/A,#N/A,FALSE,"Power ";#N/A,#N/A,FALSE,"GAS";#N/A,#N/A,FALSE,"MidstreamPage";#N/A,#N/A,FALSE,"P&amp;P";#N/A,#N/A,FALSE,"International";#N/A,#N/A,FALSE,"Controllable Costs"}</definedName>
    <definedName name="li" localSheetId="40" hidden="1">{#N/A,#N/A,FALSE,"TITLE PAGE";#N/A,#N/A,FALSE,"Cash Flow";#N/A,#N/A,FALSE,"Cash Flow Detailed";#N/A,#N/A,FALSE,"EO summary IS";#N/A,#N/A,FALSE,"Op Income";#N/A,#N/A,FALSE,"Power ";#N/A,#N/A,FALSE,"GAS";#N/A,#N/A,FALSE,"MidstreamPage";#N/A,#N/A,FALSE,"P&amp;P";#N/A,#N/A,FALSE,"International";#N/A,#N/A,FALSE,"Controllable Costs"}</definedName>
    <definedName name="li" localSheetId="38" hidden="1">{#N/A,#N/A,FALSE,"TITLE PAGE";#N/A,#N/A,FALSE,"Cash Flow";#N/A,#N/A,FALSE,"Cash Flow Detailed";#N/A,#N/A,FALSE,"EO summary IS";#N/A,#N/A,FALSE,"Op Income";#N/A,#N/A,FALSE,"Power ";#N/A,#N/A,FALSE,"GAS";#N/A,#N/A,FALSE,"MidstreamPage";#N/A,#N/A,FALSE,"P&amp;P";#N/A,#N/A,FALSE,"International";#N/A,#N/A,FALSE,"Controllable Costs"}</definedName>
    <definedName name="li" hidden="1">{#N/A,#N/A,FALSE,"TITLE PAGE";#N/A,#N/A,FALSE,"Cash Flow";#N/A,#N/A,FALSE,"Cash Flow Detailed";#N/A,#N/A,FALSE,"EO summary IS";#N/A,#N/A,FALSE,"Op Income";#N/A,#N/A,FALSE,"Power ";#N/A,#N/A,FALSE,"GAS";#N/A,#N/A,FALSE,"MidstreamPage";#N/A,#N/A,FALSE,"P&amp;P";#N/A,#N/A,FALSE,"International";#N/A,#N/A,FALSE,"Controllable Costs"}</definedName>
    <definedName name="Lieb">#REF!</definedName>
    <definedName name="Lieb_Chip_CRate">#REF!</definedName>
    <definedName name="Lieb_Chip_Dist">#REF!</definedName>
    <definedName name="Lieb_Chip_DRate">#REF!</definedName>
    <definedName name="Lieb_Corn_CRate">#REF!</definedName>
    <definedName name="Lieb_Corn_Dist">#REF!</definedName>
    <definedName name="Lieb_Corn_DRate">#REF!</definedName>
    <definedName name="Lieb_EH_CRate">#REF!</definedName>
    <definedName name="Lieb_EH_Dist">#REF!</definedName>
    <definedName name="Lieb_EH_DRate">#REF!</definedName>
    <definedName name="Lieb_Emer_CRate">#REF!</definedName>
    <definedName name="Lieb_Emer_Dist">#REF!</definedName>
    <definedName name="Lieb_Emer_DRate">#REF!</definedName>
    <definedName name="Lieb_EZ_CRate">#REF!</definedName>
    <definedName name="Lieb_EZ_Dist">#REF!</definedName>
    <definedName name="Lieb_EZ_DRate">#REF!</definedName>
    <definedName name="Lieb_FS_Comm_Rate">'[7]TD-3.2'!$K$39</definedName>
    <definedName name="Lieb_FS_Dem_Rate">'[7]TD-3.2'!$J$39</definedName>
    <definedName name="Lieb_Iroq_CRate">#REF!</definedName>
    <definedName name="Lieb_Iroq_Dist">#REF!</definedName>
    <definedName name="Lieb_Iroq_DRate">#REF!</definedName>
    <definedName name="Lieb_MZ_CRate">#REF!</definedName>
    <definedName name="Lieb_MZ_Dist">#REF!</definedName>
    <definedName name="Lieb_MZ_DRate">#REF!</definedName>
    <definedName name="Lieb_Napi_CRate">#REF!</definedName>
    <definedName name="Lieb_Napi_Dist">#REF!</definedName>
    <definedName name="Lieb_Napi_DRate">#REF!</definedName>
    <definedName name="Lieb_Niag_CRate">#REF!</definedName>
    <definedName name="Lieb_Niag_Dist">#REF!</definedName>
    <definedName name="Lieb_Niag_DRate">#REF!</definedName>
    <definedName name="Lieb_NZ_CRate">#REF!</definedName>
    <definedName name="Lieb_NZ_Dist">#REF!</definedName>
    <definedName name="Lieb_NZ_DRate">#REF!</definedName>
    <definedName name="Lieb_Phil_CRate">#REF!</definedName>
    <definedName name="Lieb_Phil_Dist">#REF!</definedName>
    <definedName name="Lieb_Phil_DRate">#REF!</definedName>
    <definedName name="Lieb_Sabr_CRate">#REF!</definedName>
    <definedName name="Lieb_Sabr_Dist">#REF!</definedName>
    <definedName name="Lieb_Sabr_DRate">#REF!</definedName>
    <definedName name="Lieb_StCl_CRate">#REF!</definedName>
    <definedName name="Lieb_StCl_Dist">#REF!</definedName>
    <definedName name="Lieb_StCl_DRate">#REF!</definedName>
    <definedName name="Lieb_Total_Alloc_Cost">'[7]TD-3.1'!$I$113</definedName>
    <definedName name="Lieb_TransCost_Fix">'[7]TD-3.1'!$G$113</definedName>
    <definedName name="Lieb_TransCost_Var">'[7]TD-3.1'!$H$113</definedName>
    <definedName name="Lieb_WZ_CRate">#REF!</definedName>
    <definedName name="Lieb_WZ_Dist">#REF!</definedName>
    <definedName name="Lieb_WZ_DRate">#REF!</definedName>
    <definedName name="limcount" hidden="1">3</definedName>
    <definedName name="linda" localSheetId="39" hidden="1">{#N/A,#N/A,FALSE,"TITLE PAGE";#N/A,#N/A,FALSE,"Cash Flow";#N/A,#N/A,FALSE,"Cash Flow Detailed";#N/A,#N/A,FALSE,"EO summary IS";#N/A,#N/A,FALSE,"Op Income";#N/A,#N/A,FALSE,"Power ";#N/A,#N/A,FALSE,"GAS";#N/A,#N/A,FALSE,"MidstreamPage";#N/A,#N/A,FALSE,"P&amp;P";#N/A,#N/A,FALSE,"International";#N/A,#N/A,FALSE,"Controllable Costs"}</definedName>
    <definedName name="linda" localSheetId="40" hidden="1">{#N/A,#N/A,FALSE,"TITLE PAGE";#N/A,#N/A,FALSE,"Cash Flow";#N/A,#N/A,FALSE,"Cash Flow Detailed";#N/A,#N/A,FALSE,"EO summary IS";#N/A,#N/A,FALSE,"Op Income";#N/A,#N/A,FALSE,"Power ";#N/A,#N/A,FALSE,"GAS";#N/A,#N/A,FALSE,"MidstreamPage";#N/A,#N/A,FALSE,"P&amp;P";#N/A,#N/A,FALSE,"International";#N/A,#N/A,FALSE,"Controllable Costs"}</definedName>
    <definedName name="linda" localSheetId="38" hidden="1">{#N/A,#N/A,FALSE,"TITLE PAGE";#N/A,#N/A,FALSE,"Cash Flow";#N/A,#N/A,FALSE,"Cash Flow Detailed";#N/A,#N/A,FALSE,"EO summary IS";#N/A,#N/A,FALSE,"Op Income";#N/A,#N/A,FALSE,"Power ";#N/A,#N/A,FALSE,"GAS";#N/A,#N/A,FALSE,"MidstreamPage";#N/A,#N/A,FALSE,"P&amp;P";#N/A,#N/A,FALSE,"International";#N/A,#N/A,FALSE,"Controllable Costs"}</definedName>
    <definedName name="linda" hidden="1">{#N/A,#N/A,FALSE,"TITLE PAGE";#N/A,#N/A,FALSE,"Cash Flow";#N/A,#N/A,FALSE,"Cash Flow Detailed";#N/A,#N/A,FALSE,"EO summary IS";#N/A,#N/A,FALSE,"Op Income";#N/A,#N/A,FALSE,"Power ";#N/A,#N/A,FALSE,"GAS";#N/A,#N/A,FALSE,"MidstreamPage";#N/A,#N/A,FALSE,"P&amp;P";#N/A,#N/A,FALSE,"International";#N/A,#N/A,FALSE,"Controllable Costs"}</definedName>
    <definedName name="lindas" localSheetId="39" hidden="1">{#N/A,#N/A,FALSE,"TITLE PAGE";#N/A,#N/A,FALSE,"Cash Flow";#N/A,#N/A,FALSE,"Cash Flow Detailed";#N/A,#N/A,FALSE,"EO summary IS";#N/A,#N/A,FALSE,"Op Income";#N/A,#N/A,FALSE,"Power ";#N/A,#N/A,FALSE,"GAS";#N/A,#N/A,FALSE,"MidstreamPage";#N/A,#N/A,FALSE,"P&amp;P";#N/A,#N/A,FALSE,"International";#N/A,#N/A,FALSE,"Controllable Costs"}</definedName>
    <definedName name="lindas" localSheetId="40" hidden="1">{#N/A,#N/A,FALSE,"TITLE PAGE";#N/A,#N/A,FALSE,"Cash Flow";#N/A,#N/A,FALSE,"Cash Flow Detailed";#N/A,#N/A,FALSE,"EO summary IS";#N/A,#N/A,FALSE,"Op Income";#N/A,#N/A,FALSE,"Power ";#N/A,#N/A,FALSE,"GAS";#N/A,#N/A,FALSE,"MidstreamPage";#N/A,#N/A,FALSE,"P&amp;P";#N/A,#N/A,FALSE,"International";#N/A,#N/A,FALSE,"Controllable Costs"}</definedName>
    <definedName name="lindas" localSheetId="38" hidden="1">{#N/A,#N/A,FALSE,"TITLE PAGE";#N/A,#N/A,FALSE,"Cash Flow";#N/A,#N/A,FALSE,"Cash Flow Detailed";#N/A,#N/A,FALSE,"EO summary IS";#N/A,#N/A,FALSE,"Op Income";#N/A,#N/A,FALSE,"Power ";#N/A,#N/A,FALSE,"GAS";#N/A,#N/A,FALSE,"MidstreamPage";#N/A,#N/A,FALSE,"P&amp;P";#N/A,#N/A,FALSE,"International";#N/A,#N/A,FALSE,"Controllable Costs"}</definedName>
    <definedName name="lindas" hidden="1">{#N/A,#N/A,FALSE,"TITLE PAGE";#N/A,#N/A,FALSE,"Cash Flow";#N/A,#N/A,FALSE,"Cash Flow Detailed";#N/A,#N/A,FALSE,"EO summary IS";#N/A,#N/A,FALSE,"Op Income";#N/A,#N/A,FALSE,"Power ";#N/A,#N/A,FALSE,"GAS";#N/A,#N/A,FALSE,"MidstreamPage";#N/A,#N/A,FALSE,"P&amp;P";#N/A,#N/A,FALSE,"International";#N/A,#N/A,FALSE,"Controllable Costs"}</definedName>
    <definedName name="Lindsay" localSheetId="39" hidden="1">{#N/A,#N/A,FALSE,"PIPE-FAC";#N/A,#N/A,FALSE,"PIPE-FAC"}</definedName>
    <definedName name="Lindsay" localSheetId="40" hidden="1">{#N/A,#N/A,FALSE,"PIPE-FAC";#N/A,#N/A,FALSE,"PIPE-FAC"}</definedName>
    <definedName name="Lindsay" localSheetId="38" hidden="1">{#N/A,#N/A,FALSE,"PIPE-FAC";#N/A,#N/A,FALSE,"PIPE-FAC"}</definedName>
    <definedName name="Lindsay" hidden="1">{#N/A,#N/A,FALSE,"PIPE-FAC";#N/A,#N/A,FALSE,"PIPE-FAC"}</definedName>
    <definedName name="Load_Center_Adjust">'[1]TD-1.3'!$G$77</definedName>
    <definedName name="Local_Production">'[29]Report Lookup Tables'!$E$55:$E$56</definedName>
    <definedName name="long_month">31</definedName>
    <definedName name="Louiseville_VV_Annual">'[1]TD-1.2'!$I$328</definedName>
    <definedName name="Lowther_VV_Annual">'[1]TD-1.2'!$I$115</definedName>
    <definedName name="LT_WFS_Toll">#REF!</definedName>
    <definedName name="LTWFS_FV_Rev">'[7]TD-4.6'!$T$54</definedName>
    <definedName name="LTWFS_FVD_Rev">'[7]TD-4.6'!$T$64</definedName>
    <definedName name="LTWFS_Rate">'[7]TD-4.6'!$F$19</definedName>
    <definedName name="LTWFS_VVD_Rev">'[7]TD-4.6'!$T$74</definedName>
    <definedName name="M1_Delivery_Temp1">[13]RIDERS!$AU$15</definedName>
    <definedName name="M1_Delivery_Temp2">[13]RIDERS!$AU$16</definedName>
    <definedName name="M1_Delivery_Temp3">[13]RIDERS!$AU$17</definedName>
    <definedName name="M1_Temp_Storage">[13]RIDERS!$AU$33</definedName>
    <definedName name="M2_Delivery_Temp1">[13]RIDERS!$AU$21</definedName>
    <definedName name="M2_Delivery_Temp2">[13]RIDERS!$AU$22</definedName>
    <definedName name="M2_Delivery_Temp3">[13]RIDERS!$AU$23</definedName>
    <definedName name="M2_Temp_Storage">[13]RIDERS!$AU$34</definedName>
    <definedName name="M4_M5_Days_Use_Discount_Tier1">[18]Input!$B$40</definedName>
    <definedName name="M4_M5_Days_Use_Discount_Tier2">[18]Input!$B$41</definedName>
    <definedName name="m59m59">#REF!</definedName>
    <definedName name="MacGregor_VV_Annual">'[1]TD-1.2'!$I$47</definedName>
    <definedName name="Madill_VV_Annual">'[1]TD-1.2'!$I$175</definedName>
    <definedName name="Man_Dem">#REF!</definedName>
    <definedName name="Man_FS_Comm">#REF!</definedName>
    <definedName name="Man_FS_Comm_Rate">#REF!</definedName>
    <definedName name="Man_FS_Dem">#REF!</definedName>
    <definedName name="Man_FS_Dem_Rate">#REF!</definedName>
    <definedName name="ManRate">#REF!</definedName>
    <definedName name="MarAOS">#REF!</definedName>
    <definedName name="MarHV">#REF!</definedName>
    <definedName name="Marten_VV_Annual">'[1]TD-1.2'!$I$136</definedName>
    <definedName name="Mascouche_VV_Annual">'[1]TD-1.2'!$I$343</definedName>
    <definedName name="Matheson_VV_Annual">'[1]TD-1.2'!$I$125</definedName>
    <definedName name="Mattice_VV_Annual">'[1]TD-1.2'!$I$114</definedName>
    <definedName name="MAV_Delivery_M4_Firm">[10]Supplementals!$K$197</definedName>
    <definedName name="MAV_Delivery_M4M5_Int">[10]Supplementals!$K$202</definedName>
    <definedName name="MAV_GasSupply_M4M5">[10]Supplementals!$K$94</definedName>
    <definedName name="MayAOS">#REF!</definedName>
    <definedName name="MayHV">#REF!</definedName>
    <definedName name="Meter_Del_Press">'[7]TD-2.1'!#REF!</definedName>
    <definedName name="Meter_Diversion">'[7]TD-2.1'!#REF!</definedName>
    <definedName name="Meter_Factor_Misc_Rev">'[7]TD-2.1'!$F$50</definedName>
    <definedName name="Meter_Gas_Exch">'[7]TD-2.1'!#REF!</definedName>
    <definedName name="Meter_Gross_Rev_Req">'[7]TD-2.1'!$F$113</definedName>
    <definedName name="Meter_IS">'[7]TD-2.1'!#REF!</definedName>
    <definedName name="Meter_Meter">'[7]TD-2.1'!#REF!</definedName>
    <definedName name="Meter_Misc_Credit">'[7]TD-2.1'!$F$137</definedName>
    <definedName name="Meter_Net_Rev_Req">'[7]TD-2.1'!$F$141</definedName>
    <definedName name="Meter_PS">'[7]TD-2.1'!#REF!</definedName>
    <definedName name="Meter_STS">'[7]TD-2.1'!#REF!</definedName>
    <definedName name="Meter_TWS">'[7]TD-2.1'!#REF!</definedName>
    <definedName name="Metering">'[7]TD-4.6'!#REF!</definedName>
    <definedName name="MeterList">#REF!</definedName>
    <definedName name="metricthree" localSheetId="39" hidden="1">{#N/A,#N/A,FALSE,"PIPE-FAC";#N/A,#N/A,FALSE,"PIPE-FAC"}</definedName>
    <definedName name="metricthree" localSheetId="40" hidden="1">{#N/A,#N/A,FALSE,"PIPE-FAC";#N/A,#N/A,FALSE,"PIPE-FAC"}</definedName>
    <definedName name="metricthree" localSheetId="38" hidden="1">{#N/A,#N/A,FALSE,"PIPE-FAC";#N/A,#N/A,FALSE,"PIPE-FAC"}</definedName>
    <definedName name="metricthree" hidden="1">{#N/A,#N/A,FALSE,"PIPE-FAC";#N/A,#N/A,FALSE,"PIPE-FAC"}</definedName>
    <definedName name="metricthree3" localSheetId="39" hidden="1">{#N/A,#N/A,FALSE,"PIPE-FAC";#N/A,#N/A,FALSE,"PIPE-FAC"}</definedName>
    <definedName name="metricthree3" localSheetId="40" hidden="1">{#N/A,#N/A,FALSE,"PIPE-FAC";#N/A,#N/A,FALSE,"PIPE-FAC"}</definedName>
    <definedName name="metricthree3" localSheetId="38" hidden="1">{#N/A,#N/A,FALSE,"PIPE-FAC";#N/A,#N/A,FALSE,"PIPE-FAC"}</definedName>
    <definedName name="metricthree3" hidden="1">{#N/A,#N/A,FALSE,"PIPE-FAC";#N/A,#N/A,FALSE,"PIPE-FAC"}</definedName>
    <definedName name="MEWarning" hidden="1">1</definedName>
    <definedName name="Miniota_VV_Annual">'[1]TD-1.2'!$I$40</definedName>
    <definedName name="Mirabel_VV_Annual">'[1]TD-1.2'!$I$352</definedName>
    <definedName name="Misc_Factor_Misc_Rev">'[7]TD-2.1'!$E$50</definedName>
    <definedName name="Misc_Rev">'[7]TD-2.1'!$D$137</definedName>
    <definedName name="Monthly_Charge_6Nations">'[10]Detail Model'!$BV$534</definedName>
    <definedName name="Monthly_Charge_M1">'[10]Detail Model'!$BM$275</definedName>
    <definedName name="Monthly_Charge_M1_Bill32">'[18]Detail Model'!$BK$269</definedName>
    <definedName name="Monthly_Charge_M2">'[10]Detail Model'!$BM$288</definedName>
    <definedName name="Monthly_Charge_M2_Bill32">'[18]Detail Model'!$BK$282</definedName>
    <definedName name="Monthly_Charge_M4_Bill32">'[18]Detail Model'!$BK$345</definedName>
    <definedName name="Monthly_Charge_M5">'[10]Detail Model'!$BM$350</definedName>
    <definedName name="Monthly_Charge_M5_Bill32">'[18]Detail Model'!$BK$345</definedName>
    <definedName name="Monthly_Charge_NRG">'[10]Detail Model'!$BV$533</definedName>
    <definedName name="Monthly_Charge_R01">'[10]Detail Model'!$BM$22</definedName>
    <definedName name="Monthly_Charge_R01_Bill32">'[18]Detail Model'!$BK$23</definedName>
    <definedName name="Monthly_Charge_R10">'[10]Detail Model'!$BM$80</definedName>
    <definedName name="Monthly_Charge_R10_Bill32">'[18]Detail Model'!$BK$78</definedName>
    <definedName name="Monthly_Charge_R100">'[10]Detail Model'!$BM$214</definedName>
    <definedName name="Monthly_Charge_R100_Bill32">'[18]Detail Model'!$BK$210</definedName>
    <definedName name="Monthly_Charge_R20">'[10]Detail Model'!$BM$138</definedName>
    <definedName name="Monthly_Charge_R20_Bill32">'[18]Detail Model'!$BK$133</definedName>
    <definedName name="Monthly_Charge_R25">'[10]Detail Model'!$BM$203</definedName>
    <definedName name="Monthly_Charge_T1">'[10]Detail Model'!$BM$459</definedName>
    <definedName name="Monthly_Charge_T1_Bill32">'[18]Detail Model'!$BK$457</definedName>
    <definedName name="Monthly_Charge_T2">'[10]Detail Model'!$BM$486</definedName>
    <definedName name="Monthly_Charge_T2_Bill32">'[18]Detail Model'!$BK$514</definedName>
    <definedName name="Monthly_Charge_T3">'[10]Detail Model'!$BM$535</definedName>
    <definedName name="Monthly_Transport_R100">'[15]Detail Model'!$BK$263</definedName>
    <definedName name="Monthly_Transport_R20">'[15]Detail Model'!$BK$167</definedName>
    <definedName name="Monthly_Transport_R25">'[10]Detail Model'!$BM$205</definedName>
    <definedName name="Moonbeam_VV_Annual">'[1]TD-1.2'!$I$118</definedName>
    <definedName name="Moosomin_VV_Annual">'[1]TD-1.2'!$I$23</definedName>
    <definedName name="Mun_Tax_Fix_Trans">'[7]Gross Rev Req'!$G$33</definedName>
    <definedName name="Mun_Tax_Meter">'[7]Gross Rev Req'!$F$33</definedName>
    <definedName name="Mun_Tax_Trans_First">[7]FUNS!$G$221</definedName>
    <definedName name="Mun_Taxes">[7]FUNS!$G$216</definedName>
    <definedName name="Muskoka_VV_Annual">'[1]TD-1.2'!$I$177</definedName>
    <definedName name="MZ">#REF!</definedName>
    <definedName name="MZ_Ave_FR">#REF!</definedName>
    <definedName name="Mz_Centra_FV_T">#REF!</definedName>
    <definedName name="Mz_Centra_PR">'[7]TD-3.3'!$J$24</definedName>
    <definedName name="Mz_Centra_VV_T">#REF!</definedName>
    <definedName name="Mz_CentraHold_FV_T">#REF!</definedName>
    <definedName name="Mz_CentraHold_PR">'[7]TD-3.3'!$J$26</definedName>
    <definedName name="Mz_CentraHold_VV_T">#REF!</definedName>
    <definedName name="Mz_F_FST">'[7]TD-3.1'!$G$32</definedName>
    <definedName name="Mz_FS_Comm_Rate">'[7]TD-3.2'!$K$15</definedName>
    <definedName name="Mz_FS_Dem_Rate">'[7]TD-3.2'!$J$15</definedName>
    <definedName name="Mz_FV_B">#REF!</definedName>
    <definedName name="Mz_FV_Km_B">#REF!</definedName>
    <definedName name="Mz_FV_Km_T">#REF!</definedName>
    <definedName name="Mz_FV_T">#REF!</definedName>
    <definedName name="MZ_GlAustin_FV_T">#REF!</definedName>
    <definedName name="MZ_GlAustin_PR">'[7]TD-3.3'!$J$28</definedName>
    <definedName name="MZ_GlAustin_VV_T">#REF!</definedName>
    <definedName name="Mz_IS1_Rate">'[7]TD-3.2'!$P$15</definedName>
    <definedName name="Mz_IS2_Rate">'[7]TD-3.2'!$Q$15</definedName>
    <definedName name="Mz_PS_Toll">#REF!</definedName>
    <definedName name="Mz_Total_Alloc_Cost">'[7]TD-3.1'!$I$34</definedName>
    <definedName name="Mz_TransCost_Fix">'[7]TD-3.1'!$G$34</definedName>
    <definedName name="Mz_TransCost_Var">'[7]TD-3.1'!$H$34</definedName>
    <definedName name="Mz_TWS_Toll">#REF!</definedName>
    <definedName name="Mz_V_FST">'[7]TD-3.1'!$H$32</definedName>
    <definedName name="Mz_VV_B">#REF!</definedName>
    <definedName name="Mz_VV_Km_B">#REF!</definedName>
    <definedName name="Mz_VV_Km_T">#REF!</definedName>
    <definedName name="Mz_VV_T">#REF!</definedName>
    <definedName name="Mz_WFS_Toll">#REF!</definedName>
    <definedName name="N.Bay_By.Pass_Perc">'[1]TD-1.6'!$AC$307</definedName>
    <definedName name="N.Bay_By.Pass_Test">'[1]TD-1.6'!$AC$359</definedName>
    <definedName name="N.Bay_Main_Test">'[1]TD-1.6'!$AC$349</definedName>
    <definedName name="N.Bay_Mainline">'[1]TD-1.6'!$AC$297</definedName>
    <definedName name="N.Bay_Short_Test">'[1]TD-1.6'!$Z$349</definedName>
    <definedName name="N.Bay_Shortcut">'[1]TD-1.6'!$Z$297</definedName>
    <definedName name="N_ABCT">#REF!</definedName>
    <definedName name="N_BTCONT">#REF!</definedName>
    <definedName name="N_BTREG">#REF!</definedName>
    <definedName name="Nap_Win_FV_Km_B">'[1]TD-1.7'!$J$38</definedName>
    <definedName name="Nap_Win_FV_Km_T">'[1]TD-1.7'!$J$55</definedName>
    <definedName name="Nap_Win_VV_Km_B">'[1]TD-1.7'!$F$38</definedName>
    <definedName name="Nap_Win_VV_Km_T">'[1]TD-1.7'!$F$55</definedName>
    <definedName name="Napi">#REF!</definedName>
    <definedName name="Napi_Chevron_FV_T">#REF!</definedName>
    <definedName name="Napi_Chevron_PR">'[7]TD-3.3'!#REF!</definedName>
    <definedName name="Napi_Chevron_VV_T">#REF!</definedName>
    <definedName name="Napi_Coral_FV_T">#REF!</definedName>
    <definedName name="Napi_Coral_PR">'[7]TD-3.3'!$J$334</definedName>
    <definedName name="Napi_Coral_VV_T">#REF!</definedName>
    <definedName name="Napi_FS_Comm_Rate">'[7]TD-3.2'!$K$76</definedName>
    <definedName name="Napi_FS_Dem_Rate">'[7]TD-3.2'!$J$76</definedName>
    <definedName name="Napi_FSC_PR">'[7]TD-3.3'!#REF!</definedName>
    <definedName name="Napi_FV_B">#REF!</definedName>
    <definedName name="Napi_FV_Km_T">#REF!</definedName>
    <definedName name="Napi_FV_T">#REF!</definedName>
    <definedName name="Napi_Georg_FV_T">#REF!</definedName>
    <definedName name="Napi_Georg_PR">'[7]TD-3.3'!$J$336</definedName>
    <definedName name="Napi_Georg_VV_T">#REF!</definedName>
    <definedName name="Napi_NBS_FV_Km_B">'[1]TD-1.6'!$J$36</definedName>
    <definedName name="Napi_NBS_FV_Km_T">'[1]TD-1.6'!$J$52</definedName>
    <definedName name="Napi_NBS_VV_Km_B">'[1]TD-1.6'!$F$36</definedName>
    <definedName name="Napi_NBS_VV_Km_T">'[1]TD-1.6'!$F$52</definedName>
    <definedName name="Napi_NYSEG_FV_T">#REF!</definedName>
    <definedName name="Napi_NYSEG_PR">'[7]TD-3.3'!$J$338</definedName>
    <definedName name="Napi_NYSEG_VV_T">#REF!</definedName>
    <definedName name="Napi_Progas_FV_T">#REF!</definedName>
    <definedName name="Napi_Progas_VV_T">#REF!</definedName>
    <definedName name="Napi_Sara_PR">'[7]TD-3.3'!#REF!</definedName>
    <definedName name="Napi_Saran_FV_T">#REF!</definedName>
    <definedName name="Napi_Saran_VV_T">#REF!</definedName>
    <definedName name="Napi_Shell_FV_T">'[11]TD-1.1'!#REF!</definedName>
    <definedName name="Napi_Shell_VV_T">'[11]TD-1.1'!#REF!</definedName>
    <definedName name="Napi_TB_FV_B">'[1]TD-1.5'!$AD$315</definedName>
    <definedName name="Napi_TB_FV_Km_B">'[1]TD-1.5'!$J$35</definedName>
    <definedName name="Napi_TB_FV_Km_T">'[1]TD-1.5'!$J$55</definedName>
    <definedName name="Napi_TB_FV_T">'[1]TD-1.5'!$AE$315</definedName>
    <definedName name="Napi_TB_VV_B">'[1]TD-1.5'!$AA$315</definedName>
    <definedName name="Napi_TB_VV_Km_B">'[1]TD-1.5'!$F$35</definedName>
    <definedName name="Napi_TB_VV_Km_T">'[1]TD-1.5'!$F$55</definedName>
    <definedName name="Napi_TB_VV_T">'[1]TD-1.5'!$AB$315</definedName>
    <definedName name="Napi_Total_Alloc_Cost">'[7]TD-3.1'!$I$271</definedName>
    <definedName name="Napi_TransCost_Fix">'[7]TD-3.1'!$G$271</definedName>
    <definedName name="Napi_TransCost_Var">'[7]TD-3.1'!$H$271</definedName>
    <definedName name="Napi_UN_FV_B">'[1]TD-1.4'!$M$47</definedName>
    <definedName name="Napi_UN_FV_Km_B">'[1]TD-1.4'!$O$47</definedName>
    <definedName name="Napi_UN_FV_Km_T">'[1]TD-1.4'!$O$106</definedName>
    <definedName name="Napi_UN_FV_T">'[1]TD-1.4'!$M$106</definedName>
    <definedName name="Napi_UN_VV_B">'[1]TD-1.4'!$G$47</definedName>
    <definedName name="Napi_UN_VV_Km_B">'[1]TD-1.4'!$I$47</definedName>
    <definedName name="Napi_UN_VV_Km_T">'[1]TD-1.4'!$I$106</definedName>
    <definedName name="Napi_UN_VV_T">'[1]TD-1.4'!$G$106</definedName>
    <definedName name="Napi_VV_Annual">'[16]TD-1.2'!#REF!</definedName>
    <definedName name="Napi_VV_B">#REF!</definedName>
    <definedName name="Napi_VV_Km_T">#REF!</definedName>
    <definedName name="Napi_VV_T">#REF!</definedName>
    <definedName name="Napi_WFS_Toll">#REF!</definedName>
    <definedName name="Napier_Dem">#REF!</definedName>
    <definedName name="Napierville">#REF!</definedName>
    <definedName name="NBay_Power_VV_Annual">'[1]TD-1.2'!$I$145</definedName>
    <definedName name="NBS_Corn_FV_B">'[1]TD-1.6'!$H$90</definedName>
    <definedName name="NBS_Corn_FV_T">'[1]TD-1.6'!$J$90</definedName>
    <definedName name="NBS_Corn_VV_B">'[1]TD-1.6'!$D$90</definedName>
    <definedName name="NBS_Corn_VV_T">'[1]TD-1.6'!$F$90</definedName>
    <definedName name="NBS_EHeref_FV_B">'[1]TD-1.6'!$H$98</definedName>
    <definedName name="NBS_EHeref_FV_T">'[1]TD-1.6'!$J$98</definedName>
    <definedName name="NBS_EHeref_VV_B">'[1]TD-1.6'!$D$98</definedName>
    <definedName name="NBS_EHeref_VV_T">'[1]TD-1.6'!$F$98</definedName>
    <definedName name="NBS_Ez_FV_B">'[1]TD-1.6'!$H$86</definedName>
    <definedName name="NBS_Ez_FV_T">'[1]TD-1.6'!$J$86</definedName>
    <definedName name="NBS_Ez_VV_B">'[1]TD-1.6'!$D$86</definedName>
    <definedName name="NBS_Ez_VV_T">'[1]TD-1.6'!$F$86</definedName>
    <definedName name="NBS_FV_B">'[1]TD-1.6'!$H$90</definedName>
    <definedName name="NBS_Iroq_FV_B">'[1]TD-1.6'!$H$88</definedName>
    <definedName name="NBS_Iroq_FV_T">'[1]TD-1.6'!$J$88</definedName>
    <definedName name="NBS_Iroq_VV_B">'[1]TD-1.6'!$D$88</definedName>
    <definedName name="NBS_Iroq_VV_T">'[1]TD-1.6'!$F$88</definedName>
    <definedName name="NBS_Napi_FV_B">'[1]TD-1.6'!$H$100</definedName>
    <definedName name="NBS_Napi_FV_T">'[1]TD-1.6'!$J$100</definedName>
    <definedName name="NBS_Napi_VV_B">'[1]TD-1.6'!$D$100</definedName>
    <definedName name="NBS_Napi_VV_T">'[1]TD-1.6'!$F$100</definedName>
    <definedName name="NBS_Phil_FV_B">'[1]TD-1.6'!$H$94</definedName>
    <definedName name="NBS_Phil_FV_T">'[1]TD-1.6'!$J$94</definedName>
    <definedName name="NBS_Phil_VV_B">'[1]TD-1.6'!$D$94</definedName>
    <definedName name="NBS_Phil_VV_T">'[1]TD-1.6'!$F$94</definedName>
    <definedName name="NBS_Sabr_FV_B">'[1]TD-1.6'!$H$92</definedName>
    <definedName name="NBS_Sabr_FV_T">'[1]TD-1.6'!$J$92</definedName>
    <definedName name="NBS_Sabr_Var_Test">'[1]TD-1.6'!$F$92</definedName>
    <definedName name="NBS_Sabr_VV_B">'[1]TD-1.6'!$D$92</definedName>
    <definedName name="NBS_Sabr_VV_T">'[1]TD-1.6'!$F$92</definedName>
    <definedName name="NBS_Steel_Phil_FV_B">'[1]TD-1.6'!$H$96</definedName>
    <definedName name="NBS_Steel_Phil_FV_T">'[1]TD-1.6'!$J$96</definedName>
    <definedName name="NBS_Steel_Phil_VV_B">'[1]TD-1.6'!$D$96</definedName>
    <definedName name="NBS_Steel_Phil_VV_T">'[1]TD-1.6'!$F$96</definedName>
    <definedName name="NBSC_BY_JanOct">'[1]TD-1.6'!$Z$291</definedName>
    <definedName name="NEB_911R0">'[1]TD-1.6'!$C$109</definedName>
    <definedName name="Neepawa_VV_Annual">'[1]TD-1.2'!$I$45</definedName>
    <definedName name="NETFLOW">#REF!</definedName>
    <definedName name="New_QRAM">[25]Inputs!$B$8</definedName>
    <definedName name="New_QRAM_Date">[25]Inputs!$B$9</definedName>
    <definedName name="NewLisk_VV_Annual">'[1]TD-1.2'!$I$132</definedName>
    <definedName name="Niag">#REF!</definedName>
    <definedName name="Niag_Altresco_FV_T">'[11]TD-1.1'!#REF!</definedName>
    <definedName name="Niag_Altresco_PR">'[7]TD-3.3'!#REF!</definedName>
    <definedName name="Niag_Altresco_VV_T">'[11]TD-1.1'!#REF!</definedName>
    <definedName name="Niag_Amoco_FV_T">#REF!</definedName>
    <definedName name="Niag_Amoco_PR">'[7]TD-3.3'!$J$190</definedName>
    <definedName name="Niag_Amoco_VV_T">#REF!</definedName>
    <definedName name="Niag_Atcor_FV_T">'[11]TD-1.1'!#REF!</definedName>
    <definedName name="Niag_Atcor_VV_T">'[11]TD-1.1'!#REF!</definedName>
    <definedName name="Niag_Canada_FV_T">#REF!</definedName>
    <definedName name="Niag_Canada_PR">'[7]TD-3.3'!$J$192</definedName>
    <definedName name="Niag_Canada_VV_T">#REF!</definedName>
    <definedName name="Niag_Canstate_PR">'[7]TD-3.3'!$J$194</definedName>
    <definedName name="Niag_Canstates_FV_T">#REF!</definedName>
    <definedName name="Niag_Canstates_VV_T">#REF!</definedName>
    <definedName name="Niag_CentEDA_CRate">#REF!</definedName>
    <definedName name="Niag_CentEDA_Dist">#REF!</definedName>
    <definedName name="Niag_CentEDA_DRate">#REF!</definedName>
    <definedName name="Niag_Chip_CRate">#REF!</definedName>
    <definedName name="Niag_Chip_Dist">#REF!</definedName>
    <definedName name="Niag_Chip_DRate">#REF!</definedName>
    <definedName name="Niag_Cimar_PR">'[7]TD-3.3'!#REF!</definedName>
    <definedName name="Niag_Cimm_FV_T">#REF!</definedName>
    <definedName name="Niag_Cimm_VV_T">#REF!</definedName>
    <definedName name="Niag_Coastal_FV_T">#REF!</definedName>
    <definedName name="Niag_Coastal_PR">'[7]TD-3.3'!$J$196</definedName>
    <definedName name="Niag_Coastal_VV_T">#REF!</definedName>
    <definedName name="Niag_ConsCDA_CRate">#REF!</definedName>
    <definedName name="Niag_ConsCDA_Dist">#REF!</definedName>
    <definedName name="Niag_ConsCDA_DRate">#REF!</definedName>
    <definedName name="Niag_ConsEDA_CRate">#REF!</definedName>
    <definedName name="Niag_ConsEDA_Dist">#REF!</definedName>
    <definedName name="Niag_ConsEDA_DRate">#REF!</definedName>
    <definedName name="Niag_ConsSWDA_BHIS">#REF!</definedName>
    <definedName name="Niag_ConsSWDA_BHIW">#REF!</definedName>
    <definedName name="Niag_ConsSWDA_Dist">#REF!</definedName>
    <definedName name="Niag_Cont_FV_T">'[11]TD-1.1'!#REF!</definedName>
    <definedName name="Niag_Cont_VV_T">'[11]TD-1.1'!#REF!</definedName>
    <definedName name="Niag_Coral_FV_T">#REF!</definedName>
    <definedName name="Niag_Coral_PR">'[7]TD-3.3'!$J$198</definedName>
    <definedName name="Niag_Coral_VV_T">#REF!</definedName>
    <definedName name="Niag_Corn_CRate">#REF!</definedName>
    <definedName name="Niag_Corn_Dist">#REF!</definedName>
    <definedName name="Niag_Corn_DRate">#REF!</definedName>
    <definedName name="Niag_CR_FV_T">#REF!</definedName>
    <definedName name="Niag_CR_VV_B">#REF!</definedName>
    <definedName name="Niag_CR_VV_T">#REF!</definedName>
    <definedName name="Niag_Czar_FV_T">'[11]TD-1.1'!#REF!</definedName>
    <definedName name="Niag_Czar_PR">'[7]TD-3.3'!#REF!</definedName>
    <definedName name="Niag_Czar_VV_T">'[11]TD-1.1'!#REF!</definedName>
    <definedName name="Niag_Dem">#REF!</definedName>
    <definedName name="Niag_Duke_FV_T">#REF!</definedName>
    <definedName name="Niag_Duke_PR">'[7]TD-3.3'!$J$200</definedName>
    <definedName name="Niag_Duke_VV_T">#REF!</definedName>
    <definedName name="Niag_ECR_FV_T">#REF!</definedName>
    <definedName name="Niag_ECR_VV_B">#REF!</definedName>
    <definedName name="Niag_ECR_VV_T">#REF!</definedName>
    <definedName name="Niag_EH_CRate">#REF!</definedName>
    <definedName name="Niag_EH_Dist">#REF!</definedName>
    <definedName name="Niag_EH_DRate">#REF!</definedName>
    <definedName name="Niag_Encogen_FV_T">#REF!</definedName>
    <definedName name="Niag_Encogen_PR">'[7]TD-3.3'!#REF!</definedName>
    <definedName name="Niag_Encogen_VV_T">#REF!</definedName>
    <definedName name="Niag_Energy_FV_T">'[11]TD-1.1'!#REF!</definedName>
    <definedName name="Niag_Energy_PR">'[7]TD-3.3'!#REF!</definedName>
    <definedName name="Niag_Energy_VV_T">'[11]TD-1.1'!#REF!</definedName>
    <definedName name="Niag_Engage_FV_T">#REF!</definedName>
    <definedName name="Niag_Engage_VV_T">#REF!</definedName>
    <definedName name="Niag_Enron_FV_T">#REF!</definedName>
    <definedName name="Niag_Enron_PR">'[7]TD-3.3'!$J$202</definedName>
    <definedName name="Niag_Enron_VV_T">#REF!</definedName>
    <definedName name="Niag_Esso_FV_T">'[11]TD-1.1'!#REF!</definedName>
    <definedName name="Niag_Esso_PR">'[7]TD-3.3'!#REF!</definedName>
    <definedName name="Niag_Esso_VV_T">'[11]TD-1.1'!#REF!</definedName>
    <definedName name="Niag_F_FST">'[7]TD-3.1'!$G$185</definedName>
    <definedName name="Niag_FS_Comm_Rate">'[7]TD-3.2'!$K$62</definedName>
    <definedName name="Niag_FS_Dem_Rate">'[7]TD-3.2'!$J$62</definedName>
    <definedName name="Niag_Fulton_FV_T">#REF!</definedName>
    <definedName name="Niag_Fulton_PR">'[7]TD-3.3'!$J$204</definedName>
    <definedName name="Niag_Fulton_VV_T">#REF!</definedName>
    <definedName name="Niag_FV_B">#REF!</definedName>
    <definedName name="Niag_FV_Km_B">#REF!</definedName>
    <definedName name="Niag_FV_Km_T">#REF!</definedName>
    <definedName name="Niag_FV_T">#REF!</definedName>
    <definedName name="Niag_Gard_PR">'[7]TD-3.3'!#REF!</definedName>
    <definedName name="Niag_GMiEDA_CRate">#REF!</definedName>
    <definedName name="Niag_GMiEDA_Dist">#REF!</definedName>
    <definedName name="Niag_GMiEDA_DRate">#REF!</definedName>
    <definedName name="Niag_Gypsum_PR">'[7]TD-3.3'!$J$236</definedName>
    <definedName name="Niag_Husky_FV_T">'[1]TD-1.1'!$Q$233</definedName>
    <definedName name="Niag_Husky_PR">'[7]TD-3.3'!$J$206</definedName>
    <definedName name="Niag_Husky_VV_T">'[1]TD-1.1'!$I$233</definedName>
    <definedName name="Niag_Indeck_FV_T">#REF!</definedName>
    <definedName name="Niag_Indeck_PR">'[7]TD-3.3'!$J$208</definedName>
    <definedName name="Niag_Indeck_VV_T">#REF!</definedName>
    <definedName name="Niag_Inver_FV_T">'[11]TD-1.1'!#REF!</definedName>
    <definedName name="Niag_Inver_PR">'[7]TD-3.3'!#REF!</definedName>
    <definedName name="Niag_Inver_VV_T">'[11]TD-1.1'!#REF!</definedName>
    <definedName name="Niag_Iroq_CRate">#REF!</definedName>
    <definedName name="Niag_Iroq_Dist">#REF!</definedName>
    <definedName name="Niag_Iroq_DRate">#REF!</definedName>
    <definedName name="Niag_Jord_PR">'[7]TD-3.3'!$J$210</definedName>
    <definedName name="Niag_Jordan_FV_T">#REF!</definedName>
    <definedName name="Niag_Jordan_VV_T">#REF!</definedName>
    <definedName name="Niag_Kann_FV_T">#REF!</definedName>
    <definedName name="Niag_Kann_PR">'[7]TD-3.3'!$J$212</definedName>
    <definedName name="Niag_Kann_VV_T">#REF!</definedName>
    <definedName name="Niag_KCS_FV_T">#REF!</definedName>
    <definedName name="Niag_KCS_PR">'[7]TD-3.3'!$J$214</definedName>
    <definedName name="Niag_KCS_VV_T">#REF!</definedName>
    <definedName name="Niag_L_C_PR">'[7]TD-3.3'!#REF!</definedName>
    <definedName name="Niag_Newport_FV_T">'[1]TD-1.1'!$Q$240</definedName>
    <definedName name="Niag_Newport_PR">'[7]TD-3.3'!$J$216</definedName>
    <definedName name="Niag_NewPort_VV_T">'[1]TD-1.1'!$I$240</definedName>
    <definedName name="Niag_Norcen_PR">'[7]TD-3.3'!#REF!</definedName>
    <definedName name="Niag_North_PR">'[7]TD-3.3'!#REF!</definedName>
    <definedName name="Niag_Numac_FV_T">#REF!</definedName>
    <definedName name="Niag_Numac_PR">'[7]TD-3.3'!$J$218</definedName>
    <definedName name="Niag_Numac_VV_T">#REF!</definedName>
    <definedName name="Niag_Nutrite_FV_T">'[11]TD-1.1'!#REF!</definedName>
    <definedName name="Niag_Nutrite_VV_T">'[11]TD-1.1'!#REF!</definedName>
    <definedName name="Niag_NYSEG_FV_T">#REF!</definedName>
    <definedName name="Niag_NYSEG_PR">'[7]TD-3.3'!#REF!</definedName>
    <definedName name="Niag_NYSEG_VV_T">#REF!</definedName>
    <definedName name="Niag_Orbit_FV_T">#REF!</definedName>
    <definedName name="Niag_Orbit_PR">'[7]TD-3.3'!$J$220</definedName>
    <definedName name="Niag_Orbit_VV_T">#REF!</definedName>
    <definedName name="Niag_PChrg">'[7]TD-4.4'!$G$188</definedName>
    <definedName name="Niag_PGE_FV_T">#REF!</definedName>
    <definedName name="Niag_PGE_VV_T">#REF!</definedName>
    <definedName name="Niag_Phil_CRate">#REF!</definedName>
    <definedName name="Niag_Phil_Dist">#REF!</definedName>
    <definedName name="Niag_Phil_DRate">#REF!</definedName>
    <definedName name="Niag_Pioneer_FV_T">'[11]TD-1.1'!#REF!</definedName>
    <definedName name="Niag_Pioneer_PR">'[7]TD-3.3'!#REF!</definedName>
    <definedName name="Niag_Pioneer_VV_T">'[11]TD-1.1'!#REF!</definedName>
    <definedName name="Niag_Pitts_FV_T">#REF!</definedName>
    <definedName name="Niag_Pitts_PR">'[7]TD-3.3'!$J$222</definedName>
    <definedName name="Niag_Pitts_VV_T">#REF!</definedName>
    <definedName name="Niag_Pressure_Chg">#REF!</definedName>
    <definedName name="Niag_Progas_FV_T">#REF!</definedName>
    <definedName name="Niag_ProGas_PR">'[7]TD-3.3'!$J$224</definedName>
    <definedName name="Niag_Progas_VV_T">#REF!</definedName>
    <definedName name="Niag_Ranch_FV_T">'[11]TD-1.1'!#REF!</definedName>
    <definedName name="Niag_Ranch_PR">'[7]TD-3.3'!#REF!</definedName>
    <definedName name="Niag_Ranch_VV_T">'[11]TD-1.1'!#REF!</definedName>
    <definedName name="Niag_Rang_FV_T">#REF!</definedName>
    <definedName name="Niag_Rang_PR">'[7]TD-3.3'!$J$226</definedName>
    <definedName name="Niag_Rang_VV_T">#REF!</definedName>
    <definedName name="Niag_Regil_FV_T">#REF!</definedName>
    <definedName name="Niag_Regil_PR">'[7]TD-3.3'!$J$228</definedName>
    <definedName name="Niag_Regil_VV_T">#REF!</definedName>
    <definedName name="Niag_Renais_FV_T">#REF!</definedName>
    <definedName name="Niag_Renais_VV_T">#REF!</definedName>
    <definedName name="Niag_Renn_PR">'[7]TD-3.3'!$J$230</definedName>
    <definedName name="Niag_Sabr_CRate">#REF!</definedName>
    <definedName name="Niag_Sabr_Dist">#REF!</definedName>
    <definedName name="Niag_Sabr_DRate">#REF!</definedName>
    <definedName name="Niag_Shell_FV_T">'[11]TD-1.1'!#REF!</definedName>
    <definedName name="Niag_Shell_PR">'[7]TD-3.3'!#REF!</definedName>
    <definedName name="Niag_Shell_VV_T">'[11]TD-1.1'!#REF!</definedName>
    <definedName name="Niag_STFT_Comm_Rate">#REF!</definedName>
    <definedName name="Niag_STFT_Dem_Rate">#REF!</definedName>
    <definedName name="Niag_Tarra_FV_T">#REF!</definedName>
    <definedName name="Niag_Tarra_PR">'[7]TD-3.3'!$J$232</definedName>
    <definedName name="Niag_Tarra_VV_T">#REF!</definedName>
    <definedName name="Niag_TB_FV_B">'[1]TD-1.5'!$AD$247</definedName>
    <definedName name="Niag_TB_FV_Km_B">'[1]TD-1.5'!$J$28</definedName>
    <definedName name="Niag_TB_FV_Km_T">'[1]TD-1.5'!$J$48</definedName>
    <definedName name="Niag_TB_FV_T">'[1]TD-1.5'!$AE$247</definedName>
    <definedName name="Niag_TB_VV_B">'[1]TD-1.5'!$AA$247</definedName>
    <definedName name="Niag_TB_VV_Km_B">'[1]TD-1.5'!$F$28</definedName>
    <definedName name="Niag_TB_VV_Km_T">'[1]TD-1.5'!$F$48</definedName>
    <definedName name="Niag_TB_VV_T">'[1]TD-1.5'!$AB$247</definedName>
    <definedName name="Niag_TCGS_FV_T">#REF!</definedName>
    <definedName name="Niag_TCGS_PR">'[7]TD-3.3'!$J$238</definedName>
    <definedName name="Niag_TCGS_VV_T">#REF!</definedName>
    <definedName name="Niag_Total_Alloc_Cost">'[7]TD-3.1'!$I$187</definedName>
    <definedName name="Niag_TransCost_Fix">'[7]TD-3.1'!$G$187</definedName>
    <definedName name="Niag_TransCost_Var">'[7]TD-3.1'!$H$187</definedName>
    <definedName name="Niag_Ulster_FV_T">#REF!</definedName>
    <definedName name="Niag_Ulster_PR">'[7]TD-3.3'!$J$234</definedName>
    <definedName name="Niag_Ulster_VV_T">#REF!</definedName>
    <definedName name="Niag_UN_FV_B">'[1]TD-1.4'!$M$33</definedName>
    <definedName name="Niag_UN_FV_Km_B">'[1]TD-1.4'!$O$33</definedName>
    <definedName name="Niag_UN_FV_Km_T">'[1]TD-1.4'!$O$92</definedName>
    <definedName name="Niag_UN_FV_T">'[1]TD-1.4'!$M$92</definedName>
    <definedName name="Niag_UN_VV_B">'[1]TD-1.4'!$G$33</definedName>
    <definedName name="Niag_UN_VV_Km_B">'[1]TD-1.4'!$I$33</definedName>
    <definedName name="Niag_UN_VV_Km_T">'[1]TD-1.4'!$I$92</definedName>
    <definedName name="Niag_UN_VV_T">'[1]TD-1.4'!$G$92</definedName>
    <definedName name="Niag_UnionCDA_BHIS">#REF!</definedName>
    <definedName name="Niag_UnionCDA_BHIW">#REF!</definedName>
    <definedName name="Niag_UnionCDA_Dist">#REF!</definedName>
    <definedName name="Niag_UnionSWDA_BHIS">#REF!</definedName>
    <definedName name="Niag_UnionSWDA_BHIW">#REF!</definedName>
    <definedName name="Niag_UnionSWDA_Dist">#REF!</definedName>
    <definedName name="Niag_USGyp_FV_T">#REF!</definedName>
    <definedName name="Niag_USGyp_VV_T">#REF!</definedName>
    <definedName name="Niag_V_FST">'[7]TD-3.1'!$H$185</definedName>
    <definedName name="Niag_Vector_FV_T">'[11]TD-1.1'!#REF!</definedName>
    <definedName name="Niag_Vector_PR">'[7]TD-3.3'!#REF!</definedName>
    <definedName name="Niag_Vector_VV_T">'[11]TD-1.1'!#REF!</definedName>
    <definedName name="Niag_VV_B">#REF!</definedName>
    <definedName name="Niag_VV_Km_B">#REF!</definedName>
    <definedName name="Niag_VV_Km_T">#REF!</definedName>
    <definedName name="Niag_VV_T">#REF!</definedName>
    <definedName name="Niag_Wain_FV_T">#REF!</definedName>
    <definedName name="Niag_Wain_PR">'[7]TD-3.3'!#REF!</definedName>
    <definedName name="Niag_Wain_VV_T">#REF!</definedName>
    <definedName name="Niag_Wasc_FV_T">'[11]TD-1.1'!#REF!</definedName>
    <definedName name="Niag_Wasc_VV_T">'[11]TD-1.1'!#REF!</definedName>
    <definedName name="Niag_Wascana_FV_T">'[11]TD-1.1'!#REF!</definedName>
    <definedName name="Niag_Wascana_VV_T">'[11]TD-1.1'!#REF!</definedName>
    <definedName name="Niag_WFS_Toll">#REF!</definedName>
    <definedName name="Niag_WGML_PR">'[7]TD-3.3'!$J$238</definedName>
    <definedName name="NiagaraFalls">#REF!</definedName>
    <definedName name="Nipigon_VV_Annual">'[1]TD-1.2'!$I$89</definedName>
    <definedName name="NipiPow_VV_Annual">'[1]TD-1.2'!$I$99</definedName>
    <definedName name="NipPower_AnnualAvg">'[1]TD-1.2'!$H$101</definedName>
    <definedName name="NipPower_WDA_Total">'[1]TD-1.2'!$I$101</definedName>
    <definedName name="NipPower_WinterAvg">'[1]TD-1.2'!$D$101</definedName>
    <definedName name="Niverville_VV_Annual">'[1]TD-1.2'!$I$51</definedName>
    <definedName name="NO" hidden="1">#REF!</definedName>
    <definedName name="NorABCSupply">#REF!</definedName>
    <definedName name="NorBT2Supply">#REF!</definedName>
    <definedName name="NorBTSupply">#REF!</definedName>
    <definedName name="NORDAWNDEM">#REF!</definedName>
    <definedName name="NorSalesRatchABCSupply">#REF!</definedName>
    <definedName name="NorSalesRatchBT2Supply">#REF!</definedName>
    <definedName name="NorSalesRatchBTSupply">#REF!</definedName>
    <definedName name="NorSalesSupply">#REF!</definedName>
    <definedName name="North_Dem">#REF!</definedName>
    <definedName name="North_Demand">'[19]Trans &amp; Stor - Demand $'!$A:$IV</definedName>
    <definedName name="North_FS_Comm">#REF!</definedName>
    <definedName name="North_FS_Comm_Rate">#REF!</definedName>
    <definedName name="North_FS_Dem">#REF!</definedName>
    <definedName name="North_FS_Dem_Rate">#REF!</definedName>
    <definedName name="NorthRate">#REF!</definedName>
    <definedName name="NorUpstrExcess">#REF!</definedName>
    <definedName name="NovAOS">#REF!</definedName>
    <definedName name="Novar_VV_Annual">'[1]TD-1.2'!$I$181</definedName>
    <definedName name="NovHV">#REF!</definedName>
    <definedName name="NSYSCONTRACT">#REF!</definedName>
    <definedName name="NSYSHEATSEN">#REF!</definedName>
    <definedName name="NZ">#REF!</definedName>
    <definedName name="Nz_Centra_NDA_FV_B">#REF!</definedName>
    <definedName name="Nz_Centra_NDA_FV_T">#REF!</definedName>
    <definedName name="Nz_Centra_NDA_VV_B">#REF!</definedName>
    <definedName name="Nz_Centra_NDA_VV_T">#REF!</definedName>
    <definedName name="Nz_Centra_SSM_FV_B">#REF!</definedName>
    <definedName name="Nz_Centra_SSM_FV_T">#REF!</definedName>
    <definedName name="Nz_Centra_SSM_VV_B">#REF!</definedName>
    <definedName name="Nz_Centra_SSM_VV_T">#REF!</definedName>
    <definedName name="Nz_CentraNDA_PR">'[7]TD-3.3'!$J$51</definedName>
    <definedName name="Nz_CentraSSM_PR">'[7]TD-3.3'!$J$57</definedName>
    <definedName name="Nz_F_FST">'[7]TD-3.1'!$G$68</definedName>
    <definedName name="Nz_FS_Comm_Rate">'[7]TD-3.2'!$K$21</definedName>
    <definedName name="Nz_FS_Dem_Rate">'[7]TD-3.2'!$J$21</definedName>
    <definedName name="Nz_FV_B">#REF!</definedName>
    <definedName name="Nz_FV_Km_B">#REF!</definedName>
    <definedName name="Nz_FV_Km_T">#REF!</definedName>
    <definedName name="Nz_FV_T">#REF!</definedName>
    <definedName name="Nz_GMi_NDA_FV_B">#REF!</definedName>
    <definedName name="Nz_GMi_NDA_FV_T">#REF!</definedName>
    <definedName name="Nz_GMi_NDA_VV_B">#REF!</definedName>
    <definedName name="Nz_GMi_NDA_VV_T">#REF!</definedName>
    <definedName name="Nz_GMi_PR">'[7]TD-3.3'!$J$55</definedName>
    <definedName name="Nz_IS1_Rate">'[7]TD-3.2'!$P$21</definedName>
    <definedName name="Nz_IS2_Rate">'[7]TD-3.2'!$Q$21</definedName>
    <definedName name="NZ_Potter_FV_T">#REF!</definedName>
    <definedName name="Nz_Potter_NDA_FV_B">#REF!</definedName>
    <definedName name="Nz_Potter_NDA_VV_B">#REF!</definedName>
    <definedName name="NZ_Potter_PR">'[7]TD-3.3'!$J$53</definedName>
    <definedName name="Nz_Potter_VV_T">#REF!</definedName>
    <definedName name="Nz_PS_Toll">#REF!</definedName>
    <definedName name="Nz_TB_FV_B">'[1]TD-1.5'!$AD$217</definedName>
    <definedName name="Nz_TB_FV_Km_B">'[1]TD-1.5'!$J$26</definedName>
    <definedName name="Nz_TB_FV_Km_T">'[1]TD-1.5'!$J$46</definedName>
    <definedName name="Nz_TB_FV_T">'[1]TD-1.5'!$AE$217</definedName>
    <definedName name="Nz_TB_VV_B">'[1]TD-1.5'!$AA$217</definedName>
    <definedName name="Nz_TB_VV_Km_B">'[1]TD-1.5'!$F$26</definedName>
    <definedName name="Nz_TB_VV_Km_T">'[1]TD-1.5'!$F$46</definedName>
    <definedName name="Nz_TB_VV_T">'[1]TD-1.5'!$AB$217</definedName>
    <definedName name="Nz_Total_Alloc_Cost">'[7]TD-3.1'!$I$70</definedName>
    <definedName name="Nz_TransCost_Fix">'[7]TD-3.1'!$G$70</definedName>
    <definedName name="Nz_TransCost_Var">'[7]TD-3.1'!$H$70</definedName>
    <definedName name="Nz_TWS_Toll">#REF!</definedName>
    <definedName name="Nz_UN_VV_B">'[1]TD-1.4'!$T$175</definedName>
    <definedName name="Nz_UN_VV_T">'[1]TD-1.4'!$V$175</definedName>
    <definedName name="Nz_V_FST">'[7]TD-3.1'!$H$68</definedName>
    <definedName name="Nz_VV_B">#REF!</definedName>
    <definedName name="Nz_VV_Km_B">#REF!</definedName>
    <definedName name="Nz_VV_Km_T">#REF!</definedName>
    <definedName name="Nz_VV_T">#REF!</definedName>
    <definedName name="NZ_WFS_Toll">#REF!</definedName>
    <definedName name="O_and_M_Fix_Trans">'[7]Gross Rev Req'!$G$25</definedName>
    <definedName name="O_and_M_Meter">'[7]Gross Rev Req'!$F$25</definedName>
    <definedName name="O_and_M_Var_Trans">'[7]Gross Rev Req'!$H$25</definedName>
    <definedName name="OakBluff_VV_Annual">'[1]TD-1.2'!$I$58</definedName>
    <definedName name="OctAOS">#REF!</definedName>
    <definedName name="OctHV">#REF!</definedName>
    <definedName name="Oka_VV_Annual">'[1]TD-1.2'!$I$345</definedName>
    <definedName name="Opasatika_VV_Annual">'[1]TD-1.2'!$I$143</definedName>
    <definedName name="Oper_Income_Fix_Trans">'[7]Gross Rev Req'!$G$41</definedName>
    <definedName name="Organization">#REF!</definedName>
    <definedName name="Orillia_South_VV_Annual">'[1]TD-1.2'!$I$182</definedName>
    <definedName name="Orillia_VV_Annual">'[1]TD-1.2'!$I$179</definedName>
    <definedName name="Pal_Workbook_GUID" hidden="1">"KKXX1CSM9RR48TYM75PJ3F3I"</definedName>
    <definedName name="paolo" localSheetId="39" hidden="1">{#N/A,#N/A,FALSE,"H3 Tab 1"}</definedName>
    <definedName name="paolo" localSheetId="40" hidden="1">{#N/A,#N/A,FALSE,"H3 Tab 1"}</definedName>
    <definedName name="paolo" localSheetId="38" hidden="1">{#N/A,#N/A,FALSE,"H3 Tab 1"}</definedName>
    <definedName name="paolo" hidden="1">{#N/A,#N/A,FALSE,"H3 Tab 1"}</definedName>
    <definedName name="Park_CentCDA_CRate">#REF!</definedName>
    <definedName name="Park_CentCDA_Dist">#REF!</definedName>
    <definedName name="Park_CentCDA_DRate">#REF!</definedName>
    <definedName name="Park_CentEDA_CRate">#REF!</definedName>
    <definedName name="Park_CentEDA_Dist">#REF!</definedName>
    <definedName name="Park_CentEDA_DRate">#REF!</definedName>
    <definedName name="Park_CentNDA_CRate">#REF!</definedName>
    <definedName name="Park_CentNDA_Dist">#REF!</definedName>
    <definedName name="Park_CentNDA_DRate">#REF!</definedName>
    <definedName name="Park_CentSSMDA_CRate">#REF!</definedName>
    <definedName name="Park_CentSSMDA_Dist">#REF!</definedName>
    <definedName name="Park_CentSSMDA_DRate">#REF!</definedName>
    <definedName name="Park_CentWDA_CRate">#REF!</definedName>
    <definedName name="Park_CentWDA_Dist">#REF!</definedName>
    <definedName name="Park_CentWDA_DRate">#REF!</definedName>
    <definedName name="Park_Chip_CRate">#REF!</definedName>
    <definedName name="Park_Chip_Dist">#REF!</definedName>
    <definedName name="Park_Chip_DRate">#REF!</definedName>
    <definedName name="Park_ConsCDA_CRate">#REF!</definedName>
    <definedName name="Park_ConsCDA_Dist">#REF!</definedName>
    <definedName name="Park_ConsCDA_DRate">#REF!</definedName>
    <definedName name="Park_ConsEDA_CRate">#REF!</definedName>
    <definedName name="Park_ConsEDA_Dist">#REF!</definedName>
    <definedName name="Park_ConsEDA_DRate">#REF!</definedName>
    <definedName name="Park_ConsSWDA_Dist">#REF!</definedName>
    <definedName name="Park_Corn_CRate">#REF!</definedName>
    <definedName name="Park_Corn_Dist">#REF!</definedName>
    <definedName name="Park_Corn_DRate">#REF!</definedName>
    <definedName name="Park_EH_CRate">#REF!</definedName>
    <definedName name="Park_EH_Dist">#REF!</definedName>
    <definedName name="Park_EH_DRate">#REF!</definedName>
    <definedName name="Park_GMi_EDA_VV_Km_B">#REF!</definedName>
    <definedName name="Park_GMiEDA_CRate">#REF!</definedName>
    <definedName name="Park_GMiEDA_Dist">#REF!</definedName>
    <definedName name="Park_GMiEDA_DRate">#REF!</definedName>
    <definedName name="Park_GMiEDA_FS_Comm_Rate">#REF!</definedName>
    <definedName name="Park_GMiEDA_FS_Dem_Rate">#REF!</definedName>
    <definedName name="Park_GMiEDA_FT_Comm_Rate">'[7]TD-3.2'!#REF!</definedName>
    <definedName name="Park_GMiEDA_FT_Dem_Rate">'[7]TD-3.2'!#REF!</definedName>
    <definedName name="Park_GMiEDA_FV_B">#REF!</definedName>
    <definedName name="Park_GMiEDA_FV_Km_B">#REF!</definedName>
    <definedName name="Park_GMiEDA_FV_Km_T">#REF!</definedName>
    <definedName name="Park_GMiEDA_FV_T">#REF!</definedName>
    <definedName name="Park_GMiEDA_GMi_FV_T">#REF!</definedName>
    <definedName name="Park_GMiEDA_GMi_VV_T">#REF!</definedName>
    <definedName name="Park_GMiEDA_VV_B">#REF!</definedName>
    <definedName name="Park_GMiEDA_VV_Km_T">#REF!</definedName>
    <definedName name="Park_GMiEDA_VV_T">#REF!</definedName>
    <definedName name="Park_GMiNDA_CRate">#REF!</definedName>
    <definedName name="Park_GMiNDA_Dist">#REF!</definedName>
    <definedName name="Park_GMiNDA_DRate">#REF!</definedName>
    <definedName name="Park_Iroq_CRate">#REF!</definedName>
    <definedName name="Park_Iroq_Dist">#REF!</definedName>
    <definedName name="Park_Iroq_DRate">#REF!</definedName>
    <definedName name="Park_Iroq_WFS_Toll">#REF!</definedName>
    <definedName name="Park_KPUC_CRate">#REF!</definedName>
    <definedName name="Park_KPUC_Dist">#REF!</definedName>
    <definedName name="Park_KPUC_DRate">#REF!</definedName>
    <definedName name="Park_Niag_AIG_FV_T">'[11]TD-1.1'!#REF!</definedName>
    <definedName name="Park_Niag_AIG_VV_T">'[11]TD-1.1'!#REF!</definedName>
    <definedName name="Park_Niag_Canst_FV_T">'[11]TD-1.1'!#REF!</definedName>
    <definedName name="Park_Niag_Canst_VV_T">'[11]TD-1.1'!#REF!</definedName>
    <definedName name="Park_Niag_CRate">#REF!</definedName>
    <definedName name="Park_Niag_Dist">#REF!</definedName>
    <definedName name="Park_Niag_DRate">#REF!</definedName>
    <definedName name="Park_Niag_F_FST">'[7]TD-3.1'!#REF!</definedName>
    <definedName name="Park_Niag_FS_Comm_Rate">'[7]TD-3.2'!#REF!</definedName>
    <definedName name="Park_Niag_FS_Dem_Rate">'[7]TD-3.2'!#REF!</definedName>
    <definedName name="Park_Niag_FV_Km_T">'[11]TD-1.1'!#REF!</definedName>
    <definedName name="Park_Niag_FV_T">'[11]TD-1.1'!#REF!</definedName>
    <definedName name="Park_Niag_Phibro_FV_T">'[11]TD-1.1'!#REF!</definedName>
    <definedName name="Park_Niag_Phibro_VV_T">'[11]TD-1.1'!#REF!</definedName>
    <definedName name="Park_Niag_Tarp_PR">'[7]TD-3.3'!#REF!</definedName>
    <definedName name="Park_Niag_Tarpon_FV_T">'[11]TD-1.1'!#REF!</definedName>
    <definedName name="Park_Niag_Tarpon_VV_T">'[11]TD-1.1'!#REF!</definedName>
    <definedName name="Park_Niag_Total_Alloc_Cost">'[7]TD-3.1'!#REF!</definedName>
    <definedName name="Park_Niag_TransCost_Fix">'[7]TD-3.1'!#REF!</definedName>
    <definedName name="Park_Niag_TransCost_Var">'[7]TD-3.1'!#REF!</definedName>
    <definedName name="Park_Niag_V_FST">'[7]TD-3.1'!#REF!</definedName>
    <definedName name="Park_Niag_VV_Km_T">'[11]TD-1.1'!#REF!</definedName>
    <definedName name="Park_Niag_VV_T">'[11]TD-1.1'!#REF!</definedName>
    <definedName name="Park_Phil_CRate">#REF!</definedName>
    <definedName name="Park_Phil_Dist">#REF!</definedName>
    <definedName name="Park_Phil_DRate">#REF!</definedName>
    <definedName name="Park_Sabr_CRate">#REF!</definedName>
    <definedName name="Park_Sabr_Dist">#REF!</definedName>
    <definedName name="Park_Sabr_DRate">#REF!</definedName>
    <definedName name="Park_UnionCDA_CRate">#REF!</definedName>
    <definedName name="Park_UnionCDA_Dist">#REF!</definedName>
    <definedName name="Park_UnionCDA_DRate">#REF!</definedName>
    <definedName name="Park_UnionSWDA_Dist">#REF!</definedName>
    <definedName name="PChrg_Total_Rev">'[7]TD-4.4'!$G$336</definedName>
    <definedName name="PDCI_Credit">#REF!</definedName>
    <definedName name="PenDeDonna_VV_Annual">'[1]TD-1.2'!$I$329</definedName>
    <definedName name="Perc_Elig_B">'[1]TD-1.5'!$H$4</definedName>
    <definedName name="Perc_Elig_T">'[1]TD-1.5'!$H$5</definedName>
    <definedName name="Phil">#REF!</definedName>
    <definedName name="Phil_Dem">#REF!</definedName>
    <definedName name="Phil_F_FST">'[7]TD-3.1'!$G$245</definedName>
    <definedName name="Phil_FS_Comm_Rate">'[7]TD-3.2'!$K$72</definedName>
    <definedName name="Phil_FS_Dem_Rate">'[7]TD-3.2'!$J$72</definedName>
    <definedName name="Phil_FV_B">#REF!</definedName>
    <definedName name="Phil_FV_Km_B">#REF!</definedName>
    <definedName name="Phil_FV_Km_T">#REF!</definedName>
    <definedName name="Phil_FV_T">#REF!</definedName>
    <definedName name="Phil_NBS_FV_Km_B">'[1]TD-1.6'!$J$33</definedName>
    <definedName name="Phil_NBS_FV_Km_T">'[1]TD-1.6'!$J$49</definedName>
    <definedName name="Phil_NBS_VV_Km_B">'[1]TD-1.6'!$F$33</definedName>
    <definedName name="Phil_NBS_VV_Km_T">'[1]TD-1.6'!$F$49</definedName>
    <definedName name="Phil_Rock_PR">'[7]TD-3.3'!#REF!</definedName>
    <definedName name="Phil_RockT_FV_T">'[11]TD-1.1'!#REF!</definedName>
    <definedName name="Phil_RockT_VV_T">'[11]TD-1.1'!#REF!</definedName>
    <definedName name="Phil_STS_CommToll">'[7]TD-4.2'!$W$136</definedName>
    <definedName name="Phil_STS_CommVol">'[7]TD-4.2'!$E$81</definedName>
    <definedName name="Phil_STS_DemRev">'[7]TD-4.2'!$I$80</definedName>
    <definedName name="Phil_STS_DemToll">'[7]TD-4.2'!$W$134</definedName>
    <definedName name="Phil_STS_DemVol">'[7]TD-4.2'!$E$80</definedName>
    <definedName name="Phil_STS_Meter">'[7]TD-4.2'!$AJ$169</definedName>
    <definedName name="Phil_STS_Rev">'[7]TD-4.2'!$I$83</definedName>
    <definedName name="Phil_TB_FV_B">'[1]TD-1.5'!$AD$297</definedName>
    <definedName name="Phil_TB_FV_Km_B">'[1]TD-1.5'!$J$33</definedName>
    <definedName name="Phil_TB_FV_Km_T">'[1]TD-1.5'!$J$53</definedName>
    <definedName name="Phil_TB_FV_T">'[1]TD-1.5'!$AE$297</definedName>
    <definedName name="Phil_TB_VV_B">'[1]TD-1.5'!$AA$297</definedName>
    <definedName name="Phil_TB_VV_Km_B">'[1]TD-1.5'!$F$33</definedName>
    <definedName name="Phil_TB_VV_Km_T">'[1]TD-1.5'!$F$53</definedName>
    <definedName name="Phil_TB_VV_T">'[1]TD-1.5'!$AB$297</definedName>
    <definedName name="Phil_TCGS_FV_T">#REF!</definedName>
    <definedName name="Phil_TCGS_PR">'[7]TD-3.3'!$J$318</definedName>
    <definedName name="Phil_TCGS_VV_T">#REF!</definedName>
    <definedName name="Phil_Total_Alloc_Cost">'[7]TD-3.1'!$I$247</definedName>
    <definedName name="Phil_TransCost_Fix">'[7]TD-3.1'!$G$247</definedName>
    <definedName name="Phil_TransCost_Var">'[7]TD-3.1'!$H$247</definedName>
    <definedName name="Phil_UN_FV_B">'[1]TD-1.4'!$M$43</definedName>
    <definedName name="Phil_UN_FV_Km_B">'[1]TD-1.4'!$O$43</definedName>
    <definedName name="Phil_UN_FV_Km_T">'[1]TD-1.4'!$O$102</definedName>
    <definedName name="Phil_UN_FV_T">'[1]TD-1.4'!$M$102</definedName>
    <definedName name="Phil_UN_VV_B">'[1]TD-1.4'!$G$43</definedName>
    <definedName name="Phil_UN_VV_Km_B">'[1]TD-1.4'!$I$43</definedName>
    <definedName name="Phil_UN_VV_Km_T">'[1]TD-1.4'!$I$102</definedName>
    <definedName name="Phil_UN_VV_T">'[1]TD-1.4'!$G$102</definedName>
    <definedName name="Phil_V_FST">'[7]TD-3.1'!$H$245</definedName>
    <definedName name="Phil_Verm_FV_T">#REF!</definedName>
    <definedName name="Phil_Verm_PR">'[7]TD-3.3'!$J$320</definedName>
    <definedName name="Phil_Verm_VV_T">#REF!</definedName>
    <definedName name="Phil_VV_B">#REF!</definedName>
    <definedName name="Phil_VV_Km_B">#REF!</definedName>
    <definedName name="Phil_VV_Km_T">#REF!</definedName>
    <definedName name="Phil_VV_T">#REF!</definedName>
    <definedName name="Phil_WFS_Toll">#REF!</definedName>
    <definedName name="Phil_WGML_PR">'[7]TD-3.3'!$J$318</definedName>
    <definedName name="Phil_Win_FV_Km_B">'[1]TD-1.7'!$J$35</definedName>
    <definedName name="Phil_Win_FV_Km_T">'[1]TD-1.7'!$J$52</definedName>
    <definedName name="Phil_Win_VV_Km_B">'[1]TD-1.7'!$F$35</definedName>
    <definedName name="Phil_Win_VV_Km_T">'[1]TD-1.7'!$F$52</definedName>
    <definedName name="Philipsburg">#REF!</definedName>
    <definedName name="Pkwy_GMiEDA_F_FST">'[7]TD-3.1'!#REF!</definedName>
    <definedName name="Pkwy_GMiEDA_PR">'[7]TD-3.3'!#REF!</definedName>
    <definedName name="Pkwy_GMiEDA_Total_Alloc_Cost">'[7]TD-3.1'!#REF!</definedName>
    <definedName name="Pkwy_GMiEDA_TransCost_Fix">'[7]TD-3.1'!#REF!</definedName>
    <definedName name="Pkwy_GMiEDA_TransCost_Var">'[7]TD-3.1'!#REF!</definedName>
    <definedName name="Pkwy_GMiEDA_V_FST">'[7]TD-3.1'!#REF!</definedName>
    <definedName name="Playfair_VV_Annual">'[1]TD-1.2'!$I$127</definedName>
    <definedName name="Plug_Fix">'[7]TD-3.1'!$C$358</definedName>
    <definedName name="Plug_STS_Fixed">'[7]TD-2.1'!#REF!</definedName>
    <definedName name="Plug_Var">'[7]TD-3.1'!$C$360</definedName>
    <definedName name="Plugs">'[7]TD-3.1'!$A$354:$D$360</definedName>
    <definedName name="poly" localSheetId="39" hidden="1">{#N/A,#N/A,FALSE,"JACKETS (1100 t) (1)"}</definedName>
    <definedName name="poly" localSheetId="40" hidden="1">{#N/A,#N/A,FALSE,"JACKETS (1100 t) (1)"}</definedName>
    <definedName name="poly" localSheetId="38" hidden="1">{#N/A,#N/A,FALSE,"JACKETS (1100 t) (1)"}</definedName>
    <definedName name="poly" hidden="1">{#N/A,#N/A,FALSE,"JACKETS (1100 t) (1)"}</definedName>
    <definedName name="Portage_VV_Annual">'[1]TD-1.2'!$I$48</definedName>
    <definedName name="Portneuf_VV_Annual">'[1]TD-1.2'!$I$330</definedName>
    <definedName name="PotPow_VV_Annual">'[1]TD-1.2'!$I$105</definedName>
    <definedName name="PotPower_AnnualAvg">'[1]TD-1.2'!$H$107</definedName>
    <definedName name="PotPower_NDA_Total">'[1]TD-1.2'!$I$107</definedName>
    <definedName name="PotPower_WinterAvg">'[1]TD-1.2'!$D$107</definedName>
    <definedName name="Powassan_VV_Annual">'[1]TD-1.2'!$I$170</definedName>
    <definedName name="Pref_Share_Tax">[7]TOTCAP!$K$308</definedName>
    <definedName name="Preferred_Amount">[7]TOTCAP!$G$26</definedName>
    <definedName name="Preferred_Capital">[7]TOTCAP!$K$264</definedName>
    <definedName name="Preferred_Rate">[7]TOTCAP!$J$25</definedName>
    <definedName name="Preferred_Ratio">[7]TOTCAP!$I$264</definedName>
    <definedName name="Pressure_Charge">'[7]TD-4.4'!$C$377</definedName>
    <definedName name="PreviousYear">[10]Input!$B$3</definedName>
    <definedName name="Price_Cap_Index">[15]Input!$G$12</definedName>
    <definedName name="_xlnm.Print_Area" localSheetId="0">'2.1.1 - Table 1'!$A$4:$M$32</definedName>
    <definedName name="_xlnm.Print_Area" localSheetId="39">'2.5.4 - Table 10'!$A$1:$J$34</definedName>
    <definedName name="_xlnm.Print_Area" localSheetId="40">'2.5.4 - Table 11'!$A$1:$J$31</definedName>
    <definedName name="_xlnm.Print_Area" localSheetId="38">'2.5.4 - Table 9'!$A$1:$J$32</definedName>
    <definedName name="Print_Range">#REF!</definedName>
    <definedName name="prnt" localSheetId="39">[30]!prnt</definedName>
    <definedName name="prnt" localSheetId="40">[30]!prnt</definedName>
    <definedName name="prnt" localSheetId="42">[30]!prnt</definedName>
    <definedName name="prnt" localSheetId="34">[30]!prnt</definedName>
    <definedName name="prnt" localSheetId="35">[30]!prnt</definedName>
    <definedName name="prnt" localSheetId="36">[30]!prnt</definedName>
    <definedName name="prnt" localSheetId="37">[30]!prnt</definedName>
    <definedName name="prnt">[30]!prnt</definedName>
    <definedName name="PtDuLac_VV_Annual">'[1]TD-1.2'!$I$346</definedName>
    <definedName name="QuebWest_VV_Annual">'[1]TD-1.2'!$I$331</definedName>
    <definedName name="Ramore_VV_Annual">'[1]TD-1.2'!$I$126</definedName>
    <definedName name="Range_Name_List">'[7]TD-3.1'!$A$361:$D$435</definedName>
    <definedName name="Range_Names">'[7]TD-2.1'!$C$195</definedName>
    <definedName name="Rate_Base_Metering">[7]TOTCAP!$J$105</definedName>
    <definedName name="Rate_Base_Total_Util">[7]TOTCAP!$I$83</definedName>
    <definedName name="Rate_Base_Trans">[7]TOTCAP!$K$105</definedName>
    <definedName name="Rate_Base_Util_Meter">[7]TOTCAP!$J$83</definedName>
    <definedName name="Rate_Base_Util_Trans">[7]TOTCAP!$K$83</definedName>
    <definedName name="Rate_Of_Return">[7]TOTCAP!$K$267</definedName>
    <definedName name="Rate_of_Return_Sheet">[7]TOTCAP!$A$240:$K$277</definedName>
    <definedName name="Rate100_Commodity_Charge">[13]AppendixA!$I$222</definedName>
    <definedName name="Rate20_1stBlock_Commodity">[13]AppendixA!$I$148</definedName>
    <definedName name="RATE25_DEF">'[31]Report Lookup Tables'!$D$106:$E$107</definedName>
    <definedName name="RateM10_Commodity">[13]AppendixA!$I$553</definedName>
    <definedName name="RateM4_1stBlock_Commodity">[13]AppendixA!$I$458</definedName>
    <definedName name="RateM5_Commodity_Change">[13]AppendixA!$G$485</definedName>
    <definedName name="RateT3_Transportation_Commodity">[13]AppendixA!$I$762</definedName>
    <definedName name="RB" localSheetId="39" hidden="1">{#N/A,#N/A,TRUE,"Consolidated";#N/A,#N/A,TRUE,"Admin";#N/A,#N/A,TRUE,"Express";#N/A,#N/A,TRUE,"Other";#N/A,#N/A,TRUE,"Platte";#N/A,#N/A,TRUE,"Cajun"}</definedName>
    <definedName name="RB" localSheetId="40" hidden="1">{#N/A,#N/A,TRUE,"Consolidated";#N/A,#N/A,TRUE,"Admin";#N/A,#N/A,TRUE,"Express";#N/A,#N/A,TRUE,"Other";#N/A,#N/A,TRUE,"Platte";#N/A,#N/A,TRUE,"Cajun"}</definedName>
    <definedName name="RB" localSheetId="38" hidden="1">{#N/A,#N/A,TRUE,"Consolidated";#N/A,#N/A,TRUE,"Admin";#N/A,#N/A,TRUE,"Express";#N/A,#N/A,TRUE,"Other";#N/A,#N/A,TRUE,"Platte";#N/A,#N/A,TRUE,"Cajun"}</definedName>
    <definedName name="RB" hidden="1">{#N/A,#N/A,TRUE,"Consolidated";#N/A,#N/A,TRUE,"Admin";#N/A,#N/A,TRUE,"Express";#N/A,#N/A,TRUE,"Other";#N/A,#N/A,TRUE,"Platte";#N/A,#N/A,TRUE,"Cajun"}</definedName>
    <definedName name="Reconciliation">'[1]TD-1.2'!$Z$1:$AH$45</definedName>
    <definedName name="RedRock_VV_Annual">'[1]TD-1.2'!$I$88</definedName>
    <definedName name="Reg_Def_Fix_Trans">'[7]Gross Rev Req'!$G$37</definedName>
    <definedName name="Reg_Def_Meter">'[7]Gross Rev Req'!$F$37</definedName>
    <definedName name="ReginaW_VV_Annual">'[1]TD-1.2'!$I$15</definedName>
    <definedName name="REGRATETWENTYFIVE">#REF!</definedName>
    <definedName name="RegW_FS_Comm_Rate">'[7]TD-3.2'!$K$48</definedName>
    <definedName name="RegW_FS_Dem_Rate">'[7]TD-3.2'!$J$48</definedName>
    <definedName name="RegW_PR">'[7]TD-3.3'!$J$98</definedName>
    <definedName name="RegW_Total_Alloc_Cost">'[7]TD-3.1'!$I$137</definedName>
    <definedName name="RegW_TransCost_Fix">'[7]TD-3.1'!$G$137</definedName>
    <definedName name="RegW_TransCost_Var">'[7]TD-3.1'!$H$137</definedName>
    <definedName name="reportDay">#REF!</definedName>
    <definedName name="ReportId">#REF!</definedName>
    <definedName name="reportMonth">#REF!</definedName>
    <definedName name="reportYear">#REF!</definedName>
    <definedName name="Res01_Tier1">[12]Ogives!$E$6:$P$6</definedName>
    <definedName name="Res01_Tier2">[12]Ogives!$E$7:$P$7</definedName>
    <definedName name="Res01_Tier3">[12]Ogives!$E$8:$P$8</definedName>
    <definedName name="Res01_Tier4">[12]Ogives!$E$9:$P$9</definedName>
    <definedName name="Res01_Tier5">[12]Ogives!$E$10:$P$10</definedName>
    <definedName name="Return">[7]TOTCAP!$I$108</definedName>
    <definedName name="Return_Fix_Trans">'[7]Gross Rev Req'!$G$43</definedName>
    <definedName name="Return_Meter">[7]TOTCAP!$J$108</definedName>
    <definedName name="Return_Metering">'[7]Gross Rev Req'!$F$43</definedName>
    <definedName name="Return_On_Rate_Base">[7]TOTCAP!$K$296</definedName>
    <definedName name="Return_Trans">[7]TOTCAP!$K$108</definedName>
    <definedName name="Revision_Name">'[7]TD-2.1'!$C$191</definedName>
    <definedName name="RGSname">#REF!</definedName>
    <definedName name="Rich">#REF!</definedName>
    <definedName name="Rich_Chip_CRate">#REF!</definedName>
    <definedName name="Rich_Chip_Dist">#REF!</definedName>
    <definedName name="Rich_Chip_DRate">#REF!</definedName>
    <definedName name="Rich_Corn_CRate">#REF!</definedName>
    <definedName name="Rich_Corn_Dist">#REF!</definedName>
    <definedName name="Rich_Corn_DRate">#REF!</definedName>
    <definedName name="Rich_EH_CRate">#REF!</definedName>
    <definedName name="Rich_EH_Dist">#REF!</definedName>
    <definedName name="Rich_EH_DRate">#REF!</definedName>
    <definedName name="Rich_Emer_CRate">#REF!</definedName>
    <definedName name="Rich_Emer_Dist">#REF!</definedName>
    <definedName name="Rich_Emer_DRate">#REF!</definedName>
    <definedName name="Rich_EZ_CRate">#REF!</definedName>
    <definedName name="Rich_EZ_Dist">#REF!</definedName>
    <definedName name="Rich_EZ_DRate">#REF!</definedName>
    <definedName name="Rich_Fix_Annual">'[1]TD-1.2'!$E$16</definedName>
    <definedName name="Rich_Fix_Winter">'[1]TD-1.2'!$E$16</definedName>
    <definedName name="Rich_FS_Comm_Rate">'[7]TD-3.2'!$K$34</definedName>
    <definedName name="Rich_FS_Dem_Rate">'[7]TD-3.2'!$J$34</definedName>
    <definedName name="Rich_Iroq_CRate">#REF!</definedName>
    <definedName name="Rich_Iroq_Dist">#REF!</definedName>
    <definedName name="Rich_Iroq_DRate">#REF!</definedName>
    <definedName name="Rich_MZ_CRate">#REF!</definedName>
    <definedName name="Rich_MZ_Dist">#REF!</definedName>
    <definedName name="Rich_MZ_DRate">#REF!</definedName>
    <definedName name="Rich_Napi_CRate">#REF!</definedName>
    <definedName name="Rich_Napi_Dist">#REF!</definedName>
    <definedName name="Rich_Napi_DRate">#REF!</definedName>
    <definedName name="Rich_Niag_CRate">#REF!</definedName>
    <definedName name="Rich_Niag_Dist">#REF!</definedName>
    <definedName name="Rich_Niag_DRate">#REF!</definedName>
    <definedName name="Rich_NZ_CRate">#REF!</definedName>
    <definedName name="Rich_NZ_Dist">#REF!</definedName>
    <definedName name="Rich_NZ_DRate">#REF!</definedName>
    <definedName name="Rich_Phil_CRate">#REF!</definedName>
    <definedName name="Rich_Phil_Dist">#REF!</definedName>
    <definedName name="Rich_Phil_DRate">#REF!</definedName>
    <definedName name="Rich_Sabr_CRate">#REF!</definedName>
    <definedName name="Rich_Sabr_Dist">#REF!</definedName>
    <definedName name="Rich_Sabr_DRate">#REF!</definedName>
    <definedName name="Rich_StCl_CRate">#REF!</definedName>
    <definedName name="Rich_StCl_Dist">#REF!</definedName>
    <definedName name="Rich_StCl_DRate">#REF!</definedName>
    <definedName name="Rich_Total_Alloc_Cost">'[7]TD-3.1'!$I$101</definedName>
    <definedName name="Rich_TransCost_Fix">'[7]TD-3.1'!$G$101</definedName>
    <definedName name="Rich_TransCost_Var">'[7]TD-3.1'!$H$101</definedName>
    <definedName name="Rich_WZ_CRate">#REF!</definedName>
    <definedName name="Rich_WZ_Dist">#REF!</definedName>
    <definedName name="Rich_WZ_DRate">#REF!</definedName>
    <definedName name="Richardson_VV_Annual">'[1]TD-1.2'!$I$16</definedName>
    <definedName name="rick" localSheetId="39" hidden="1">{#N/A,#N/A,FALSE,"TITLE PAGE";#N/A,#N/A,FALSE,"Cash Flow";#N/A,#N/A,FALSE,"Cash Flow Detailed";#N/A,#N/A,FALSE,"EO summary IS";#N/A,#N/A,FALSE,"Op Income";#N/A,#N/A,FALSE,"Power ";#N/A,#N/A,FALSE,"GAS";#N/A,#N/A,FALSE,"MidstreamPage";#N/A,#N/A,FALSE,"P&amp;P";#N/A,#N/A,FALSE,"International";#N/A,#N/A,FALSE,"Controllable Costs"}</definedName>
    <definedName name="rick" localSheetId="40" hidden="1">{#N/A,#N/A,FALSE,"TITLE PAGE";#N/A,#N/A,FALSE,"Cash Flow";#N/A,#N/A,FALSE,"Cash Flow Detailed";#N/A,#N/A,FALSE,"EO summary IS";#N/A,#N/A,FALSE,"Op Income";#N/A,#N/A,FALSE,"Power ";#N/A,#N/A,FALSE,"GAS";#N/A,#N/A,FALSE,"MidstreamPage";#N/A,#N/A,FALSE,"P&amp;P";#N/A,#N/A,FALSE,"International";#N/A,#N/A,FALSE,"Controllable Costs"}</definedName>
    <definedName name="rick" localSheetId="38" hidden="1">{#N/A,#N/A,FALSE,"TITLE PAGE";#N/A,#N/A,FALSE,"Cash Flow";#N/A,#N/A,FALSE,"Cash Flow Detailed";#N/A,#N/A,FALSE,"EO summary IS";#N/A,#N/A,FALSE,"Op Income";#N/A,#N/A,FALSE,"Power ";#N/A,#N/A,FALSE,"GAS";#N/A,#N/A,FALSE,"MidstreamPage";#N/A,#N/A,FALSE,"P&amp;P";#N/A,#N/A,FALSE,"International";#N/A,#N/A,FALSE,"Controllable Costs"}</definedName>
    <definedName name="rick" hidden="1">{#N/A,#N/A,FALSE,"TITLE PAGE";#N/A,#N/A,FALSE,"Cash Flow";#N/A,#N/A,FALSE,"Cash Flow Detailed";#N/A,#N/A,FALSE,"EO summary IS";#N/A,#N/A,FALSE,"Op Income";#N/A,#N/A,FALSE,"Power ";#N/A,#N/A,FALSE,"GAS";#N/A,#N/A,FALSE,"MidstreamPage";#N/A,#N/A,FALSE,"P&amp;P";#N/A,#N/A,FALSE,"International";#N/A,#N/A,FALSE,"Controllable Costs"}</definedName>
    <definedName name="Rider_Commodity_North">[10]Riders!$D$54</definedName>
    <definedName name="Rider_Commodity_North_East">[22]Riders!$D$61</definedName>
    <definedName name="Rider_Commodity_North_West">[22]Riders!$D$60</definedName>
    <definedName name="Rider_Commodity_R01_Retro">[18]Riders!$D$47</definedName>
    <definedName name="Rider_Commodity_R10_Retro">[18]Riders!$D$48</definedName>
    <definedName name="Rider_Commodity_South">[10]Riders!$D$11</definedName>
    <definedName name="Rider_Delivery_M1">[10]Riders!$D$19</definedName>
    <definedName name="Rider_Delivery_M2">[10]Riders!$D$25</definedName>
    <definedName name="Rider_Delivery_R01">[10]Riders!$D$61</definedName>
    <definedName name="Rider_Delivery_R10">[10]Riders!$D$66</definedName>
    <definedName name="Rider_Fuel_North">[10]Riders!$D$50</definedName>
    <definedName name="Rider_Inventory_Reval_North">[10]Riders!$D$48</definedName>
    <definedName name="Rider_Inventory_Reval_South">[10]Riders!$D$6</definedName>
    <definedName name="Rider_Load_Bal_M4">[10]Riders!$D$27</definedName>
    <definedName name="Rider_Load_Bal_M5">[10]Riders!$D$28</definedName>
    <definedName name="Rider_Load_Bal_M7">[10]Riders!$D$29</definedName>
    <definedName name="Rider_Load_Bal_M9">[10]Riders!$D$30</definedName>
    <definedName name="Rider_North_East_Tolls">[18]Riders!$D$78</definedName>
    <definedName name="Rider_North_West_Tolls">[18]Riders!$D$77</definedName>
    <definedName name="Rider_NPGVA">[10]Riders!$D$47</definedName>
    <definedName name="Rider_PGVA_North_East">[18]Riders!$D$50</definedName>
    <definedName name="Rider_PGVA_North_West">[18]Riders!$D$49</definedName>
    <definedName name="Rider_SPGVA">[10]Riders!$D$5</definedName>
    <definedName name="Rider_Spot_Gas_North">[10]Riders!$D$49</definedName>
    <definedName name="Rider_Spot_Gas_South">[10]Riders!$D$7</definedName>
    <definedName name="Rider_Storage_M1_Temp1">[10]Riders!$D$34</definedName>
    <definedName name="Rider_Storage_M1_Temp2">[10]Riders!$D$35</definedName>
    <definedName name="Rider_Storage_M1_Temp3">[10]Riders!$D$36</definedName>
    <definedName name="Rider_Storage_M2_Temp1">[10]Riders!$D$37</definedName>
    <definedName name="Rider_Storage_M2_Temp2">[10]Riders!$D$38</definedName>
    <definedName name="Rider_Storage_M2_Temp3">[10]Riders!$D$39</definedName>
    <definedName name="Rider_Storage_R01_NE_Retro">[22]Riders!$D$113</definedName>
    <definedName name="Rider_Storage_R01_NW_Retro">[22]Riders!$D$112</definedName>
    <definedName name="Rider_Storage_R01_Temp1">[10]Riders!$D$90</definedName>
    <definedName name="Rider_Storage_R01_Temp2">[10]Riders!$D$91</definedName>
    <definedName name="Rider_Storage_R01_Temp3">[10]Riders!$D$92</definedName>
    <definedName name="Rider_Storage_R10_NE_Retro">[22]Riders!$D$115</definedName>
    <definedName name="Rider_Storage_R10_NW_Retro">[22]Riders!$D$114</definedName>
    <definedName name="Rider_Storage_R10_Temp1">[10]Riders!$D$93</definedName>
    <definedName name="Rider_Storage_R10_Temp2">[10]Riders!$D$94</definedName>
    <definedName name="Rider_Storage_R10_Temp3">[10]Riders!$D$95</definedName>
    <definedName name="Rider_Tolls_R20R100">[10]Riders!$D$96</definedName>
    <definedName name="Rider_Transport_R01">[10]Riders!$D$75</definedName>
    <definedName name="Rider_Transport_R01_NE_Retro">[18]Riders!$D$80</definedName>
    <definedName name="Rider_Transport_R01_NW_Retro">[18]Riders!$D$79</definedName>
    <definedName name="Rider_Transport_R10">[10]Riders!$D$82</definedName>
    <definedName name="Rider_Transport_R10_East">[22]Riders!$D$102</definedName>
    <definedName name="Rider_Transport_R10_NE_Retro">[18]Riders!$D$93</definedName>
    <definedName name="Rider_Transport_R10_NW_Retro">[18]Riders!$D$92</definedName>
    <definedName name="Rider_Transport_R10_West">[22]Riders!$D$101</definedName>
    <definedName name="Rider_Transport_R20">[10]Riders!$D$86</definedName>
    <definedName name="Rider_Transport_R20_East">[22]Riders!$D$108</definedName>
    <definedName name="Rider_Transport_R20_West">[22]Riders!$D$107</definedName>
    <definedName name="RiskAfterRecalcMacro" hidden="1">""</definedName>
    <definedName name="RiskAfterSimMacro" hidden="1">""</definedName>
    <definedName name="riskATSSboxGraph" hidden="1">FALSE</definedName>
    <definedName name="riskATSSincludeSimtables" hidden="1">TRUE</definedName>
    <definedName name="riskATSSinputsGraphs" hidden="1">FALSE</definedName>
    <definedName name="riskATSSoutputStatistic" hidden="1">3</definedName>
    <definedName name="riskATSSpercentChangeGraph" hidden="1">TRUE</definedName>
    <definedName name="riskATSSpercentileGraph" hidden="1">TRUE</definedName>
    <definedName name="riskATSSpercentileValue" hidden="1">0.5</definedName>
    <definedName name="riskATSSprintReport" hidden="1">FALSE</definedName>
    <definedName name="riskATSSreportsInActiveBook" hidden="1">FALSE</definedName>
    <definedName name="riskATSSreportsSelected" hidden="1">TRUE</definedName>
    <definedName name="riskATSSsummaryReport" hidden="1">TRUE</definedName>
    <definedName name="riskATSStornadoGraph" hidden="1">TRUE</definedName>
    <definedName name="RiskBeforeRecalcMacro" hidden="1">""</definedName>
    <definedName name="RiskBeforeSimMacro" hidden="1">""</definedName>
    <definedName name="RiskCollectDistributionSamples" hidden="1">1</definedName>
    <definedName name="RiskFixedSeed" hidden="1">1</definedName>
    <definedName name="RiskHasSettings" hidden="1">7</definedName>
    <definedName name="RiskIsInput" hidden="1">FALSE</definedName>
    <definedName name="RiskIsOptimization" hidden="1">FALSE</definedName>
    <definedName name="RiskIsOutput" hidden="1">FALSE</definedName>
    <definedName name="RiskIsStatistics" hidden="1">FALSE</definedName>
    <definedName name="RiskMinimizeOnStart" hidden="1">FALSE</definedName>
    <definedName name="RiskMonitorConvergence" hidden="1">FALSE</definedName>
    <definedName name="RiskMultipleCPUSupportEnabled" hidden="1">TRUE</definedName>
    <definedName name="RiskNumIterations" hidden="1">1000</definedName>
    <definedName name="RiskNumSimulations" hidden="1">4</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Rivers_VV_Annual">'[1]TD-1.2'!$I$42</definedName>
    <definedName name="RouynNor_VV_Annual">'[1]TD-1.2'!$I$154</definedName>
    <definedName name="RW_Fix_Winter">'[1]TD-1.2'!$E$15</definedName>
    <definedName name="Sab_Win_FV_Km_B">'[1]TD-1.7'!$J$34</definedName>
    <definedName name="Sab_Win_FV_Km_T">'[1]TD-1.7'!$J$51</definedName>
    <definedName name="Sab_Win_VV_Km_B">'[1]TD-1.7'!$F$34</definedName>
    <definedName name="Sab_Win_VV_Km_T">'[1]TD-1.7'!$F$51</definedName>
    <definedName name="Sabr">#REF!</definedName>
    <definedName name="Sabr_Coral_FV_T">#REF!</definedName>
    <definedName name="Sabr_Coral_PR">'[7]TD-3.3'!$J$309</definedName>
    <definedName name="Sabr_Coral_VV_T">#REF!</definedName>
    <definedName name="Sabr_Dem">#REF!</definedName>
    <definedName name="Sabr_Direct_FV_T">#REF!</definedName>
    <definedName name="Sabr_Direct_PR">'[7]TD-3.3'!$J$311</definedName>
    <definedName name="Sabr_Direct_VV_T">#REF!</definedName>
    <definedName name="Sabr_Domtar_FV_T">'[11]TD-1.1'!#REF!</definedName>
    <definedName name="Sabr_Domtar_VV_T">'[11]TD-1.1'!#REF!</definedName>
    <definedName name="Sabr_F_FST">'[7]TD-3.1'!$G$233</definedName>
    <definedName name="Sabr_FS_Comm_Rate">'[7]TD-3.2'!$K$70</definedName>
    <definedName name="Sabr_FS_Dem_Rate">'[7]TD-3.2'!$J$70</definedName>
    <definedName name="Sabr_FV_B">#REF!</definedName>
    <definedName name="Sabr_FV_Km_B">#REF!</definedName>
    <definedName name="Sabr_FV_Km_T">#REF!</definedName>
    <definedName name="Sabr_FV_T">#REF!</definedName>
    <definedName name="Sabr_NBS_FV_Km_B">'[1]TD-1.6'!$J$32</definedName>
    <definedName name="Sabr_NBS_FV_Km_T">'[1]TD-1.6'!$J$48</definedName>
    <definedName name="Sabr_NBS_VV_Km_B">'[1]TD-1.6'!$F$32</definedName>
    <definedName name="Sabr_NBS_VV_Km_T">'[1]TD-1.6'!$F$48</definedName>
    <definedName name="Sabr_Shell_FV_T">'[11]TD-1.1'!#REF!</definedName>
    <definedName name="Sabr_Shell_PR">'[7]TD-3.3'!#REF!</definedName>
    <definedName name="Sabr_Shell_VV_T">'[11]TD-1.1'!#REF!</definedName>
    <definedName name="Sabr_TB_FV_B">'[1]TD-1.5'!$AD$288</definedName>
    <definedName name="Sabr_TB_FV_Km_B">'[1]TD-1.5'!$J$32</definedName>
    <definedName name="Sabr_TB_FV_Km_T">'[1]TD-1.5'!$J$52</definedName>
    <definedName name="Sabr_TB_FV_T">'[1]TD-1.5'!$AE$288</definedName>
    <definedName name="Sabr_TB_VV_B">'[1]TD-1.5'!$AA$288</definedName>
    <definedName name="Sabr_TB_VV_Km_B">'[1]TD-1.5'!$F$32</definedName>
    <definedName name="Sabr_TB_VV_Km_T">'[1]TD-1.5'!$F$52</definedName>
    <definedName name="Sabr_TB_VV_T">'[1]TD-1.5'!$AB$288</definedName>
    <definedName name="Sabr_TCGS_FV_T">'[11]TD-1.1'!#REF!</definedName>
    <definedName name="Sabr_TCGS_PR">'[7]TD-3.3'!#REF!</definedName>
    <definedName name="Sabr_TCGS_VV_T">'[11]TD-1.1'!#REF!</definedName>
    <definedName name="Sabr_Total_Alloc_Cost">'[7]TD-3.1'!$I$235</definedName>
    <definedName name="Sabr_TransCost_Fix">'[7]TD-3.1'!$G$235</definedName>
    <definedName name="Sabr_TransCost_Var">'[7]TD-3.1'!$H$235</definedName>
    <definedName name="Sabr_UN_FV_B">'[1]TD-1.4'!$M$41</definedName>
    <definedName name="Sabr_UN_FV_Km_B">'[1]TD-1.4'!$O$41</definedName>
    <definedName name="Sabr_UN_FV_Km_T">'[1]TD-1.4'!$O$100</definedName>
    <definedName name="Sabr_UN_FV_T">'[1]TD-1.4'!$M$100</definedName>
    <definedName name="Sabr_UN_VV_B">'[1]TD-1.4'!$G$41</definedName>
    <definedName name="Sabr_UN_VV_Km_B">'[1]TD-1.4'!$I$41</definedName>
    <definedName name="Sabr_UN_VV_Km_T">'[1]TD-1.4'!$I$100</definedName>
    <definedName name="Sabr_UN_VV_T">'[1]TD-1.4'!$G$100</definedName>
    <definedName name="Sabr_V_FST">'[7]TD-3.1'!$H$233</definedName>
    <definedName name="Sabr_VV_Annual">'[1]TD-1.2'!$I$323</definedName>
    <definedName name="Sabr_VV_B">#REF!</definedName>
    <definedName name="Sabr_VV_Km_B">#REF!</definedName>
    <definedName name="Sabr_VV_Km_T">#REF!</definedName>
    <definedName name="Sabr_VV_T">#REF!</definedName>
    <definedName name="Sabr_WFS_Toll">#REF!</definedName>
    <definedName name="Sabrevois">#REF!</definedName>
    <definedName name="Sales_Meter_Charges">'[7]TD-4.1'!$F$31</definedName>
    <definedName name="Sask_Dem">#REF!</definedName>
    <definedName name="Sask_FS_Comm">#REF!</definedName>
    <definedName name="Sask_FS_Comm_Rate">#REF!</definedName>
    <definedName name="Sask_FS_Dem">#REF!</definedName>
    <definedName name="Sask_FS_Dem_Rate">#REF!</definedName>
    <definedName name="SaskRate">#REF!</definedName>
    <definedName name="SaultAirport_VV_Annual">'[1]TD-1.2'!$I$162</definedName>
    <definedName name="Sched3">#REF!</definedName>
    <definedName name="sdffsasadf" localSheetId="39" hidden="1">{#N/A,#N/A,FALSE,"TITLE PAGE";#N/A,#N/A,FALSE,"Cash Flow";#N/A,#N/A,FALSE,"Cash Flow Detailed";#N/A,#N/A,FALSE,"EO summary IS";#N/A,#N/A,FALSE,"Op Income";#N/A,#N/A,FALSE,"Power ";#N/A,#N/A,FALSE,"GAS";#N/A,#N/A,FALSE,"MidstreamPage";#N/A,#N/A,FALSE,"P&amp;P";#N/A,#N/A,FALSE,"International";#N/A,#N/A,FALSE,"Controllable Costs"}</definedName>
    <definedName name="sdffsasadf" localSheetId="40" hidden="1">{#N/A,#N/A,FALSE,"TITLE PAGE";#N/A,#N/A,FALSE,"Cash Flow";#N/A,#N/A,FALSE,"Cash Flow Detailed";#N/A,#N/A,FALSE,"EO summary IS";#N/A,#N/A,FALSE,"Op Income";#N/A,#N/A,FALSE,"Power ";#N/A,#N/A,FALSE,"GAS";#N/A,#N/A,FALSE,"MidstreamPage";#N/A,#N/A,FALSE,"P&amp;P";#N/A,#N/A,FALSE,"International";#N/A,#N/A,FALSE,"Controllable Costs"}</definedName>
    <definedName name="sdffsasadf" localSheetId="38" hidden="1">{#N/A,#N/A,FALSE,"TITLE PAGE";#N/A,#N/A,FALSE,"Cash Flow";#N/A,#N/A,FALSE,"Cash Flow Detailed";#N/A,#N/A,FALSE,"EO summary IS";#N/A,#N/A,FALSE,"Op Income";#N/A,#N/A,FALSE,"Power ";#N/A,#N/A,FALSE,"GAS";#N/A,#N/A,FALSE,"MidstreamPage";#N/A,#N/A,FALSE,"P&amp;P";#N/A,#N/A,FALSE,"International";#N/A,#N/A,FALSE,"Controllable Costs"}</definedName>
    <definedName name="sdffsasadf" hidden="1">{#N/A,#N/A,FALSE,"TITLE PAGE";#N/A,#N/A,FALSE,"Cash Flow";#N/A,#N/A,FALSE,"Cash Flow Detailed";#N/A,#N/A,FALSE,"EO summary IS";#N/A,#N/A,FALSE,"Op Income";#N/A,#N/A,FALSE,"Power ";#N/A,#N/A,FALSE,"GAS";#N/A,#N/A,FALSE,"MidstreamPage";#N/A,#N/A,FALSE,"P&amp;P";#N/A,#N/A,FALSE,"International";#N/A,#N/A,FALSE,"Controllable Costs"}</definedName>
    <definedName name="sdfsd" localSheetId="39" hidden="1">{#N/A,#N/A,FALSE,"Title Page"}</definedName>
    <definedName name="sdfsd" localSheetId="40" hidden="1">{#N/A,#N/A,FALSE,"Title Page"}</definedName>
    <definedName name="sdfsd" localSheetId="38" hidden="1">{#N/A,#N/A,FALSE,"Title Page"}</definedName>
    <definedName name="sdfsd" hidden="1">{#N/A,#N/A,FALSE,"Title Page"}</definedName>
    <definedName name="sdrdf" localSheetId="39" hidden="1">{#N/A,#N/A,FALSE,"Title Page"}</definedName>
    <definedName name="sdrdf" localSheetId="40" hidden="1">{#N/A,#N/A,FALSE,"Title Page"}</definedName>
    <definedName name="sdrdf" localSheetId="38" hidden="1">{#N/A,#N/A,FALSE,"Title Page"}</definedName>
    <definedName name="sdrdf" hidden="1">{#N/A,#N/A,FALSE,"Title Page"}</definedName>
    <definedName name="sencount" hidden="1">2</definedName>
    <definedName name="Sendout_Data_DataTable">'[32]Sendout Data'!$A$1:$L$63841</definedName>
    <definedName name="Senneville_VV_Annual">'[1]TD-1.2'!$I$316</definedName>
    <definedName name="SepAOS">#REF!</definedName>
    <definedName name="SepHV">#REF!</definedName>
    <definedName name="Shilo_VV_Annual">'[1]TD-1.2'!$I$44</definedName>
    <definedName name="short_month">30</definedName>
    <definedName name="Shortcut_Vol_B">'[1]TD-1.6'!$H$5</definedName>
    <definedName name="Shortcut_Vol_T">'[1]TD-1.6'!$H$6</definedName>
    <definedName name="Slicer_Cost_Study">#N/A</definedName>
    <definedName name="Slicer_Cost_Study1">#N/A</definedName>
    <definedName name="Slicer_Cost_Study2">#N/A</definedName>
    <definedName name="Slicer_Cost_Study3">#N/A</definedName>
    <definedName name="Slicer_Ending_Date">#N/A</definedName>
    <definedName name="SmoothRock_VV_Annual">'[1]TD-1.2'!$I$120</definedName>
    <definedName name="South_Supply">'[26]Supply &amp; Fuel $'!$A:$IV</definedName>
    <definedName name="SouthBTBal">#REF!</definedName>
    <definedName name="SouthBTDemand">#REF!</definedName>
    <definedName name="SouthDemand">#REF!</definedName>
    <definedName name="SouthRiver_VV_Annual">'[1]TD-1.2'!$I$172</definedName>
    <definedName name="Spru_WFS_Toll">#REF!</definedName>
    <definedName name="Spruce">#REF!</definedName>
    <definedName name="Spruce_CentHold_FV_T">#REF!</definedName>
    <definedName name="Spruce_CentHold_VV_T">#REF!</definedName>
    <definedName name="Spruce_Dem">#REF!</definedName>
    <definedName name="Spruce_F_FST">'[7]TD-3.1'!$G$162</definedName>
    <definedName name="Spruce_FS_Comm_Rate">'[7]TD-3.2'!$K$58</definedName>
    <definedName name="Spruce_FS_Dem_Rate">'[7]TD-3.2'!$J$58</definedName>
    <definedName name="Spruce_FV_B">#REF!</definedName>
    <definedName name="Spruce_FV_Km_B">#REF!</definedName>
    <definedName name="Spruce_FV_Km_T">#REF!</definedName>
    <definedName name="Spruce_FV_T">#REF!</definedName>
    <definedName name="Spruce_TCGS_FV_T">#REF!</definedName>
    <definedName name="Spruce_TCGS_VV_T">#REF!</definedName>
    <definedName name="Spruce_Total_Alloc_Cost">'[7]TD-3.1'!$I$164</definedName>
    <definedName name="Spruce_TransCost_Fix">'[7]TD-3.1'!$G$164</definedName>
    <definedName name="Spruce_TransCost_Var">'[7]TD-3.1'!$H$164</definedName>
    <definedName name="Spruce_V_FST">'[7]TD-3.1'!$H$162</definedName>
    <definedName name="Spruce_VV_Annual">'[1]TD-1.2'!$I$68</definedName>
    <definedName name="Spruce_VV_B">#REF!</definedName>
    <definedName name="Spruce_VV_Km_B">#REF!</definedName>
    <definedName name="Spruce_VV_Km_T">#REF!</definedName>
    <definedName name="Spruce_VV_T">#REF!</definedName>
    <definedName name="SPS_Space_Del">[10]U2!$F$26</definedName>
    <definedName name="ss" localSheetId="39" hidden="1">{#N/A,#N/A,FALSE,"COLUMNS";#N/A,#N/A,FALSE,"REACTORS";#N/A,#N/A,FALSE,"INTERNALS";#N/A,#N/A,FALSE,"HEAT EXCHANGERS";#N/A,#N/A,FALSE,"AIR COOLERS";#N/A,#N/A,FALSE,"HEATERS";#N/A,#N/A,FALSE,"BOILERS";#N/A,#N/A,FALSE,"TURBINES";#N/A,#N/A,FALSE,"COMPRESSORS";#N/A,#N/A,FALSE,"PACKAGE";#N/A,#N/A,FALSE,"VALVES";#N/A,#N/A,FALSE,"MISCELLANEOUS";#N/A,#N/A,FALSE,"DRUMS";#N/A,#N/A,FALSE,"PUMPS"}</definedName>
    <definedName name="ss" localSheetId="40" hidden="1">{#N/A,#N/A,FALSE,"COLUMNS";#N/A,#N/A,FALSE,"REACTORS";#N/A,#N/A,FALSE,"INTERNALS";#N/A,#N/A,FALSE,"HEAT EXCHANGERS";#N/A,#N/A,FALSE,"AIR COOLERS";#N/A,#N/A,FALSE,"HEATERS";#N/A,#N/A,FALSE,"BOILERS";#N/A,#N/A,FALSE,"TURBINES";#N/A,#N/A,FALSE,"COMPRESSORS";#N/A,#N/A,FALSE,"PACKAGE";#N/A,#N/A,FALSE,"VALVES";#N/A,#N/A,FALSE,"MISCELLANEOUS";#N/A,#N/A,FALSE,"DRUMS";#N/A,#N/A,FALSE,"PUMPS"}</definedName>
    <definedName name="ss" localSheetId="38" hidden="1">{#N/A,#N/A,FALSE,"COLUMNS";#N/A,#N/A,FALSE,"REACTORS";#N/A,#N/A,FALSE,"INTERNALS";#N/A,#N/A,FALSE,"HEAT EXCHANGERS";#N/A,#N/A,FALSE,"AIR COOLERS";#N/A,#N/A,FALSE,"HEATERS";#N/A,#N/A,FALSE,"BOILERS";#N/A,#N/A,FALSE,"TURBINES";#N/A,#N/A,FALSE,"COMPRESSORS";#N/A,#N/A,FALSE,"PACKAGE";#N/A,#N/A,FALSE,"VALVES";#N/A,#N/A,FALSE,"MISCELLANEOUS";#N/A,#N/A,FALSE,"DRUMS";#N/A,#N/A,FALSE,"PUMPS"}</definedName>
    <definedName name="ss" hidden="1">{#N/A,#N/A,FALSE,"COLUMNS";#N/A,#N/A,FALSE,"REACTORS";#N/A,#N/A,FALSE,"INTERNALS";#N/A,#N/A,FALSE,"HEAT EXCHANGERS";#N/A,#N/A,FALSE,"AIR COOLERS";#N/A,#N/A,FALSE,"HEATERS";#N/A,#N/A,FALSE,"BOILERS";#N/A,#N/A,FALSE,"TURBINES";#N/A,#N/A,FALSE,"COMPRESSORS";#N/A,#N/A,FALSE,"PACKAGE";#N/A,#N/A,FALSE,"VALVES";#N/A,#N/A,FALSE,"MISCELLANEOUS";#N/A,#N/A,FALSE,"DRUMS";#N/A,#N/A,FALSE,"PUMPS"}</definedName>
    <definedName name="SSMTown_VV_Annual">'[1]TD-1.2'!$I$163</definedName>
    <definedName name="SSS_Space_Del">[10]U2!$F$18</definedName>
    <definedName name="SStM_CentEDA_CRate">#REF!</definedName>
    <definedName name="SStM_CentEDA_Dist">#REF!</definedName>
    <definedName name="SStM_CentEDA_DRate">#REF!</definedName>
    <definedName name="SStM_CentSSMDA_CRate">#REF!</definedName>
    <definedName name="SStM_CentSSMDA_Dist">#REF!</definedName>
    <definedName name="SStM_CentSSMDA_DRate">#REF!</definedName>
    <definedName name="SStM_Chip_CRate">#REF!</definedName>
    <definedName name="SStM_Chip_Dist">#REF!</definedName>
    <definedName name="SStM_Chip_DRate">#REF!</definedName>
    <definedName name="SStM_ConsCDA_CRate">#REF!</definedName>
    <definedName name="SStM_ConsCDA_Dist">#REF!</definedName>
    <definedName name="SStM_ConsCDA_DRate">#REF!</definedName>
    <definedName name="SStM_ConsEDA_CRate">#REF!</definedName>
    <definedName name="SStM_ConsEDA_Dist">#REF!</definedName>
    <definedName name="SStM_ConsEDA_DRate">#REF!</definedName>
    <definedName name="SStM_ConsSWDA_CRate">#REF!</definedName>
    <definedName name="SStM_ConsSWDA_Dist">#REF!</definedName>
    <definedName name="SStM_ConsSWDA_DRate">#REF!</definedName>
    <definedName name="SStM_Corn_CRate">#REF!</definedName>
    <definedName name="SStM_Corn_Dist">#REF!</definedName>
    <definedName name="SStM_Corn_DRate">#REF!</definedName>
    <definedName name="SStM_EH_CRate">#REF!</definedName>
    <definedName name="SStM_EH_Dist">#REF!</definedName>
    <definedName name="SStM_EH_DRate">#REF!</definedName>
    <definedName name="SStM_GMiEDA_CRate">#REF!</definedName>
    <definedName name="SStM_GMiEDA_Dist">#REF!</definedName>
    <definedName name="SStM_GMiEDA_DRate">#REF!</definedName>
    <definedName name="SStM_Iroq_CRate">#REF!</definedName>
    <definedName name="SStM_Iroq_Dist">#REF!</definedName>
    <definedName name="SStM_Iroq_DRate">#REF!</definedName>
    <definedName name="SStM_Niag_CRate">#REF!</definedName>
    <definedName name="SStM_Niag_Dist">#REF!</definedName>
    <definedName name="SStM_Niag_DRate">#REF!</definedName>
    <definedName name="SStM_Phil_CRate">#REF!</definedName>
    <definedName name="SStM_Phil_Dist">#REF!</definedName>
    <definedName name="SStM_Phil_DRate">#REF!</definedName>
    <definedName name="SStM_Sabr_CRate">#REF!</definedName>
    <definedName name="SStM_Sabr_Dist">#REF!</definedName>
    <definedName name="SStM_Sabr_DRate">#REF!</definedName>
    <definedName name="SStM_UnionCDA_CRate">#REF!</definedName>
    <definedName name="SStM_UnionCDA_Dist">#REF!</definedName>
    <definedName name="SStM_UnionCDA_DRate">#REF!</definedName>
    <definedName name="SStM_UnionSWDA_CRate">#REF!</definedName>
    <definedName name="SStM_UnionSWDA_Dist">#REF!</definedName>
    <definedName name="SStM_UnionSWDA_DRate">#REF!</definedName>
    <definedName name="St_Malo_VV_Annual">'[1]TD-1.2'!$I$59</definedName>
    <definedName name="St_Nicolas_VV_Annual">'[1]TD-1.2'!$I$356</definedName>
    <definedName name="Starbuck_VV_Annual">'[1]TD-1.2'!$I$60</definedName>
    <definedName name="startReport">#REF!</definedName>
    <definedName name="StCl">#REF!</definedName>
    <definedName name="StCl_CentEDA_CRate">#REF!</definedName>
    <definedName name="StCl_CentEDA_Dist">#REF!</definedName>
    <definedName name="StCl_CentEDA_DRate">#REF!</definedName>
    <definedName name="StCl_Chip_AIG_FV_T">#REF!</definedName>
    <definedName name="StCl_Chip_AIG_VV_T">#REF!</definedName>
    <definedName name="StCl_Chip_Aquila_FV_T">#REF!</definedName>
    <definedName name="StCl_Chip_Aquila_VV_T">#REF!</definedName>
    <definedName name="StCl_Chip_AssocEn_FV_T">'[11]TD-1.1'!#REF!</definedName>
    <definedName name="StCl_Chip_AssocEn_VV_T">'[11]TD-1.1'!#REF!</definedName>
    <definedName name="StCl_Chip_Chandler_FV_T">'[11]TD-1.1'!#REF!</definedName>
    <definedName name="StCl_Chip_Chandler_VV_T">'[11]TD-1.1'!#REF!</definedName>
    <definedName name="StCl_Chip_Coast_FV_T">'[11]TD-1.1'!#REF!</definedName>
    <definedName name="StCl_Chip_Coast_VV_T">'[11]TD-1.1'!#REF!</definedName>
    <definedName name="StCl_Chip_Cowest_FV_T">'[11]TD-1.1'!#REF!</definedName>
    <definedName name="StCl_Chip_Cowest_VV_T">'[11]TD-1.1'!#REF!</definedName>
    <definedName name="StCl_Chip_CRate">#REF!</definedName>
    <definedName name="StCl_Chip_Dist">#REF!</definedName>
    <definedName name="StCl_Chip_DRate">#REF!</definedName>
    <definedName name="StCl_Chip_Engage_FV_T">#REF!</definedName>
    <definedName name="StCl_Chip_Engage_VV_T">#REF!</definedName>
    <definedName name="StCl_Chip_Enron_FV_T">'[11]TD-1.1'!#REF!</definedName>
    <definedName name="StCl_Chip_Enron_VV_T">'[11]TD-1.1'!#REF!</definedName>
    <definedName name="StCl_Chip_F_FST">0</definedName>
    <definedName name="StCl_Chip_FS_Comm_Rate">'[7]TD-3.2'!$K$86</definedName>
    <definedName name="StCl_Chip_FS_Dem_Rate">'[7]TD-3.2'!$J$86</definedName>
    <definedName name="StCl_Chip_FV_B">'[1]TD-1.1'!$M$423</definedName>
    <definedName name="StCl_Chip_FV_Km_T">#REF!</definedName>
    <definedName name="StCl_Chip_FV_T">#REF!</definedName>
    <definedName name="StCl_Chip_Midcon_FV_T">#REF!</definedName>
    <definedName name="StCl_Chip_Midcon_VV_T">#REF!</definedName>
    <definedName name="StCl_Chip_Phibro_FV_T">'[11]TD-1.1'!#REF!</definedName>
    <definedName name="StCl_Chip_Phibro_VV_T">'[11]TD-1.1'!#REF!</definedName>
    <definedName name="StCl_Chip_Renais_FV_T">#REF!</definedName>
    <definedName name="StCl_Chip_Renais_PR">'[7]TD-3.3'!$J$419</definedName>
    <definedName name="StCl_Chip_Renais_VV_T">#REF!</definedName>
    <definedName name="StCl_Chip_Roch_FV_T">#REF!</definedName>
    <definedName name="StCl_Chip_Roch_PR">'[7]TD-3.3'!$J$421</definedName>
    <definedName name="StCl_Chip_Roch_VV_T">#REF!</definedName>
    <definedName name="StCl_Chip_SI_FV_T">#REF!</definedName>
    <definedName name="StCl_Chip_SI_PR">'[7]TD-3.3'!$J$423</definedName>
    <definedName name="StCl_Chip_SI_VV_T">#REF!</definedName>
    <definedName name="StCl_Chip_StClPipe_FV_T">#REF!</definedName>
    <definedName name="StCl_Chip_StClPipe_VV_T">#REF!</definedName>
    <definedName name="StCl_Chip_TCGS_FV_T">'[11]TD-1.1'!#REF!</definedName>
    <definedName name="StCl_Chip_TCGS_VV_T">'[11]TD-1.1'!#REF!</definedName>
    <definedName name="StCl_Chip_Total_Alloc_Cost">'[7]TD-3.1'!$I$334</definedName>
    <definedName name="StCl_Chip_TransCost_Fix">'[7]TD-3.1'!$G$334</definedName>
    <definedName name="StCl_Chip_TransCost_Var">'[7]TD-3.1'!$H$334</definedName>
    <definedName name="StCl_Chip_Union_FV_T">#REF!</definedName>
    <definedName name="StCl_Chip_Union_PR">'[7]TD-3.3'!$J$425</definedName>
    <definedName name="StCl_Chip_Union_VV_T">#REF!</definedName>
    <definedName name="StCl_Chip_V_FST">0</definedName>
    <definedName name="StCl_Chip_VV_B">'[1]TD-1.1'!$E$423</definedName>
    <definedName name="StCl_Chip_VV_Km_T">#REF!</definedName>
    <definedName name="StCl_Chip_VV_T">#REF!</definedName>
    <definedName name="StCl_Chip_WFS_Toll">#REF!</definedName>
    <definedName name="StCl_CNR_FV_T">#REF!</definedName>
    <definedName name="StCl_CNR_PR">'[7]TD-3.3'!$J$380</definedName>
    <definedName name="StCl_CNR_VV_T">#REF!</definedName>
    <definedName name="StCl_Coast_FV_T">#REF!</definedName>
    <definedName name="StCl_Coast_PR">'[7]TD-3.3'!$J$390</definedName>
    <definedName name="StCl_Coast_VV_T">'[11]TD-1.1'!#REF!</definedName>
    <definedName name="StCl_Coastal_FV_T">'[11]TD-1.1'!#REF!</definedName>
    <definedName name="StCl_ConsCDA_CRate">#REF!</definedName>
    <definedName name="StCl_ConsCDA_Dist">#REF!</definedName>
    <definedName name="StCl_ConsCDA_DRate">#REF!</definedName>
    <definedName name="StCl_ConsEDA_CRate">#REF!</definedName>
    <definedName name="StCl_ConsEDA_Dist">#REF!</definedName>
    <definedName name="StCl_ConsEDA_DRate">#REF!</definedName>
    <definedName name="StCl_ConsSWDA_CRate">#REF!</definedName>
    <definedName name="StCl_ConsSWDA_Dist">#REF!</definedName>
    <definedName name="StCl_ConsSWDA_DRate">#REF!</definedName>
    <definedName name="StCl_Corn_CRate">#REF!</definedName>
    <definedName name="StCl_Corn_Dist">#REF!</definedName>
    <definedName name="StCl_Corn_DRate">#REF!</definedName>
    <definedName name="StCl_Dem">#REF!</definedName>
    <definedName name="StCl_EH_CRate">#REF!</definedName>
    <definedName name="StCl_EH_Dist">#REF!</definedName>
    <definedName name="StCl_EH_DRate">#REF!</definedName>
    <definedName name="StCl_EHer_CoEnergy_PR">'[7]TD-3.3'!$J$412</definedName>
    <definedName name="StCl_EHer_FT_Comm_Rate">'[7]TD-3.2'!$K$84</definedName>
    <definedName name="StCl_EHer_FT_Dem_Rate">'[7]TD-3.2'!$J$84</definedName>
    <definedName name="StCl_EHer_Total_Alloc_Cost">'[7]TD-3.1'!$I$322</definedName>
    <definedName name="StCl_EHer_TransCost_Fix">'[7]TD-3.1'!$G$322</definedName>
    <definedName name="StCl_EHer_TransCost_Var">'[7]TD-3.1'!$H$322</definedName>
    <definedName name="StCl_EHere_FS_Comm_Rate">#REF!</definedName>
    <definedName name="StCl_EHere_FS_Dem_Rate">#REF!</definedName>
    <definedName name="StCl_Enron_FV_T">'[1]TD-1.1'!$Q$169</definedName>
    <definedName name="StCl_Enron_PR">'[7]TD-3.3'!$J$382</definedName>
    <definedName name="StCl_Enron_VV_T">'[1]TD-1.1'!$I$169</definedName>
    <definedName name="StCl_FS_Comm_Rate">#REF!</definedName>
    <definedName name="StCl_FS_Dem_Rate">#REF!</definedName>
    <definedName name="StCl_FT_Comm_Rate">'[7]TD-3.2'!$K$80</definedName>
    <definedName name="StCl_FT_Dem_Rate">'[7]TD-3.2'!$J$80</definedName>
    <definedName name="StCl_GMiEDA_CRate">#REF!</definedName>
    <definedName name="StCl_GMiEDA_Dist">#REF!</definedName>
    <definedName name="StCl_GMiEDA_DRate">#REF!</definedName>
    <definedName name="StCl_Iroq_CRate">#REF!</definedName>
    <definedName name="StCl_Iroq_Dist">#REF!</definedName>
    <definedName name="StCl_Iroq_DRate">#REF!</definedName>
    <definedName name="StCl_Iroq_WFS_Toll">#REF!</definedName>
    <definedName name="StCl_Mara_FV_T">'[1]TD-1.1'!$Q$173</definedName>
    <definedName name="StCl_Mara_PR">'[7]TD-3.3'!$J$390</definedName>
    <definedName name="StCl_Mara_VV_T">'[1]TD-1.1'!$I$173</definedName>
    <definedName name="StCl_Niag_CRate">#REF!</definedName>
    <definedName name="StCl_Niag_Dist">#REF!</definedName>
    <definedName name="StCl_Niag_DRate">#REF!</definedName>
    <definedName name="StCl_Niag_F_FST">'[7]TD-3.1'!$G$344</definedName>
    <definedName name="StCl_Niag_FV_B">#REF!</definedName>
    <definedName name="StCl_Niag_FV_Km_B">#REF!</definedName>
    <definedName name="StCl_Niag_FV_Km_T">#REF!</definedName>
    <definedName name="StCl_Niag_FV_T">#REF!</definedName>
    <definedName name="StCl_Niag_Tenn_FV_T">'[11]TD-1.1'!#REF!</definedName>
    <definedName name="StCl_Niag_Tenn_VV_T">'[11]TD-1.1'!#REF!</definedName>
    <definedName name="StCl_Niag_Total_Alloc_Cost">'[7]TD-3.1'!$I$346</definedName>
    <definedName name="StCl_Niag_TransCost_Fix">'[7]TD-3.1'!$G$346</definedName>
    <definedName name="StCl_Niag_TransCost_Var">'[7]TD-3.1'!$H$346</definedName>
    <definedName name="StCl_Niag_V_FST">'[7]TD-3.1'!$H$344</definedName>
    <definedName name="StCl_Niag_VV_B">#REF!</definedName>
    <definedName name="StCl_Niag_VV_Km_B">#REF!</definedName>
    <definedName name="StCl_Niag_VV_Km_T">#REF!</definedName>
    <definedName name="StCl_Niag_VV_T">#REF!</definedName>
    <definedName name="StCl_Niag_WFS_Toll">#REF!</definedName>
    <definedName name="StCl_Park_Cons_PR">'[7]TD-3.3'!#REF!</definedName>
    <definedName name="StCl_Park_FS_Comm_Rate">'[7]TD-3.2'!#REF!</definedName>
    <definedName name="StCl_Park_FS_Dem_Rate">'[7]TD-3.2'!#REF!</definedName>
    <definedName name="StCl_Park_FV_B">'[11]TD-1.1'!#REF!</definedName>
    <definedName name="StCl_Park_FV_Km_T">'[11]TD-1.1'!#REF!</definedName>
    <definedName name="StCl_Park_FV_T">'[11]TD-1.1'!#REF!</definedName>
    <definedName name="StCl_Park_Total_Alloc_Cost">'[7]TD-3.1'!#REF!</definedName>
    <definedName name="StCl_Park_TransCost_Fix">'[7]TD-3.1'!#REF!</definedName>
    <definedName name="StCl_Park_TransCost_Var">'[7]TD-3.1'!#REF!</definedName>
    <definedName name="StCl_Park_UN_FV_B">'[11]TD-1.4'!#REF!</definedName>
    <definedName name="StCl_Park_UN_FV_Km_B">'[11]TD-1.4'!#REF!</definedName>
    <definedName name="StCl_Park_UN_FV_Km_T">'[11]TD-1.4'!#REF!</definedName>
    <definedName name="StCl_Park_UN_FV_T">'[11]TD-1.4'!#REF!</definedName>
    <definedName name="StCl_Park_UN_VV_B">'[11]TD-1.4'!#REF!</definedName>
    <definedName name="StCl_Park_UN_VV_Km_B">'[11]TD-1.4'!#REF!</definedName>
    <definedName name="StCl_Park_UN_VV_Km_T">'[11]TD-1.4'!#REF!</definedName>
    <definedName name="StCl_Park_UN_VV_T">'[11]TD-1.4'!#REF!</definedName>
    <definedName name="StCl_Park_VV_B">'[11]TD-1.1'!#REF!</definedName>
    <definedName name="StCl_Park_VV_Km_T">'[11]TD-1.1'!#REF!</definedName>
    <definedName name="StCl_Park_VV_T">'[11]TD-1.1'!#REF!</definedName>
    <definedName name="StCl_PetroC_PR">'[7]TD-3.3'!$J$384</definedName>
    <definedName name="StCl_PetroCan_FV_T">'[1]TD-1.1'!$Q$170</definedName>
    <definedName name="StCl_PetroCan_VV_T">'[1]TD-1.1'!$I$170</definedName>
    <definedName name="StCl_Phil_CRate">#REF!</definedName>
    <definedName name="StCl_Phil_Dist">#REF!</definedName>
    <definedName name="StCl_Phil_DRate">#REF!</definedName>
    <definedName name="StCl_Ren_FV_T">'[1]TD-1.1'!$Q$171</definedName>
    <definedName name="StCl_Ren_PR">'[7]TD-3.3'!$J$386</definedName>
    <definedName name="StCl_Ren_VV_T">'[1]TD-1.1'!$I$171</definedName>
    <definedName name="StCl_Rio_FV_T">'[1]TD-1.1'!$Q$172</definedName>
    <definedName name="StCl_Rio_PR">'[7]TD-3.3'!$J$388</definedName>
    <definedName name="StCl_Rio_VV_T">'[1]TD-1.1'!$I$172</definedName>
    <definedName name="StCl_Sabr_CRate">#REF!</definedName>
    <definedName name="StCl_Sabr_Dist">#REF!</definedName>
    <definedName name="StCl_Sabr_DRate">#REF!</definedName>
    <definedName name="StCl_StCl_BHIS">#REF!</definedName>
    <definedName name="StCl_StCl_BHIW">#REF!</definedName>
    <definedName name="StCl_Total_Alloc_Cost">'[7]TD-3.1'!$I$296</definedName>
    <definedName name="StCl_TransCost_Fix">'[7]TD-3.1'!$G$296</definedName>
    <definedName name="StCl_TransCost_Var">'[7]TD-3.1'!$H$296</definedName>
    <definedName name="StCl_UnionCDA_CRate">#REF!</definedName>
    <definedName name="StCl_UnionCDA_Dist">#REF!</definedName>
    <definedName name="StCl_UnionCDA_DRate">#REF!</definedName>
    <definedName name="StCl_UnionSWDA_CRate">#REF!</definedName>
    <definedName name="StCl_UnionSWDA_Dist">#REF!</definedName>
    <definedName name="StCl_UnionSWDA_DRate">#REF!</definedName>
    <definedName name="StClair">#REF!</definedName>
    <definedName name="StClair_EHeref_FV_B">#REF!</definedName>
    <definedName name="StClair_EHeref_FV_Km_B">#REF!</definedName>
    <definedName name="StClair_EHeref_FV_Km_T">#REF!</definedName>
    <definedName name="StClair_EHeref_FV_T">#REF!</definedName>
    <definedName name="StClair_EHeref_VV_B">#REF!</definedName>
    <definedName name="StClair_EHeref_VV_Km_B">#REF!</definedName>
    <definedName name="StClair_EHeref_VV_Km_T">#REF!</definedName>
    <definedName name="StClair_EHeref_VV_T">#REF!</definedName>
    <definedName name="StClair_FV_B">#REF!</definedName>
    <definedName name="StClair_FV_Km_B">#REF!</definedName>
    <definedName name="StClair_FV_Km_T">#REF!</definedName>
    <definedName name="StClair_FV_T">#REF!</definedName>
    <definedName name="StClair_VV_B">#REF!</definedName>
    <definedName name="StClair_VV_Km_B">#REF!</definedName>
    <definedName name="StClair_VV_Km_T">#REF!</definedName>
    <definedName name="StClair_VV_T">#REF!</definedName>
    <definedName name="StClet_VV_Annual">'[1]TD-1.2'!$I$353</definedName>
    <definedName name="SteAnne_VV_Annual">'[1]TD-1.2'!$I$340</definedName>
    <definedName name="Steel">#REF!</definedName>
    <definedName name="Steel_Chip_CRate">#REF!</definedName>
    <definedName name="Steel_Chip_Dist">#REF!</definedName>
    <definedName name="Steel_Chip_DRate">#REF!</definedName>
    <definedName name="Steel_Corn_CRate">#REF!</definedName>
    <definedName name="Steel_Corn_Dist">#REF!</definedName>
    <definedName name="Steel_Corn_DRate">#REF!</definedName>
    <definedName name="Steel_EH_CRate">#REF!</definedName>
    <definedName name="Steel_EH_Dist">#REF!</definedName>
    <definedName name="Steel_EH_DRate">#REF!</definedName>
    <definedName name="Steel_Emer_CRate">#REF!</definedName>
    <definedName name="Steel_Emer_Dist">#REF!</definedName>
    <definedName name="Steel_Emer_DRate">#REF!</definedName>
    <definedName name="Steel_EZ_CRate">#REF!</definedName>
    <definedName name="Steel_EZ_Dist">#REF!</definedName>
    <definedName name="Steel_EZ_DRate">#REF!</definedName>
    <definedName name="Steel_Iroq_CRate">#REF!</definedName>
    <definedName name="Steel_Iroq_Dist">#REF!</definedName>
    <definedName name="Steel_Iroq_DRate">#REF!</definedName>
    <definedName name="Steel_Iroq_Steel">#REF!</definedName>
    <definedName name="Steel_MZ_CRate">#REF!</definedName>
    <definedName name="Steel_MZ_Dist">#REF!</definedName>
    <definedName name="Steel_MZ_DRate">#REF!</definedName>
    <definedName name="Steel_Napi_CRate">#REF!</definedName>
    <definedName name="Steel_Napi_Dist">#REF!</definedName>
    <definedName name="Steel_Napi_DRate">#REF!</definedName>
    <definedName name="Steel_Niag_CanOxy_FV_T">'[1]TD-1.1'!$Q$179</definedName>
    <definedName name="Steel_Niag_CanOxy_PR">'[7]TD-3.3'!$J$245</definedName>
    <definedName name="Steel_Niag_CanOxy_VV_T">'[1]TD-1.1'!$I$179</definedName>
    <definedName name="Steel_Niag_CRate">#REF!</definedName>
    <definedName name="Steel_Niag_Dist">#REF!</definedName>
    <definedName name="Steel_Niag_DRate">#REF!</definedName>
    <definedName name="Steel_Niag_FS_Com_Rate">#REF!</definedName>
    <definedName name="Steel_Niag_FS_Comm_Rate">#REF!</definedName>
    <definedName name="Steel_Niag_FS_Dem">'[33]TD-3.2'!$J$64</definedName>
    <definedName name="Steel_Niag_FS_Dem_Rate">#REF!</definedName>
    <definedName name="Steel_Niag_FV_B">'[1]TD-1.1'!$M$185</definedName>
    <definedName name="Steel_Niag_FV_Km_B">'[1]TD-1.1'!$O$185</definedName>
    <definedName name="Steel_Niag_FV_Km_T">'[1]TD-1.1'!$S$185</definedName>
    <definedName name="Steel_Niag_FV_T">'[1]TD-1.1'!$Q$185</definedName>
    <definedName name="Steel_Niag_TB_FV_B">'[1]TD-1.5'!$AD$238</definedName>
    <definedName name="Steel_Niag_TB_FV_Km_B">'[1]TD-1.5'!$J$29</definedName>
    <definedName name="Steel_Niag_TB_FV_Km_T">'[1]TD-1.5'!$J$49</definedName>
    <definedName name="Steel_Niag_TB_FV_T">'[1]TD-1.5'!$AE$238</definedName>
    <definedName name="Steel_Niag_TB_VV_B">'[1]TD-1.5'!$AA$238</definedName>
    <definedName name="Steel_Niag_TB_VV_Km_B">'[1]TD-1.5'!$F$29</definedName>
    <definedName name="Steel_Niag_TB_VV_Km_T">'[1]TD-1.5'!$F$49</definedName>
    <definedName name="Steel_Niag_TB_VV_T">'[1]TD-1.5'!$AB$238</definedName>
    <definedName name="Steel_Niag_Total_Alloc_Cost">'[7]TD-3.1'!$I$199</definedName>
    <definedName name="Steel_Niag_TransCost_Fix">'[7]TD-3.1'!$G$199</definedName>
    <definedName name="Steel_Niag_TransCost_Var">'[7]TD-3.1'!$H$199</definedName>
    <definedName name="Steel_Niag_UN_FV_B">'[1]TD-1.4'!$M$35</definedName>
    <definedName name="Steel_Niag_UN_FV_Km_B">'[1]TD-1.4'!$O$35</definedName>
    <definedName name="Steel_Niag_UN_FV_Km_T">'[1]TD-1.4'!$O$94</definedName>
    <definedName name="Steel_niag_UN_FV_T">'[1]TD-1.4'!$M$94</definedName>
    <definedName name="Steel_Niag_UN_VV_B">'[1]TD-1.4'!$G$35</definedName>
    <definedName name="Steel_Niag_UN_VV_KM_B">'[1]TD-1.4'!$I$35</definedName>
    <definedName name="Steel_Niag_UN_VV_Km_T">'[1]TD-1.4'!$I$94</definedName>
    <definedName name="Steel_Niag_UN_VV_T">'[1]TD-1.4'!$G$94</definedName>
    <definedName name="Steel_Niag_VV_B">'[1]TD-1.1'!$E$185</definedName>
    <definedName name="Steel_Niag_VV_Km_B">'[1]TD-1.1'!$G$185</definedName>
    <definedName name="Steel_Niag_VV_Km_T">'[1]TD-1.1'!$K$185</definedName>
    <definedName name="Steel_Niag_VV_T">'[1]TD-1.1'!$I$185</definedName>
    <definedName name="Steel_NZ_CRate">#REF!</definedName>
    <definedName name="Steel_NZ_Dist">#REF!</definedName>
    <definedName name="Steel_NZ_DRate">#REF!</definedName>
    <definedName name="Steel_Phil_CanOxy_FV_T">'[1]TD-1.1'!$Q$365</definedName>
    <definedName name="Steel_Phil_CanOxy_PR">'[7]TD-3.3'!$J$327</definedName>
    <definedName name="Steel_Phil_CanOxy_VV_T">'[1]TD-1.1'!$I$365</definedName>
    <definedName name="Steel_Phil_CRate">#REF!</definedName>
    <definedName name="Steel_Phil_Dist">#REF!</definedName>
    <definedName name="Steel_Phil_DRate">#REF!</definedName>
    <definedName name="Steel_Phil_FS_Comm_Rate">#REF!</definedName>
    <definedName name="Steel_Phil_FS_Dem_Rate">#REF!</definedName>
    <definedName name="Steel_Phil_FV_B">'[1]TD-1.1'!$M$373</definedName>
    <definedName name="Steel_Phil_FV_Km_B">'[1]TD-1.1'!$O$373</definedName>
    <definedName name="Steel_Phil_FV_Km_T">'[1]TD-1.1'!$S$373</definedName>
    <definedName name="Steel_Phil_FV_T">'[1]TD-1.1'!$Q$373</definedName>
    <definedName name="Steel_Phil_NBS_FV_Km_B">'[1]TD-1.6'!$J$34</definedName>
    <definedName name="Steel_Phil_NBS_FV_Km_T">'[1]TD-1.6'!$J$50</definedName>
    <definedName name="Steel_Phil_NBS_VV_Km_B">'[1]TD-1.6'!$F$34</definedName>
    <definedName name="Steel_Phil_NBS_VV_Km_T">'[1]TD-1.6'!$F$50</definedName>
    <definedName name="Steel_Phil_TB_FV_B">'[1]TD-1.5'!$AD$306</definedName>
    <definedName name="Steel_Phil_TB_FV_Km_B">'[1]TD-1.5'!$J$34</definedName>
    <definedName name="Steel_Phil_TB_FV_Km_T">'[1]TD-1.5'!$J$54</definedName>
    <definedName name="Steel_Phil_TB_FV_T">'[1]TD-1.5'!$AE$306</definedName>
    <definedName name="Steel_Phil_TB_VV_B">'[1]TD-1.5'!$AA$306</definedName>
    <definedName name="Steel_Phil_TB_VV_Km_B">'[1]TD-1.5'!$F$34</definedName>
    <definedName name="Steel_Phil_TB_VV_Km_T">'[1]TD-1.5'!$F$54</definedName>
    <definedName name="Steel_Phil_TB_VV_T">'[1]TD-1.5'!$AB$306</definedName>
    <definedName name="Steel_Phil_Total_Alloc_Cost">'[7]TD-3.1'!$I$259</definedName>
    <definedName name="Steel_Phil_TransCost_Fix">'[7]TD-3.1'!$G$259</definedName>
    <definedName name="Steel_Phil_TransCost_Var">'[7]TD-3.1'!$H$259</definedName>
    <definedName name="Steel_Phil_UN_FV_B">'[1]TD-1.4'!$M$45</definedName>
    <definedName name="Steel_Phil_UN_FV_Km_B">'[1]TD-1.4'!$O$45</definedName>
    <definedName name="Steel_Phil_UN_FV_Km_T">'[1]TD-1.4'!$O$104</definedName>
    <definedName name="Steel_Phil_UN_FV_T">'[1]TD-1.4'!$M$104</definedName>
    <definedName name="Steel_Phil_UN_VV_B">'[1]TD-1.4'!$G$45</definedName>
    <definedName name="Steel_Phil_UN_VV_Km_B">'[1]TD-1.4'!$I$45</definedName>
    <definedName name="Steel_Phil_UN_VV_Km_T">'[1]TD-1.4'!$I$104</definedName>
    <definedName name="Steel_Phil_UN_VV_T">'[1]TD-1.4'!$G$104</definedName>
    <definedName name="Steel_Phil_VV_B">'[1]TD-1.1'!$E$373</definedName>
    <definedName name="Steel_Phil_VV_Km_B">'[1]TD-1.1'!$G$373</definedName>
    <definedName name="Steel_Phil_VV_Km_T">'[1]TD-1.1'!$K$373</definedName>
    <definedName name="Steel_Phil_VV_T">'[1]TD-1.1'!$I$373</definedName>
    <definedName name="Steel_Phil_Win_FV_Km_B">'[1]TD-1.7'!$J$36</definedName>
    <definedName name="Steel_Phil_Win_FV_Km_T">'[1]TD-1.7'!$J$53</definedName>
    <definedName name="Steel_Phil_Win_VV_Km_B">'[1]TD-1.7'!$F$36</definedName>
    <definedName name="Steel_Phil_Win_VV_Km_T">'[1]TD-1.7'!$F$53</definedName>
    <definedName name="Steel_Sabr_CRate">#REF!</definedName>
    <definedName name="Steel_Sabr_Dist">#REF!</definedName>
    <definedName name="Steel_Sabr_DRate">#REF!</definedName>
    <definedName name="Steel_StCl_CRate">#REF!</definedName>
    <definedName name="Steel_StCl_Dist">#REF!</definedName>
    <definedName name="Steel_StCl_DRate">#REF!</definedName>
    <definedName name="Steel_WZ_CRate">#REF!</definedName>
    <definedName name="Steel_WZ_Dist">#REF!</definedName>
    <definedName name="Steel_WZ_DRate">#REF!</definedName>
    <definedName name="Steinbach_VV_Annual">'[1]TD-1.2'!$I$50</definedName>
    <definedName name="STFT_EW_Diff">#REF!</definedName>
    <definedName name="STFT_FV_Rev">'[7]TD-4.7'!#REF!</definedName>
    <definedName name="STFT_FVD_Rev">'[7]TD-4.7'!#REF!</definedName>
    <definedName name="STFT_VVD_Rev">'[7]TD-4.7'!#REF!</definedName>
    <definedName name="SthUpstreamExcess">#REF!</definedName>
    <definedName name="StJanvier_VV_Annual">'[1]TD-1.2'!$I$332</definedName>
    <definedName name="StJean_VV_Annual">'[1]TD-1.2'!$I$321</definedName>
    <definedName name="StJerome_VV_Annual">'[1]TD-1.2'!$I$333</definedName>
    <definedName name="StLouTerre_VV_Annual">'[1]TD-1.2'!$I$338</definedName>
    <definedName name="StMath_Phil_Dist">#REF!</definedName>
    <definedName name="StMathieu_VV_Annual">'[1]TD-1.2'!$I$319</definedName>
    <definedName name="StMaurice_VV_Annual">'[1]TD-1.2'!$I$339</definedName>
    <definedName name="StMichael_VV_Annual">'[1]TD-1.2'!$I$350</definedName>
    <definedName name="StNorbert_VV_Annual">'[1]TD-1.2'!$I$55</definedName>
    <definedName name="Storage_AOR_R20R100">#REF!</definedName>
    <definedName name="Storage_Comm_AOR_T1T2T3_Cust">[10]Supplementals!$M$263</definedName>
    <definedName name="Storage_Comm_AOR_T1T2T3_Union">[10]Supplementals!$K$263</definedName>
    <definedName name="Storage_Comm_Cust_T1">'[10]Detail Model'!$BM$447</definedName>
    <definedName name="Storage_Comm_Cust_T2">'[10]Detail Model'!$BM$474</definedName>
    <definedName name="Storage_Comm_Cust_T3">'[10]Detail Model'!$BM$528</definedName>
    <definedName name="Storage_Comm_Union_T1">'[10]Detail Model'!$BM$448</definedName>
    <definedName name="Storage_Comm_Union_T2">'[10]Detail Model'!$BM$475</definedName>
    <definedName name="Storage_Comm_Union_T3">'[10]Detail Model'!$BM$529</definedName>
    <definedName name="Storage_Commodity_R100">'[10]Detail Model'!$BM$239</definedName>
    <definedName name="Storage_Commodity_R100_wICM">'[18]Detail Model'!$BK$232</definedName>
    <definedName name="Storage_Commodity_R20">'[10]Detail Model'!$BM$167</definedName>
    <definedName name="Storage_Commodity_R20_wICM">'[18]Detail Model'!$BK$162</definedName>
    <definedName name="Storage_Demand_R100">'[10]Detail Model'!$BM$238</definedName>
    <definedName name="Storage_Demand_R100_wICM">'[18]Detail Model'!$BK$231</definedName>
    <definedName name="Storage_Demand_R20">'[10]Detail Model'!$BM$166</definedName>
    <definedName name="Storage_Demand_R20_wICM">'[18]Detail Model'!$BK$161</definedName>
    <definedName name="Storage_Gas_Asset_Return">[7]FUNS!$F$82</definedName>
    <definedName name="Storage_Inj_UnauthOR_M9T3">#REF!</definedName>
    <definedName name="Storage_Inj_UnauthOR_T1T2">#REF!</definedName>
    <definedName name="Storage_Inj_UnauthOR_U2">#REF!</definedName>
    <definedName name="Storage_M1">'[10]Detail Model'!$BM$282</definedName>
    <definedName name="Storage_M1_wICM">'[18]Detail Model'!$BK$276</definedName>
    <definedName name="Storage_M2">'[10]Detail Model'!$BM$296</definedName>
    <definedName name="Storage_M2_wICM">'[18]Detail Model'!$BK$290</definedName>
    <definedName name="Storage_R01_East">'[15]Detail Model'!$BK$54</definedName>
    <definedName name="Storage_R01_East_wICM">'[18]Detail Model'!$BK$41</definedName>
    <definedName name="Storage_R01_EDA">'[10]Detail Model'!$BM$44</definedName>
    <definedName name="Storage_R01_FF">'[10]Detail Model'!$BM$41</definedName>
    <definedName name="Storage_R01_NDA">'[10]Detail Model'!$BM$43</definedName>
    <definedName name="Storage_R01_Temp1">[13]RIDERS!$AU$83</definedName>
    <definedName name="Storage_R01_Temp2">[13]RIDERS!$AU$84</definedName>
    <definedName name="Storage_R01_WDA">'[10]Detail Model'!$BM$42</definedName>
    <definedName name="Storage_R01_West">'[15]Detail Model'!$BK$53</definedName>
    <definedName name="Storage_R01_West_wICM">'[18]Detail Model'!$BK$40</definedName>
    <definedName name="Storage_R10_East">'[15]Detail Model'!$BK$122</definedName>
    <definedName name="Storage_R10_East_wICM">'[18]Detail Model'!$BK$96</definedName>
    <definedName name="Storage_R10_EDA">'[10]Detail Model'!$BM$102</definedName>
    <definedName name="Storage_R10_FF">'[10]Detail Model'!$BM$99</definedName>
    <definedName name="Storage_R10_NDA">'[10]Detail Model'!$BM$101</definedName>
    <definedName name="Storage_R10_Temp1">[13]RIDERS!$AU$85</definedName>
    <definedName name="Storage_R10_Temp2">[13]RIDERS!$AU$86</definedName>
    <definedName name="Storage_R10_WDA">'[10]Detail Model'!$BM$100</definedName>
    <definedName name="Storage_R10_West">'[15]Detail Model'!$BK$121</definedName>
    <definedName name="Storage_R10_West_wICM">'[18]Detail Model'!$BK$95</definedName>
    <definedName name="Storage_R101">[9]AppendixA!$I$41</definedName>
    <definedName name="Storage_R110">[9]AppendixA!$I$102</definedName>
    <definedName name="Storage_R201">[9]AppendixA!$I$40</definedName>
    <definedName name="Storage_R210">[9]AppendixA!$I$101</definedName>
    <definedName name="Storage_R301">[9]AppendixA!$I$42</definedName>
    <definedName name="Storage_R310">[9]AppendixA!$I$103</definedName>
    <definedName name="Storage_R601">[9]AppendixA!$I$43</definedName>
    <definedName name="Storage_R610">[9]AppendixA!$I$104</definedName>
    <definedName name="Storage_Space_OR_T1T2T3">#REF!</definedName>
    <definedName name="Storage_Space_T1">'[10]Detail Model'!$BM$446</definedName>
    <definedName name="Storage_Space_T2">'[10]Detail Model'!$BM$473</definedName>
    <definedName name="Storage_Space_T3">'[10]Detail Model'!$BM$527</definedName>
    <definedName name="Storage_T1_Deliverability_Cust">'[10]Detail Model'!$BM$443</definedName>
    <definedName name="Storage_T1_Deliverability_Union">'[10]Detail Model'!$BM$442</definedName>
    <definedName name="Storage_T1_Incremental_Inj">'[10]Detail Model'!$BM$444</definedName>
    <definedName name="Storage_T1_Int_Inj">'[10]Detail Model'!$BM$445</definedName>
    <definedName name="Storage_T2_Deliverability_Cust">'[10]Detail Model'!$BM$470</definedName>
    <definedName name="Storage_T2_Deliverability_Union">'[10]Detail Model'!$BM$469</definedName>
    <definedName name="Storage_T2_Incremental_Inj">'[10]Detail Model'!$BM$471</definedName>
    <definedName name="Storage_T2_Int_Inj">'[10]Detail Model'!$BM$472</definedName>
    <definedName name="Storage_T3_Deliverability_Cust">'[10]Detail Model'!$BM$524</definedName>
    <definedName name="Storage_T3_Deliverability_Union">'[10]Detail Model'!$BM$523</definedName>
    <definedName name="Storage_T3_Incremental_Inj">'[10]Detail Model'!$BM$525</definedName>
    <definedName name="Storage_T3_Int_Inj">'[10]Detail Model'!$BM$526</definedName>
    <definedName name="Store01E_Apr">'[12]Rate 01'!$E$30</definedName>
    <definedName name="Store01E_Jan">'[12]Rate 01'!$D$30</definedName>
    <definedName name="Store01E_Jul">'[12]Rate 01'!$F$30</definedName>
    <definedName name="Store01E_Oct">'[12]Rate 01'!$G$30</definedName>
    <definedName name="Store01FF_Apr">'[12]Rate 01'!$E$27</definedName>
    <definedName name="Store01FF_Jan">'[12]Rate 01'!$D$27</definedName>
    <definedName name="Store01FF_Jul">'[12]Rate 01'!$F$27</definedName>
    <definedName name="Store01FF_Oct">'[12]Rate 01'!$G$27</definedName>
    <definedName name="Store01N_Apr">'[12]Rate 01'!$E$29</definedName>
    <definedName name="Store01N_Jan">'[12]Rate 01'!$D$29</definedName>
    <definedName name="Store01N_Jul">'[12]Rate 01'!$F$29</definedName>
    <definedName name="Store01N_Oct">'[12]Rate 01'!$G$29</definedName>
    <definedName name="Store01W_Apr">'[12]Rate 01'!$E$28</definedName>
    <definedName name="Store01W_Jan">'[12]Rate 01'!$D$28</definedName>
    <definedName name="Store01W_Jul">'[12]Rate 01'!$F$28</definedName>
    <definedName name="Store01W_Oct">'[12]Rate 01'!$G$28</definedName>
    <definedName name="Store10E_Apr">'[12]Rate 10'!$E$30</definedName>
    <definedName name="Store10E_Jan">'[12]Rate 10'!$D$30</definedName>
    <definedName name="Store10E_Jul">'[12]Rate 10'!$F$30</definedName>
    <definedName name="Store10E_Oct">'[12]Rate 10'!$G$30</definedName>
    <definedName name="Store10FF_Apr">'[12]Rate 10'!$E$27</definedName>
    <definedName name="Store10FF_Jan">'[12]Rate 10'!$D$27</definedName>
    <definedName name="Store10FF_Jul">'[12]Rate 10'!$F$27</definedName>
    <definedName name="Store10FF_Oct">'[12]Rate 10'!$G$27</definedName>
    <definedName name="Store10N_Apr">'[12]Rate 10'!$E$29</definedName>
    <definedName name="Store10N_Jan">'[12]Rate 10'!$D$29</definedName>
    <definedName name="Store10N_Jul">'[12]Rate 10'!$F$29</definedName>
    <definedName name="Store10N_Oct">'[12]Rate 10'!$G$29</definedName>
    <definedName name="Store10W_Apr">'[12]Rate 10'!$E$28</definedName>
    <definedName name="Store10W_Jan">'[12]Rate 10'!$D$28</definedName>
    <definedName name="Store10W_Jul">'[12]Rate 10'!$F$28</definedName>
    <definedName name="Store10W_Oct">'[12]Rate 10'!$G$28</definedName>
    <definedName name="StPierre_VV_Annual">'[1]TD-1.2'!$I$52</definedName>
    <definedName name="StPoly_VV_Annual">'[1]TD-1.2'!$I$342</definedName>
    <definedName name="Strathgami_VV_Annual">'[1]TD-1.2'!$I$135</definedName>
    <definedName name="StRemi_VV_Annual">'[1]TD-1.2'!$I$351</definedName>
    <definedName name="STS_Dem_Vol">'[7]TD-4.2'!$AH$171</definedName>
    <definedName name="STS_FV_Rev">'[7]TD-4.2'!$AJ$173</definedName>
    <definedName name="STS_FVD_Rev">'[7]TD-4.2'!$AJ$189</definedName>
    <definedName name="STS_VVD_Rev">'[7]TD-4.2'!$AJ$205</definedName>
    <definedName name="StSebastien_VV_Annual">'[1]TD-1.2'!$I$354</definedName>
    <definedName name="Succ">#REF!</definedName>
    <definedName name="Succ_Chip_CRate">#REF!</definedName>
    <definedName name="Succ_Chip_Dist">#REF!</definedName>
    <definedName name="Succ_Chip_DRate">#REF!</definedName>
    <definedName name="Succ_Corn_CRate">#REF!</definedName>
    <definedName name="Succ_Corn_Dist">#REF!</definedName>
    <definedName name="Succ_Corn_DRate">#REF!</definedName>
    <definedName name="Succ_EH_CRate">#REF!</definedName>
    <definedName name="Succ_EH_Dist">#REF!</definedName>
    <definedName name="Succ_EH_DRate">#REF!</definedName>
    <definedName name="Succ_Emer_CRate">#REF!</definedName>
    <definedName name="Succ_Emer_Dist">#REF!</definedName>
    <definedName name="Succ_Emer_DRate">#REF!</definedName>
    <definedName name="Succ_EZ_CRate">#REF!</definedName>
    <definedName name="Succ_EZ_Dist">#REF!</definedName>
    <definedName name="Succ_EZ_DRate">#REF!</definedName>
    <definedName name="Succ_FS_Comm_Rate">'[7]TD-3.2'!$K$44</definedName>
    <definedName name="Succ_FS_Dem_Rate">'[7]TD-3.2'!$J$44</definedName>
    <definedName name="Succ_Iroq_CRate">#REF!</definedName>
    <definedName name="Succ_Iroq_Dist">#REF!</definedName>
    <definedName name="Succ_Iroq_DRate">#REF!</definedName>
    <definedName name="Succ_MZ_CRate">#REF!</definedName>
    <definedName name="Succ_MZ_Dist">#REF!</definedName>
    <definedName name="Succ_MZ_DRate">#REF!</definedName>
    <definedName name="Succ_Napi_CRate">#REF!</definedName>
    <definedName name="Succ_Napi_Dist">#REF!</definedName>
    <definedName name="Succ_Napi_DRate">#REF!</definedName>
    <definedName name="Succ_Niag_CRate">#REF!</definedName>
    <definedName name="Succ_Niag_Dist">#REF!</definedName>
    <definedName name="Succ_Niag_DRate">#REF!</definedName>
    <definedName name="Succ_NZ_CRate">#REF!</definedName>
    <definedName name="Succ_NZ_Dist">#REF!</definedName>
    <definedName name="Succ_NZ_DRate">#REF!</definedName>
    <definedName name="Succ_Phil_CRate">#REF!</definedName>
    <definedName name="Succ_Phil_Dist">#REF!</definedName>
    <definedName name="Succ_Phil_DRate">#REF!</definedName>
    <definedName name="Succ_Sabr_CRate">#REF!</definedName>
    <definedName name="Succ_Sabr_Dist">#REF!</definedName>
    <definedName name="Succ_Sabr_DRate">#REF!</definedName>
    <definedName name="Succ_StCl_CRate">#REF!</definedName>
    <definedName name="Succ_StCl_Dist">#REF!</definedName>
    <definedName name="Succ_StCl_DRate">#REF!</definedName>
    <definedName name="Succ_Total_Alloc_Cost">'[7]TD-3.1'!$I$125</definedName>
    <definedName name="Succ_TransCost_Fix">'[7]TD-3.1'!$G$125</definedName>
    <definedName name="Succ_TransCost_Var">'[7]TD-3.1'!$H$125</definedName>
    <definedName name="Succ_WZ_CRate">#REF!</definedName>
    <definedName name="Succ_WZ_Dist">#REF!</definedName>
    <definedName name="Succ_WZ_DRate">#REF!</definedName>
    <definedName name="Success_FV_Km_T">'[1]TD-1.3'!$I$54</definedName>
    <definedName name="Success_FV_T">'[1]TD-1.3'!$H$54</definedName>
    <definedName name="Success_PR">'[7]TD-3.3'!$J$95</definedName>
    <definedName name="Success_VV_Km_T">'[1]TD-1.3'!$F$54</definedName>
    <definedName name="Success_VV_T">'[1]TD-1.3'!$E$54</definedName>
    <definedName name="Sud_PChrg">'[7]TD-4.4'!$G$218</definedName>
    <definedName name="Sud_Pressure_Chg">#REF!</definedName>
    <definedName name="Sudbury_VV_Annual">'[1]TD-1.2'!$I$138</definedName>
    <definedName name="Suff">#REF!</definedName>
    <definedName name="Suff_Chip_CRate">#REF!</definedName>
    <definedName name="Suff_Chip_Dist">#REF!</definedName>
    <definedName name="Suff_Chip_DRate">#REF!</definedName>
    <definedName name="Suff_Chipp_Dist">#REF!</definedName>
    <definedName name="Suff_Corn_CRate">#REF!</definedName>
    <definedName name="Suff_Corn_Dist">#REF!</definedName>
    <definedName name="Suff_Corn_DRate">#REF!</definedName>
    <definedName name="Suff_EH_CRate">#REF!</definedName>
    <definedName name="Suff_EH_Dist">#REF!</definedName>
    <definedName name="Suff_EH_DRate">#REF!</definedName>
    <definedName name="Suff_Emer_CRate">#REF!</definedName>
    <definedName name="Suff_Emer_Dist">#REF!</definedName>
    <definedName name="Suff_Emer_DRate">#REF!</definedName>
    <definedName name="Suff_EZ_CRate">#REF!</definedName>
    <definedName name="Suff_EZ_Dist">#REF!</definedName>
    <definedName name="Suff_EZ_DRate">#REF!</definedName>
    <definedName name="Suff_Iroq_CRate">#REF!</definedName>
    <definedName name="Suff_Iroq_Dist">#REF!</definedName>
    <definedName name="Suff_Iroq_DRate">#REF!</definedName>
    <definedName name="Suff_MZ_CRate">#REF!</definedName>
    <definedName name="Suff_MZ_Dist">#REF!</definedName>
    <definedName name="Suff_MZ_DRate">#REF!</definedName>
    <definedName name="Suff_Napi_CRate">#REF!</definedName>
    <definedName name="Suff_Napi_Dist">#REF!</definedName>
    <definedName name="Suff_Napi_DRate">#REF!</definedName>
    <definedName name="Suff_Niag_CRate">#REF!</definedName>
    <definedName name="Suff_Niag_Dist">#REF!</definedName>
    <definedName name="Suff_Niag_DRate">#REF!</definedName>
    <definedName name="Suff_NZ_CRate">#REF!</definedName>
    <definedName name="Suff_NZ_Dist">#REF!</definedName>
    <definedName name="Suff_NZ_DRate">#REF!</definedName>
    <definedName name="Suff_Phil_CRate">#REF!</definedName>
    <definedName name="Suff_Phil_Dist">#REF!</definedName>
    <definedName name="Suff_Phil_DRate">#REF!</definedName>
    <definedName name="Suff_Sabr_CRate">#REF!</definedName>
    <definedName name="Suff_Sabr_Dist">#REF!</definedName>
    <definedName name="Suff_Sabr_DRate">#REF!</definedName>
    <definedName name="Suff_StCl_CRate">#REF!</definedName>
    <definedName name="Suff_StCl_Dist">#REF!</definedName>
    <definedName name="Suff_StCl_DRate">#REF!</definedName>
    <definedName name="Suff_WZ_CRate">#REF!</definedName>
    <definedName name="Suff_WZ_Dist">#REF!</definedName>
    <definedName name="Suff_WZ_DRate">#REF!</definedName>
    <definedName name="Summary" localSheetId="39" hidden="1">{#N/A,#N/A,FALSE,"Title Page"}</definedName>
    <definedName name="Summary" localSheetId="40" hidden="1">{#N/A,#N/A,FALSE,"Title Page"}</definedName>
    <definedName name="Summary" localSheetId="38" hidden="1">{#N/A,#N/A,FALSE,"Title Page"}</definedName>
    <definedName name="Summary" hidden="1">{#N/A,#N/A,FALSE,"Title Page"}</definedName>
    <definedName name="summary1" localSheetId="39" hidden="1">{#N/A,#N/A,FALSE,"Title Page"}</definedName>
    <definedName name="summary1" localSheetId="40" hidden="1">{#N/A,#N/A,FALSE,"Title Page"}</definedName>
    <definedName name="summary1" localSheetId="38" hidden="1">{#N/A,#N/A,FALSE,"Title Page"}</definedName>
    <definedName name="summary1" hidden="1">{#N/A,#N/A,FALSE,"Title Page"}</definedName>
    <definedName name="summary19" localSheetId="39" hidden="1">{#N/A,#N/A,FALSE,"Title Page"}</definedName>
    <definedName name="summary19" localSheetId="40" hidden="1">{#N/A,#N/A,FALSE,"Title Page"}</definedName>
    <definedName name="summary19" localSheetId="38" hidden="1">{#N/A,#N/A,FALSE,"Title Page"}</definedName>
    <definedName name="summary19" hidden="1">{#N/A,#N/A,FALSE,"Title Page"}</definedName>
    <definedName name="Summary2" localSheetId="39" hidden="1">{#N/A,#N/A,FALSE,"Summary";#N/A,#N/A,FALSE,"Prices at Selected Stations"}</definedName>
    <definedName name="Summary2" localSheetId="40" hidden="1">{#N/A,#N/A,FALSE,"Summary";#N/A,#N/A,FALSE,"Prices at Selected Stations"}</definedName>
    <definedName name="Summary2" localSheetId="38" hidden="1">{#N/A,#N/A,FALSE,"Summary";#N/A,#N/A,FALSE,"Prices at Selected Stations"}</definedName>
    <definedName name="Summary2" hidden="1">{#N/A,#N/A,FALSE,"Summary";#N/A,#N/A,FALSE,"Prices at Selected Stations"}</definedName>
    <definedName name="summarys" localSheetId="39" hidden="1">{#N/A,#N/A,FALSE,"Title Page"}</definedName>
    <definedName name="summarys" localSheetId="40" hidden="1">{#N/A,#N/A,FALSE,"Title Page"}</definedName>
    <definedName name="summarys" localSheetId="38" hidden="1">{#N/A,#N/A,FALSE,"Title Page"}</definedName>
    <definedName name="summarys" hidden="1">{#N/A,#N/A,FALSE,"Title Page"}</definedName>
    <definedName name="summarys1" localSheetId="39" hidden="1">{#N/A,#N/A,FALSE,"Title Page"}</definedName>
    <definedName name="summarys1" localSheetId="40" hidden="1">{#N/A,#N/A,FALSE,"Title Page"}</definedName>
    <definedName name="summarys1" localSheetId="38" hidden="1">{#N/A,#N/A,FALSE,"Title Page"}</definedName>
    <definedName name="summarys1" hidden="1">{#N/A,#N/A,FALSE,"Title Page"}</definedName>
    <definedName name="SummarySelected" localSheetId="39" hidden="1">{#N/A,#N/A,FALSE,"Summary";#N/A,#N/A,FALSE,"Prices at Selected Stations"}</definedName>
    <definedName name="SummarySelected" localSheetId="40" hidden="1">{#N/A,#N/A,FALSE,"Summary";#N/A,#N/A,FALSE,"Prices at Selected Stations"}</definedName>
    <definedName name="SummarySelected" localSheetId="38" hidden="1">{#N/A,#N/A,FALSE,"Summary";#N/A,#N/A,FALSE,"Prices at Selected Stations"}</definedName>
    <definedName name="SummarySelected" hidden="1">{#N/A,#N/A,FALSE,"Summary";#N/A,#N/A,FALSE,"Prices at Selected Stations"}</definedName>
    <definedName name="Supplement_Failure_Deliver">[10]Supplementals!$M$170</definedName>
    <definedName name="Supplement_GS_Commodity_Charge">[10]Supplementals!$M$101</definedName>
    <definedName name="Supplemental_Gas_Sales">[10]Supplementals!$K$165</definedName>
    <definedName name="SupplementalT1">#REF!</definedName>
    <definedName name="Supply_Fuel">'[31]Supply &amp; Fuel $'!$A:$IV</definedName>
    <definedName name="SUPPLY_TRANS_ADJ">'[29]Supply &amp; Trans Adjustments $'!$A:$IV</definedName>
    <definedName name="SurplusNorthABC">#REF!</definedName>
    <definedName name="SurplusNorthABCRatch">#REF!</definedName>
    <definedName name="SurplusNorthBT">#REF!</definedName>
    <definedName name="SurplusNorthBT2">#REF!</definedName>
    <definedName name="SurplusNorthBT2Ratch">#REF!</definedName>
    <definedName name="SurplusNorthBTRatch">#REF!</definedName>
    <definedName name="SurplusNorthSupply">#REF!</definedName>
    <definedName name="SurplusRatchet">#REF!</definedName>
    <definedName name="SurplusSupply">#REF!</definedName>
    <definedName name="SurplusSupplyOther">#REF!</definedName>
    <definedName name="SurplusUpstream">#REF!</definedName>
    <definedName name="suu" localSheetId="39" hidden="1">{#N/A,#N/A,FALSE,"Title Page"}</definedName>
    <definedName name="suu" localSheetId="40" hidden="1">{#N/A,#N/A,FALSE,"Title Page"}</definedName>
    <definedName name="suu" localSheetId="38" hidden="1">{#N/A,#N/A,FALSE,"Title Page"}</definedName>
    <definedName name="suu" hidden="1">{#N/A,#N/A,FALSE,"Title Page"}</definedName>
    <definedName name="SW_Del_FV_B">'[1]TD-1.4'!$M$21</definedName>
    <definedName name="SW_Del_FV_T">'[1]TD-1.4'!$M$80</definedName>
    <definedName name="SW_Del_VV_B">'[1]TD-1.4'!$G$21</definedName>
    <definedName name="SW_Del_VV_T">'[1]TD-1.4'!$G$80</definedName>
    <definedName name="System_Expansion_Surcharge">[18]Input!$B$37</definedName>
    <definedName name="Sz_Centra_FV_T">#REF!</definedName>
    <definedName name="Sz_Centra_PR">'[7]TD-3.3'!$J$17</definedName>
    <definedName name="Sz_Centra_VV_T">#REF!</definedName>
    <definedName name="Sz_F_FST">'[7]TD-3.1'!$G$20</definedName>
    <definedName name="Sz_FS_Comm_Rate">'[7]TD-3.2'!$K$13</definedName>
    <definedName name="Sz_FS_Dem_Rate">'[7]TD-3.2'!$J$13</definedName>
    <definedName name="Sz_FV_B">#REF!</definedName>
    <definedName name="Sz_FV_Km_B">#REF!</definedName>
    <definedName name="Sz_FV_Km_T">#REF!</definedName>
    <definedName name="Sz_FV_T">#REF!</definedName>
    <definedName name="Sz_IS1_Rate">'[7]TD-3.2'!$P$13</definedName>
    <definedName name="Sz_IS2_Rate">'[7]TD-3.2'!$Q$13</definedName>
    <definedName name="Sz_PS_Toll">#REF!</definedName>
    <definedName name="Sz_Total_Alloc_Cost">'[7]TD-3.1'!$I$22</definedName>
    <definedName name="Sz_TransCost_Fix">'[7]TD-3.1'!$G$22</definedName>
    <definedName name="Sz_TransCost_Var">'[7]TD-3.1'!$H$22</definedName>
    <definedName name="Sz_TransG_FV_T">#REF!</definedName>
    <definedName name="Sz_TransG_PR">'[7]TD-3.3'!$J$15</definedName>
    <definedName name="Sz_TransG_VV_T">#REF!</definedName>
    <definedName name="Sz_TWS_Toll">#REF!</definedName>
    <definedName name="Sz_V_FST">'[7]TD-3.1'!$H$20</definedName>
    <definedName name="Sz_VV_B">#REF!</definedName>
    <definedName name="Sz_VV_Km_B">#REF!</definedName>
    <definedName name="Sz_VV_Km_T">#REF!</definedName>
    <definedName name="Sz_VV_T">#REF!</definedName>
    <definedName name="Sz_WFS_Toll">#REF!</definedName>
    <definedName name="TableName">"Dummy"</definedName>
    <definedName name="TAX">0.34119</definedName>
    <definedName name="Tax_Additions">[7]TOTCAP!$K$315</definedName>
    <definedName name="Tax_Deductions">[7]TOTCAP!$K$331</definedName>
    <definedName name="Tax_Input_Sheet">[7]TOTCAP!$A$1:$K$54</definedName>
    <definedName name="TB_Perc_Vol_B">'[1]TD-1.5'!$V$122</definedName>
    <definedName name="TB_Perc_Vol_T">'[1]TD-1.5'!$V$169</definedName>
    <definedName name="TB_ShortCut">55.97</definedName>
    <definedName name="TBO_Fix_Trans">'[7]Gross Rev Req'!$G$23</definedName>
    <definedName name="TBO_GLGT_T4">'[7]TD-4.4'!$G$54</definedName>
    <definedName name="TBO_GLGT_T4_750_787">'[7]TD-4.4'!#REF!</definedName>
    <definedName name="TBO_Union_M12">'[7]TD-4.4'!$G$138</definedName>
    <definedName name="TBO_Var_Trans">'[7]Gross Rev Req'!$H$23</definedName>
    <definedName name="TD_1.1_B">#REF!</definedName>
    <definedName name="TD_1.1_C">#REF!</definedName>
    <definedName name="TD_1.1_D_Sheet_1">#REF!</definedName>
    <definedName name="TD_1.1_D_Sheet_2">#REF!</definedName>
    <definedName name="TD_1.1_Distances">#REF!</definedName>
    <definedName name="TD_1.1_E_All_Sheets">#REF!</definedName>
    <definedName name="TD_1.1_F">#REF!</definedName>
    <definedName name="TD_1.1_Print_Sheets">#REF!</definedName>
    <definedName name="TD_1.1_TransGas">#REF!</definedName>
    <definedName name="TD_1.2_All_Sheets">'[1]TD-1.2'!$A$9:$X$361</definedName>
    <definedName name="TD_1.2_Blue_Pages">'[1]TD-1.2'!$A$9:$J$361</definedName>
    <definedName name="TD_1.3_Sheet1">'[1]TD-1.3'!$A$1:$J$84</definedName>
    <definedName name="TD_1.4_A_All_Sheets">'[1]TD-1.4'!$Y$215:$AE$460</definedName>
    <definedName name="TD_1.4_Sheet_3">'[1]TD-1.4'!$R$114:$W$176</definedName>
    <definedName name="TD_1.4_Sheets_12">'[1]TD-1.4'!$A$1:$P$115</definedName>
    <definedName name="TD_1.5">'[1]TD-1.5'!$A$8:$K$72</definedName>
    <definedName name="TD_1.5_A">'[1]TD-1.5'!$L$73:$W$127</definedName>
    <definedName name="TD_1.5_A_and_B">'[1]TD-1.5'!$L$73:$W$184</definedName>
    <definedName name="TD_1.5_B">'[1]TD-1.5'!$L$128:$W$184</definedName>
    <definedName name="TD_1.5_C_All_Sheets">'[1]TD-1.5'!$X$183:$AF$354</definedName>
    <definedName name="TD_1.6">'[1]TD-1.6'!$A$9:$K$67</definedName>
    <definedName name="TD_1.6_A_All_Sheets">'[1]TD-1.6'!$L$114:$R$253</definedName>
    <definedName name="TD_1.6_B">'[1]TD-1.6'!$S$255:$AD$317</definedName>
    <definedName name="TD_1.6_B_and_C">'[1]TD-1.6'!$S$255:$AD$374</definedName>
    <definedName name="TD_1.6_C">'[1]TD-1.6'!$S$318:$AD$375</definedName>
    <definedName name="TD_1.6_D">'[1]TD-1.6'!$A$68:$K$103</definedName>
    <definedName name="TD_2.1">'[7]TD-2.1'!$A$54:$I$141</definedName>
    <definedName name="TD_2.1_Check">'[7]TD-2.1'!$K$143:$R$211</definedName>
    <definedName name="TD_2.1_Factors">'[7]TD-2.1'!$A$4:$I$53</definedName>
    <definedName name="TD_2.1A">[7]FUNS!$A$1:$H$71</definedName>
    <definedName name="TD_2.1B">[7]FUNS!$A$84:$H$144</definedName>
    <definedName name="TD_2.1C">[7]FUNS!$A$145:$H$202</definedName>
    <definedName name="TD_2.1D">[7]FUNS!$A$203:$H$235</definedName>
    <definedName name="TD_2.1E">[7]FUNS!$A$236:$H$260</definedName>
    <definedName name="TD_2.1F">[7]FUNS!$A$261:$H$293</definedName>
    <definedName name="TD_2.1G">[7]FUNS!$A$294:$H$323</definedName>
    <definedName name="TD_2.1H">[7]FUNS!$A$324:$H$364</definedName>
    <definedName name="TD_2.2">[7]TOTCAP!$A$55:$K$239</definedName>
    <definedName name="TD_3.1">'[7]TD-3.1'!$A$10:$I$352</definedName>
    <definedName name="TD_3.1FS">'[7]TD-3.1 - First Sheet'!$A$1:$I$42</definedName>
    <definedName name="TD_3.2">'[7]TD-3.2'!$A$11:$L$99</definedName>
    <definedName name="TD_3.2_Titles">'[7]TD-3.2'!$1:$10</definedName>
    <definedName name="TD_3.2A">'[7]TD-3.2'!$S$99:$W$141</definedName>
    <definedName name="TD_3.3">'[7]TD-3.3'!$A$10:$L$445</definedName>
    <definedName name="TD_3.3_Titles">'[7]TD-3.3'!$1:$9</definedName>
    <definedName name="TD_3.3LF">'[7]TD-3.3'!$M$10:$Q$440</definedName>
    <definedName name="TD_3.3LF_Titles">'[7]TD-3.3'!$1:$9,'[7]TD-3.3'!$A:$G</definedName>
    <definedName name="TD_4.1">'[7]TD-4.1'!$A$6:$G$36</definedName>
    <definedName name="TD_4.10">'[7]TD-4.8'!$A$8:$E$40</definedName>
    <definedName name="TD_4.3_Sheets_1_2">'[7]TD-4.2'!$A$1:$I$87</definedName>
    <definedName name="TD_4.3_Sheets_3_4">'[7]TD-4.2'!$Z$146:$AJ$210</definedName>
    <definedName name="TD_4.3A">'[7]TD-4.2'!$L$97:$X$143</definedName>
    <definedName name="TD_4.4_PG1">'[7]TD-4.3'!$A$6:$F$15</definedName>
    <definedName name="TD_4.4_PG2">'[7]TD-4.3'!#REF!</definedName>
    <definedName name="TD_4.5">'[7]TD-4.4'!$A$1:$I$319</definedName>
    <definedName name="TD_4.5A">'[7]TD-4.4'!$K$320:$P$410</definedName>
    <definedName name="TD_4.6">'[7]TD-4.5'!$A$2:$G$14</definedName>
    <definedName name="TD_4.9">'[7]TD-4.7'!$A$8:$I$18</definedName>
    <definedName name="TD_4.9A">'[7]TD-4.7'!#REF!</definedName>
    <definedName name="TD_4.9B">'[7]TD-4.7'!#REF!</definedName>
    <definedName name="TD_5.1">'[7]TD-5.1'!$A$1:$H$39</definedName>
    <definedName name="Temagami_North_VV_Annual">'[1]TD-1.2'!$I$148</definedName>
    <definedName name="Temagami_VV_Annual">'[1]TD-1.2'!$I$147</definedName>
    <definedName name="Temp_North_Commodity">[13]RIDERS!$AU$44</definedName>
    <definedName name="Temp_South_Commodity">[13]RIDERS!$AU$9</definedName>
    <definedName name="Temp_South_Commodity2">[13]RIDERS!$AU$8</definedName>
    <definedName name="Terrebonne_VV_Annual">'[1]TD-1.2'!$I$344</definedName>
    <definedName name="Test_Data_Name">'[1]TD-1.6'!$H$45</definedName>
    <definedName name="Test_Name">#REF!</definedName>
    <definedName name="Test_Year">#REF!</definedName>
    <definedName name="the_shift">'[7]TD-3.2'!$U$114</definedName>
    <definedName name="Thorne_Cent_VV_Annual">'[1]TD-1.2'!$I$142</definedName>
    <definedName name="Thorne_GMi_VV_Annual">'[1]TD-1.2'!$I$155</definedName>
    <definedName name="Throughput">924010</definedName>
    <definedName name="Thunder_VV_Annual">'[1]TD-1.2'!$I$87</definedName>
    <definedName name="Tier1_01_Apr">'[12]Rate 01'!$E$14</definedName>
    <definedName name="Tier1_01_Jan">'[12]Rate 01'!$D$14</definedName>
    <definedName name="Tier1_01_Jul">'[12]Rate 01'!$F$14</definedName>
    <definedName name="Tier1_01_Oct">'[12]Rate 01'!$G$14</definedName>
    <definedName name="Tier1_10_Apr">'[12]Rate 10'!$E$13</definedName>
    <definedName name="Tier1_10_Jan">'[12]Rate 10'!$D$13</definedName>
    <definedName name="Tier1_10_Jul">'[12]Rate 10'!$F$13</definedName>
    <definedName name="Tier1_10_Oct">'[12]Rate 10'!$G$13</definedName>
    <definedName name="Tier2_01_Apr">'[12]Rate 01'!$E$15</definedName>
    <definedName name="Tier2_01_Jan">'[12]Rate 01'!$D$15</definedName>
    <definedName name="Tier2_01_Jul">'[12]Rate 01'!$F$15</definedName>
    <definedName name="Tier2_01_Oct">'[12]Rate 01'!$G$15</definedName>
    <definedName name="Tier2_10_Apr">'[12]Rate 10'!$E$14</definedName>
    <definedName name="Tier2_10_Jan">'[12]Rate 10'!$D$14</definedName>
    <definedName name="Tier2_10_Jul">'[12]Rate 10'!$F$14</definedName>
    <definedName name="Tier2_10_Oct">'[12]Rate 10'!$G$14</definedName>
    <definedName name="Tier3_01_Apr">'[12]Rate 01'!$E$16</definedName>
    <definedName name="Tier3_01_Jan">'[12]Rate 01'!$D$16</definedName>
    <definedName name="Tier3_01_Jul">'[12]Rate 01'!$F$16</definedName>
    <definedName name="Tier3_01_Oct">'[12]Rate 01'!$G$16</definedName>
    <definedName name="Tier3_10_Apr">'[12]Rate 10'!$E$15</definedName>
    <definedName name="Tier3_10_Jan">'[12]Rate 10'!$D$15</definedName>
    <definedName name="Tier3_10_Jul">'[12]Rate 10'!$F$15</definedName>
    <definedName name="Tier3_10_Oct">'[12]Rate 10'!$G$15</definedName>
    <definedName name="Tier4_01_Apr">'[12]Rate 01'!$E$17</definedName>
    <definedName name="Tier4_01_Jan">'[12]Rate 01'!$D$17</definedName>
    <definedName name="Tier4_01_Jul">'[12]Rate 01'!$F$17</definedName>
    <definedName name="Tier4_01_Oct">'[12]Rate 01'!$G$17</definedName>
    <definedName name="Tier4_10_Apr">'[12]Rate 10'!$E$16</definedName>
    <definedName name="Tier4_10_Jan">'[12]Rate 10'!$D$16</definedName>
    <definedName name="Tier4_10_Jul">'[12]Rate 10'!$F$16</definedName>
    <definedName name="Tier4_10_Oct">'[12]Rate 10'!$G$16</definedName>
    <definedName name="Tier5_01_Apr">'[12]Rate 01'!$E$18</definedName>
    <definedName name="Tier5_01_Jan">'[12]Rate 01'!$D$18</definedName>
    <definedName name="Tier5_01_Jul">'[12]Rate 01'!$F$18</definedName>
    <definedName name="Tier5_01_Oct">'[12]Rate 01'!$G$18</definedName>
    <definedName name="Tier5_10_Apr">'[12]Rate 10'!$E$17</definedName>
    <definedName name="Tier5_10_Jan">'[12]Rate 10'!$D$17</definedName>
    <definedName name="Tier5_10_Jul">'[12]Rate 10'!$F$17</definedName>
    <definedName name="Tier5_10_Oct">'[12]Rate 10'!$G$17</definedName>
    <definedName name="Timmins_VV_Annual">'[1]TD-1.2'!$I$123</definedName>
    <definedName name="TM1REBUILDOPTION">1</definedName>
    <definedName name="Tolls_Printout">#REF!</definedName>
    <definedName name="Tot_Downstream_B">'[1]TD-1.4'!$AI$467</definedName>
    <definedName name="Tot_Downstream_T">'[1]TD-1.4'!$AI$484</definedName>
    <definedName name="Total_Capital">[7]TOTCAP!$G$35</definedName>
    <definedName name="Total_Construct_Aid">[7]TOTCAP!$I$238</definedName>
    <definedName name="Total_Del_JanOct">'[1]TD-1.6'!$AC$291</definedName>
    <definedName name="Total_Depr_Land_Rts">[7]TOTCAP!$G$52</definedName>
    <definedName name="Total_Div_Rev">'[7]TD-4.5'!#REF!</definedName>
    <definedName name="Total_Div_Vol">'[7]TD-4.5'!#REF!</definedName>
    <definedName name="Total_Diversion_Surcharge">'[7]TD-2.1'!#REF!</definedName>
    <definedName name="Total_Fixed_Costs">'[7]TD-3.1 - First Sheet'!$C$42</definedName>
    <definedName name="Total_FST_Diff_Fix">'[7]TD-3.1 - First Sheet'!$C$30</definedName>
    <definedName name="Total_FST_Diff_Var">'[7]TD-3.1 - First Sheet'!$D$30</definedName>
    <definedName name="Total_FST_Fixed">'[7]TD-5.1'!$G$27</definedName>
    <definedName name="Total_FST_VV_T">'[7]TD-5.1'!$F$25</definedName>
    <definedName name="Total_FV">'[7]TD-3.1'!$C$352</definedName>
    <definedName name="Total_FV_Km">'[7]TD-3.1'!$E$352</definedName>
    <definedName name="Total_FV_Km_B">#REF!</definedName>
    <definedName name="Total_FV_Km_T">#REF!</definedName>
    <definedName name="Total_FV_T">#REF!</definedName>
    <definedName name="Total_Gas_Plant_Depr">[7]TOTCAP!$I$202</definedName>
    <definedName name="Total_Gas_Plant_Util">[7]TOTCAP!$I$156</definedName>
    <definedName name="Total_Gross_Rev_Req">'[7]TD-2.1'!$D$113</definedName>
    <definedName name="Total_Int_Plant_Depr">[7]TOTCAP!$I$177</definedName>
    <definedName name="Total_ISS_Rev">'[7]TD-4.3'!#REF!</definedName>
    <definedName name="Total_ISS_Vol">'[7]TD-4.3'!#REF!</definedName>
    <definedName name="Total_ISW_Rev">'[7]TD-4.3'!#REF!</definedName>
    <definedName name="Total_ISW_Vol">'[7]TD-4.3'!#REF!</definedName>
    <definedName name="Total_Load_Adjust">'[1]TD-1.3'!$E$77</definedName>
    <definedName name="Total_LTWFS_Rev">'[7]TD-4.6'!$H$25</definedName>
    <definedName name="Total_LTWFS_Vol">'[7]TD-4.6'!$G$25</definedName>
    <definedName name="Total_NBS_FV_B">'[1]TD-1.6'!$H$38</definedName>
    <definedName name="Total_NBS_FV_Km_B">'[1]TD-1.6'!$J$38</definedName>
    <definedName name="Total_NBS_FV_Km_T">'[1]TD-1.6'!$J$54</definedName>
    <definedName name="Total_NBS_FV_T">'[1]TD-1.6'!$H$54</definedName>
    <definedName name="Total_NBS_VV_B">'[1]TD-1.6'!$D$38</definedName>
    <definedName name="Total_NBS_VV_Km_B">'[1]TD-1.6'!$F$38</definedName>
    <definedName name="Total_NBS_VV_Km_T">'[1]TD-1.6'!$F$54</definedName>
    <definedName name="Total_NBS_VV_T">'[1]TD-1.6'!$D$54</definedName>
    <definedName name="Total_Net_Rev_Req">'[7]TD-2.1'!$D$141</definedName>
    <definedName name="Total_Rate_Base">[7]TOTCAP!$I$105</definedName>
    <definedName name="Total_STFT_Rev">'[7]TD-4.7'!#REF!</definedName>
    <definedName name="Total_STS_Rev">'[7]TD-4.2'!$I$85</definedName>
    <definedName name="Total_Summer_Rev">'[7]TD-4.3'!#REF!</definedName>
    <definedName name="Total_Summer_Vol">'[7]TD-4.3'!#REF!</definedName>
    <definedName name="Total_TB_FV_B">'[1]TD-1.5'!$H$39</definedName>
    <definedName name="Total_TB_FV_Km_B">'[1]TD-1.5'!$J$39</definedName>
    <definedName name="Total_TB_FV_Km_T">'[1]TD-1.5'!$J$59</definedName>
    <definedName name="Total_TB_FV_T">'[1]TD-1.5'!$H$59</definedName>
    <definedName name="Total_TB_VV_B">'[1]TD-1.5'!$D$39</definedName>
    <definedName name="Total_TB_VV_Km_B">'[1]TD-1.5'!$F$39</definedName>
    <definedName name="Total_TB_VV_Km_T">'[1]TD-1.5'!$F$59</definedName>
    <definedName name="Total_TB_VV_T">'[1]TD-1.5'!$D$59</definedName>
    <definedName name="Total_Trans_Plant_Depr">[7]TOTCAP!$I$188</definedName>
    <definedName name="Total_Trans_Plant_Util">[7]TOTCAP!$I$140</definedName>
    <definedName name="Total_TransCost_Fix">'[7]TD-3.1'!$G$352</definedName>
    <definedName name="Total_TransCost_Var">'[7]TD-3.1'!$H$352</definedName>
    <definedName name="Total_UN_FV_Km_B">'[1]TD-1.4'!$O$53</definedName>
    <definedName name="Total_UN_FV_Km_T">'[1]TD-1.4'!$O$112</definedName>
    <definedName name="Total_UN_VV_Km_B">'[1]TD-1.4'!$I$53</definedName>
    <definedName name="Total_UN_VV_Km_T">'[1]TD-1.4'!$I$112</definedName>
    <definedName name="Total_Unacc_Losses">#REF!</definedName>
    <definedName name="Total_Util_Land">[7]TOTCAP!$G$44</definedName>
    <definedName name="Total_Util_Land_Rts">[7]TOTCAP!$G$45</definedName>
    <definedName name="Total_Variable_Costs">'[7]TD-3.1 - First Sheet'!$D$42</definedName>
    <definedName name="Total_VV">'[7]TD-3.1'!$D$352</definedName>
    <definedName name="Total_VV_Km">'[7]TD-3.1'!$F$352</definedName>
    <definedName name="Total_VV_Km_B">#REF!</definedName>
    <definedName name="Total_VV_Km_T">#REF!</definedName>
    <definedName name="Total_VV_T">#REF!</definedName>
    <definedName name="Total_Win_FV_B">'[1]TD-1.7'!$H$40</definedName>
    <definedName name="Total_Win_FV_Km_B">'[1]TD-1.7'!$J$40</definedName>
    <definedName name="Total_Win_FV_Km_T">'[1]TD-1.7'!$J$57</definedName>
    <definedName name="Total_Win_FV_T">'[1]TD-1.7'!$H$57</definedName>
    <definedName name="Total_Win_VV_B">'[1]TD-1.7'!$D$40</definedName>
    <definedName name="Total_Win_VV_Km_B">'[1]TD-1.7'!$F$40</definedName>
    <definedName name="Total_Win_VV_Km_T">'[1]TD-1.7'!$F$57</definedName>
    <definedName name="Total_Win_VV_T">'[1]TD-1.7'!$D$57</definedName>
    <definedName name="Total_Winter_Rev">'[7]TD-4.3'!#REF!</definedName>
    <definedName name="Total_Winter_Vol">'[7]TD-4.3'!#REF!</definedName>
    <definedName name="TP_Footer_Path" hidden="1">"S:\49002\03welf\H&amp;W\Flex Pricing\"</definedName>
    <definedName name="TP_Footer_User" hidden="1">"Towers Perrin"</definedName>
    <definedName name="TP_Footer_Version" hidden="1">"v3.00"</definedName>
    <definedName name="Trans_Plant_Depr_Meter">[7]TOTCAP!$J$188</definedName>
    <definedName name="Trans_Plant_Depr_Trans">[7]TOTCAP!$K$188</definedName>
    <definedName name="Trans_Plant_Util_Meter">[7]TOTCAP!$J$140</definedName>
    <definedName name="Trans_Plant_Util_Trans">[7]TOTCAP!$K$140</definedName>
    <definedName name="Trans01E_Apr">'[12]Rate 01'!$E$24</definedName>
    <definedName name="Trans01E_Jan">'[12]Rate 01'!$D$24</definedName>
    <definedName name="Trans01E_Jul">'[12]Rate 01'!$F$24</definedName>
    <definedName name="Trans01E_Oct">'[12]Rate 01'!$G$24</definedName>
    <definedName name="Trans01FF_Apr">'[12]Rate 01'!$E$21</definedName>
    <definedName name="Trans01FF_Jan">'[12]Rate 01'!$D$21</definedName>
    <definedName name="Trans01FF_Jul">'[12]Rate 01'!$F$21</definedName>
    <definedName name="Trans01FF_Oct">'[12]Rate 01'!$G$21</definedName>
    <definedName name="Trans01N_Apr">'[12]Rate 01'!$E$23</definedName>
    <definedName name="Trans01N_Jan">'[12]Rate 01'!$D$23</definedName>
    <definedName name="Trans01N_Jul">'[12]Rate 01'!$F$23</definedName>
    <definedName name="Trans01N_Oct">'[12]Rate 01'!$G$23</definedName>
    <definedName name="Trans01W_Apr">'[12]Rate 01'!$E$22</definedName>
    <definedName name="Trans01W_Jan">'[12]Rate 01'!$D$22</definedName>
    <definedName name="Trans01W_Jul">'[12]Rate 01'!$F$22</definedName>
    <definedName name="Trans01W_Oct">'[12]Rate 01'!$G$22</definedName>
    <definedName name="Trans10E_Apr">'[12]Rate 10'!$E$24</definedName>
    <definedName name="Trans10E_Jan">'[12]Rate 10'!$D$24</definedName>
    <definedName name="Trans10E_Jul">'[12]Rate 10'!$F$24</definedName>
    <definedName name="Trans10E_Oct">'[12]Rate 10'!$G$24</definedName>
    <definedName name="Trans10FF_Apr">'[12]Rate 10'!$E$21</definedName>
    <definedName name="Trans10FF_Jan">'[12]Rate 10'!$D$21</definedName>
    <definedName name="Trans10FF_Jul">'[12]Rate 10'!$F$21</definedName>
    <definedName name="Trans10FF_Oct">'[12]Rate 10'!$G$21</definedName>
    <definedName name="Trans10N_Apr">'[12]Rate 10'!$E$23</definedName>
    <definedName name="Trans10N_Jan">'[12]Rate 10'!$D$23</definedName>
    <definedName name="Trans10N_Jul">'[12]Rate 10'!$F$23</definedName>
    <definedName name="Trans10N_Oct">'[12]Rate 10'!$G$23</definedName>
    <definedName name="Trans10W_Apr">'[12]Rate 10'!$E$22</definedName>
    <definedName name="Trans10W_Jan">'[12]Rate 10'!$D$22</definedName>
    <definedName name="Trans10W_Jul">'[12]Rate 10'!$F$22</definedName>
    <definedName name="Trans10W_Oct">'[12]Rate 10'!$G$22</definedName>
    <definedName name="TransCommodity_R100_East">'[15]Detail Model'!$BK$282</definedName>
    <definedName name="TransCommodity_R100_EDA">'[10]Detail Model'!$BM$231</definedName>
    <definedName name="TransCommodity_R100_FF">'[10]Detail Model'!$BM$228</definedName>
    <definedName name="TransCommodity_R100_NDA">'[10]Detail Model'!$BM$230</definedName>
    <definedName name="TransCommodity_R100_WDA">'[10]Detail Model'!$BM$229</definedName>
    <definedName name="TransCommodity_R100_West">'[15]Detail Model'!$BK$281</definedName>
    <definedName name="TransCommodity_R20_East">'[15]Detail Model'!$BK$191</definedName>
    <definedName name="TransCommodity_R20_East_wICM">'[18]Detail Model'!$BK$152</definedName>
    <definedName name="TransCommodity_R20_EDA">'[10]Detail Model'!$BM$159</definedName>
    <definedName name="TransCommodity_R20_FF">'[10]Detail Model'!$BM$156</definedName>
    <definedName name="TransCommodity_R20_NDA">'[10]Detail Model'!$BM$158</definedName>
    <definedName name="TransCommodity_R20_WDA">'[10]Detail Model'!$BM$157</definedName>
    <definedName name="TransCommodity_R20_West">'[15]Detail Model'!$BK$190</definedName>
    <definedName name="TransCommodity_R20_West_wICM">'[18]Detail Model'!$BK$151</definedName>
    <definedName name="Transcona_VV_Annual">'[1]TD-1.2'!$I$56</definedName>
    <definedName name="TransDemand_R100_East">'[15]Detail Model'!$BK$273</definedName>
    <definedName name="TransDemand_R100_EDA">'[10]Detail Model'!$BM$226</definedName>
    <definedName name="TransDemand_R100_FF">'[10]Detail Model'!$BM$223</definedName>
    <definedName name="TransDemand_R100_NDA">'[10]Detail Model'!$BM$225</definedName>
    <definedName name="TransDemand_R100_WDA">'[10]Detail Model'!$BM$224</definedName>
    <definedName name="TransDemand_R100_West">'[15]Detail Model'!$BK$272</definedName>
    <definedName name="TransDemand_R20_East">'[15]Detail Model'!$BK$179</definedName>
    <definedName name="TransDemand_R20_East_wICM">'[18]Detail Model'!$BK$147</definedName>
    <definedName name="TransDemand_R20_EDA">'[10]Detail Model'!$BM$154</definedName>
    <definedName name="TransDemand_R20_FF">'[10]Detail Model'!$BM$151</definedName>
    <definedName name="TransDemand_R20_NDA">'[10]Detail Model'!$BM$153</definedName>
    <definedName name="TransDemand_R20_WDA">'[10]Detail Model'!$BM$152</definedName>
    <definedName name="TransDemand_R20_West">'[15]Detail Model'!$BK$178</definedName>
    <definedName name="TransDemand_R20_West_wICM">'[18]Detail Model'!$BK$146</definedName>
    <definedName name="TransFix_Factor_Misc">'[7]TD-2.1'!$G$50</definedName>
    <definedName name="TransG_FV_B">'[1]TD-1.3'!$H$37</definedName>
    <definedName name="TransG_FV_Km_B">#REF!</definedName>
    <definedName name="TransG_FV_Km_T">#REF!</definedName>
    <definedName name="TransG_FV_T">#REF!</definedName>
    <definedName name="TransG_HerbEx_F_FST">'[7]TD-3.1'!#REF!</definedName>
    <definedName name="TransG_HerbEx_FV_T">#REF!</definedName>
    <definedName name="TransG_HerbEx_Km_FV_T">#REF!</definedName>
    <definedName name="TransG_HerbEx_Km_VV_T">#REF!</definedName>
    <definedName name="TransG_HerbEx_V_FST">'[7]TD-3.1'!#REF!</definedName>
    <definedName name="TransG_HerbEx_VV_T">#REF!</definedName>
    <definedName name="TransG_Lieb_F_FST">'[7]TD-3.1'!$G$111</definedName>
    <definedName name="TransG_Lieb_FV_T">#REF!</definedName>
    <definedName name="TransG_Lieb_Km_FV_T">#REF!</definedName>
    <definedName name="TransG_Lieb_Km_VV_T">#REF!</definedName>
    <definedName name="TransG_Lieb_V_FST">'[7]TD-3.1'!$H$111</definedName>
    <definedName name="TransG_Lieb_VV_T">#REF!</definedName>
    <definedName name="TransG_Rich_F_FST">'[7]TD-3.1'!$G$99</definedName>
    <definedName name="TransG_Rich_FV_T">#REF!</definedName>
    <definedName name="TransG_Rich_Km_FV_T">#REF!</definedName>
    <definedName name="TransG_Rich_Km_VV_T">#REF!</definedName>
    <definedName name="TransG_Rich_V_FST">'[7]TD-3.1'!$H$99</definedName>
    <definedName name="TransG_Rich_VV_T">#REF!</definedName>
    <definedName name="TransG_Succ_F_FST">'[7]TD-3.1'!$G$123</definedName>
    <definedName name="TransG_Succ_FV_T">#REF!</definedName>
    <definedName name="TransG_Succ_Km_FV_T">#REF!</definedName>
    <definedName name="TransG_Succ_Km_VV_T">#REF!</definedName>
    <definedName name="TransG_Succ_V_FST">'[7]TD-3.1'!$H$123</definedName>
    <definedName name="TransG_Succ_VV_T">#REF!</definedName>
    <definedName name="TransG_VV_B">'[1]TD-1.3'!$E$37</definedName>
    <definedName name="TransG_VV_B_tot">'[1]TD-1.1'!$E$92</definedName>
    <definedName name="TransG_VV_Km_B">#REF!</definedName>
    <definedName name="TransG_VV_Km_B_tot">'[1]TD-1.1'!$G$92</definedName>
    <definedName name="TransG_VV_Km_T">#REF!</definedName>
    <definedName name="TransG_VV_Km_T_tot">'[1]TD-1.1'!$K$92</definedName>
    <definedName name="TransG_VV_T">#REF!</definedName>
    <definedName name="TransG_VV_T_tot">'[1]TD-1.1'!$I$92</definedName>
    <definedName name="TransGas_Annual_Avg">'[1]TD-1.2'!$H$28</definedName>
    <definedName name="TransGas_BP_Winter">'[1]TD-1.2'!$D$22</definedName>
    <definedName name="TransGas_Fix_Winter">'[1]TD-1.2'!$E$28</definedName>
    <definedName name="TransGas_PR">'[7]TD-3.3'!$J$100</definedName>
    <definedName name="TransGas_RE_Winter">'[1]TD-1.2'!$D$21</definedName>
    <definedName name="TransGas_RW_Winter">'[1]TD-1.2'!$D$12</definedName>
    <definedName name="TransGas_Var_Annual">'[1]TD-1.2'!$I$28</definedName>
    <definedName name="TransGas_Winter_Avg">'[1]TD-1.2'!$D$28</definedName>
    <definedName name="TransGas_WN_Winter">'[1]TD-1.2'!$D$23</definedName>
    <definedName name="TransGas_WW_Winter">'[1]TD-1.2'!$D$18</definedName>
    <definedName name="Transport_R01_East">'[15]Detail Model'!$BK$42</definedName>
    <definedName name="Transport_R01_East_wICM">'[18]Detail Model'!$BK$36</definedName>
    <definedName name="Transport_R01_EDA">'[10]Detail Model'!$BM$37</definedName>
    <definedName name="Transport_R01_FF">'[10]Detail Model'!$BM$34</definedName>
    <definedName name="Transport_R01_NDA">'[10]Detail Model'!$BM$36</definedName>
    <definedName name="Transport_R01_Temp1">[13]RIDERS!$AU$60</definedName>
    <definedName name="Transport_R01_Temp2">[13]RIDERS!$AU$61</definedName>
    <definedName name="Transport_R01_WDA">'[10]Detail Model'!$BM$35</definedName>
    <definedName name="Transport_R01_West">'[15]Detail Model'!$BK$41</definedName>
    <definedName name="Transport_R01_West_wICM">'[18]Detail Model'!$BK$35</definedName>
    <definedName name="Transport_R10_East">'[15]Detail Model'!$BK$110</definedName>
    <definedName name="Transport_R10_East_wICM">'[18]Detail Model'!$BK$91</definedName>
    <definedName name="Transport_R10_EDA">'[10]Detail Model'!$BM$95</definedName>
    <definedName name="Transport_R10_FF">'[10]Detail Model'!$BM$92</definedName>
    <definedName name="Transport_R10_NDA">'[10]Detail Model'!$BM$94</definedName>
    <definedName name="Transport_R10_Temp1">[13]RIDERS!$AU$66</definedName>
    <definedName name="Transport_R10_Temp2">[13]RIDERS!$AU$67</definedName>
    <definedName name="Transport_R10_WDA">'[10]Detail Model'!$BM$93</definedName>
    <definedName name="Transport_R10_West">'[15]Detail Model'!$BK$109</definedName>
    <definedName name="Transport_R10_West_wICM">'[18]Detail Model'!$BK$90</definedName>
    <definedName name="Transport_R25">'[10]Detail Model'!$BM$208</definedName>
    <definedName name="Transportation_South">[13]AppendixA!$I$330</definedName>
    <definedName name="TransVar_Factor_Misc">'[7]TD-2.1'!$H$52</definedName>
    <definedName name="treeList" hidden="1">"10000000000000000000000000000000000000000000000000000000000000000000000000000000000000000000000000000000000000000000000000000000000000000000000000000000000000000000000000000000000000000000000000000000"</definedName>
    <definedName name="TroisRiv_VV_Annual">'[1]TD-1.2'!$I$341</definedName>
    <definedName name="TroutCreek_VV_Annual">'[1]TD-1.2'!$I$171</definedName>
    <definedName name="TroutLake_VV_Annual">'[1]TD-1.2'!$I$139</definedName>
    <definedName name="TWS_Centra_Dist">#REF!</definedName>
    <definedName name="TWS_Cons_Dist">#REF!</definedName>
    <definedName name="TWS_GMi_Dist">#REF!</definedName>
    <definedName name="TWS_Iroq_Dist">#REF!</definedName>
    <definedName name="UDC_Support">#REF!</definedName>
    <definedName name="UN_Chip_fV_B">'[1]TD-1.4'!$AD$356</definedName>
    <definedName name="UN_Chip_fV_T">'[1]TD-1.4'!$AE$356</definedName>
    <definedName name="UN_Chip_VV_B">'[1]TD-1.4'!$AA$356</definedName>
    <definedName name="UN_Chip_VV_T">'[1]TD-1.4'!$AB$356</definedName>
    <definedName name="UN_Corn_FV_B">'[1]TD-1.4'!$AD$279</definedName>
    <definedName name="UN_Corn_FV_T">'[1]TD-1.4'!$AE$279</definedName>
    <definedName name="UN_Corn_VV_B">'[1]TD-1.4'!$AA$279</definedName>
    <definedName name="UN_Corn_VV_T">'[1]TD-1.4'!$AB$279</definedName>
    <definedName name="UN_EHeref_FV_B">'[1]TD-1.4'!$AD$369</definedName>
    <definedName name="UN_EHeref_FV_T">'[1]TD-1.4'!$AE$369</definedName>
    <definedName name="UN_EHeref_VV_B">'[1]TD-1.4'!$AA$369</definedName>
    <definedName name="UN_EHeref_VV_T">'[1]TD-1.4'!$AB$369</definedName>
    <definedName name="UN_Ez_FV_B">'[1]TD-1.4'!$AD$253</definedName>
    <definedName name="UN_Ez_FV_T">'[1]TD-1.4'!$AE$253</definedName>
    <definedName name="UN_Ez_VV_B">'[1]TD-1.4'!$AA$253</definedName>
    <definedName name="UN_Ez_VV_T">'[1]TD-1.4'!$AB$253</definedName>
    <definedName name="UN_Iroq_FV_B">'[1]TD-1.4'!$AD$266</definedName>
    <definedName name="UN_Iroq_FV_T">'[1]TD-1.4'!$AE$266</definedName>
    <definedName name="UN_Iroq_VV_B">'[1]TD-1.4'!$AA$266</definedName>
    <definedName name="UN_Iroq_VV_T">'[1]TD-1.4'!$AB$266</definedName>
    <definedName name="UN_Napi_FV_B">'[1]TD-1.4'!$AD$346</definedName>
    <definedName name="UN_Napi_FV_T">'[1]TD-1.4'!$AE$346</definedName>
    <definedName name="UN_Napi_VV_B">'[1]TD-1.4'!$AA$346</definedName>
    <definedName name="UN_Napi_VV_T">'[1]TD-1.4'!$AB$346</definedName>
    <definedName name="UN_Phil_FV_B">'[1]TD-1.4'!$AD$321</definedName>
    <definedName name="UN_Phil_FV_T">'[1]TD-1.4'!$AE$321</definedName>
    <definedName name="UN_Phil_VV_B">'[1]TD-1.4'!$AA$321</definedName>
    <definedName name="UN_Phil_VV_T">'[1]TD-1.4'!$AB$321</definedName>
    <definedName name="UN_Sabr_FV_B">'[1]TD-1.4'!$AD$308</definedName>
    <definedName name="UN_Sabr_FV_T">'[1]TD-1.4'!$AE$308</definedName>
    <definedName name="UN_Sabr_VV_B">'[1]TD-1.4'!$AA$308</definedName>
    <definedName name="UN_Sabr_VV_T">'[1]TD-1.4'!$AB$308</definedName>
    <definedName name="UN_Steel_Phil_FV_B">'[1]TD-1.4'!$AD$333</definedName>
    <definedName name="UN_Steel_Phil_FV_T">'[1]TD-1.4'!$AE$333</definedName>
    <definedName name="UN_Steel_Phil_VV_B">'[1]TD-1.4'!$AA$333</definedName>
    <definedName name="UN_Steel_Phil_VV_T">'[1]TD-1.4'!$AB$333</definedName>
    <definedName name="Unacc_Gross_Rev_Req">'[7]TD-2.1'!$I$113</definedName>
    <definedName name="Unacc_Net_Rev_Req">'[7]TD-2.1'!$I$141</definedName>
    <definedName name="Unacc_Var_Unit">'[7]TD-4.2'!$S$143</definedName>
    <definedName name="Unaccounted_Var_Unit">'[7]TD-3.1 - First Sheet'!$I$38</definedName>
    <definedName name="Unbundled_Commodity">[10]U2!$F$32</definedName>
    <definedName name="Unbundled_Deliverability">[10]U2!$F$14</definedName>
    <definedName name="Unfunded_Amount">[7]TOTCAP!$G$259</definedName>
    <definedName name="Unfunded_Rate">[7]TOTCAP!$J$23</definedName>
    <definedName name="Unfunded_Ratio">[7]TOTCAP!$I$259</definedName>
    <definedName name="Union_Aver_Fuel">#REF!</definedName>
    <definedName name="Union_CDA_Bronte">'[1]TD-1.2'!$I$231</definedName>
    <definedName name="Union_CDA_Burling">'[1]TD-1.2'!$I$228</definedName>
    <definedName name="Union_CDA_HamGate">'[1]TD-1.2'!$I$229</definedName>
    <definedName name="Union_CDA_LC_F">'[1]TD-1.2'!$D$233</definedName>
    <definedName name="Union_CDA_LC_V">'[1]TD-1.2'!$H$233</definedName>
    <definedName name="Union_CDA_Nanticoke">'[1]TD-1.2'!$I$230</definedName>
    <definedName name="Union_CDA_PkwyBelt">'[1]TD-1.2'!$I$227</definedName>
    <definedName name="Union_CDA_SWDA_LC_F">'[1]TD-1.2'!$D$243</definedName>
    <definedName name="Union_CDA_SWDA_LC_V">'[1]TD-1.2'!$H$243</definedName>
    <definedName name="Union_Dawn">'[1]TD-1.2'!$I$237</definedName>
    <definedName name="Union_Dawn_FST_FV">'[7]TD-4.4'!$O$387</definedName>
    <definedName name="Union_FST_Recovery">'[7]TD-3.3'!$I$75</definedName>
    <definedName name="Union_Perc_Downstream">'[1]TD-1.4'!$AB$415</definedName>
    <definedName name="Union_Sarnia">'[1]TD-1.2'!$I$238</definedName>
    <definedName name="Union_Total">'[1]TD-1.2'!$I$243</definedName>
    <definedName name="Unit_FixTrans_FVD">#REF!</definedName>
    <definedName name="Unit_FST_FVD">#REF!</definedName>
    <definedName name="Unit_FST_VVD">#REF!</definedName>
    <definedName name="Unit_Metering_FV">#REF!</definedName>
    <definedName name="Unit_UnaccLoss_VV">#REF!</definedName>
    <definedName name="Unit_VarTrans_VVD">#REF!</definedName>
    <definedName name="Unknown1" localSheetId="39" hidden="1">{#N/A,#N/A,FALSE,"TITLE PAGE";#N/A,#N/A,FALSE,"Cash Flow";#N/A,#N/A,FALSE,"Cash Flow Detailed";#N/A,#N/A,FALSE,"EO summary IS";#N/A,#N/A,FALSE,"Op Income";#N/A,#N/A,FALSE,"Power ";#N/A,#N/A,FALSE,"GAS";#N/A,#N/A,FALSE,"MidstreamPage";#N/A,#N/A,FALSE,"P&amp;P";#N/A,#N/A,FALSE,"International";#N/A,#N/A,FALSE,"Controllable Costs"}</definedName>
    <definedName name="Unknown1" localSheetId="40" hidden="1">{#N/A,#N/A,FALSE,"TITLE PAGE";#N/A,#N/A,FALSE,"Cash Flow";#N/A,#N/A,FALSE,"Cash Flow Detailed";#N/A,#N/A,FALSE,"EO summary IS";#N/A,#N/A,FALSE,"Op Income";#N/A,#N/A,FALSE,"Power ";#N/A,#N/A,FALSE,"GAS";#N/A,#N/A,FALSE,"MidstreamPage";#N/A,#N/A,FALSE,"P&amp;P";#N/A,#N/A,FALSE,"International";#N/A,#N/A,FALSE,"Controllable Costs"}</definedName>
    <definedName name="Unknown1" localSheetId="38" hidden="1">{#N/A,#N/A,FALSE,"TITLE PAGE";#N/A,#N/A,FALSE,"Cash Flow";#N/A,#N/A,FALSE,"Cash Flow Detailed";#N/A,#N/A,FALSE,"EO summary IS";#N/A,#N/A,FALSE,"Op Income";#N/A,#N/A,FALSE,"Power ";#N/A,#N/A,FALSE,"GAS";#N/A,#N/A,FALSE,"MidstreamPage";#N/A,#N/A,FALSE,"P&amp;P";#N/A,#N/A,FALSE,"International";#N/A,#N/A,FALSE,"Controllable Costs"}</definedName>
    <definedName name="Unknown1" hidden="1">{#N/A,#N/A,FALSE,"TITLE PAGE";#N/A,#N/A,FALSE,"Cash Flow";#N/A,#N/A,FALSE,"Cash Flow Detailed";#N/A,#N/A,FALSE,"EO summary IS";#N/A,#N/A,FALSE,"Op Income";#N/A,#N/A,FALSE,"Power ";#N/A,#N/A,FALSE,"GAS";#N/A,#N/A,FALSE,"MidstreamPage";#N/A,#N/A,FALSE,"P&amp;P";#N/A,#N/A,FALSE,"International";#N/A,#N/A,FALSE,"Controllable Costs"}</definedName>
    <definedName name="Unserved">#REF!</definedName>
    <definedName name="UpstreamPipeFlow">#REF!</definedName>
    <definedName name="Util_Income_Tax">[7]TOTCAP!$K$343</definedName>
    <definedName name="ValGagne_VV_Annual">'[1]TD-1.2'!$I$124</definedName>
    <definedName name="Valleyfield_VV_Annual">'[1]TD-1.2'!$I$317</definedName>
    <definedName name="ValRita_VV_Annual">'[1]TD-1.2'!$I$116</definedName>
    <definedName name="Value_Area">#REF!</definedName>
    <definedName name="Var_Del_Press">'[7]TD-2.1'!#REF!</definedName>
    <definedName name="Var_Diversion">'[7]TD-2.1'!#REF!</definedName>
    <definedName name="Var_Gas_Exch">'[7]TD-2.1'!#REF!</definedName>
    <definedName name="Var_IS">'[7]TD-2.1'!#REF!</definedName>
    <definedName name="Var_Meter">'[7]TD-2.1'!#REF!</definedName>
    <definedName name="Var_PS">'[7]TD-2.1'!#REF!</definedName>
    <definedName name="Var_STS">'[7]TD-2.1'!#REF!</definedName>
    <definedName name="Var_Trans_Per_Unit">'[7]TD-3.1 - First Sheet'!$I$18</definedName>
    <definedName name="Var_TWS">'[7]TD-2.1'!#REF!</definedName>
    <definedName name="Vaudreuil_VV_Annual">'[1]TD-1.2'!$I$315</definedName>
    <definedName name="Vermilion_VV_Annual">'[1]TD-1.2'!$I$83</definedName>
    <definedName name="Vibank_VV_Annual">'[1]TD-1.2'!$I$17</definedName>
    <definedName name="VV_Rate">#REF!</definedName>
    <definedName name="VVD_Rate">#REF!</definedName>
    <definedName name="WACOG">'[34]Storage Allocators'!$U$92</definedName>
    <definedName name="WACOG1_centsM3">[18]Input!$C$22</definedName>
    <definedName name="WACOG103">[35]Rates!$D$1</definedName>
    <definedName name="WACOGGJ">[35]Rates!$E$1</definedName>
    <definedName name="Wapella_VV_Annual">'[1]TD-1.2'!$I$22</definedName>
    <definedName name="Waterloo_VV_Annual">'[1]TD-1.2'!$I$357</definedName>
    <definedName name="Welw">#REF!</definedName>
    <definedName name="Welw_Centra_FV_T">#REF!</definedName>
    <definedName name="Welw_Centra_VV_T">#REF!</definedName>
    <definedName name="Welw_Chip_CRate">#REF!</definedName>
    <definedName name="Welw_Chip_Dist">#REF!</definedName>
    <definedName name="Welw_Chip_DRate">#REF!</definedName>
    <definedName name="Welw_Corn_CRate">#REF!</definedName>
    <definedName name="Welw_Corn_Dist">#REF!</definedName>
    <definedName name="Welw_Corn_DRate">#REF!</definedName>
    <definedName name="Welw_EH_CRate">#REF!</definedName>
    <definedName name="Welw_EH_Dist">#REF!</definedName>
    <definedName name="Welw_EH_DRate">#REF!</definedName>
    <definedName name="Welw_Emer_CRate">#REF!</definedName>
    <definedName name="Welw_Emer_Dist">#REF!</definedName>
    <definedName name="Welw_Emer_DRate">#REF!</definedName>
    <definedName name="Welw_EZ_CRate">#REF!</definedName>
    <definedName name="Welw_EZ_Dist">#REF!</definedName>
    <definedName name="Welw_EZ_DRate">#REF!</definedName>
    <definedName name="Welw_Iroq_CRate">#REF!</definedName>
    <definedName name="Welw_Iroq_Dist">#REF!</definedName>
    <definedName name="Welw_Iroq_DRate">#REF!</definedName>
    <definedName name="Welw_MDA_Annual_Avg">'[16]TD-1.2'!#REF!</definedName>
    <definedName name="Welw_MDA_FS_Comm">#REF!</definedName>
    <definedName name="Welw_MDA_FS_Comm_Rate">'[7]TD-3.2'!$K$17</definedName>
    <definedName name="Welw_MDA_FS_Dem">#REF!</definedName>
    <definedName name="Welw_MDA_FS_Dem_Rate">'[7]TD-3.2'!$J$17</definedName>
    <definedName name="Welw_MDA_FV_B">#REF!</definedName>
    <definedName name="Welw_MDA_FV_Km_B">#REF!</definedName>
    <definedName name="Welw_MDA_FV_Km_T">#REF!</definedName>
    <definedName name="Welw_MDA_FV_T">#REF!</definedName>
    <definedName name="Welw_MDA_Total_Alloc_Cost">'[7]TD-3.1'!$I$46</definedName>
    <definedName name="Welw_MDA_TransCost_Fix">'[7]TD-3.1'!$G$46</definedName>
    <definedName name="Welw_MDA_TransCost_Var">'[7]TD-3.1'!$H$46</definedName>
    <definedName name="Welw_MDA_VV_B">#REF!</definedName>
    <definedName name="Welw_MDA_VV_Km_B">#REF!</definedName>
    <definedName name="Welw_MDA_VV_Km_T">#REF!</definedName>
    <definedName name="Welw_MDA_VV_T">#REF!</definedName>
    <definedName name="Welw_MDA_Winter_Avg">'[16]TD-1.2'!#REF!</definedName>
    <definedName name="Welw_MZ_Centra_PR">'[7]TD-3.3'!$J$35</definedName>
    <definedName name="Welw_MZ_CRate">#REF!</definedName>
    <definedName name="Welw_MZ_Dist">#REF!</definedName>
    <definedName name="Welw_MZ_DRate">#REF!</definedName>
    <definedName name="Welw_Napi_CRate">#REF!</definedName>
    <definedName name="Welw_Napi_Dist">#REF!</definedName>
    <definedName name="Welw_Napi_DRate">#REF!</definedName>
    <definedName name="Welw_Niag_CRate">#REF!</definedName>
    <definedName name="Welw_Niag_Dist">#REF!</definedName>
    <definedName name="Welw_Niag_DRate">#REF!</definedName>
    <definedName name="Welw_NZ_CRate">#REF!</definedName>
    <definedName name="Welw_NZ_Dist">#REF!</definedName>
    <definedName name="Welw_NZ_DRate">#REF!</definedName>
    <definedName name="Welw_Phil_CRate">#REF!</definedName>
    <definedName name="Welw_Phil_Dist">#REF!</definedName>
    <definedName name="Welw_Phil_DRate">#REF!</definedName>
    <definedName name="Welw_Sabr_CRate">#REF!</definedName>
    <definedName name="Welw_Sabr_Dist">#REF!</definedName>
    <definedName name="Welw_Sabr_DRate">#REF!</definedName>
    <definedName name="Welw_StCl_CRate">#REF!</definedName>
    <definedName name="Welw_StCl_Dist">#REF!</definedName>
    <definedName name="Welw_StCl_DRate">#REF!</definedName>
    <definedName name="Welw_WZ_CRate">#REF!</definedName>
    <definedName name="Welw_WZ_Dist">#REF!</definedName>
    <definedName name="Welw_WZ_DRate">#REF!</definedName>
    <definedName name="Welwyn_VV_Annual">'[1]TD-1.2'!$I$24</definedName>
    <definedName name="wer" localSheetId="39" hidden="1">{#N/A,#N/A,TRUE,"Consolidated";#N/A,#N/A,TRUE,"Admin";#N/A,#N/A,TRUE,"Express";#N/A,#N/A,TRUE,"Other";#N/A,#N/A,TRUE,"Platte";#N/A,#N/A,TRUE,"Cajun"}</definedName>
    <definedName name="wer" localSheetId="40" hidden="1">{#N/A,#N/A,TRUE,"Consolidated";#N/A,#N/A,TRUE,"Admin";#N/A,#N/A,TRUE,"Express";#N/A,#N/A,TRUE,"Other";#N/A,#N/A,TRUE,"Platte";#N/A,#N/A,TRUE,"Cajun"}</definedName>
    <definedName name="wer" localSheetId="38" hidden="1">{#N/A,#N/A,TRUE,"Consolidated";#N/A,#N/A,TRUE,"Admin";#N/A,#N/A,TRUE,"Express";#N/A,#N/A,TRUE,"Other";#N/A,#N/A,TRUE,"Platte";#N/A,#N/A,TRUE,"Cajun"}</definedName>
    <definedName name="wer" hidden="1">{#N/A,#N/A,TRUE,"Consolidated";#N/A,#N/A,TRUE,"Admin";#N/A,#N/A,TRUE,"Express";#N/A,#N/A,TRUE,"Other";#N/A,#N/A,TRUE,"Platte";#N/A,#N/A,TRUE,"Cajun"}</definedName>
    <definedName name="West_Dem">#REF!</definedName>
    <definedName name="West_FS_Comm">#REF!</definedName>
    <definedName name="West_FS_Comm_Rate">#REF!</definedName>
    <definedName name="West_FS_Dem">#REF!</definedName>
    <definedName name="West_FS_Dem_Rate">#REF!</definedName>
    <definedName name="West_Marg_Fuel">#REF!</definedName>
    <definedName name="WestFerris_VV_Annual">'[1]TD-1.2'!$I$140</definedName>
    <definedName name="WestRate">#REF!</definedName>
    <definedName name="whatever" hidden="1">0</definedName>
    <definedName name="Whitewood_VV_Annual">'[1]TD-1.2'!$I$21</definedName>
    <definedName name="Widdifield_VV_Annual">'[1]TD-1.2'!$I$137</definedName>
    <definedName name="Win_Corn_FV_B">'[1]TD-1.7'!$H$90</definedName>
    <definedName name="Win_Corn_FV_T">'[1]TD-1.7'!$J$90</definedName>
    <definedName name="Win_Corn_VV_B">'[1]TD-1.7'!$D$90</definedName>
    <definedName name="Win_Corn_VV_T">'[1]TD-1.7'!$F$90</definedName>
    <definedName name="Win_Corn_VVB_Elig">'[1]TD-1.7'!$D$33</definedName>
    <definedName name="Win_EH_FV_B">'[1]TD-1.7'!$H$98</definedName>
    <definedName name="Win_EH_FV_T">'[1]TD-1.7'!$J$98</definedName>
    <definedName name="Win_EH_VV_B">'[1]TD-1.7'!$D$98</definedName>
    <definedName name="Win_EH_VV_T">'[1]TD-1.7'!$F$98</definedName>
    <definedName name="Win_EH_VVB_Elig">'[1]TD-1.7'!$D$37</definedName>
    <definedName name="Win_Ez_FV_B">'[1]TD-1.7'!$H$86</definedName>
    <definedName name="Win_Ez_FV_T">'[1]TD-1.7'!$J$86</definedName>
    <definedName name="Win_Ez_VV_B">'[1]TD-1.7'!$D$86</definedName>
    <definedName name="Win_Ez_VV_T">'[1]TD-1.7'!$F$86</definedName>
    <definedName name="Win_EZ_VVB_Elig">'[1]TD-1.7'!$D$32</definedName>
    <definedName name="Win_Iroq_FV_B">'[1]TD-1.7'!$H$88</definedName>
    <definedName name="Win_Iroq_FV_T">'[1]TD-1.7'!$J$88</definedName>
    <definedName name="Win_Iroq_VV_B">'[1]TD-1.7'!$D$88</definedName>
    <definedName name="Win_Iroq_VV_T">'[1]TD-1.7'!$F$88</definedName>
    <definedName name="Win_Iroq_VVB_Elig">'[1]TD-1.7'!$D$28</definedName>
    <definedName name="Win_Nap_FV_B">'[1]TD-1.7'!$H$100</definedName>
    <definedName name="Win_Nap_FV_T">'[1]TD-1.7'!$J$100</definedName>
    <definedName name="Win_Nap_VV_B">'[1]TD-1.7'!$D$100</definedName>
    <definedName name="Win_Nap_VV_T">'[1]TD-1.7'!$F$100</definedName>
    <definedName name="Win_Nap_VVB_Elig">'[1]TD-1.7'!$D$38</definedName>
    <definedName name="Win_Phil_FV_B">'[1]TD-1.7'!$H$94</definedName>
    <definedName name="Win_Phil_FV_T">'[1]TD-1.7'!$J$94</definedName>
    <definedName name="Win_Phil_VV_B">'[1]TD-1.7'!$D$94</definedName>
    <definedName name="Win_Phil_VV_T">'[1]TD-1.7'!$F$94</definedName>
    <definedName name="Win_Phil_VVB_Elig">'[1]TD-1.7'!$D$35</definedName>
    <definedName name="Win_Sab_VVB_Elig">'[1]TD-1.7'!$D$34</definedName>
    <definedName name="Win_Sabr_FV_B">'[1]TD-1.7'!$H$92</definedName>
    <definedName name="Win_Sabr_FV_T">'[1]TD-1.7'!$J$92</definedName>
    <definedName name="Win_Sabr_VV_B">'[1]TD-1.7'!$D$92</definedName>
    <definedName name="Win_Sabr_VV_T">'[1]TD-1.7'!$F$92</definedName>
    <definedName name="Win_Steel_Phil_FV_B">'[1]TD-1.7'!$H$96</definedName>
    <definedName name="Win_Steel_Phil_FV_T">'[1]TD-1.7'!$J$96</definedName>
    <definedName name="Win_Steel_Phil_VV_B">'[1]TD-1.7'!$D$96</definedName>
    <definedName name="Win_Steel_Phil_VV_T">'[1]TD-1.7'!$F$96</definedName>
    <definedName name="Winch_Base_Perc">'[1]TD-1.7'!$AC$306</definedName>
    <definedName name="Winch_Test_Perc">'[1]TD-1.7'!$AC$363</definedName>
    <definedName name="Winnipeg_VV_Annual">'[1]TD-1.2'!$I$54</definedName>
    <definedName name="WN_Fix_Winter">'[1]TD-1.2'!$E$24</definedName>
    <definedName name="Wolseley_VV_Annual">'[1]TD-1.2'!$I$18</definedName>
    <definedName name="Work_Capital_Meter">[7]TOTCAP!$J$94</definedName>
    <definedName name="wrn" localSheetId="39" hidden="1">{#N/A,#N/A,FALSE,"TITLE PAGE";#N/A,#N/A,FALSE,"EO summary IS";#N/A,#N/A,FALSE,"Cash Flow Detailed";#N/A,#N/A,FALSE,"Cash Flow Forecast";#N/A,#N/A,FALSE,"Working Capital";#N/A,#N/A,FALSE,"Power Financial";#N/A,#N/A,FALSE,"Power Ops";#N/A,#N/A,FALSE,"Gas (2)";#N/A,#N/A,FALSE,"Gas (4)";#N/A,#N/A,FALSE,"OPERATIONS HIGHLIGHTS";#N/A,#N/A,FALSE,"Midstream Summary (2)";#N/A,#N/A,FALSE,"Perf Measures";#N/A,#N/A,FALSE,"Extraction (2)";#N/A,#N/A,FALSE,"G&amp;P (2)";#N/A,#N/A,FALSE,"G&amp;P facilities (2)";#N/A,#N/A,FALSE,"GAS LIQUIDS";#N/A,#N/A,FALSE,"Capital Expenditures";#N/A,#N/A,FALSE,"Continuing Ops";#N/A,#N/A,FALSE,"Discontinued Ops - Lqds &amp; Mid"}</definedName>
    <definedName name="wrn" localSheetId="40" hidden="1">{#N/A,#N/A,FALSE,"TITLE PAGE";#N/A,#N/A,FALSE,"EO summary IS";#N/A,#N/A,FALSE,"Cash Flow Detailed";#N/A,#N/A,FALSE,"Cash Flow Forecast";#N/A,#N/A,FALSE,"Working Capital";#N/A,#N/A,FALSE,"Power Financial";#N/A,#N/A,FALSE,"Power Ops";#N/A,#N/A,FALSE,"Gas (2)";#N/A,#N/A,FALSE,"Gas (4)";#N/A,#N/A,FALSE,"OPERATIONS HIGHLIGHTS";#N/A,#N/A,FALSE,"Midstream Summary (2)";#N/A,#N/A,FALSE,"Perf Measures";#N/A,#N/A,FALSE,"Extraction (2)";#N/A,#N/A,FALSE,"G&amp;P (2)";#N/A,#N/A,FALSE,"G&amp;P facilities (2)";#N/A,#N/A,FALSE,"GAS LIQUIDS";#N/A,#N/A,FALSE,"Capital Expenditures";#N/A,#N/A,FALSE,"Continuing Ops";#N/A,#N/A,FALSE,"Discontinued Ops - Lqds &amp; Mid"}</definedName>
    <definedName name="wrn" localSheetId="38" hidden="1">{#N/A,#N/A,FALSE,"TITLE PAGE";#N/A,#N/A,FALSE,"EO summary IS";#N/A,#N/A,FALSE,"Cash Flow Detailed";#N/A,#N/A,FALSE,"Cash Flow Forecast";#N/A,#N/A,FALSE,"Working Capital";#N/A,#N/A,FALSE,"Power Financial";#N/A,#N/A,FALSE,"Power Ops";#N/A,#N/A,FALSE,"Gas (2)";#N/A,#N/A,FALSE,"Gas (4)";#N/A,#N/A,FALSE,"OPERATIONS HIGHLIGHTS";#N/A,#N/A,FALSE,"Midstream Summary (2)";#N/A,#N/A,FALSE,"Perf Measures";#N/A,#N/A,FALSE,"Extraction (2)";#N/A,#N/A,FALSE,"G&amp;P (2)";#N/A,#N/A,FALSE,"G&amp;P facilities (2)";#N/A,#N/A,FALSE,"GAS LIQUIDS";#N/A,#N/A,FALSE,"Capital Expenditures";#N/A,#N/A,FALSE,"Continuing Ops";#N/A,#N/A,FALSE,"Discontinued Ops - Lqds &amp; Mid"}</definedName>
    <definedName name="wrn" hidden="1">{#N/A,#N/A,FALSE,"TITLE PAGE";#N/A,#N/A,FALSE,"EO summary IS";#N/A,#N/A,FALSE,"Cash Flow Detailed";#N/A,#N/A,FALSE,"Cash Flow Forecast";#N/A,#N/A,FALSE,"Working Capital";#N/A,#N/A,FALSE,"Power Financial";#N/A,#N/A,FALSE,"Power Ops";#N/A,#N/A,FALSE,"Gas (2)";#N/A,#N/A,FALSE,"Gas (4)";#N/A,#N/A,FALSE,"OPERATIONS HIGHLIGHTS";#N/A,#N/A,FALSE,"Midstream Summary (2)";#N/A,#N/A,FALSE,"Perf Measures";#N/A,#N/A,FALSE,"Extraction (2)";#N/A,#N/A,FALSE,"G&amp;P (2)";#N/A,#N/A,FALSE,"G&amp;P facilities (2)";#N/A,#N/A,FALSE,"GAS LIQUIDS";#N/A,#N/A,FALSE,"Capital Expenditures";#N/A,#N/A,FALSE,"Continuing Ops";#N/A,#N/A,FALSE,"Discontinued Ops - Lqds &amp; Mid"}</definedName>
    <definedName name="wrn.96grasec2." localSheetId="39" hidden="1">{#N/A,#N/A,FALSE,"Schedule 2.2";#N/A,#N/A,FALSE,"Schedule 2.2.1";#N/A,#N/A,FALSE,"Schedule 2.6";#N/A,#N/A,FALSE,"Schedule 2.5";#N/A,#N/A,FALSE,"Schedule 2.7";#N/A,#N/A,FALSE,"Schedule 2.8";#N/A,#N/A,FALSE,"Schedule 2.12 &amp; 2.12.1";#N/A,#N/A,FALSE,"Schedule 2.12.2";#N/A,#N/A,FALSE,"Schedule 2.9"}</definedName>
    <definedName name="wrn.96grasec2." localSheetId="40" hidden="1">{#N/A,#N/A,FALSE,"Schedule 2.2";#N/A,#N/A,FALSE,"Schedule 2.2.1";#N/A,#N/A,FALSE,"Schedule 2.6";#N/A,#N/A,FALSE,"Schedule 2.5";#N/A,#N/A,FALSE,"Schedule 2.7";#N/A,#N/A,FALSE,"Schedule 2.8";#N/A,#N/A,FALSE,"Schedule 2.12 &amp; 2.12.1";#N/A,#N/A,FALSE,"Schedule 2.12.2";#N/A,#N/A,FALSE,"Schedule 2.9"}</definedName>
    <definedName name="wrn.96grasec2." localSheetId="38" hidden="1">{#N/A,#N/A,FALSE,"Schedule 2.2";#N/A,#N/A,FALSE,"Schedule 2.2.1";#N/A,#N/A,FALSE,"Schedule 2.6";#N/A,#N/A,FALSE,"Schedule 2.5";#N/A,#N/A,FALSE,"Schedule 2.7";#N/A,#N/A,FALSE,"Schedule 2.8";#N/A,#N/A,FALSE,"Schedule 2.12 &amp; 2.12.1";#N/A,#N/A,FALSE,"Schedule 2.12.2";#N/A,#N/A,FALSE,"Schedule 2.9"}</definedName>
    <definedName name="wrn.96grasec2." hidden="1">{#N/A,#N/A,FALSE,"Schedule 2.2";#N/A,#N/A,FALSE,"Schedule 2.2.1";#N/A,#N/A,FALSE,"Schedule 2.6";#N/A,#N/A,FALSE,"Schedule 2.5";#N/A,#N/A,FALSE,"Schedule 2.7";#N/A,#N/A,FALSE,"Schedule 2.8";#N/A,#N/A,FALSE,"Schedule 2.12 &amp; 2.12.1";#N/A,#N/A,FALSE,"Schedule 2.12.2";#N/A,#N/A,FALSE,"Schedule 2.9"}</definedName>
    <definedName name="wrn.96grasec3." localSheetId="39" hidden="1">{#N/A,#N/A,FALSE,"Schedule 3.1";#N/A,#N/A,FALSE,"Schedule 3.2";#N/A,#N/A,FALSE,"Schedule 3.3 -p1";#N/A,#N/A,FALSE,"Schedule 3.3 p2-4";#N/A,#N/A,FALSE,"Schedule 3.3.1";#N/A,#N/A,FALSE,"Schedule 3.3.2";#N/A,#N/A,FALSE,"Schedule 3.4";#N/A,#N/A,FALSE,"Schedule 3.6"}</definedName>
    <definedName name="wrn.96grasec3." localSheetId="40" hidden="1">{#N/A,#N/A,FALSE,"Schedule 3.1";#N/A,#N/A,FALSE,"Schedule 3.2";#N/A,#N/A,FALSE,"Schedule 3.3 -p1";#N/A,#N/A,FALSE,"Schedule 3.3 p2-4";#N/A,#N/A,FALSE,"Schedule 3.3.1";#N/A,#N/A,FALSE,"Schedule 3.3.2";#N/A,#N/A,FALSE,"Schedule 3.4";#N/A,#N/A,FALSE,"Schedule 3.6"}</definedName>
    <definedName name="wrn.96grasec3." localSheetId="38" hidden="1">{#N/A,#N/A,FALSE,"Schedule 3.1";#N/A,#N/A,FALSE,"Schedule 3.2";#N/A,#N/A,FALSE,"Schedule 3.3 -p1";#N/A,#N/A,FALSE,"Schedule 3.3 p2-4";#N/A,#N/A,FALSE,"Schedule 3.3.1";#N/A,#N/A,FALSE,"Schedule 3.3.2";#N/A,#N/A,FALSE,"Schedule 3.4";#N/A,#N/A,FALSE,"Schedule 3.6"}</definedName>
    <definedName name="wrn.96grasec3." hidden="1">{#N/A,#N/A,FALSE,"Schedule 3.1";#N/A,#N/A,FALSE,"Schedule 3.2";#N/A,#N/A,FALSE,"Schedule 3.3 -p1";#N/A,#N/A,FALSE,"Schedule 3.3 p2-4";#N/A,#N/A,FALSE,"Schedule 3.3.1";#N/A,#N/A,FALSE,"Schedule 3.3.2";#N/A,#N/A,FALSE,"Schedule 3.4";#N/A,#N/A,FALSE,"Schedule 3.6"}</definedName>
    <definedName name="wrn.96grasec4." localSheetId="39" hidden="1">{#N/A,#N/A,FALSE,"Schedule 4.2";#N/A,#N/A,FALSE,"Schedule 4.4";#N/A,#N/A,FALSE,"Schedule 4.7.1";#N/A,#N/A,FALSE,"Schedule 4.7.2";#N/A,#N/A,FALSE,"Schedule 4.9"}</definedName>
    <definedName name="wrn.96grasec4." localSheetId="40" hidden="1">{#N/A,#N/A,FALSE,"Schedule 4.2";#N/A,#N/A,FALSE,"Schedule 4.4";#N/A,#N/A,FALSE,"Schedule 4.7.1";#N/A,#N/A,FALSE,"Schedule 4.7.2";#N/A,#N/A,FALSE,"Schedule 4.9"}</definedName>
    <definedName name="wrn.96grasec4." localSheetId="38" hidden="1">{#N/A,#N/A,FALSE,"Schedule 4.2";#N/A,#N/A,FALSE,"Schedule 4.4";#N/A,#N/A,FALSE,"Schedule 4.7.1";#N/A,#N/A,FALSE,"Schedule 4.7.2";#N/A,#N/A,FALSE,"Schedule 4.9"}</definedName>
    <definedName name="wrn.96grasec4." hidden="1">{#N/A,#N/A,FALSE,"Schedule 4.2";#N/A,#N/A,FALSE,"Schedule 4.4";#N/A,#N/A,FALSE,"Schedule 4.7.1";#N/A,#N/A,FALSE,"Schedule 4.7.2";#N/A,#N/A,FALSE,"Schedule 4.9"}</definedName>
    <definedName name="wrn.96grasec5." localSheetId="39" hidden="1">{#N/A,#N/A,FALSE,"Schedule 5.2 Reg";#N/A,#N/A,FALSE,"Schedule 5.2";#N/A,#N/A,FALSE,"Schedule 5.3 Reg";#N/A,#N/A,FALSE,"Schedule 5.3";#N/A,#N/A,FALSE,"Schedule 5.4 Reg";#N/A,#N/A,FALSE,"Schedule 5.4"}</definedName>
    <definedName name="wrn.96grasec5." localSheetId="40" hidden="1">{#N/A,#N/A,FALSE,"Schedule 5.2 Reg";#N/A,#N/A,FALSE,"Schedule 5.2";#N/A,#N/A,FALSE,"Schedule 5.3 Reg";#N/A,#N/A,FALSE,"Schedule 5.3";#N/A,#N/A,FALSE,"Schedule 5.4 Reg";#N/A,#N/A,FALSE,"Schedule 5.4"}</definedName>
    <definedName name="wrn.96grasec5." localSheetId="38" hidden="1">{#N/A,#N/A,FALSE,"Schedule 5.2 Reg";#N/A,#N/A,FALSE,"Schedule 5.2";#N/A,#N/A,FALSE,"Schedule 5.3 Reg";#N/A,#N/A,FALSE,"Schedule 5.3";#N/A,#N/A,FALSE,"Schedule 5.4 Reg";#N/A,#N/A,FALSE,"Schedule 5.4"}</definedName>
    <definedName name="wrn.96grasec5." hidden="1">{#N/A,#N/A,FALSE,"Schedule 5.2 Reg";#N/A,#N/A,FALSE,"Schedule 5.2";#N/A,#N/A,FALSE,"Schedule 5.3 Reg";#N/A,#N/A,FALSE,"Schedule 5.3";#N/A,#N/A,FALSE,"Schedule 5.4 Reg";#N/A,#N/A,FALSE,"Schedule 5.4"}</definedName>
    <definedName name="wrn.Backup." localSheetId="39" hidden="1">{#N/A,#N/A,FALSE,"Margins";#N/A,#N/A,FALSE,"Fuel $";#N/A,#N/A,FALSE,"Fuel";#N/A,#N/A,FALSE,"M12 Storage";#N/A,#N/A,FALSE,"M12 Transport";#N/A,#N/A,FALSE,"M12 OR";#N/A,#N/A,FALSE,"C1 OR"}</definedName>
    <definedName name="wrn.Backup." localSheetId="40" hidden="1">{#N/A,#N/A,FALSE,"Margins";#N/A,#N/A,FALSE,"Fuel $";#N/A,#N/A,FALSE,"Fuel";#N/A,#N/A,FALSE,"M12 Storage";#N/A,#N/A,FALSE,"M12 Transport";#N/A,#N/A,FALSE,"M12 OR";#N/A,#N/A,FALSE,"C1 OR"}</definedName>
    <definedName name="wrn.Backup." localSheetId="38" hidden="1">{#N/A,#N/A,FALSE,"Margins";#N/A,#N/A,FALSE,"Fuel $";#N/A,#N/A,FALSE,"Fuel";#N/A,#N/A,FALSE,"M12 Storage";#N/A,#N/A,FALSE,"M12 Transport";#N/A,#N/A,FALSE,"M12 OR";#N/A,#N/A,FALSE,"C1 OR"}</definedName>
    <definedName name="wrn.Backup." hidden="1">{#N/A,#N/A,FALSE,"Margins";#N/A,#N/A,FALSE,"Fuel $";#N/A,#N/A,FALSE,"Fuel";#N/A,#N/A,FALSE,"M12 Storage";#N/A,#N/A,FALSE,"M12 Transport";#N/A,#N/A,FALSE,"M12 OR";#N/A,#N/A,FALSE,"C1 OR"}</definedName>
    <definedName name="wrn.BULK." localSheetId="39" hidden="1">{#N/A,#N/A,FALSE,"CW";#N/A,#N/A,FALSE,"SS";#N/A,#N/A,FALSE,"PIPING";#N/A,#N/A,FALSE,"INSTR";#N/A,#N/A,FALSE,"ELEC";#N/A,#N/A,FALSE,"INSUL";#N/A,#N/A,FALSE,"PAINT"}</definedName>
    <definedName name="wrn.BULK." localSheetId="40" hidden="1">{#N/A,#N/A,FALSE,"CW";#N/A,#N/A,FALSE,"SS";#N/A,#N/A,FALSE,"PIPING";#N/A,#N/A,FALSE,"INSTR";#N/A,#N/A,FALSE,"ELEC";#N/A,#N/A,FALSE,"INSUL";#N/A,#N/A,FALSE,"PAINT"}</definedName>
    <definedName name="wrn.BULK." localSheetId="38" hidden="1">{#N/A,#N/A,FALSE,"CW";#N/A,#N/A,FALSE,"SS";#N/A,#N/A,FALSE,"PIPING";#N/A,#N/A,FALSE,"INSTR";#N/A,#N/A,FALSE,"ELEC";#N/A,#N/A,FALSE,"INSUL";#N/A,#N/A,FALSE,"PAINT"}</definedName>
    <definedName name="wrn.BULK." hidden="1">{#N/A,#N/A,FALSE,"CW";#N/A,#N/A,FALSE,"SS";#N/A,#N/A,FALSE,"PIPING";#N/A,#N/A,FALSE,"INSTR";#N/A,#N/A,FALSE,"ELEC";#N/A,#N/A,FALSE,"INSUL";#N/A,#N/A,FALSE,"PAINT"}</definedName>
    <definedName name="wrn.ebapc." localSheetId="39" hidden="1">{#N/A,#N/A,FALSE,"Summary";#N/A,#N/A,FALSE,"Estbasis";#N/A,#N/A,FALSE,"Estanalys";#N/A,#N/A,FALSE,"Estequip";#N/A,#N/A,FALSE,"Estbulk"}</definedName>
    <definedName name="wrn.ebapc." localSheetId="40" hidden="1">{#N/A,#N/A,FALSE,"Summary";#N/A,#N/A,FALSE,"Estbasis";#N/A,#N/A,FALSE,"Estanalys";#N/A,#N/A,FALSE,"Estequip";#N/A,#N/A,FALSE,"Estbulk"}</definedName>
    <definedName name="wrn.ebapc." localSheetId="38" hidden="1">{#N/A,#N/A,FALSE,"Summary";#N/A,#N/A,FALSE,"Estbasis";#N/A,#N/A,FALSE,"Estanalys";#N/A,#N/A,FALSE,"Estequip";#N/A,#N/A,FALSE,"Estbulk"}</definedName>
    <definedName name="wrn.ebapc." hidden="1">{#N/A,#N/A,FALSE,"Summary";#N/A,#N/A,FALSE,"Estbasis";#N/A,#N/A,FALSE,"Estanalys";#N/A,#N/A,FALSE,"Estequip";#N/A,#N/A,FALSE,"Estbulk"}</definedName>
    <definedName name="wrn.EM._.BUSINESS._.UNIT._.EXEC._.SUMMARY." localSheetId="39" hidden="1">{#N/A,#N/A,FALSE,"TITLE PAGE";#N/A,#N/A,FALSE,"Cash Flow";#N/A,#N/A,FALSE,"Cash Flow Detailed";#N/A,#N/A,FALSE,"EO summary IS";#N/A,#N/A,FALSE,"Op Income";#N/A,#N/A,FALSE,"Power ";#N/A,#N/A,FALSE,"GAS";#N/A,#N/A,FALSE,"MidstreamPage";#N/A,#N/A,FALSE,"P&amp;P";#N/A,#N/A,FALSE,"International";#N/A,#N/A,FALSE,"Controllable Costs"}</definedName>
    <definedName name="wrn.EM._.BUSINESS._.UNIT._.EXEC._.SUMMARY." localSheetId="40" hidden="1">{#N/A,#N/A,FALSE,"TITLE PAGE";#N/A,#N/A,FALSE,"Cash Flow";#N/A,#N/A,FALSE,"Cash Flow Detailed";#N/A,#N/A,FALSE,"EO summary IS";#N/A,#N/A,FALSE,"Op Income";#N/A,#N/A,FALSE,"Power ";#N/A,#N/A,FALSE,"GAS";#N/A,#N/A,FALSE,"MidstreamPage";#N/A,#N/A,FALSE,"P&amp;P";#N/A,#N/A,FALSE,"International";#N/A,#N/A,FALSE,"Controllable Costs"}</definedName>
    <definedName name="wrn.EM._.BUSINESS._.UNIT._.EXEC._.SUMMARY." localSheetId="38" hidden="1">{#N/A,#N/A,FALSE,"TITLE PAGE";#N/A,#N/A,FALSE,"Cash Flow";#N/A,#N/A,FALSE,"Cash Flow Detailed";#N/A,#N/A,FALSE,"EO summary IS";#N/A,#N/A,FALSE,"Op Income";#N/A,#N/A,FALSE,"Power ";#N/A,#N/A,FALSE,"GAS";#N/A,#N/A,FALSE,"MidstreamPage";#N/A,#N/A,FALSE,"P&amp;P";#N/A,#N/A,FALSE,"International";#N/A,#N/A,FALSE,"Controllable Costs"}</definedName>
    <definedName name="wrn.EM._.BUSINESS._.UNIT._.EXEC._.SUMMARY." hidden="1">{#N/A,#N/A,FALSE,"TITLE PAGE";#N/A,#N/A,FALSE,"Cash Flow";#N/A,#N/A,FALSE,"Cash Flow Detailed";#N/A,#N/A,FALSE,"EO summary IS";#N/A,#N/A,FALSE,"Op Income";#N/A,#N/A,FALSE,"Power ";#N/A,#N/A,FALSE,"GAS";#N/A,#N/A,FALSE,"MidstreamPage";#N/A,#N/A,FALSE,"P&amp;P";#N/A,#N/A,FALSE,"International";#N/A,#N/A,FALSE,"Controllable Costs"}</definedName>
    <definedName name="wrn.EO._.Report._.2000." localSheetId="39" hidden="1">{#N/A,#N/A,FALSE,"TITLE PAGE";#N/A,#N/A,FALSE,"EO summary IS";#N/A,#N/A,FALSE,"Cash Flow Detailed";#N/A,#N/A,FALSE,"Cash Flow Forecast";#N/A,#N/A,FALSE,"Working Capital";#N/A,#N/A,FALSE,"Power Financial";#N/A,#N/A,FALSE,"Power Ops";#N/A,#N/A,FALSE,"Gas (2)";#N/A,#N/A,FALSE,"Gas (4)";#N/A,#N/A,FALSE,"OPERATIONS HIGHLIGHTS";#N/A,#N/A,FALSE,"Midstream Summary (2)";#N/A,#N/A,FALSE,"Perf Measures";#N/A,#N/A,FALSE,"Extraction (2)";#N/A,#N/A,FALSE,"G&amp;P (2)";#N/A,#N/A,FALSE,"G&amp;P facilities (2)";#N/A,#N/A,FALSE,"GAS LIQUIDS";#N/A,#N/A,FALSE,"Capital Expenditures";#N/A,#N/A,FALSE,"Continuing Ops";#N/A,#N/A,FALSE,"Discontinued Ops - Lqds &amp; Mid"}</definedName>
    <definedName name="wrn.EO._.Report._.2000." localSheetId="40" hidden="1">{#N/A,#N/A,FALSE,"TITLE PAGE";#N/A,#N/A,FALSE,"EO summary IS";#N/A,#N/A,FALSE,"Cash Flow Detailed";#N/A,#N/A,FALSE,"Cash Flow Forecast";#N/A,#N/A,FALSE,"Working Capital";#N/A,#N/A,FALSE,"Power Financial";#N/A,#N/A,FALSE,"Power Ops";#N/A,#N/A,FALSE,"Gas (2)";#N/A,#N/A,FALSE,"Gas (4)";#N/A,#N/A,FALSE,"OPERATIONS HIGHLIGHTS";#N/A,#N/A,FALSE,"Midstream Summary (2)";#N/A,#N/A,FALSE,"Perf Measures";#N/A,#N/A,FALSE,"Extraction (2)";#N/A,#N/A,FALSE,"G&amp;P (2)";#N/A,#N/A,FALSE,"G&amp;P facilities (2)";#N/A,#N/A,FALSE,"GAS LIQUIDS";#N/A,#N/A,FALSE,"Capital Expenditures";#N/A,#N/A,FALSE,"Continuing Ops";#N/A,#N/A,FALSE,"Discontinued Ops - Lqds &amp; Mid"}</definedName>
    <definedName name="wrn.EO._.Report._.2000." localSheetId="38" hidden="1">{#N/A,#N/A,FALSE,"TITLE PAGE";#N/A,#N/A,FALSE,"EO summary IS";#N/A,#N/A,FALSE,"Cash Flow Detailed";#N/A,#N/A,FALSE,"Cash Flow Forecast";#N/A,#N/A,FALSE,"Working Capital";#N/A,#N/A,FALSE,"Power Financial";#N/A,#N/A,FALSE,"Power Ops";#N/A,#N/A,FALSE,"Gas (2)";#N/A,#N/A,FALSE,"Gas (4)";#N/A,#N/A,FALSE,"OPERATIONS HIGHLIGHTS";#N/A,#N/A,FALSE,"Midstream Summary (2)";#N/A,#N/A,FALSE,"Perf Measures";#N/A,#N/A,FALSE,"Extraction (2)";#N/A,#N/A,FALSE,"G&amp;P (2)";#N/A,#N/A,FALSE,"G&amp;P facilities (2)";#N/A,#N/A,FALSE,"GAS LIQUIDS";#N/A,#N/A,FALSE,"Capital Expenditures";#N/A,#N/A,FALSE,"Continuing Ops";#N/A,#N/A,FALSE,"Discontinued Ops - Lqds &amp; Mid"}</definedName>
    <definedName name="wrn.EO._.Report._.2000." hidden="1">{#N/A,#N/A,FALSE,"TITLE PAGE";#N/A,#N/A,FALSE,"EO summary IS";#N/A,#N/A,FALSE,"Cash Flow Detailed";#N/A,#N/A,FALSE,"Cash Flow Forecast";#N/A,#N/A,FALSE,"Working Capital";#N/A,#N/A,FALSE,"Power Financial";#N/A,#N/A,FALSE,"Power Ops";#N/A,#N/A,FALSE,"Gas (2)";#N/A,#N/A,FALSE,"Gas (4)";#N/A,#N/A,FALSE,"OPERATIONS HIGHLIGHTS";#N/A,#N/A,FALSE,"Midstream Summary (2)";#N/A,#N/A,FALSE,"Perf Measures";#N/A,#N/A,FALSE,"Extraction (2)";#N/A,#N/A,FALSE,"G&amp;P (2)";#N/A,#N/A,FALSE,"G&amp;P facilities (2)";#N/A,#N/A,FALSE,"GAS LIQUIDS";#N/A,#N/A,FALSE,"Capital Expenditures";#N/A,#N/A,FALSE,"Continuing Ops";#N/A,#N/A,FALSE,"Discontinued Ops - Lqds &amp; Mid"}</definedName>
    <definedName name="wrn.EQP." localSheetId="39" hidden="1">{#N/A,#N/A,FALSE,"COLUMNS";#N/A,#N/A,FALSE,"REACTORS";#N/A,#N/A,FALSE,"INTERNALS";#N/A,#N/A,FALSE,"HEAT EXCHANGERS";#N/A,#N/A,FALSE,"AIR COOLERS";#N/A,#N/A,FALSE,"HEATERS";#N/A,#N/A,FALSE,"BOILERS";#N/A,#N/A,FALSE,"TURBINES";#N/A,#N/A,FALSE,"COMPRESSORS";#N/A,#N/A,FALSE,"PACKAGE";#N/A,#N/A,FALSE,"VALVES";#N/A,#N/A,FALSE,"MISCELLANEOUS";#N/A,#N/A,FALSE,"DRUMS";#N/A,#N/A,FALSE,"PUMPS"}</definedName>
    <definedName name="wrn.EQP." localSheetId="40" hidden="1">{#N/A,#N/A,FALSE,"COLUMNS";#N/A,#N/A,FALSE,"REACTORS";#N/A,#N/A,FALSE,"INTERNALS";#N/A,#N/A,FALSE,"HEAT EXCHANGERS";#N/A,#N/A,FALSE,"AIR COOLERS";#N/A,#N/A,FALSE,"HEATERS";#N/A,#N/A,FALSE,"BOILERS";#N/A,#N/A,FALSE,"TURBINES";#N/A,#N/A,FALSE,"COMPRESSORS";#N/A,#N/A,FALSE,"PACKAGE";#N/A,#N/A,FALSE,"VALVES";#N/A,#N/A,FALSE,"MISCELLANEOUS";#N/A,#N/A,FALSE,"DRUMS";#N/A,#N/A,FALSE,"PUMPS"}</definedName>
    <definedName name="wrn.EQP." localSheetId="38" hidden="1">{#N/A,#N/A,FALSE,"COLUMNS";#N/A,#N/A,FALSE,"REACTORS";#N/A,#N/A,FALSE,"INTERNALS";#N/A,#N/A,FALSE,"HEAT EXCHANGERS";#N/A,#N/A,FALSE,"AIR COOLERS";#N/A,#N/A,FALSE,"HEATERS";#N/A,#N/A,FALSE,"BOILERS";#N/A,#N/A,FALSE,"TURBINES";#N/A,#N/A,FALSE,"COMPRESSORS";#N/A,#N/A,FALSE,"PACKAGE";#N/A,#N/A,FALSE,"VALVES";#N/A,#N/A,FALSE,"MISCELLANEOUS";#N/A,#N/A,FALSE,"DRUMS";#N/A,#N/A,FALSE,"PUMPS"}</definedName>
    <definedName name="wrn.EQP." hidden="1">{#N/A,#N/A,FALSE,"COLUMNS";#N/A,#N/A,FALSE,"REACTORS";#N/A,#N/A,FALSE,"INTERNALS";#N/A,#N/A,FALSE,"HEAT EXCHANGERS";#N/A,#N/A,FALSE,"AIR COOLERS";#N/A,#N/A,FALSE,"HEATERS";#N/A,#N/A,FALSE,"BOILERS";#N/A,#N/A,FALSE,"TURBINES";#N/A,#N/A,FALSE,"COMPRESSORS";#N/A,#N/A,FALSE,"PACKAGE";#N/A,#N/A,FALSE,"VALVES";#N/A,#N/A,FALSE,"MISCELLANEOUS";#N/A,#N/A,FALSE,"DRUMS";#N/A,#N/A,FALSE,"PUMPS"}</definedName>
    <definedName name="wrn.EQUIPMENT." localSheetId="39" hidden="1">{#N/A,#N/A,FALSE,"CA1140";#N/A,#N/A,FALSE,"CA1200";#N/A,#N/A,FALSE,"CA1310";#N/A,#N/A,FALSE,"CA1350";#N/A,#N/A,FALSE,"CA1370";#N/A,#N/A,FALSE,"CA1380";#N/A,#N/A,FALSE,"CA1390";#N/A,#N/A,FALSE,"MISCELLANEOUS"}</definedName>
    <definedName name="wrn.EQUIPMENT." localSheetId="40" hidden="1">{#N/A,#N/A,FALSE,"CA1140";#N/A,#N/A,FALSE,"CA1200";#N/A,#N/A,FALSE,"CA1310";#N/A,#N/A,FALSE,"CA1350";#N/A,#N/A,FALSE,"CA1370";#N/A,#N/A,FALSE,"CA1380";#N/A,#N/A,FALSE,"CA1390";#N/A,#N/A,FALSE,"MISCELLANEOUS"}</definedName>
    <definedName name="wrn.EQUIPMENT." localSheetId="38" hidden="1">{#N/A,#N/A,FALSE,"CA1140";#N/A,#N/A,FALSE,"CA1200";#N/A,#N/A,FALSE,"CA1310";#N/A,#N/A,FALSE,"CA1350";#N/A,#N/A,FALSE,"CA1370";#N/A,#N/A,FALSE,"CA1380";#N/A,#N/A,FALSE,"CA1390";#N/A,#N/A,FALSE,"MISCELLANEOUS"}</definedName>
    <definedName name="wrn.EQUIPMENT." hidden="1">{#N/A,#N/A,FALSE,"CA1140";#N/A,#N/A,FALSE,"CA1200";#N/A,#N/A,FALSE,"CA1310";#N/A,#N/A,FALSE,"CA1350";#N/A,#N/A,FALSE,"CA1370";#N/A,#N/A,FALSE,"CA1380";#N/A,#N/A,FALSE,"CA1390";#N/A,#N/A,FALSE,"MISCELLANEOUS"}</definedName>
    <definedName name="wrn.Exec._.Report." localSheetId="39" hidden="1">{#N/A,#N/A,TRUE,"Consolidated";#N/A,#N/A,TRUE,"Admin";#N/A,#N/A,TRUE,"Express";#N/A,#N/A,TRUE,"Other";#N/A,#N/A,TRUE,"Platte";#N/A,#N/A,TRUE,"Cajun"}</definedName>
    <definedName name="wrn.Exec._.Report." localSheetId="40" hidden="1">{#N/A,#N/A,TRUE,"Consolidated";#N/A,#N/A,TRUE,"Admin";#N/A,#N/A,TRUE,"Express";#N/A,#N/A,TRUE,"Other";#N/A,#N/A,TRUE,"Platte";#N/A,#N/A,TRUE,"Cajun"}</definedName>
    <definedName name="wrn.Exec._.Report." localSheetId="38" hidden="1">{#N/A,#N/A,TRUE,"Consolidated";#N/A,#N/A,TRUE,"Admin";#N/A,#N/A,TRUE,"Express";#N/A,#N/A,TRUE,"Other";#N/A,#N/A,TRUE,"Platte";#N/A,#N/A,TRUE,"Cajun"}</definedName>
    <definedName name="wrn.Exec._.Report." hidden="1">{#N/A,#N/A,TRUE,"Consolidated";#N/A,#N/A,TRUE,"Admin";#N/A,#N/A,TRUE,"Express";#N/A,#N/A,TRUE,"Other";#N/A,#N/A,TRUE,"Platte";#N/A,#N/A,TRUE,"Cajun"}</definedName>
    <definedName name="wrn.Fuel._.Cycle." localSheetId="39" hidden="1">{#N/A,#N/A,FALSE,"AltFuel"}</definedName>
    <definedName name="wrn.Fuel._.Cycle." localSheetId="40" hidden="1">{#N/A,#N/A,FALSE,"AltFuel"}</definedName>
    <definedName name="wrn.Fuel._.Cycle." localSheetId="38" hidden="1">{#N/A,#N/A,FALSE,"AltFuel"}</definedName>
    <definedName name="wrn.Fuel._.Cycle." hidden="1">{#N/A,#N/A,FALSE,"AltFuel"}</definedName>
    <definedName name="wrn.Gas._.Report." localSheetId="39" hidden="1">{#N/A,#N/A,TRUE,"Gas EO Rpt Page1";#N/A,#N/A,TRUE,"Gas EO Rpt Page 1A";#N/A,#N/A,TRUE,"Gas EO Rpt Page 1B";#N/A,#N/A,TRUE,"Gas EO Rpt Page2";#N/A,#N/A,TRUE,"Comments"}</definedName>
    <definedName name="wrn.Gas._.Report." localSheetId="40" hidden="1">{#N/A,#N/A,TRUE,"Gas EO Rpt Page1";#N/A,#N/A,TRUE,"Gas EO Rpt Page 1A";#N/A,#N/A,TRUE,"Gas EO Rpt Page 1B";#N/A,#N/A,TRUE,"Gas EO Rpt Page2";#N/A,#N/A,TRUE,"Comments"}</definedName>
    <definedName name="wrn.Gas._.Report." localSheetId="38" hidden="1">{#N/A,#N/A,TRUE,"Gas EO Rpt Page1";#N/A,#N/A,TRUE,"Gas EO Rpt Page 1A";#N/A,#N/A,TRUE,"Gas EO Rpt Page 1B";#N/A,#N/A,TRUE,"Gas EO Rpt Page2";#N/A,#N/A,TRUE,"Comments"}</definedName>
    <definedName name="wrn.Gas._.Report." hidden="1">{#N/A,#N/A,TRUE,"Gas EO Rpt Page1";#N/A,#N/A,TRUE,"Gas EO Rpt Page 1A";#N/A,#N/A,TRUE,"Gas EO Rpt Page 1B";#N/A,#N/A,TRUE,"Gas EO Rpt Page2";#N/A,#N/A,TRUE,"Comments"}</definedName>
    <definedName name="wrn.h3T1S1." localSheetId="39" hidden="1">{#N/A,#N/A,FALSE,"H3 Tab 1"}</definedName>
    <definedName name="wrn.h3T1S1." localSheetId="40" hidden="1">{#N/A,#N/A,FALSE,"H3 Tab 1"}</definedName>
    <definedName name="wrn.h3T1S1." localSheetId="38" hidden="1">{#N/A,#N/A,FALSE,"H3 Tab 1"}</definedName>
    <definedName name="wrn.h3T1S1." hidden="1">{#N/A,#N/A,FALSE,"H3 Tab 1"}</definedName>
    <definedName name="wrn.H3T1S2." localSheetId="39" hidden="1">{#N/A,#N/A,FALSE,"H3 Tab 1"}</definedName>
    <definedName name="wrn.H3T1S2." localSheetId="40" hidden="1">{#N/A,#N/A,FALSE,"H3 Tab 1"}</definedName>
    <definedName name="wrn.H3T1S2." localSheetId="38" hidden="1">{#N/A,#N/A,FALSE,"H3 Tab 1"}</definedName>
    <definedName name="wrn.H3T1S2." hidden="1">{#N/A,#N/A,FALSE,"H3 Tab 1"}</definedName>
    <definedName name="wrn.H3T2S3." localSheetId="39" hidden="1">{#N/A,#N/A,FALSE,"H3 Tab 2";#N/A,#N/A,FALSE,"H3 Tab 2"}</definedName>
    <definedName name="wrn.H3T2S3." localSheetId="40" hidden="1">{#N/A,#N/A,FALSE,"H3 Tab 2";#N/A,#N/A,FALSE,"H3 Tab 2"}</definedName>
    <definedName name="wrn.H3T2S3." localSheetId="38" hidden="1">{#N/A,#N/A,FALSE,"H3 Tab 2";#N/A,#N/A,FALSE,"H3 Tab 2"}</definedName>
    <definedName name="wrn.H3T2S3." hidden="1">{#N/A,#N/A,FALSE,"H3 Tab 2";#N/A,#N/A,FALSE,"H3 Tab 2"}</definedName>
    <definedName name="wrn.IncStatement._.15._.years." localSheetId="39" hidden="1">{#N/A,#N/A,FALSE,"FinStateUS"}</definedName>
    <definedName name="wrn.IncStatement._.15._.years." localSheetId="40" hidden="1">{#N/A,#N/A,FALSE,"FinStateUS"}</definedName>
    <definedName name="wrn.IncStatement._.15._.years." localSheetId="38" hidden="1">{#N/A,#N/A,FALSE,"FinStateUS"}</definedName>
    <definedName name="wrn.IncStatement._.15._.years." hidden="1">{#N/A,#N/A,FALSE,"FinStateUS"}</definedName>
    <definedName name="wrn.IncStatement._.6._.years." localSheetId="39" hidden="1">{"IncStatement 6 years",#N/A,FALSE,"FinStateUS"}</definedName>
    <definedName name="wrn.IncStatement._.6._.years." localSheetId="40" hidden="1">{"IncStatement 6 years",#N/A,FALSE,"FinStateUS"}</definedName>
    <definedName name="wrn.IncStatement._.6._.years." localSheetId="38" hidden="1">{"IncStatement 6 years",#N/A,FALSE,"FinStateUS"}</definedName>
    <definedName name="wrn.IncStatement._.6._.years." hidden="1">{"IncStatement 6 years",#N/A,FALSE,"FinStateUS"}</definedName>
    <definedName name="wrn.Monthly._.Act._.Variance." localSheetId="39" hidden="1">{#N/A,#N/A,FALSE,"Delv Rev";#N/A,#N/A,FALSE,"Volumes";#N/A,#N/A,FALSE,"RateswitchReport"}</definedName>
    <definedName name="wrn.Monthly._.Act._.Variance." localSheetId="40" hidden="1">{#N/A,#N/A,FALSE,"Delv Rev";#N/A,#N/A,FALSE,"Volumes";#N/A,#N/A,FALSE,"RateswitchReport"}</definedName>
    <definedName name="wrn.Monthly._.Act._.Variance." localSheetId="38" hidden="1">{#N/A,#N/A,FALSE,"Delv Rev";#N/A,#N/A,FALSE,"Volumes";#N/A,#N/A,FALSE,"RateswitchReport"}</definedName>
    <definedName name="wrn.Monthly._.Act._.Variance." hidden="1">{#N/A,#N/A,FALSE,"Delv Rev";#N/A,#N/A,FALSE,"Volumes";#N/A,#N/A,FALSE,"RateswitchReport"}</definedName>
    <definedName name="wrn.PAGE2." localSheetId="39" hidden="1">{#N/A,#N/A,FALSE,"PIPE-FAC";#N/A,#N/A,FALSE,"PIPE-FAC"}</definedName>
    <definedName name="wrn.PAGE2." localSheetId="40" hidden="1">{#N/A,#N/A,FALSE,"PIPE-FAC";#N/A,#N/A,FALSE,"PIPE-FAC"}</definedName>
    <definedName name="wrn.PAGE2." localSheetId="38" hidden="1">{#N/A,#N/A,FALSE,"PIPE-FAC";#N/A,#N/A,FALSE,"PIPE-FAC"}</definedName>
    <definedName name="wrn.PAGE2." hidden="1">{#N/A,#N/A,FALSE,"PIPE-FAC";#N/A,#N/A,FALSE,"PIPE-FAC"}</definedName>
    <definedName name="wrn.PAGE2.1" localSheetId="39" hidden="1">{#N/A,#N/A,FALSE,"PIPE-FAC";#N/A,#N/A,FALSE,"PIPE-FAC"}</definedName>
    <definedName name="wrn.PAGE2.1" localSheetId="40" hidden="1">{#N/A,#N/A,FALSE,"PIPE-FAC";#N/A,#N/A,FALSE,"PIPE-FAC"}</definedName>
    <definedName name="wrn.PAGE2.1" localSheetId="38" hidden="1">{#N/A,#N/A,FALSE,"PIPE-FAC";#N/A,#N/A,FALSE,"PIPE-FAC"}</definedName>
    <definedName name="wrn.PAGE2.1" hidden="1">{#N/A,#N/A,FALSE,"PIPE-FAC";#N/A,#N/A,FALSE,"PIPE-FAC"}</definedName>
    <definedName name="wrn.PAGE2.2" localSheetId="39" hidden="1">{#N/A,#N/A,FALSE,"PIPE-FAC";#N/A,#N/A,FALSE,"PIPE-FAC"}</definedName>
    <definedName name="wrn.PAGE2.2" localSheetId="40" hidden="1">{#N/A,#N/A,FALSE,"PIPE-FAC";#N/A,#N/A,FALSE,"PIPE-FAC"}</definedName>
    <definedName name="wrn.PAGE2.2" localSheetId="38" hidden="1">{#N/A,#N/A,FALSE,"PIPE-FAC";#N/A,#N/A,FALSE,"PIPE-FAC"}</definedName>
    <definedName name="wrn.PAGE2.2" hidden="1">{#N/A,#N/A,FALSE,"PIPE-FAC";#N/A,#N/A,FALSE,"PIPE-FAC"}</definedName>
    <definedName name="wrn.PRT_ALL_CO." localSheetId="39" hidden="1">{"INV",#N/A,FALSE,"Plant";"INV_IC",#N/A,FALSE,"Plant";"INV_IS",#N/A,FALSE,"Plant";"INT",#N/A,FALSE,"Plant";"INT_IC",#N/A,FALSE,"Plant";"INT_IS",#N/A,FALSE,"Plant"}</definedName>
    <definedName name="wrn.PRT_ALL_CO." localSheetId="40" hidden="1">{"INV",#N/A,FALSE,"Plant";"INV_IC",#N/A,FALSE,"Plant";"INV_IS",#N/A,FALSE,"Plant";"INT",#N/A,FALSE,"Plant";"INT_IC",#N/A,FALSE,"Plant";"INT_IS",#N/A,FALSE,"Plant"}</definedName>
    <definedName name="wrn.PRT_ALL_CO." localSheetId="38" hidden="1">{"INV",#N/A,FALSE,"Plant";"INV_IC",#N/A,FALSE,"Plant";"INV_IS",#N/A,FALSE,"Plant";"INT",#N/A,FALSE,"Plant";"INT_IC",#N/A,FALSE,"Plant";"INT_IS",#N/A,FALSE,"Plant"}</definedName>
    <definedName name="wrn.PRT_ALL_CO." hidden="1">{"INV",#N/A,FALSE,"Plant";"INV_IC",#N/A,FALSE,"Plant";"INV_IS",#N/A,FALSE,"Plant";"INT",#N/A,FALSE,"Plant";"INT_IC",#N/A,FALSE,"Plant";"INT_IS",#N/A,FALSE,"Plant"}</definedName>
    <definedName name="wrn.ratio." localSheetId="39" hidden="1">{#N/A,#N/A,FALSE,"JACKETS (1100 t) (1)"}</definedName>
    <definedName name="wrn.ratio." localSheetId="40" hidden="1">{#N/A,#N/A,FALSE,"JACKETS (1100 t) (1)"}</definedName>
    <definedName name="wrn.ratio." localSheetId="38" hidden="1">{#N/A,#N/A,FALSE,"JACKETS (1100 t) (1)"}</definedName>
    <definedName name="wrn.ratio." hidden="1">{#N/A,#N/A,FALSE,"JACKETS (1100 t) (1)"}</definedName>
    <definedName name="wrn.RECAP." localSheetId="39" hidden="1">{#N/A,#N/A,FALSE,"RECMASTE";#N/A,#N/A,FALSE,"REC1100";#N/A,#N/A,FALSE,"REC1200";#N/A,#N/A,FALSE,"REC1900";#N/A,#N/A,FALSE,"REC2500";#N/A,#N/A,FALSE,"REC4100";#N/A,#N/A,FALSE,"REC4200"}</definedName>
    <definedName name="wrn.RECAP." localSheetId="40" hidden="1">{#N/A,#N/A,FALSE,"RECMASTE";#N/A,#N/A,FALSE,"REC1100";#N/A,#N/A,FALSE,"REC1200";#N/A,#N/A,FALSE,"REC1900";#N/A,#N/A,FALSE,"REC2500";#N/A,#N/A,FALSE,"REC4100";#N/A,#N/A,FALSE,"REC4200"}</definedName>
    <definedName name="wrn.RECAP." localSheetId="38" hidden="1">{#N/A,#N/A,FALSE,"RECMASTE";#N/A,#N/A,FALSE,"REC1100";#N/A,#N/A,FALSE,"REC1200";#N/A,#N/A,FALSE,"REC1900";#N/A,#N/A,FALSE,"REC2500";#N/A,#N/A,FALSE,"REC4100";#N/A,#N/A,FALSE,"REC4200"}</definedName>
    <definedName name="wrn.RECAP." hidden="1">{#N/A,#N/A,FALSE,"RECMASTE";#N/A,#N/A,FALSE,"REC1100";#N/A,#N/A,FALSE,"REC1200";#N/A,#N/A,FALSE,"REC1900";#N/A,#N/A,FALSE,"REC2500";#N/A,#N/A,FALSE,"REC4100";#N/A,#N/A,FALSE,"REC4200"}</definedName>
    <definedName name="wrn.RECAPMAST." localSheetId="39" hidden="1">{#N/A,#N/A,FALSE,"CONMAS";#N/A,#N/A,FALSE,"SUPMAS";#N/A,#N/A,FALSE,"ENGMAST"}</definedName>
    <definedName name="wrn.RECAPMAST." localSheetId="40" hidden="1">{#N/A,#N/A,FALSE,"CONMAS";#N/A,#N/A,FALSE,"SUPMAS";#N/A,#N/A,FALSE,"ENGMAST"}</definedName>
    <definedName name="wrn.RECAPMAST." localSheetId="38" hidden="1">{#N/A,#N/A,FALSE,"CONMAS";#N/A,#N/A,FALSE,"SUPMAS";#N/A,#N/A,FALSE,"ENGMAST"}</definedName>
    <definedName name="wrn.RECAPMAST." hidden="1">{#N/A,#N/A,FALSE,"CONMAS";#N/A,#N/A,FALSE,"SUPMAS";#N/A,#N/A,FALSE,"ENGMAST"}</definedName>
    <definedName name="wrn.RevProof." localSheetId="39" hidden="1">{#N/A,#N/A,FALSE,"RevProof"}</definedName>
    <definedName name="wrn.RevProof." localSheetId="40" hidden="1">{#N/A,#N/A,FALSE,"RevProof"}</definedName>
    <definedName name="wrn.RevProof." localSheetId="38" hidden="1">{#N/A,#N/A,FALSE,"RevProof"}</definedName>
    <definedName name="wrn.RevProof." hidden="1">{#N/A,#N/A,FALSE,"RevProof"}</definedName>
    <definedName name="wrn.Schedules." localSheetId="39" hidden="1">{#N/A,#N/A,FALSE,"Filed Sheet";#N/A,#N/A,FALSE,"Schedule C";#N/A,#N/A,FALSE,"Appendix A"}</definedName>
    <definedName name="wrn.Schedules." localSheetId="40" hidden="1">{#N/A,#N/A,FALSE,"Filed Sheet";#N/A,#N/A,FALSE,"Schedule C";#N/A,#N/A,FALSE,"Appendix A"}</definedName>
    <definedName name="wrn.Schedules." localSheetId="38" hidden="1">{#N/A,#N/A,FALSE,"Filed Sheet";#N/A,#N/A,FALSE,"Schedule C";#N/A,#N/A,FALSE,"Appendix A"}</definedName>
    <definedName name="wrn.Schedules." hidden="1">{#N/A,#N/A,FALSE,"Filed Sheet";#N/A,#N/A,FALSE,"Schedule C";#N/A,#N/A,FALSE,"Appendix A"}</definedName>
    <definedName name="wrn.Statements." localSheetId="39" hidden="1">{#N/A,#N/A,FALSE,"balance";#N/A,#N/A,FALSE,"income";#N/A,#N/A,FALSE,"cashflow";#N/A,#N/A,FALSE,"cashwork"}</definedName>
    <definedName name="wrn.Statements." localSheetId="40" hidden="1">{#N/A,#N/A,FALSE,"balance";#N/A,#N/A,FALSE,"income";#N/A,#N/A,FALSE,"cashflow";#N/A,#N/A,FALSE,"cashwork"}</definedName>
    <definedName name="wrn.Statements." localSheetId="38" hidden="1">{#N/A,#N/A,FALSE,"balance";#N/A,#N/A,FALSE,"income";#N/A,#N/A,FALSE,"cashflow";#N/A,#N/A,FALSE,"cashwork"}</definedName>
    <definedName name="wrn.Statements." hidden="1">{#N/A,#N/A,FALSE,"balance";#N/A,#N/A,FALSE,"income";#N/A,#N/A,FALSE,"cashflow";#N/A,#N/A,FALSE,"cashwork"}</definedName>
    <definedName name="wrn.SUM." localSheetId="39" hidden="1">{#N/A,#N/A,FALSE,"PIPE-FAC"}</definedName>
    <definedName name="wrn.SUM." localSheetId="40" hidden="1">{#N/A,#N/A,FALSE,"PIPE-FAC"}</definedName>
    <definedName name="wrn.SUM." localSheetId="38" hidden="1">{#N/A,#N/A,FALSE,"PIPE-FAC"}</definedName>
    <definedName name="wrn.SUM." hidden="1">{#N/A,#N/A,FALSE,"PIPE-FAC"}</definedName>
    <definedName name="wrn.SUM.1" localSheetId="39" hidden="1">{#N/A,#N/A,FALSE,"PIPE-FAC"}</definedName>
    <definedName name="wrn.SUM.1" localSheetId="40" hidden="1">{#N/A,#N/A,FALSE,"PIPE-FAC"}</definedName>
    <definedName name="wrn.SUM.1" localSheetId="38" hidden="1">{#N/A,#N/A,FALSE,"PIPE-FAC"}</definedName>
    <definedName name="wrn.SUM.1" hidden="1">{#N/A,#N/A,FALSE,"PIPE-FAC"}</definedName>
    <definedName name="wrn.SUM.3" localSheetId="39" hidden="1">{#N/A,#N/A,FALSE,"PIPE-FAC"}</definedName>
    <definedName name="wrn.SUM.3" localSheetId="40" hidden="1">{#N/A,#N/A,FALSE,"PIPE-FAC"}</definedName>
    <definedName name="wrn.SUM.3" localSheetId="38" hidden="1">{#N/A,#N/A,FALSE,"PIPE-FAC"}</definedName>
    <definedName name="wrn.SUM.3" hidden="1">{#N/A,#N/A,FALSE,"PIPE-FAC"}</definedName>
    <definedName name="wrn.Summary." localSheetId="39" hidden="1">{#N/A,#N/A,TRUE,"Input";#N/A,#N/A,TRUE,"Revenue Requirement (2)";#N/A,#N/A,TRUE,"Service Prices";#N/A,#N/A,TRUE,"Summary (2)";#N/A,#N/A,TRUE,"Prices at Selected Stations"}</definedName>
    <definedName name="wrn.Summary." localSheetId="40" hidden="1">{#N/A,#N/A,TRUE,"Input";#N/A,#N/A,TRUE,"Revenue Requirement (2)";#N/A,#N/A,TRUE,"Service Prices";#N/A,#N/A,TRUE,"Summary (2)";#N/A,#N/A,TRUE,"Prices at Selected Stations"}</definedName>
    <definedName name="wrn.Summary." localSheetId="38" hidden="1">{#N/A,#N/A,TRUE,"Input";#N/A,#N/A,TRUE,"Revenue Requirement (2)";#N/A,#N/A,TRUE,"Service Prices";#N/A,#N/A,TRUE,"Summary (2)";#N/A,#N/A,TRUE,"Prices at Selected Stations"}</definedName>
    <definedName name="wrn.Summary." hidden="1">{#N/A,#N/A,TRUE,"Input";#N/A,#N/A,TRUE,"Revenue Requirement (2)";#N/A,#N/A,TRUE,"Service Prices";#N/A,#N/A,TRUE,"Summary (2)";#N/A,#N/A,TRUE,"Prices at Selected Stations"}</definedName>
    <definedName name="wrn.Title._.Page." localSheetId="39" hidden="1">{#N/A,#N/A,FALSE,"Title Page"}</definedName>
    <definedName name="wrn.Title._.Page." localSheetId="40" hidden="1">{#N/A,#N/A,FALSE,"Title Page"}</definedName>
    <definedName name="wrn.Title._.Page." localSheetId="38" hidden="1">{#N/A,#N/A,FALSE,"Title Page"}</definedName>
    <definedName name="wrn.Title._.Page." hidden="1">{#N/A,#N/A,FALSE,"Title Page"}</definedName>
    <definedName name="wrn.Work._.Item._.01._.Capital." localSheetId="39" hidden="1">{#N/A,#N/A,FALSE,"Overall Summaries"}</definedName>
    <definedName name="wrn.Work._.Item._.01._.Capital." localSheetId="40" hidden="1">{#N/A,#N/A,FALSE,"Overall Summaries"}</definedName>
    <definedName name="wrn.Work._.Item._.01._.Capital." localSheetId="38" hidden="1">{#N/A,#N/A,FALSE,"Overall Summaries"}</definedName>
    <definedName name="wrn.Work._.Item._.01._.Capital." hidden="1">{#N/A,#N/A,FALSE,"Overall Summaries"}</definedName>
    <definedName name="wrn.Work._.Item._.01._.Capital.1" localSheetId="39" hidden="1">{#N/A,#N/A,FALSE,"Overall Summaries"}</definedName>
    <definedName name="wrn.Work._.Item._.01._.Capital.1" localSheetId="40" hidden="1">{#N/A,#N/A,FALSE,"Overall Summaries"}</definedName>
    <definedName name="wrn.Work._.Item._.01._.Capital.1" localSheetId="38" hidden="1">{#N/A,#N/A,FALSE,"Overall Summaries"}</definedName>
    <definedName name="wrn.Work._.Item._.01._.Capital.1" hidden="1">{#N/A,#N/A,FALSE,"Overall Summaries"}</definedName>
    <definedName name="wrn.Work._.Item.01._.Capital.1" localSheetId="39" hidden="1">{#N/A,#N/A,FALSE,"Overall Summaries"}</definedName>
    <definedName name="wrn.Work._.Item.01._.Capital.1" localSheetId="40" hidden="1">{#N/A,#N/A,FALSE,"Overall Summaries"}</definedName>
    <definedName name="wrn.Work._.Item.01._.Capital.1" localSheetId="38" hidden="1">{#N/A,#N/A,FALSE,"Overall Summaries"}</definedName>
    <definedName name="wrn.Work._.Item.01._.Capital.1" hidden="1">{#N/A,#N/A,FALSE,"Overall Summaries"}</definedName>
    <definedName name="WW_Fix_Winter">'[1]TD-1.2'!$E$21</definedName>
    <definedName name="WZ">#REF!</definedName>
    <definedName name="Wz_Centra_PR">'[7]TD-3.3'!$J$42</definedName>
    <definedName name="WZ_Centra_WDA_FV_B">#REF!</definedName>
    <definedName name="WZ_Centra_WDA_FV_T">#REF!</definedName>
    <definedName name="WZ_Centra_WDA_VV_B">#REF!</definedName>
    <definedName name="WZ_Centra_WDA_VV_T">#REF!</definedName>
    <definedName name="Wz_F_FST">'[7]TD-3.1'!$G$56</definedName>
    <definedName name="Wz_FS_Comm_Rate">'[7]TD-3.2'!$K$19</definedName>
    <definedName name="Wz_FS_Dem_Rate">'[7]TD-3.2'!$J$19</definedName>
    <definedName name="Wz_FV_B">#REF!</definedName>
    <definedName name="Wz_FV_Km_B">#REF!</definedName>
    <definedName name="Wz_FV_Km_T">#REF!</definedName>
    <definedName name="Wz_FV_T">#REF!</definedName>
    <definedName name="Wz_IS1_Rate">'[7]TD-3.2'!$P$19</definedName>
    <definedName name="Wz_IS2_Rate">'[7]TD-3.2'!$Q$19</definedName>
    <definedName name="WZ_NipPow_FV_T">#REF!</definedName>
    <definedName name="WZ_NipPow_PR">'[7]TD-3.3'!$J$44</definedName>
    <definedName name="Wz_NipPow_VV_T">#REF!</definedName>
    <definedName name="WZ_NipPow_WDA_FV_B">#REF!</definedName>
    <definedName name="WZ_NipPow_WDA_VV_B">#REF!</definedName>
    <definedName name="Wz_Ps_Toll">#REF!</definedName>
    <definedName name="WZ_TB_FV_B">'[1]TD-1.5'!$AD$207</definedName>
    <definedName name="Wz_TB_FV_Km_B">'[1]TD-1.5'!$J$25</definedName>
    <definedName name="Wz_TB_FV_Km_T">'[1]TD-1.5'!$J$45</definedName>
    <definedName name="WZ_TB_FV_T">'[1]TD-1.5'!$AE$207</definedName>
    <definedName name="WZ_TB_VV_B">'[1]TD-1.5'!$AA$207</definedName>
    <definedName name="Wz_TB_VV_Km_B">'[1]TD-1.5'!$F$25</definedName>
    <definedName name="Wz_TB_VV_Km_T">'[1]TD-1.5'!$F$45</definedName>
    <definedName name="WZ_TB_VV_T">'[1]TD-1.5'!$AB$207</definedName>
    <definedName name="Wz_Total_Alloc_Cost">'[7]TD-3.1'!$I$58</definedName>
    <definedName name="Wz_TransCost_Fix">'[7]TD-3.1'!$G$58</definedName>
    <definedName name="Wz_TransCost_Var">'[7]TD-3.1'!$H$58</definedName>
    <definedName name="Wz_TWS_Toll">#REF!</definedName>
    <definedName name="Wz_V_FST">'[7]TD-3.1'!$H$56</definedName>
    <definedName name="Wz_VV_B">#REF!</definedName>
    <definedName name="Wz_VV_Km_B">#REF!</definedName>
    <definedName name="Wz_VV_Km_T">#REF!</definedName>
    <definedName name="Wz_VV_T">#REF!</definedName>
    <definedName name="Wz_WFS_Toll">#REF!</definedName>
    <definedName name="x">#REF!</definedName>
    <definedName name="xx" hidden="1">42478.4276041667</definedName>
    <definedName name="y" localSheetId="39">[36]!prnt</definedName>
    <definedName name="y" localSheetId="40">[36]!prnt</definedName>
    <definedName name="y" localSheetId="42">[36]!prnt</definedName>
    <definedName name="y" localSheetId="34">[36]!prnt</definedName>
    <definedName name="y" localSheetId="35">[36]!prnt</definedName>
    <definedName name="y" localSheetId="36">[36]!prnt</definedName>
    <definedName name="y" localSheetId="37">[36]!prnt</definedName>
    <definedName name="y">[36]!prnt</definedName>
    <definedName name="Yamach_VV_Annual">'[1]TD-1.2'!$I$349</definedName>
    <definedName name="yui">[27]RIDERS!$AS$27</definedName>
    <definedName name="ZE_2014100109210029">#REF!</definedName>
    <definedName name="ZE_2015030208482961">#REF!</definedName>
    <definedName name="ZE_2015060112122615">#REF!</definedName>
    <definedName name="ZERO_ALLOC">[37]Alloc!$A$1</definedName>
    <definedName name="ZERO_CLASS">[37]Class!$A$1</definedName>
    <definedName name="ZERO_FUNC">[37]Func!$A$2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6" i="61" l="1"/>
  <c r="J16" i="61"/>
  <c r="J22" i="61" s="1"/>
  <c r="I16" i="61"/>
  <c r="H16" i="61"/>
  <c r="H22" i="61" s="1"/>
  <c r="G20" i="65"/>
  <c r="F20" i="65"/>
  <c r="E20" i="65"/>
  <c r="A12" i="65"/>
  <c r="A14" i="65" s="1"/>
  <c r="E14" i="65"/>
  <c r="G20" i="64"/>
  <c r="E20" i="64"/>
  <c r="I18" i="64"/>
  <c r="H18" i="64"/>
  <c r="F14" i="64"/>
  <c r="F20" i="64" s="1"/>
  <c r="I12" i="64"/>
  <c r="H12" i="64"/>
  <c r="A12" i="64"/>
  <c r="A14" i="64" s="1"/>
  <c r="I11" i="64"/>
  <c r="H11" i="64"/>
  <c r="H14" i="64" s="1"/>
  <c r="I18" i="63"/>
  <c r="H18" i="63"/>
  <c r="G14" i="63"/>
  <c r="G20" i="63" s="1"/>
  <c r="F14" i="63"/>
  <c r="F20" i="63" s="1"/>
  <c r="E14" i="63"/>
  <c r="E20" i="63" s="1"/>
  <c r="I12" i="63"/>
  <c r="H12" i="63"/>
  <c r="A12" i="63"/>
  <c r="A14" i="63" s="1"/>
  <c r="I11" i="63"/>
  <c r="H11" i="63"/>
  <c r="H14" i="63" s="1"/>
  <c r="H20" i="63" s="1"/>
  <c r="J22" i="62"/>
  <c r="I22" i="62"/>
  <c r="H22" i="62"/>
  <c r="G22" i="62"/>
  <c r="K17" i="62"/>
  <c r="L16" i="62"/>
  <c r="L22" i="62" s="1"/>
  <c r="K16" i="62"/>
  <c r="K13" i="62"/>
  <c r="K12" i="62"/>
  <c r="K9" i="62"/>
  <c r="K8" i="62"/>
  <c r="L22" i="61"/>
  <c r="I22" i="61"/>
  <c r="G22" i="61"/>
  <c r="K20" i="61"/>
  <c r="K13" i="61"/>
  <c r="K9" i="61"/>
  <c r="I22" i="60"/>
  <c r="H22" i="60"/>
  <c r="G22" i="60"/>
  <c r="G23" i="59"/>
  <c r="K22" i="59"/>
  <c r="J22" i="59"/>
  <c r="K21" i="59"/>
  <c r="J21" i="59"/>
  <c r="K20" i="59"/>
  <c r="J20" i="59"/>
  <c r="K19" i="59"/>
  <c r="J19" i="59"/>
  <c r="K18" i="59"/>
  <c r="J18" i="59"/>
  <c r="I17" i="59"/>
  <c r="H17" i="59"/>
  <c r="K16" i="59"/>
  <c r="J16" i="59"/>
  <c r="K15" i="59"/>
  <c r="J15" i="59"/>
  <c r="K14" i="59"/>
  <c r="J14" i="59"/>
  <c r="K13" i="59"/>
  <c r="J13" i="59"/>
  <c r="K12" i="59"/>
  <c r="J12" i="59"/>
  <c r="K11" i="59"/>
  <c r="J11" i="59"/>
  <c r="K10" i="59"/>
  <c r="J10" i="59"/>
  <c r="K9" i="59"/>
  <c r="J9" i="59"/>
  <c r="D12" i="56"/>
  <c r="I23" i="58"/>
  <c r="H23" i="58"/>
  <c r="G23" i="58"/>
  <c r="K22" i="58"/>
  <c r="J22" i="58"/>
  <c r="K21" i="58"/>
  <c r="J21" i="58"/>
  <c r="K20" i="58"/>
  <c r="J20" i="58"/>
  <c r="K19" i="58"/>
  <c r="J19" i="58"/>
  <c r="K18" i="58"/>
  <c r="J18" i="58"/>
  <c r="K17" i="58"/>
  <c r="J17" i="58"/>
  <c r="K16" i="58"/>
  <c r="J16" i="58"/>
  <c r="K15" i="58"/>
  <c r="J15" i="58"/>
  <c r="K14" i="58"/>
  <c r="J14" i="58"/>
  <c r="K13" i="58"/>
  <c r="J13" i="58"/>
  <c r="K12" i="58"/>
  <c r="J12" i="58"/>
  <c r="K11" i="58"/>
  <c r="J11" i="58"/>
  <c r="K10" i="58"/>
  <c r="J10" i="58"/>
  <c r="K9" i="58"/>
  <c r="J9" i="58"/>
  <c r="G9" i="55"/>
  <c r="F9" i="55"/>
  <c r="E9" i="55"/>
  <c r="E9" i="54"/>
  <c r="F9" i="54"/>
  <c r="G9" i="54"/>
  <c r="J23" i="28"/>
  <c r="I15" i="28"/>
  <c r="J20" i="28"/>
  <c r="J17" i="28"/>
  <c r="J15" i="28"/>
  <c r="H25" i="15"/>
  <c r="I25" i="15"/>
  <c r="J25" i="15"/>
  <c r="K25" i="15"/>
  <c r="L25" i="15"/>
  <c r="K15" i="15"/>
  <c r="N6" i="53"/>
  <c r="M6" i="53"/>
  <c r="G23" i="24"/>
  <c r="F23" i="24"/>
  <c r="E23" i="24"/>
  <c r="G23" i="23"/>
  <c r="F23" i="23"/>
  <c r="G21" i="19"/>
  <c r="L23" i="18"/>
  <c r="F14" i="65" l="1"/>
  <c r="G14" i="65"/>
  <c r="H20" i="64"/>
  <c r="I20" i="64"/>
  <c r="I14" i="64"/>
  <c r="I14" i="63"/>
  <c r="I20" i="63" s="1"/>
  <c r="K22" i="62"/>
  <c r="K22" i="61"/>
  <c r="H23" i="59"/>
  <c r="J17" i="59"/>
  <c r="J23" i="59" s="1"/>
  <c r="J23" i="58"/>
  <c r="K23" i="58"/>
  <c r="I23" i="59"/>
  <c r="K17" i="59"/>
  <c r="K23" i="59" s="1"/>
  <c r="L13" i="31"/>
  <c r="L10" i="31"/>
  <c r="K10" i="31"/>
  <c r="E13" i="33"/>
  <c r="K10" i="9" l="1"/>
  <c r="H15" i="38" l="1"/>
  <c r="I15" i="38"/>
  <c r="G15" i="38"/>
  <c r="J14" i="31" l="1"/>
  <c r="M23" i="37"/>
  <c r="L23" i="37"/>
  <c r="H12" i="25"/>
  <c r="I12" i="25"/>
  <c r="J12" i="25"/>
  <c r="K12" i="25"/>
  <c r="L12" i="25"/>
  <c r="G12" i="25"/>
  <c r="J8" i="28"/>
  <c r="E11" i="33" l="1"/>
  <c r="E10" i="33"/>
  <c r="E10" i="32"/>
  <c r="I23" i="18" l="1"/>
  <c r="H23" i="18"/>
  <c r="G23" i="18"/>
  <c r="I13" i="38"/>
  <c r="I12" i="38"/>
  <c r="I11" i="38"/>
  <c r="I10" i="38"/>
  <c r="G9" i="38"/>
  <c r="J23" i="37"/>
  <c r="M13" i="37"/>
  <c r="L13" i="37"/>
  <c r="K13" i="37"/>
  <c r="J13" i="37"/>
  <c r="J28" i="10" s="1"/>
  <c r="I13" i="37"/>
  <c r="H13" i="37"/>
  <c r="G13" i="37"/>
  <c r="G22" i="36"/>
  <c r="J22" i="36"/>
  <c r="I22" i="36"/>
  <c r="H22" i="36"/>
  <c r="F22" i="36"/>
  <c r="E22" i="36"/>
  <c r="K20" i="36"/>
  <c r="J17" i="36"/>
  <c r="I17" i="36"/>
  <c r="H17" i="36"/>
  <c r="G17" i="36"/>
  <c r="F17" i="36"/>
  <c r="E17" i="36"/>
  <c r="K15" i="36"/>
  <c r="J13" i="36"/>
  <c r="H13" i="36"/>
  <c r="G13" i="36"/>
  <c r="F13" i="36"/>
  <c r="E13" i="36"/>
  <c r="K11" i="36"/>
  <c r="J9" i="36"/>
  <c r="I9" i="36"/>
  <c r="H9" i="36"/>
  <c r="G9" i="36"/>
  <c r="F9" i="36"/>
  <c r="K7" i="36"/>
  <c r="M12" i="35"/>
  <c r="M16" i="35" s="1"/>
  <c r="L12" i="35"/>
  <c r="L16" i="35" s="1"/>
  <c r="K12" i="35"/>
  <c r="K16" i="35" s="1"/>
  <c r="J12" i="35"/>
  <c r="J16" i="35" s="1"/>
  <c r="I12" i="35"/>
  <c r="I16" i="35" s="1"/>
  <c r="H12" i="35"/>
  <c r="H16" i="35" s="1"/>
  <c r="G12" i="35"/>
  <c r="G16" i="35" s="1"/>
  <c r="K23" i="37" l="1"/>
  <c r="K28" i="10"/>
  <c r="M28" i="10"/>
  <c r="G23" i="37"/>
  <c r="G28" i="10"/>
  <c r="H23" i="37"/>
  <c r="H28" i="10"/>
  <c r="I23" i="37"/>
  <c r="I28" i="10"/>
  <c r="L28" i="10"/>
  <c r="E9" i="36"/>
  <c r="J23" i="18"/>
  <c r="K23" i="18"/>
  <c r="K12" i="36"/>
  <c r="K13" i="36" s="1"/>
  <c r="K16" i="36"/>
  <c r="K17" i="36" s="1"/>
  <c r="I8" i="38"/>
  <c r="I9" i="38"/>
  <c r="I13" i="36"/>
  <c r="K21" i="36"/>
  <c r="K22" i="36" s="1"/>
  <c r="K8" i="36"/>
  <c r="K9" i="36" s="1"/>
  <c r="J11" i="31" l="1"/>
  <c r="E9" i="32" l="1"/>
  <c r="G13" i="33" l="1"/>
  <c r="H12" i="33"/>
  <c r="F11" i="33"/>
  <c r="F13" i="33" s="1"/>
  <c r="H10" i="33"/>
  <c r="H9" i="33"/>
  <c r="A9" i="33"/>
  <c r="A10" i="33" s="1"/>
  <c r="A11" i="33" s="1"/>
  <c r="A12" i="33" s="1"/>
  <c r="A13" i="33" s="1"/>
  <c r="H8" i="33"/>
  <c r="G12" i="32"/>
  <c r="E12" i="32"/>
  <c r="H11" i="32"/>
  <c r="F10" i="32"/>
  <c r="F12" i="32" s="1"/>
  <c r="H9" i="32"/>
  <c r="H8" i="32"/>
  <c r="A8" i="32"/>
  <c r="A9" i="32" s="1"/>
  <c r="A10" i="32" s="1"/>
  <c r="A11" i="32" s="1"/>
  <c r="A12" i="32" s="1"/>
  <c r="H7" i="32"/>
  <c r="L19" i="31"/>
  <c r="K19" i="31"/>
  <c r="J19" i="31"/>
  <c r="I19" i="31"/>
  <c r="H19" i="31"/>
  <c r="I11" i="31"/>
  <c r="H11" i="31"/>
  <c r="G11" i="31"/>
  <c r="G8" i="31"/>
  <c r="L18" i="30"/>
  <c r="K18" i="30"/>
  <c r="J18" i="30"/>
  <c r="I18" i="30"/>
  <c r="H18" i="30"/>
  <c r="G8" i="30"/>
  <c r="G13" i="30" s="1"/>
  <c r="H8" i="30" s="1"/>
  <c r="H13" i="30" s="1"/>
  <c r="G14" i="31" l="1"/>
  <c r="H8" i="31" s="1"/>
  <c r="H14" i="31" s="1"/>
  <c r="I8" i="31" s="1"/>
  <c r="I14" i="31" s="1"/>
  <c r="H17" i="30"/>
  <c r="I8" i="30"/>
  <c r="I13" i="30" s="1"/>
  <c r="H10" i="32"/>
  <c r="H12" i="32" s="1"/>
  <c r="H11" i="33"/>
  <c r="H13" i="33" s="1"/>
  <c r="H30" i="10"/>
  <c r="I30" i="10"/>
  <c r="J30" i="10"/>
  <c r="K30" i="10"/>
  <c r="L30" i="10"/>
  <c r="M30" i="10"/>
  <c r="G30" i="10"/>
  <c r="J14" i="28"/>
  <c r="J10" i="28"/>
  <c r="J12" i="28"/>
  <c r="J13" i="28"/>
  <c r="L15" i="15"/>
  <c r="H18" i="31" l="1"/>
  <c r="J8" i="31"/>
  <c r="I18" i="31"/>
  <c r="J8" i="30"/>
  <c r="J13" i="30" s="1"/>
  <c r="I17" i="30"/>
  <c r="J17" i="30" l="1"/>
  <c r="K8" i="30"/>
  <c r="K13" i="30" s="1"/>
  <c r="K8" i="31"/>
  <c r="K14" i="31" s="1"/>
  <c r="J18" i="31"/>
  <c r="H32" i="10"/>
  <c r="I32" i="10"/>
  <c r="J32" i="10"/>
  <c r="L32" i="10"/>
  <c r="G32" i="10"/>
  <c r="K18" i="31" l="1"/>
  <c r="L8" i="31"/>
  <c r="L14" i="31" s="1"/>
  <c r="L18" i="31" s="1"/>
  <c r="K17" i="30"/>
  <c r="L8" i="30"/>
  <c r="L13" i="30" s="1"/>
  <c r="L17" i="30" s="1"/>
  <c r="K32" i="10"/>
  <c r="M32" i="10"/>
  <c r="F23" i="20"/>
  <c r="E23" i="20"/>
  <c r="G22" i="20"/>
  <c r="G21" i="20"/>
  <c r="G20" i="20"/>
  <c r="G19" i="20"/>
  <c r="G18" i="20"/>
  <c r="G17" i="20"/>
  <c r="G16" i="20"/>
  <c r="G15" i="20"/>
  <c r="G14" i="20"/>
  <c r="G13" i="20"/>
  <c r="G12" i="20"/>
  <c r="G11" i="20"/>
  <c r="G10" i="20"/>
  <c r="G9" i="20"/>
  <c r="G8" i="20"/>
  <c r="G23" i="20" s="1"/>
  <c r="H19" i="15"/>
  <c r="I19" i="15"/>
  <c r="J19" i="15"/>
  <c r="K19" i="15"/>
  <c r="L19" i="15"/>
  <c r="H20" i="15"/>
  <c r="I20" i="15"/>
  <c r="J20" i="15"/>
  <c r="K20" i="15"/>
  <c r="L20" i="15"/>
  <c r="H21" i="15"/>
  <c r="I21" i="15"/>
  <c r="J21" i="15"/>
  <c r="K21" i="15"/>
  <c r="L21" i="15"/>
  <c r="H22" i="15"/>
  <c r="I22" i="15"/>
  <c r="J22" i="15"/>
  <c r="K22" i="15"/>
  <c r="L22" i="15"/>
  <c r="H23" i="15"/>
  <c r="I23" i="15"/>
  <c r="J23" i="15"/>
  <c r="K23" i="15"/>
  <c r="L23" i="15"/>
  <c r="H24" i="15"/>
  <c r="I24" i="15"/>
  <c r="J24" i="15"/>
  <c r="K24" i="15"/>
  <c r="L24" i="15"/>
  <c r="I18" i="15"/>
  <c r="J18" i="15"/>
  <c r="K18" i="15"/>
  <c r="L18" i="15"/>
  <c r="H18" i="15"/>
  <c r="J21" i="19" l="1"/>
  <c r="H21" i="19"/>
  <c r="I21" i="19"/>
  <c r="K21" i="19"/>
  <c r="E9" i="11" l="1"/>
  <c r="E8" i="11"/>
  <c r="E15" i="11" l="1"/>
  <c r="E14" i="11"/>
  <c r="E13" i="11"/>
  <c r="E12" i="11"/>
  <c r="G10" i="9"/>
  <c r="G14" i="9" s="1"/>
  <c r="H10" i="9"/>
  <c r="H14" i="9" s="1"/>
  <c r="I10" i="9"/>
  <c r="I14" i="9" s="1"/>
  <c r="J10" i="9"/>
  <c r="J14" i="9" s="1"/>
  <c r="K14" i="9"/>
  <c r="L10" i="9"/>
  <c r="L14" i="9" s="1"/>
  <c r="E10" i="11"/>
  <c r="E17" i="11" l="1"/>
  <c r="E19" i="11" s="1"/>
  <c r="A15" i="12" l="1"/>
  <c r="A17" i="12" s="1"/>
  <c r="A19" i="12" s="1"/>
  <c r="E19" i="12"/>
</calcChain>
</file>

<file path=xl/sharedStrings.xml><?xml version="1.0" encoding="utf-8"?>
<sst xmlns="http://schemas.openxmlformats.org/spreadsheetml/2006/main" count="1663" uniqueCount="530">
  <si>
    <t>Table 1</t>
  </si>
  <si>
    <t>Utility Rate Base &amp; Capital Expenditures</t>
  </si>
  <si>
    <t>Line No.</t>
  </si>
  <si>
    <t>Particulars ($ millions)</t>
  </si>
  <si>
    <t>Utility</t>
  </si>
  <si>
    <t>OEB- Approved</t>
  </si>
  <si>
    <t>Actual</t>
  </si>
  <si>
    <t>(a)</t>
  </si>
  <si>
    <t>(b)</t>
  </si>
  <si>
    <t>(c)</t>
  </si>
  <si>
    <t>(d)</t>
  </si>
  <si>
    <t>(e)</t>
  </si>
  <si>
    <t>(f)</t>
  </si>
  <si>
    <t>(g)</t>
  </si>
  <si>
    <t>Gross Property, Plant and Equipment</t>
  </si>
  <si>
    <t>EGD</t>
  </si>
  <si>
    <t>Accumulated Depreciation</t>
  </si>
  <si>
    <t>Net Property, Plant and Equipment</t>
  </si>
  <si>
    <t>Working Capital</t>
  </si>
  <si>
    <t>Utility Rate Base</t>
  </si>
  <si>
    <t>Capital Expenditures</t>
  </si>
  <si>
    <t>Union</t>
  </si>
  <si>
    <t>Accumulated Deferred Income Taxes</t>
  </si>
  <si>
    <t xml:space="preserve">Total Utility Rate Base </t>
  </si>
  <si>
    <t>Combined</t>
  </si>
  <si>
    <t>Total Capital Expenditures</t>
  </si>
  <si>
    <t>Table 2</t>
  </si>
  <si>
    <t>Estimate</t>
  </si>
  <si>
    <t>Bridge Year</t>
  </si>
  <si>
    <t>Test Year</t>
  </si>
  <si>
    <t>EGI</t>
  </si>
  <si>
    <t>/u</t>
  </si>
  <si>
    <t>Notes:</t>
  </si>
  <si>
    <t>(1)</t>
  </si>
  <si>
    <t>Column (a) - EB-2020-0134.</t>
  </si>
  <si>
    <t>Column (b) - EB-2021-0149, Updated: 2021-09-23.</t>
  </si>
  <si>
    <t>Column (c) - EB-2022-0110.</t>
  </si>
  <si>
    <t>Table 3</t>
  </si>
  <si>
    <t>Utility Rate Base Summary - Average of Monthly Averages</t>
  </si>
  <si>
    <t>Materials and Supplies</t>
  </si>
  <si>
    <t>Customer Security Deposits</t>
  </si>
  <si>
    <t>DCB Receivable (Payable)</t>
  </si>
  <si>
    <t>Gas in Storage</t>
  </si>
  <si>
    <t>Working Cash Allowance</t>
  </si>
  <si>
    <t>Total Working Capital</t>
  </si>
  <si>
    <t>Utility Property, Plant &amp; Equipment - Continuity of Gross Assets</t>
  </si>
  <si>
    <t>Bridge
Year</t>
  </si>
  <si>
    <t>Test
Year</t>
  </si>
  <si>
    <t>Opening Gross Property, Plant and Equipment</t>
  </si>
  <si>
    <t>Opening Balance Adjustments (1)</t>
  </si>
  <si>
    <t>In-service Additions</t>
  </si>
  <si>
    <t>Retirements and Disposals</t>
  </si>
  <si>
    <t>Adjustments and Other</t>
  </si>
  <si>
    <t>Closing Property, Plant and Equipment</t>
  </si>
  <si>
    <t>Average of Monthly Averages</t>
  </si>
  <si>
    <t>Variance of Gross PPE to Prior Year</t>
  </si>
  <si>
    <t>Variance of Avg of Monthly Avg to Prior Year</t>
  </si>
  <si>
    <t>Note:</t>
  </si>
  <si>
    <t>Includes asset harmonization and unregulated cost allocation adjustments.</t>
  </si>
  <si>
    <t>Utility Property, Plant &amp; Equipment - Continuity of Accumulated Depreciation</t>
  </si>
  <si>
    <t>Opening Accumulated Depreciation</t>
  </si>
  <si>
    <t>Depreciation</t>
  </si>
  <si>
    <t>Costs net of Proceeds</t>
  </si>
  <si>
    <t>Closing Accumulated Depreciation</t>
  </si>
  <si>
    <t>Variance of Accumualted Depreciation to Prior Year</t>
  </si>
  <si>
    <t>2024 Test Year Utility Property, Plant and Equipment</t>
  </si>
  <si>
    <t>Gross Assets</t>
  </si>
  <si>
    <t>Asset Harmonization Adjustments</t>
  </si>
  <si>
    <t>Unregulated Cost Allocation Adjustments</t>
  </si>
  <si>
    <t>Restated Opening Gross Property, Plant and Equipment</t>
  </si>
  <si>
    <t>(d) = (a+b+c)</t>
  </si>
  <si>
    <t xml:space="preserve">Distribution Plant </t>
  </si>
  <si>
    <t>Transmission Plant</t>
  </si>
  <si>
    <t>Storage Plant</t>
  </si>
  <si>
    <t>General Plant</t>
  </si>
  <si>
    <t>Other Plant</t>
  </si>
  <si>
    <t>Total</t>
  </si>
  <si>
    <t>Table 4</t>
  </si>
  <si>
    <t>Opening Accumualted Depreciation</t>
  </si>
  <si>
    <t>Restated Opening Accumualted Depreciation</t>
  </si>
  <si>
    <t>Allowance for Working Capital - Average of Monthly Averages</t>
  </si>
  <si>
    <t>2024 Test Year</t>
  </si>
  <si>
    <t>Line</t>
  </si>
  <si>
    <t>No.</t>
  </si>
  <si>
    <t xml:space="preserve">Customer Security Deposits </t>
  </si>
  <si>
    <t>DCB Receivable/(Payable)</t>
  </si>
  <si>
    <t>Working Cash Allowance (1)</t>
  </si>
  <si>
    <t>Allowance for Working Capital</t>
  </si>
  <si>
    <t>Attachment 2.</t>
  </si>
  <si>
    <t>(2)</t>
  </si>
  <si>
    <t>Working cash allowance is a product of transaction patterns throughout the year and is not an average of monthly averages amount.</t>
  </si>
  <si>
    <t>Working Capital - Variance Analysis - Average of Monthly Averages</t>
  </si>
  <si>
    <t>Prepaid Expenses</t>
  </si>
  <si>
    <t>Balancing Gas</t>
  </si>
  <si>
    <t>Variances</t>
  </si>
  <si>
    <t>Variance of Working Capital to Prior Year</t>
  </si>
  <si>
    <r>
      <t>Table 1</t>
    </r>
    <r>
      <rPr>
        <sz val="10"/>
        <color rgb="FF000000"/>
        <rFont val="Arial"/>
        <family val="2"/>
      </rPr>
      <t> </t>
    </r>
  </si>
  <si>
    <t>2024 Working Cash Allowance Requirements</t>
  </si>
  <si>
    <t xml:space="preserve">Revenue </t>
  </si>
  <si>
    <t>Expense</t>
  </si>
  <si>
    <t xml:space="preserve">Net </t>
  </si>
  <si>
    <t>Expenses</t>
  </si>
  <si>
    <t>(Days) (1)</t>
  </si>
  <si>
    <t xml:space="preserve">(Days) </t>
  </si>
  <si>
    <t>(Days)</t>
  </si>
  <si>
    <t>($) (7)</t>
  </si>
  <si>
    <t>($)</t>
  </si>
  <si>
    <t>(c) = (a)-(b)</t>
  </si>
  <si>
    <t>(e) = (d)*(c)/365</t>
  </si>
  <si>
    <t>Gas Purchases</t>
  </si>
  <si>
    <t>39.2 (2)</t>
  </si>
  <si>
    <t>Operations and Maintenance (O&amp;M) Costs</t>
  </si>
  <si>
    <t>44.6 (3)</t>
  </si>
  <si>
    <t>Property Tax Expense</t>
  </si>
  <si>
    <t>(17.5) (4)</t>
  </si>
  <si>
    <t>Interest Expense (8)</t>
  </si>
  <si>
    <t>11.5 (5)</t>
  </si>
  <si>
    <t>Income Tax Expense</t>
  </si>
  <si>
    <t>15.2 (6)</t>
  </si>
  <si>
    <t>Subtotal</t>
  </si>
  <si>
    <t>HST</t>
  </si>
  <si>
    <t>Total - including HST</t>
  </si>
  <si>
    <t>Federal Carbon (Customer Portion)  </t>
  </si>
  <si>
    <t>Total - including Federal Carbon</t>
  </si>
  <si>
    <t>Exhibit 2, Tab 3, Schedule 2, Attachment 1, Table 3-1.</t>
  </si>
  <si>
    <t>Exhibit 2, Tab 3, Schedule 2, Attachment 1, Table 4-1.</t>
  </si>
  <si>
    <t>Exhibit 2, Tab 3, Schedule 2, Attachment 1, Table 4-2.</t>
  </si>
  <si>
    <t>Exhibit 2, Tab 3, Schedule 2, Attachment 1, Table 4-5.</t>
  </si>
  <si>
    <t>Exhibit 2, Tab 3, Schedule 2, Attachment 1, Table 4-6.</t>
  </si>
  <si>
    <t>Exhibit 2, Tab 3, Schedule 2, Attachment 1, Table 4-7.</t>
  </si>
  <si>
    <t>Exhibit 6, Tab 1, Schedule 2, Attachment 1.</t>
  </si>
  <si>
    <t>Exhibit 5, Tab 2, Schedule 1, Attachment 1.</t>
  </si>
  <si>
    <t>Lead/Lag Comparison to Previous OEB-Approved</t>
  </si>
  <si>
    <t>Enbridge Gas 2024</t>
  </si>
  <si>
    <t>EGD 2013</t>
  </si>
  <si>
    <t>Union 2013</t>
  </si>
  <si>
    <t>Particulars</t>
  </si>
  <si>
    <t xml:space="preserve">Revenue Lag Days (Days) </t>
  </si>
  <si>
    <t xml:space="preserve">Expense Lead Days (Days) </t>
  </si>
  <si>
    <t xml:space="preserve">Net Lag Days (Days) </t>
  </si>
  <si>
    <t>Revenue Lag Days (Days)</t>
  </si>
  <si>
    <t>Expense Lead Days (Days)</t>
  </si>
  <si>
    <t>Net Lag Days (Days)</t>
  </si>
  <si>
    <t>Operations &amp; Maintenance</t>
  </si>
  <si>
    <t>Property Taxes</t>
  </si>
  <si>
    <t>N/A</t>
  </si>
  <si>
    <t>Interest Expense</t>
  </si>
  <si>
    <t>Income Taxes</t>
  </si>
  <si>
    <t>Federal Carbon</t>
  </si>
  <si>
    <t>N/A indicates newly added lead/lag categories that were not included in prior EGD and Union lead/lag studies.</t>
  </si>
  <si>
    <t>APCDA Capitalization Policy Impacts - Capital Expenditures</t>
  </si>
  <si>
    <t>Particulars ($000s)</t>
  </si>
  <si>
    <t>MOP Verification</t>
  </si>
  <si>
    <t>Distribution Integrity Technology</t>
  </si>
  <si>
    <t>Distribution Records Management Program</t>
  </si>
  <si>
    <t>Integrity Digs</t>
  </si>
  <si>
    <t>Sub-Total O&amp;M Impacts</t>
  </si>
  <si>
    <t>Interest During Construction</t>
  </si>
  <si>
    <t>Negatives represent decreases in capitalization and increases to O&amp;M for lines 1 to 5.</t>
  </si>
  <si>
    <t>Positives represent a increase in capitalization and an decrease in interest expense for line 6.</t>
  </si>
  <si>
    <t>Pension and Benefits Burden Rate Calculation</t>
  </si>
  <si>
    <t>Organizational Level</t>
  </si>
  <si>
    <t>HR Burden Rate</t>
  </si>
  <si>
    <t>Weighting</t>
  </si>
  <si>
    <t>Burden Rate</t>
  </si>
  <si>
    <t>E310 – Clerical</t>
  </si>
  <si>
    <t>E320 – Clerical / Technical</t>
  </si>
  <si>
    <t>E400 – Technical / Professional</t>
  </si>
  <si>
    <t>E410 – Technical / Professional</t>
  </si>
  <si>
    <t>E420 – Technical / Professional</t>
  </si>
  <si>
    <t>E500 – Specialist</t>
  </si>
  <si>
    <t>E510 – Specialist</t>
  </si>
  <si>
    <t>E600 – Manager</t>
  </si>
  <si>
    <t>Unionized Staff</t>
  </si>
  <si>
    <t>Weighting in column (b) calculated using estimated capitalized labour for each organization level as a proportion of total estimated capitalized labour.</t>
  </si>
  <si>
    <t>Comparison of Overhead Capitalization Methodologies - 2024 Test Year</t>
  </si>
  <si>
    <t>Historical Method</t>
  </si>
  <si>
    <t>EGI Harmonized Method</t>
  </si>
  <si>
    <t>Variance</t>
  </si>
  <si>
    <t>Capitalized Amount</t>
  </si>
  <si>
    <t>Capitalization Rate</t>
  </si>
  <si>
    <t>(c) - (a)</t>
  </si>
  <si>
    <t>Operations Costs</t>
  </si>
  <si>
    <t>Business Units Costs</t>
  </si>
  <si>
    <t>Shared Services Costs</t>
  </si>
  <si>
    <t>Pension &amp; Benefits Costs (1)</t>
  </si>
  <si>
    <t>Pension and Benefits costs include total net periodic pension costs and postretirement benefit costs to align with utility income statement presentation, however only the service cost component is eligible for capitalization. The capitalization rates after removing the non-service cost components of pension and OPEB are 23.9% for the historical methodologies and 29.3% for the harmonized methodology.</t>
  </si>
  <si>
    <t>Change in Overhead Capitalization Methodology - O&amp;M Impact</t>
  </si>
  <si>
    <t>Bridge</t>
  </si>
  <si>
    <t>Year</t>
  </si>
  <si>
    <t>EGI Harmonized Methodology</t>
  </si>
  <si>
    <t>Historical Methodology</t>
  </si>
  <si>
    <t>O&amp;M Impact</t>
  </si>
  <si>
    <t>Negative amounts represent a decrease to Operating &amp; Maintenance (O&amp;M) expense and an increase to capital expenditures.</t>
  </si>
  <si>
    <t>Enbridge Gas Burden Rates by Organization Level</t>
  </si>
  <si>
    <t xml:space="preserve">Particulars </t>
  </si>
  <si>
    <t>2022(2)</t>
  </si>
  <si>
    <t>Organization Level</t>
  </si>
  <si>
    <t>E300 – Clerical</t>
  </si>
  <si>
    <t>N/A (1)</t>
  </si>
  <si>
    <t>(1) No data shown due to no roles administered in this grade.</t>
  </si>
  <si>
    <t>(2) 2022 rates are used to determine the 2023 Bridge Year burden rate and the 2024 Test Year burden rate provided at Exhibit 2, Tab 4, Schedule 2, Table 1.</t>
  </si>
  <si>
    <t>Historical Burden Rates by Organization Level – Union Gas</t>
  </si>
  <si>
    <t>Clerical</t>
  </si>
  <si>
    <t>Technical</t>
  </si>
  <si>
    <t>Hourly</t>
  </si>
  <si>
    <t>Management</t>
  </si>
  <si>
    <t>2013 BA</t>
  </si>
  <si>
    <t>2013 A</t>
  </si>
  <si>
    <t>2014 A</t>
  </si>
  <si>
    <t>2015 A</t>
  </si>
  <si>
    <t>2016 A</t>
  </si>
  <si>
    <t>2017 A</t>
  </si>
  <si>
    <t>2018 A</t>
  </si>
  <si>
    <t>2019 A</t>
  </si>
  <si>
    <t>2020 A</t>
  </si>
  <si>
    <t>2021 A</t>
  </si>
  <si>
    <t>2022 E</t>
  </si>
  <si>
    <t>2023 BY</t>
  </si>
  <si>
    <t>2024 TY</t>
  </si>
  <si>
    <t>Base Capital</t>
  </si>
  <si>
    <t>Special Initative Projects</t>
  </si>
  <si>
    <t>Integration Capital</t>
  </si>
  <si>
    <t>Other</t>
  </si>
  <si>
    <t xml:space="preserve">Utility Capital Expenditures by Asset Class </t>
  </si>
  <si>
    <t>Category</t>
  </si>
  <si>
    <t>Forecast</t>
  </si>
  <si>
    <t>Compression Stations</t>
  </si>
  <si>
    <t>Storage</t>
  </si>
  <si>
    <t>Customer Connections</t>
  </si>
  <si>
    <t>Growth</t>
  </si>
  <si>
    <t>Distribution Pipe</t>
  </si>
  <si>
    <t>Dist Ops</t>
  </si>
  <si>
    <t>Distribution Stations</t>
  </si>
  <si>
    <t>Fleet &amp; Equipment</t>
  </si>
  <si>
    <t>General</t>
  </si>
  <si>
    <t>Growth - Distribution System Reinforcement</t>
  </si>
  <si>
    <t>Real Estate &amp; Workplace Services</t>
  </si>
  <si>
    <t>Technology Information Services</t>
  </si>
  <si>
    <t>Transmission Pipe and Underground Storage</t>
  </si>
  <si>
    <t>Utilization</t>
  </si>
  <si>
    <t>EA Fixed Overhead</t>
  </si>
  <si>
    <t>Community Expansion</t>
  </si>
  <si>
    <t>Expenditures are shown by Asset Class inclusive of IDC and Overheads and net of contributions</t>
  </si>
  <si>
    <t>Expenditures are shown on an annual basis</t>
  </si>
  <si>
    <t>Earning Sharing Mechanism Filings</t>
  </si>
  <si>
    <t>Line No</t>
  </si>
  <si>
    <t xml:space="preserve">Earnings Sharing Docket </t>
  </si>
  <si>
    <t>Utility and Reporting Year</t>
  </si>
  <si>
    <t>EB-2015-0122</t>
  </si>
  <si>
    <t>EGD - 2014</t>
  </si>
  <si>
    <t>EB-2015-0010</t>
  </si>
  <si>
    <t>Union - 2014</t>
  </si>
  <si>
    <t>EB-2016-0142</t>
  </si>
  <si>
    <t>EGD - 2015</t>
  </si>
  <si>
    <t>EB-2016-0118</t>
  </si>
  <si>
    <t>Union - 2015</t>
  </si>
  <si>
    <t>EB-2017-0102</t>
  </si>
  <si>
    <t>EGD - 2016</t>
  </si>
  <si>
    <t>EB-2017-0091</t>
  </si>
  <si>
    <t>Union - 2016</t>
  </si>
  <si>
    <t>EB-2018-0131</t>
  </si>
  <si>
    <t>EGD - 2017</t>
  </si>
  <si>
    <t>EB-2018-0105</t>
  </si>
  <si>
    <t>Union - 2017</t>
  </si>
  <si>
    <t>EB-2019-0105</t>
  </si>
  <si>
    <t>EGI - 2018</t>
  </si>
  <si>
    <t>EB-2020-0134</t>
  </si>
  <si>
    <t>EGI - 2019</t>
  </si>
  <si>
    <t>EB-2021-0149</t>
  </si>
  <si>
    <t>EGI - 2020</t>
  </si>
  <si>
    <t>EB-2022-0110</t>
  </si>
  <si>
    <t>EGI - 2021</t>
  </si>
  <si>
    <t>Utility Capital Expenditures - EGD 2013 to 2018</t>
  </si>
  <si>
    <t>OEB Approved</t>
  </si>
  <si>
    <t>Customer Related Distribution Plant</t>
  </si>
  <si>
    <t>System Improvements and Upgrades</t>
  </si>
  <si>
    <t>General and Other Plant</t>
  </si>
  <si>
    <t>Underground Storage Plant</t>
  </si>
  <si>
    <t>Sub total</t>
  </si>
  <si>
    <t>Work and Asset Management Solution (WAMS)</t>
  </si>
  <si>
    <t>Leave to Construct - GTA Reinforcement</t>
  </si>
  <si>
    <t>Leave to Construct - Ottawa Reinforcement</t>
  </si>
  <si>
    <t>Utility Capital Expenditures - EGD 2013 to 2018 Actual vs Budget</t>
  </si>
  <si>
    <t>OEB Approved Budget - Core Expenditures</t>
  </si>
  <si>
    <t>EGD Actual Core Expenditures</t>
  </si>
  <si>
    <t>Total over/(under) spend</t>
  </si>
  <si>
    <t>OEB Approved Budget - GTA Project</t>
  </si>
  <si>
    <t>EGD Actual Expenditures - GTA Project</t>
  </si>
  <si>
    <t>OEB Approved Budget - WAMS Project</t>
  </si>
  <si>
    <t>EGD Actual Expenditures - WAMS Project</t>
  </si>
  <si>
    <t>OEB Approved Budget - Ottawa Reinforcement (1)</t>
  </si>
  <si>
    <t>EGD Actual Expenditures - Ottawa Reinforcement</t>
  </si>
  <si>
    <t>The approved LTC for Ottawa reinforcement was $51 million</t>
  </si>
  <si>
    <t>Utility Capital Expenditures - Union 2013-2018</t>
  </si>
  <si>
    <t>OEB Approved-</t>
  </si>
  <si>
    <t>Transmission</t>
  </si>
  <si>
    <t>Distribution</t>
  </si>
  <si>
    <t>Overheads</t>
  </si>
  <si>
    <t>Less: Capital Pass Through Projects</t>
  </si>
  <si>
    <t>Parkway West Reliability</t>
  </si>
  <si>
    <t>Parkway D &amp; Brantford-Kirkwall Projects</t>
  </si>
  <si>
    <t>2016 Dawn-Parkway Growth Project</t>
  </si>
  <si>
    <t>Burlington-Oakville Pipeline</t>
  </si>
  <si>
    <t>2017 Dawn-Parkway Project</t>
  </si>
  <si>
    <t>Panhandle Reinforcement</t>
  </si>
  <si>
    <t>Sudbury Replacement Project</t>
  </si>
  <si>
    <t>Table 5</t>
  </si>
  <si>
    <t>Utility Capital Expenditures - Union Capital Pass-Through Projects 2013 to 2018</t>
  </si>
  <si>
    <t>LTC Budget</t>
  </si>
  <si>
    <t>Actual Spend</t>
  </si>
  <si>
    <t>(c) = (a - b)</t>
  </si>
  <si>
    <t>Table 6</t>
  </si>
  <si>
    <t>Utility Capital Expenditures by Asset Class 2019 Actual -2024 Test Year</t>
  </si>
  <si>
    <t>Technology Information Services (TIS)</t>
  </si>
  <si>
    <t>Extended Alliance Fixed Overhead</t>
  </si>
  <si>
    <t>Capitalized Overheads</t>
  </si>
  <si>
    <t>Capital expenditures are shown on an annual basis</t>
  </si>
  <si>
    <t>Expenditures are net of contributions and include IDC</t>
  </si>
  <si>
    <t>(3)</t>
  </si>
  <si>
    <t>Overheads are included in the Asset Classes starting in 2021</t>
  </si>
  <si>
    <t>Table 7</t>
  </si>
  <si>
    <t>Comparison of Utility Capital Expenditures 2019 Actual &amp; 2020 Actual</t>
  </si>
  <si>
    <t>2020 Actual Over/(Under) 2019 Actual</t>
  </si>
  <si>
    <t>(c) = (b-a)</t>
  </si>
  <si>
    <t>Table 8</t>
  </si>
  <si>
    <t>Comparison of Utility Capital Expenditures 2020 Actual &amp; 2021 Actual</t>
  </si>
  <si>
    <t>Table 9</t>
  </si>
  <si>
    <t>Comparison of Utility Capital Expenditures 2021 Actual &amp; 2022 Estimate</t>
  </si>
  <si>
    <t>2022 Estimate Over/(Under) 2021 Actual</t>
  </si>
  <si>
    <t>Table 10</t>
  </si>
  <si>
    <t>Comparison of Utility Capital Expenditures 2022 Estimate &amp; 2023 Bridge Year</t>
  </si>
  <si>
    <t>2023 Bridge Over/(Under) 2022 Estimate</t>
  </si>
  <si>
    <t>Table 11</t>
  </si>
  <si>
    <t>Comparison of Utility Capital Expenditures 2023 Bridge Year &amp; 2024 Test Year</t>
  </si>
  <si>
    <t>2024 Test Over/(Under) 2023 Bridge</t>
  </si>
  <si>
    <t>2022 Estimate/Actual</t>
  </si>
  <si>
    <t>2023 Bridge Year</t>
  </si>
  <si>
    <t>March Filing</t>
  </si>
  <si>
    <t>Capital Update</t>
  </si>
  <si>
    <t>Increase/(Decrease)</t>
  </si>
  <si>
    <t>Expenditures are shown inclusive of IDC and overheads and net of contributions.</t>
  </si>
  <si>
    <t>Rate Base</t>
  </si>
  <si>
    <t>Capital Update Revenue Deficiency Impacts</t>
  </si>
  <si>
    <t>2024 Deficiency</t>
  </si>
  <si>
    <t>March Filing Deficiency</t>
  </si>
  <si>
    <t>Capital Updates</t>
  </si>
  <si>
    <t>PREP – Remove 2024 revenue requirement impact</t>
  </si>
  <si>
    <t>D2C – Remove 2024 revenue requirement impact</t>
  </si>
  <si>
    <t>Depreciation Updates</t>
  </si>
  <si>
    <t>DSM – Inflation update</t>
  </si>
  <si>
    <t>Updated Deficiency</t>
  </si>
  <si>
    <t>2022-2023</t>
  </si>
  <si>
    <t>2023-2024</t>
  </si>
  <si>
    <t>(d)=(b-a)</t>
  </si>
  <si>
    <t>(e)=(c-b)</t>
  </si>
  <si>
    <t>Expenditures are shown by asset class inclusive of IDC and overheads and net of contributions.</t>
  </si>
  <si>
    <t>Expenditures are shown on an annual basis.</t>
  </si>
  <si>
    <t>Panhandle Regional Expansion Project capex reductions of $22.7M in 2023 and $194.9M in 2024</t>
  </si>
  <si>
    <t>Utility Capital Expenditures by Asset Class
March Filing Versus Capital Update - Variance</t>
  </si>
  <si>
    <t>Actual /Estimate</t>
  </si>
  <si>
    <t>Utility Capital Expenditures by Asset Class
March Filing Versus Capital Update</t>
  </si>
  <si>
    <t>As Filed</t>
  </si>
  <si>
    <t>Carry Forward From Prior Year (+)</t>
  </si>
  <si>
    <t>New (+)</t>
  </si>
  <si>
    <t>Cancelled /Deferred to Subsequent Year (-)</t>
  </si>
  <si>
    <t>Other  (+/-) (3)(4)</t>
  </si>
  <si>
    <t>Update</t>
  </si>
  <si>
    <t>(f)=(a+b+c+d+e)</t>
  </si>
  <si>
    <t xml:space="preserve">Includes changes in capex estimates, allocation of Overheads, profiling differences, etc. </t>
  </si>
  <si>
    <t>(4)</t>
  </si>
  <si>
    <t>Panhandle Regional Expansion Project capex reductions of $22.7M in 2023.</t>
  </si>
  <si>
    <t>Panhandle Regional Expansion Project capex reductions of $194.9M in 2024.</t>
  </si>
  <si>
    <t xml:space="preserve">Comparison of Utility Rate Base </t>
  </si>
  <si>
    <t>Property, Plant and Equipment</t>
  </si>
  <si>
    <t>Net Property, Plant and Equipment (1)</t>
  </si>
  <si>
    <t>Total Allowance for Working Capital</t>
  </si>
  <si>
    <t>Total Utility Rate Base</t>
  </si>
  <si>
    <t xml:space="preserve">2023 Bridge Year forecast of net property, plant and equipment includes $73.7million related to Dawn to Corunna. </t>
  </si>
  <si>
    <t xml:space="preserve">2024 Test Year Forecast of net property, plant and equipment includes $237.2million related to Dawn to Corunna. </t>
  </si>
  <si>
    <t xml:space="preserve">2023 Bridge Year forecast of net property, plant and equipment includes $66.9 million related to Dawn to Corunna. </t>
  </si>
  <si>
    <t xml:space="preserve">2024 Test Year Forecast of net property, plant and equipment includes $343.0 million related to Dawn to Corunna. </t>
  </si>
  <si>
    <t xml:space="preserve">March Filing Versus Capital Update - Variance  </t>
  </si>
  <si>
    <t>Table 12</t>
  </si>
  <si>
    <t>Changes to 2024 Test Year Deficiency</t>
  </si>
  <si>
    <t>Deficiency</t>
  </si>
  <si>
    <t>Impact</t>
  </si>
  <si>
    <t>($ millions)</t>
  </si>
  <si>
    <t>Deficiency – March Filing</t>
  </si>
  <si>
    <t>1.         Incorporate impact of 2022 Actuals and changes to 2023/2024 Capital Expenditures and In-service additions (1)</t>
  </si>
  <si>
    <t>2.         Depreciation Rate update (2)</t>
  </si>
  <si>
    <t>PREP</t>
  </si>
  <si>
    <t>4.         Remove 2024 Revenue Requirement impacts (3)</t>
  </si>
  <si>
    <t>DSM</t>
  </si>
  <si>
    <t>5.         Reflect 2024 Inflation rate update</t>
  </si>
  <si>
    <t>Subtotal – Deficiency Updated</t>
  </si>
  <si>
    <t>Deficiency – Dawn to Corunna</t>
  </si>
  <si>
    <t>Remove Dawn to Corunna Deficiency (4)</t>
  </si>
  <si>
    <t>Deficiency – Capital Update</t>
  </si>
  <si>
    <t>Base Deficiency net of Dawn to Corunna</t>
  </si>
  <si>
    <t>Inclusive of PREP and associated updates.  Reflects depreciation rates as proposed in Table 1 of Exhibit 4, Tab 5, Schedule 1, Attachment 1.</t>
  </si>
  <si>
    <t>Reflects updated depreciation rates set out in Attachment 1.</t>
  </si>
  <si>
    <t>Removal of revenue requirement impacts for PREP including rate base, depreciation, property taxes and O&amp;M</t>
  </si>
  <si>
    <t>The impacts approved in Phase 2 will be reflected in the final deficiency for 2024. </t>
  </si>
  <si>
    <t>Table 13</t>
  </si>
  <si>
    <t>Description of 2024 Test Year Revenue Requirement Changes and Impacts</t>
  </si>
  <si>
    <t>Update Item</t>
  </si>
  <si>
    <t>Update Description</t>
  </si>
  <si>
    <t>2024 Test Year Revenue Requirement Impact</t>
  </si>
  <si>
    <r>
      <t>i)</t>
    </r>
    <r>
      <rPr>
        <sz val="7"/>
        <rFont val="Times New Roman"/>
        <family val="1"/>
      </rPr>
      <t xml:space="preserve">       </t>
    </r>
    <r>
      <rPr>
        <sz val="10"/>
        <rFont val="Arial"/>
        <family val="2"/>
      </rPr>
      <t>Changes to 2023/2024 Capital Expenditures and In-service additions</t>
    </r>
  </si>
  <si>
    <t>Reflects actual capital expenditures for 2022 and changes in Enbridge Gas’s forecast capital expenditures for the 2023 Bridge Year and 2024 Test Year and the subsequent impacts on rate base, depreciation and associated income tax implications to the 2024 Test Year revenue requirement.</t>
  </si>
  <si>
    <r>
      <t>ii)</t>
    </r>
    <r>
      <rPr>
        <sz val="7"/>
        <rFont val="Times New Roman"/>
        <family val="1"/>
      </rPr>
      <t xml:space="preserve">      </t>
    </r>
    <r>
      <rPr>
        <sz val="10"/>
        <rFont val="Arial"/>
        <family val="2"/>
      </rPr>
      <t>Depreciation Rate Update</t>
    </r>
  </si>
  <si>
    <t>Update to the depreciation rates included in the Enbridge Gas Depreciation Study as prepared by Concentric Advisors, ULC (Concentric) for the capital update (see below for further details).</t>
  </si>
  <si>
    <r>
      <rPr>
        <sz val="10"/>
        <color rgb="FF000000"/>
        <rFont val="Arial"/>
      </rPr>
      <t>iii)</t>
    </r>
    <r>
      <rPr>
        <sz val="7"/>
        <color rgb="FF000000"/>
        <rFont val="Times New Roman"/>
      </rPr>
      <t xml:space="preserve">     </t>
    </r>
    <r>
      <rPr>
        <sz val="10"/>
        <color rgb="FF000000"/>
        <rFont val="Arial"/>
      </rPr>
      <t>Remove 2024 Revenue Requirement</t>
    </r>
  </si>
  <si>
    <t>The Panhandle Regional Expansion Project has been removed from the 2024 Test Year base revenue requirement which include the impacts of capital expenditures forecast as part of in-service additions, resulting rate base and depreciation impacts, as well as applicable O&amp;M and Municipal Property Taxes and associated income taxes.</t>
  </si>
  <si>
    <r>
      <rPr>
        <sz val="10"/>
        <color rgb="FF000000"/>
        <rFont val="Arial"/>
      </rPr>
      <t>iv)</t>
    </r>
    <r>
      <rPr>
        <sz val="7"/>
        <color rgb="FF000000"/>
        <rFont val="Times New Roman"/>
      </rPr>
      <t xml:space="preserve">      </t>
    </r>
    <r>
      <rPr>
        <sz val="10"/>
        <color rgb="FF000000"/>
        <rFont val="Arial"/>
      </rPr>
      <t>Reflect 2024 Inflation rate update</t>
    </r>
  </si>
  <si>
    <r>
      <t>The March 8</t>
    </r>
    <r>
      <rPr>
        <vertAlign val="superscript"/>
        <sz val="10"/>
        <rFont val="Arial"/>
        <family val="2"/>
      </rPr>
      <t>th</t>
    </r>
    <r>
      <rPr>
        <sz val="10"/>
        <rFont val="Arial"/>
        <family val="2"/>
      </rPr>
      <t xml:space="preserve"> update for 2024 DSM reflected a 2.0% assumed inflation rate. This update applies to the 2024 forecast DSM expenditures an updated inflation rate of 6.8% resulting in an increase of $8.0 million.</t>
    </r>
  </si>
  <si>
    <t>Federal Carbon Charge Rates (1)</t>
  </si>
  <si>
    <r>
      <t>Price of Carbon ($/tCO</t>
    </r>
    <r>
      <rPr>
        <vertAlign val="subscript"/>
        <sz val="10"/>
        <color rgb="FF000000"/>
        <rFont val="Arial"/>
        <family val="2"/>
      </rPr>
      <t>2</t>
    </r>
    <r>
      <rPr>
        <sz val="10"/>
        <color rgb="FF000000"/>
        <rFont val="Arial"/>
        <family val="2"/>
      </rPr>
      <t>e)</t>
    </r>
  </si>
  <si>
    <r>
      <t>FCC Rate (¢/m</t>
    </r>
    <r>
      <rPr>
        <vertAlign val="superscript"/>
        <sz val="10"/>
        <color rgb="FF000000"/>
        <rFont val="Arial"/>
        <family val="2"/>
      </rPr>
      <t>3</t>
    </r>
    <r>
      <rPr>
        <sz val="10"/>
        <color rgb="FF000000"/>
        <rFont val="Arial"/>
        <family val="2"/>
      </rPr>
      <t>)</t>
    </r>
  </si>
  <si>
    <t>(1) Government of Canada (2021, December 3) Fuel Charge Rates for Listed Provinces and Territories for 2023 to 2030. Department of Finance Canada</t>
  </si>
  <si>
    <t>Fuel Charge Rates for Listed Provinces and Territories for 2023 to 2030. Department of Finance Canada. https://www.canada.ca/en/department-finance/news/2021/12/fuel-charge-rates-for-listed-provinces-and-territories-for-2023-to-2030.html</t>
  </si>
  <si>
    <t>Potential ICM Projects: EGI</t>
  </si>
  <si>
    <r>
      <t>Asset Class (</t>
    </r>
    <r>
      <rPr>
        <sz val="10"/>
        <color rgb="FF000000"/>
        <rFont val="Arial"/>
        <family val="2"/>
      </rPr>
      <t>EGI)</t>
    </r>
  </si>
  <si>
    <t>USP Investment Category</t>
  </si>
  <si>
    <t>Investment Name</t>
  </si>
  <si>
    <t>In-Service Date</t>
  </si>
  <si>
    <t>(2023 to 2032) Forecast 
($ millions) (1)</t>
  </si>
  <si>
    <t>In-Service Capital</t>
  </si>
  <si>
    <t>System Renewal</t>
  </si>
  <si>
    <t>Dawn C Compression Lifecycle</t>
  </si>
  <si>
    <t>System Service</t>
  </si>
  <si>
    <t>Hamilton Industrial Reinforcement</t>
  </si>
  <si>
    <t>A:10 Wilson Avenue, Toronto, VSM Replacement</t>
  </si>
  <si>
    <t>Transmission Pipe &amp; Underground Storage</t>
  </si>
  <si>
    <t>System Access</t>
  </si>
  <si>
    <t>Dawn to Parkway Expansion Project - Kirkwall-Hamilton NPS 48</t>
  </si>
  <si>
    <t>PREP: NPS 36 Looping to Comber Transmission</t>
  </si>
  <si>
    <t>New London Site</t>
  </si>
  <si>
    <t>Technology and Information Services</t>
  </si>
  <si>
    <t>Contract Market Systems – Technology Obsolescence</t>
  </si>
  <si>
    <t>(1) Includes overhead allocation</t>
  </si>
  <si>
    <t>Table 5: 2024 Investments Subject to LTC</t>
  </si>
  <si>
    <t xml:space="preserve"> Asset Class</t>
  </si>
  <si>
    <t>Investment Code</t>
  </si>
  <si>
    <t xml:space="preserve">2024 Forecast </t>
  </si>
  <si>
    <t>2023 to 2032 Forecast</t>
  </si>
  <si>
    <t>St. Laurent Phase 3 - Coventry/Cummings/St. Laurent (Plastic)</t>
  </si>
  <si>
    <t>St. Laurent Phase 3  - North/South (NPS12/16 Steel)</t>
  </si>
  <si>
    <t>NPS 8 Port Stanley Replacement</t>
  </si>
  <si>
    <t>NW 2103 Dundalk XHP Reinforcement SRP</t>
  </si>
  <si>
    <t>SRP_LUG East_Kingston_28401002STN &amp; Reinforcement_NPS12_1000m_1210kPa</t>
  </si>
  <si>
    <t>SRP_LUG East_Picton_28103006STN_Rebuild</t>
  </si>
  <si>
    <t>SRP_North_Timmins_Hwy 655_Reinforcement_NPS6_850m_6895kPa</t>
  </si>
  <si>
    <t>SRP_Southwest_Woodstock_Reinforcement &amp; Reinforcement_NPS6_8200m_1900kPa</t>
  </si>
  <si>
    <t>SRP_LUG East Kingston_Creekford Rd_Reinforcement_NPS8_6200m_6895kPa</t>
  </si>
  <si>
    <t>WIND: Wheatley-1B - Panhandle Distribution Reinforcement - Wheatley Lateral Replacement and Reinforcement</t>
  </si>
  <si>
    <t>Dawn to Corunna</t>
  </si>
  <si>
    <t>Dawn Parkway Expansion Project (Kirkwall-Hamilton NPS 48)</t>
  </si>
  <si>
    <t>Panhandle Regional Expansion Project</t>
  </si>
  <si>
    <t>Panhandle Regional Expansion Project - Leamington Interconnect</t>
  </si>
  <si>
    <t>Table 6: 2024 Investments Not Subject to LTC</t>
  </si>
  <si>
    <t xml:space="preserve"> 2024 Forecast </t>
  </si>
  <si>
    <t xml:space="preserve"> 2023 to 2032 Forecast </t>
  </si>
  <si>
    <t>VPM - Erin Township</t>
  </si>
  <si>
    <t>A10:  Wilson Avenue, Toronto, VSM Replacement</t>
  </si>
  <si>
    <t>Oshawa LP Replacement Phase 1 Olive Ave</t>
  </si>
  <si>
    <t>A60: Sparks St, Ottawa, Replacement</t>
  </si>
  <si>
    <t>SCHOMBERG GATE</t>
  </si>
  <si>
    <t>BAYVIEW FEEDER</t>
  </si>
  <si>
    <t>NIAGARA GATE</t>
  </si>
  <si>
    <t>RUGBY GATE</t>
  </si>
  <si>
    <t>THORNTON GATE</t>
  </si>
  <si>
    <t>Distribution Operations Station Maintenance Blankets</t>
  </si>
  <si>
    <t>Distribution Operations Station Painting</t>
  </si>
  <si>
    <t>TBAY: 33-23-700 Arthur St TBS, Thunder Bay, Station Rebuild</t>
  </si>
  <si>
    <t>HAMI-Hamilton Gate 3</t>
  </si>
  <si>
    <t>2024 Fire Suppression and Auto Transfer Generator</t>
  </si>
  <si>
    <t>WIND - 06B-403 California Ave station rebuild</t>
  </si>
  <si>
    <t>Lisgar Station</t>
  </si>
  <si>
    <t>LOND: 14O-503R Highbury and Cheapside Dist Stn</t>
  </si>
  <si>
    <t>LOND: 14R-104 Beachville Domtar Trans Stn</t>
  </si>
  <si>
    <t>Enbridge Gas Distribution System Hydrogen Feasibility Study</t>
  </si>
  <si>
    <t>Dawn D Gas Generator - Mid life Overhaul</t>
  </si>
  <si>
    <t>PCRW:Wells-Upgrade</t>
  </si>
  <si>
    <t>PSEC:TS22H Well-Install</t>
  </si>
  <si>
    <t>PSEC:TS23H Well-Install</t>
  </si>
  <si>
    <t>Panhandle Line Replacement</t>
  </si>
  <si>
    <t>2024 Waubuno  2 replacement wells</t>
  </si>
  <si>
    <t>Station B New Building</t>
  </si>
  <si>
    <t>SMOC/Coventry Facility Consolidation</t>
  </si>
  <si>
    <t>Kennedy Road Expansion</t>
  </si>
  <si>
    <t>TIS</t>
  </si>
  <si>
    <t>Contract Market Harmonization</t>
  </si>
  <si>
    <t>Records Management Upgrade (2024-2027)</t>
  </si>
  <si>
    <t>General Service Rebasing Changes</t>
  </si>
  <si>
    <t>Contract Market Systems - Technology Obsolescence</t>
  </si>
  <si>
    <t>AWS Phase3</t>
  </si>
  <si>
    <t>Dawn Parkway System Continuity</t>
  </si>
  <si>
    <t>Parkway Deliveries(1)</t>
  </si>
  <si>
    <t>Winter</t>
  </si>
  <si>
    <t>System Capacity(2) (TJ/d)</t>
  </si>
  <si>
    <t>Design Day Demand (TJ/d)</t>
  </si>
  <si>
    <t>Surplus Capacity (TJ/d)</t>
  </si>
  <si>
    <t xml:space="preserve">EGD </t>
  </si>
  <si>
    <t xml:space="preserve">Union </t>
  </si>
  <si>
    <t xml:space="preserve">Ontario </t>
  </si>
  <si>
    <t>(TJ/d)</t>
  </si>
  <si>
    <t xml:space="preserve">South </t>
  </si>
  <si>
    <t>T-Service(3)</t>
  </si>
  <si>
    <t>2023/2024</t>
  </si>
  <si>
    <t>2024/2025</t>
  </si>
  <si>
    <t>2025/2026</t>
  </si>
  <si>
    <t>2026/2027</t>
  </si>
  <si>
    <t>2027/2028</t>
  </si>
  <si>
    <t>2028/2029</t>
  </si>
  <si>
    <t>2029/2030</t>
  </si>
  <si>
    <t>2030/2031</t>
  </si>
  <si>
    <t>2031/2032</t>
  </si>
  <si>
    <t>Total Parkway deliveries for which the Parkway Delivery Commitment Incentive or market-based solution price will be applied. The market-based solution of approximately 26.5 TJ/d is included in the Union South total.</t>
  </si>
  <si>
    <t>There are small variances in the Dawn Parkway System capacity. As customer demand (both in-franchise and ex-franchise) changes at the various locations along the pipeline system the system capacity changes. Capacity also changes due to proposed infrastructure builds.</t>
  </si>
  <si>
    <t xml:space="preserve">The EGD Ontario T-Service Parkway deliveries have not been factored into the System Capacity or Design Day Demand of the Dawn Parkway System in columns (b) and (c). Had they been factored in, both the System Capacity and Design Day Demand would increase by the amount of the EGD Ontario T-Service Parkway deliveries with no change to the Surplus Capacity. </t>
  </si>
  <si>
    <t>Panhandle System Continuity</t>
  </si>
  <si>
    <t xml:space="preserve">System </t>
  </si>
  <si>
    <t xml:space="preserve">Surplus </t>
  </si>
  <si>
    <t xml:space="preserve">Capacity </t>
  </si>
  <si>
    <t>Sarnia Industrial Line Continuity</t>
  </si>
  <si>
    <t>System Capacity (TJ/d)</t>
  </si>
  <si>
    <t>718 (1)</t>
  </si>
  <si>
    <t>System capacity increase explained in Section 5.2.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</si>
</sst>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6" formatCode="&quot;$&quot;#,##0_);[Red]\(&quot;$&quot;#,##0\)"/>
    <numFmt numFmtId="8" formatCode="&quot;$&quot;#,##0.00_);[Red]\(&quot;$&quot;#,##0.00\)"/>
    <numFmt numFmtId="43" formatCode="_(* #,##0.00_);_(* \(#,##0.00\);_(* &quot;-&quot;??_);_(@_)"/>
    <numFmt numFmtId="164" formatCode="#,##0.0_);\(#,##0.0\)"/>
    <numFmt numFmtId="165" formatCode="0.0%"/>
    <numFmt numFmtId="166" formatCode="0_);\(0\)"/>
    <numFmt numFmtId="167" formatCode="#,##0.0"/>
    <numFmt numFmtId="168" formatCode="0.0_);\(0.0\)"/>
    <numFmt numFmtId="169" formatCode="0.0"/>
    <numFmt numFmtId="170" formatCode="_(* #,##0_);_(* \(#,##0\);_(* &quot;-&quot;??_);_(@_)"/>
  </numFmts>
  <fonts count="23">
    <font>
      <sz val="11"/>
      <color theme="1"/>
      <name val="Calibri"/>
      <family val="2"/>
      <scheme val="minor"/>
    </font>
    <font>
      <sz val="10"/>
      <color theme="1"/>
      <name val="Arial"/>
      <family val="2"/>
    </font>
    <font>
      <u/>
      <sz val="10"/>
      <color theme="1"/>
      <name val="Arial"/>
      <family val="2"/>
    </font>
    <font>
      <sz val="10"/>
      <color rgb="FF000000"/>
      <name val="Arial"/>
      <family val="2"/>
    </font>
    <font>
      <sz val="11"/>
      <color theme="1"/>
      <name val="Calibri"/>
      <family val="2"/>
      <scheme val="minor"/>
    </font>
    <font>
      <u/>
      <sz val="10"/>
      <name val="Arial"/>
      <family val="2"/>
    </font>
    <font>
      <sz val="10"/>
      <name val="Arial"/>
      <family val="2"/>
    </font>
    <font>
      <sz val="12"/>
      <color rgb="FF000000"/>
      <name val="Arial"/>
      <family val="2"/>
    </font>
    <font>
      <u/>
      <sz val="10"/>
      <color rgb="FF000000"/>
      <name val="Arial"/>
      <family val="2"/>
    </font>
    <font>
      <b/>
      <sz val="10"/>
      <color theme="1"/>
      <name val="Arial"/>
      <family val="2"/>
    </font>
    <font>
      <sz val="11"/>
      <color theme="1"/>
      <name val="Calibri"/>
      <family val="2"/>
    </font>
    <font>
      <u/>
      <sz val="11"/>
      <color theme="10"/>
      <name val="Calibri"/>
      <family val="2"/>
      <scheme val="minor"/>
    </font>
    <font>
      <sz val="11"/>
      <color theme="1"/>
      <name val="Arial"/>
      <family val="2"/>
    </font>
    <font>
      <sz val="10"/>
      <color theme="1"/>
      <name val="Calibri"/>
      <family val="2"/>
      <scheme val="minor"/>
    </font>
    <font>
      <u/>
      <sz val="12"/>
      <color rgb="FF000000"/>
      <name val="Arial"/>
      <family val="2"/>
    </font>
    <font>
      <vertAlign val="subscript"/>
      <sz val="10"/>
      <color rgb="FF000000"/>
      <name val="Arial"/>
      <family val="2"/>
    </font>
    <font>
      <vertAlign val="superscript"/>
      <sz val="10"/>
      <color rgb="FF000000"/>
      <name val="Arial"/>
      <family val="2"/>
    </font>
    <font>
      <sz val="10"/>
      <color rgb="FFFF0000"/>
      <name val="Arial"/>
      <family val="2"/>
    </font>
    <font>
      <sz val="8"/>
      <color rgb="FF000000"/>
      <name val="Arial"/>
      <family val="2"/>
    </font>
    <font>
      <sz val="7"/>
      <name val="Times New Roman"/>
      <family val="1"/>
    </font>
    <font>
      <vertAlign val="superscript"/>
      <sz val="10"/>
      <name val="Arial"/>
      <family val="2"/>
    </font>
    <font>
      <sz val="10"/>
      <color rgb="FF000000"/>
      <name val="Arial"/>
    </font>
    <font>
      <sz val="7"/>
      <color rgb="FF000000"/>
      <name val="Times New Roman"/>
    </font>
  </fonts>
  <fills count="3">
    <fill>
      <patternFill patternType="none"/>
    </fill>
    <fill>
      <patternFill patternType="gray125"/>
    </fill>
    <fill>
      <patternFill patternType="solid">
        <fgColor rgb="FFE7E6E6"/>
        <bgColor indexed="64"/>
      </patternFill>
    </fill>
  </fills>
  <borders count="11">
    <border>
      <left/>
      <right/>
      <top/>
      <bottom/>
      <diagonal/>
    </border>
    <border>
      <left/>
      <right/>
      <top/>
      <bottom style="thin">
        <color indexed="64"/>
      </bottom>
      <diagonal/>
    </border>
    <border>
      <left/>
      <right/>
      <top style="thin">
        <color indexed="64"/>
      </top>
      <bottom style="double">
        <color indexed="64"/>
      </bottom>
      <diagonal/>
    </border>
    <border>
      <left/>
      <right/>
      <top style="thin">
        <color indexed="64"/>
      </top>
      <bottom style="thin">
        <color indexed="64"/>
      </bottom>
      <diagonal/>
    </border>
    <border>
      <left/>
      <right/>
      <top style="thin">
        <color indexed="64"/>
      </top>
      <bottom/>
      <diagonal/>
    </border>
    <border>
      <left/>
      <right/>
      <top style="double">
        <color indexed="64"/>
      </top>
      <bottom style="thin">
        <color indexed="64"/>
      </bottom>
      <diagonal/>
    </border>
    <border>
      <left/>
      <right/>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rgb="FF000000"/>
      </bottom>
      <diagonal/>
    </border>
  </borders>
  <cellStyleXfs count="4">
    <xf numFmtId="0" fontId="0" fillId="0" borderId="0"/>
    <xf numFmtId="9" fontId="4" fillId="0" borderId="0" applyFont="0" applyFill="0" applyBorder="0" applyAlignment="0" applyProtection="0"/>
    <xf numFmtId="0" fontId="11" fillId="0" borderId="0" applyNumberFormat="0" applyFill="0" applyBorder="0" applyAlignment="0" applyProtection="0"/>
    <xf numFmtId="43" fontId="4" fillId="0" borderId="0" applyFont="0" applyFill="0" applyBorder="0" applyAlignment="0" applyProtection="0"/>
  </cellStyleXfs>
  <cellXfs count="195">
    <xf numFmtId="0" fontId="0" fillId="0" borderId="0" xfId="0"/>
    <xf numFmtId="49" fontId="1" fillId="0" borderId="0" xfId="0" applyNumberFormat="1" applyFont="1" applyAlignment="1">
      <alignment horizontal="center"/>
    </xf>
    <xf numFmtId="0" fontId="1" fillId="0" borderId="0" xfId="0" quotePrefix="1" applyFont="1" applyAlignment="1">
      <alignment horizontal="center"/>
    </xf>
    <xf numFmtId="37" fontId="1" fillId="0" borderId="0" xfId="0" applyNumberFormat="1" applyFont="1" applyAlignment="1">
      <alignment horizontal="center"/>
    </xf>
    <xf numFmtId="0" fontId="2" fillId="0" borderId="0" xfId="0" applyFont="1" applyAlignment="1">
      <alignment horizontal="centerContinuous"/>
    </xf>
    <xf numFmtId="0" fontId="2" fillId="0" borderId="0" xfId="0" applyFont="1"/>
    <xf numFmtId="0" fontId="2" fillId="0" borderId="0" xfId="0" applyFont="1" applyAlignment="1">
      <alignment horizontal="center"/>
    </xf>
    <xf numFmtId="0" fontId="1" fillId="0" borderId="1" xfId="0" applyFont="1" applyBorder="1" applyAlignment="1">
      <alignment horizontal="center" wrapText="1"/>
    </xf>
    <xf numFmtId="0" fontId="1" fillId="0" borderId="0" xfId="0" applyFont="1" applyAlignment="1">
      <alignment wrapText="1"/>
    </xf>
    <xf numFmtId="0" fontId="1" fillId="0" borderId="1" xfId="0" applyFont="1" applyBorder="1" applyAlignment="1">
      <alignment wrapText="1"/>
    </xf>
    <xf numFmtId="0" fontId="1" fillId="0" borderId="0" xfId="0" applyFont="1"/>
    <xf numFmtId="0" fontId="1" fillId="0" borderId="0" xfId="0" applyFont="1" applyAlignment="1">
      <alignment horizontal="center"/>
    </xf>
    <xf numFmtId="164" fontId="1" fillId="0" borderId="0" xfId="0" applyNumberFormat="1" applyFont="1" applyAlignment="1">
      <alignment horizontal="center"/>
    </xf>
    <xf numFmtId="164" fontId="1" fillId="0" borderId="3" xfId="0" applyNumberFormat="1" applyFont="1" applyBorder="1" applyAlignment="1">
      <alignment horizontal="center"/>
    </xf>
    <xf numFmtId="164" fontId="1" fillId="0" borderId="2" xfId="0" applyNumberFormat="1" applyFont="1" applyBorder="1" applyAlignment="1">
      <alignment horizontal="center"/>
    </xf>
    <xf numFmtId="0" fontId="5" fillId="0" borderId="0" xfId="0" applyFont="1" applyAlignment="1">
      <alignment horizontal="center"/>
    </xf>
    <xf numFmtId="0" fontId="6" fillId="0" borderId="0" xfId="0" applyFont="1"/>
    <xf numFmtId="0" fontId="1" fillId="0" borderId="0" xfId="0" applyFont="1" applyAlignment="1">
      <alignment horizontal="left"/>
    </xf>
    <xf numFmtId="0" fontId="1" fillId="0" borderId="0" xfId="0" applyFont="1" applyAlignment="1">
      <alignment horizontal="center" vertical="top"/>
    </xf>
    <xf numFmtId="0" fontId="1" fillId="0" borderId="0" xfId="0" applyFont="1" applyAlignment="1">
      <alignment vertical="top"/>
    </xf>
    <xf numFmtId="164" fontId="1" fillId="0" borderId="0" xfId="0" applyNumberFormat="1" applyFont="1" applyAlignment="1">
      <alignment horizontal="center" vertical="top"/>
    </xf>
    <xf numFmtId="49" fontId="1" fillId="0" borderId="0" xfId="0" applyNumberFormat="1" applyFont="1" applyAlignment="1">
      <alignment horizontal="center" vertical="top"/>
    </xf>
    <xf numFmtId="165" fontId="1" fillId="0" borderId="0" xfId="1" applyNumberFormat="1" applyFont="1" applyBorder="1" applyAlignment="1">
      <alignment horizontal="center"/>
    </xf>
    <xf numFmtId="0" fontId="3" fillId="0" borderId="0" xfId="0" applyFont="1" applyAlignment="1">
      <alignment horizontal="center" vertical="center" wrapText="1"/>
    </xf>
    <xf numFmtId="0" fontId="3" fillId="0" borderId="0" xfId="0" applyFont="1" applyAlignment="1">
      <alignment horizontal="center" vertical="center"/>
    </xf>
    <xf numFmtId="0" fontId="7" fillId="0" borderId="0" xfId="0" applyFont="1" applyAlignment="1">
      <alignment horizontal="left" vertical="center" wrapText="1" indent="2"/>
    </xf>
    <xf numFmtId="0" fontId="3" fillId="0" borderId="1" xfId="0" applyFont="1" applyBorder="1" applyAlignment="1">
      <alignment horizontal="center" wrapText="1"/>
    </xf>
    <xf numFmtId="164" fontId="1" fillId="0" borderId="0" xfId="0" applyNumberFormat="1" applyFont="1"/>
    <xf numFmtId="0" fontId="10" fillId="0" borderId="0" xfId="0" applyFont="1" applyAlignment="1">
      <alignment horizontal="center" vertical="center"/>
    </xf>
    <xf numFmtId="0" fontId="3" fillId="0" borderId="0" xfId="0" applyFont="1" applyAlignment="1">
      <alignment vertical="center"/>
    </xf>
    <xf numFmtId="164" fontId="1" fillId="0" borderId="0" xfId="0" quotePrefix="1" applyNumberFormat="1" applyFont="1" applyAlignment="1">
      <alignment horizontal="center"/>
    </xf>
    <xf numFmtId="0" fontId="6" fillId="0" borderId="0" xfId="0" applyFont="1" applyAlignment="1">
      <alignment vertical="center"/>
    </xf>
    <xf numFmtId="0" fontId="6" fillId="0" borderId="0" xfId="0" applyFont="1" applyAlignment="1">
      <alignment horizontal="center" vertical="center"/>
    </xf>
    <xf numFmtId="0" fontId="1" fillId="0" borderId="0" xfId="0" quotePrefix="1" applyFont="1"/>
    <xf numFmtId="0" fontId="3" fillId="0" borderId="0" xfId="0" applyFont="1"/>
    <xf numFmtId="0" fontId="9" fillId="0" borderId="0" xfId="0" applyFont="1"/>
    <xf numFmtId="0" fontId="9" fillId="0" borderId="0" xfId="0" applyFont="1" applyAlignment="1">
      <alignment horizontal="center"/>
    </xf>
    <xf numFmtId="164" fontId="9" fillId="0" borderId="0" xfId="0" applyNumberFormat="1" applyFont="1" applyAlignment="1">
      <alignment horizontal="center"/>
    </xf>
    <xf numFmtId="0" fontId="1" fillId="0" borderId="1" xfId="0" applyFont="1" applyBorder="1" applyAlignment="1">
      <alignment horizontal="center"/>
    </xf>
    <xf numFmtId="0" fontId="6" fillId="0" borderId="1" xfId="0" applyFont="1" applyBorder="1" applyAlignment="1">
      <alignment wrapText="1"/>
    </xf>
    <xf numFmtId="0" fontId="6" fillId="0" borderId="1" xfId="0" applyFont="1" applyBorder="1" applyAlignment="1">
      <alignment horizontal="center" vertical="center" wrapText="1"/>
    </xf>
    <xf numFmtId="0" fontId="6" fillId="0" borderId="0" xfId="0" applyFont="1" applyAlignment="1">
      <alignment vertical="center" wrapText="1"/>
    </xf>
    <xf numFmtId="0" fontId="8" fillId="0" borderId="0" xfId="0" applyFont="1" applyAlignment="1">
      <alignment horizontal="center" vertical="center"/>
    </xf>
    <xf numFmtId="0" fontId="11" fillId="0" borderId="0" xfId="2" applyAlignment="1">
      <alignment horizontal="left" vertical="center" indent="2"/>
    </xf>
    <xf numFmtId="0" fontId="0" fillId="0" borderId="0" xfId="0" applyAlignment="1">
      <alignment horizontal="center"/>
    </xf>
    <xf numFmtId="0" fontId="3" fillId="0" borderId="0" xfId="0" quotePrefix="1" applyFont="1" applyAlignment="1">
      <alignment horizontal="center" vertical="center" wrapText="1"/>
    </xf>
    <xf numFmtId="3" fontId="3" fillId="0" borderId="0" xfId="0" applyNumberFormat="1" applyFont="1" applyAlignment="1">
      <alignment horizontal="center" vertical="center"/>
    </xf>
    <xf numFmtId="0" fontId="0" fillId="0" borderId="0" xfId="0" applyAlignment="1">
      <alignment vertical="center"/>
    </xf>
    <xf numFmtId="0" fontId="0" fillId="0" borderId="0" xfId="0" applyAlignment="1">
      <alignment vertical="center" wrapText="1"/>
    </xf>
    <xf numFmtId="0" fontId="3" fillId="0" borderId="1" xfId="0" applyFont="1" applyBorder="1" applyAlignment="1">
      <alignment horizontal="center" vertical="center" wrapText="1"/>
    </xf>
    <xf numFmtId="10" fontId="3" fillId="0" borderId="0" xfId="0" applyNumberFormat="1" applyFont="1" applyAlignment="1">
      <alignment horizontal="center" vertical="center"/>
    </xf>
    <xf numFmtId="0" fontId="3" fillId="0" borderId="1" xfId="0" applyFont="1" applyBorder="1" applyAlignment="1">
      <alignment vertical="center" wrapText="1"/>
    </xf>
    <xf numFmtId="0" fontId="3" fillId="0" borderId="0" xfId="0" quotePrefix="1" applyFont="1" applyAlignment="1">
      <alignment horizontal="center" vertical="center"/>
    </xf>
    <xf numFmtId="0" fontId="12" fillId="0" borderId="0" xfId="0" applyFont="1"/>
    <xf numFmtId="10" fontId="3" fillId="0" borderId="1" xfId="0" applyNumberFormat="1" applyFont="1" applyBorder="1" applyAlignment="1">
      <alignment horizontal="center" vertical="center"/>
    </xf>
    <xf numFmtId="0" fontId="0" fillId="0" borderId="0" xfId="0" applyAlignment="1">
      <alignment horizontal="center" vertical="center"/>
    </xf>
    <xf numFmtId="10" fontId="3" fillId="0" borderId="6" xfId="0" applyNumberFormat="1" applyFont="1" applyBorder="1" applyAlignment="1">
      <alignment horizontal="center" vertical="center"/>
    </xf>
    <xf numFmtId="0" fontId="3" fillId="0" borderId="0" xfId="0" quotePrefix="1" applyFont="1" applyAlignment="1">
      <alignment horizontal="center" vertical="top" wrapText="1"/>
    </xf>
    <xf numFmtId="168" fontId="3" fillId="0" borderId="0" xfId="0" applyNumberFormat="1" applyFont="1" applyAlignment="1">
      <alignment horizontal="center" vertical="center"/>
    </xf>
    <xf numFmtId="169" fontId="6" fillId="0" borderId="0" xfId="0" applyNumberFormat="1" applyFont="1" applyAlignment="1">
      <alignment horizontal="center" vertical="center"/>
    </xf>
    <xf numFmtId="0" fontId="0" fillId="0" borderId="0" xfId="0" applyAlignment="1">
      <alignment wrapText="1"/>
    </xf>
    <xf numFmtId="0" fontId="3" fillId="0" borderId="0" xfId="0" applyFont="1" applyAlignment="1">
      <alignment horizontal="left" vertical="center" wrapText="1" indent="2"/>
    </xf>
    <xf numFmtId="0" fontId="13" fillId="0" borderId="0" xfId="0" applyFont="1"/>
    <xf numFmtId="0" fontId="13" fillId="0" borderId="0" xfId="0" applyFont="1" applyAlignment="1">
      <alignment wrapText="1"/>
    </xf>
    <xf numFmtId="0" fontId="13" fillId="0" borderId="0" xfId="0" applyFont="1" applyAlignment="1">
      <alignment horizontal="center" wrapText="1"/>
    </xf>
    <xf numFmtId="0" fontId="3" fillId="0" borderId="0" xfId="0" applyFont="1" applyAlignment="1">
      <alignment horizontal="left" vertical="center" wrapText="1"/>
    </xf>
    <xf numFmtId="0" fontId="13" fillId="0" borderId="0" xfId="0" applyFont="1" applyAlignment="1">
      <alignment vertical="top"/>
    </xf>
    <xf numFmtId="0" fontId="3" fillId="0" borderId="0" xfId="0" applyFont="1" applyAlignment="1">
      <alignment horizontal="left" vertical="center" indent="2"/>
    </xf>
    <xf numFmtId="0" fontId="8" fillId="0" borderId="0" xfId="0" applyFont="1" applyAlignment="1">
      <alignment vertical="center"/>
    </xf>
    <xf numFmtId="0" fontId="3" fillId="0" borderId="1" xfId="0" applyFont="1" applyBorder="1" applyAlignment="1">
      <alignment wrapText="1"/>
    </xf>
    <xf numFmtId="0" fontId="3" fillId="0" borderId="0" xfId="0" applyFont="1" applyAlignment="1">
      <alignment horizontal="left" vertical="center"/>
    </xf>
    <xf numFmtId="0" fontId="3" fillId="0" borderId="0" xfId="0" applyFont="1" applyAlignment="1">
      <alignment horizontal="left" vertical="top"/>
    </xf>
    <xf numFmtId="0" fontId="3" fillId="0" borderId="2" xfId="0" applyFont="1" applyBorder="1" applyAlignment="1">
      <alignment horizontal="center" vertical="center"/>
    </xf>
    <xf numFmtId="10" fontId="3" fillId="0" borderId="2" xfId="0" applyNumberFormat="1" applyFont="1" applyBorder="1" applyAlignment="1">
      <alignment horizontal="center" vertical="center"/>
    </xf>
    <xf numFmtId="168" fontId="3" fillId="0" borderId="2" xfId="0" applyNumberFormat="1" applyFont="1" applyBorder="1" applyAlignment="1">
      <alignment horizontal="center" vertical="center"/>
    </xf>
    <xf numFmtId="0" fontId="1" fillId="0" borderId="0" xfId="0" applyFont="1" applyAlignment="1">
      <alignment vertical="center"/>
    </xf>
    <xf numFmtId="0" fontId="3" fillId="0" borderId="7" xfId="0" applyFont="1" applyBorder="1" applyAlignment="1">
      <alignment vertical="center" wrapText="1"/>
    </xf>
    <xf numFmtId="0" fontId="3" fillId="0" borderId="7" xfId="0" applyFont="1" applyBorder="1" applyAlignment="1">
      <alignment horizontal="center" vertical="center" wrapText="1"/>
    </xf>
    <xf numFmtId="0" fontId="6" fillId="0" borderId="7" xfId="0" applyFont="1" applyBorder="1" applyAlignment="1">
      <alignment vertical="center"/>
    </xf>
    <xf numFmtId="8" fontId="6" fillId="0" borderId="7" xfId="0" applyNumberFormat="1" applyFont="1" applyBorder="1" applyAlignment="1">
      <alignment horizontal="center" vertical="center" wrapText="1"/>
    </xf>
    <xf numFmtId="0" fontId="3" fillId="0" borderId="7" xfId="0" applyFont="1" applyBorder="1" applyAlignment="1">
      <alignment vertical="center"/>
    </xf>
    <xf numFmtId="0" fontId="3" fillId="0" borderId="7" xfId="0" applyFont="1" applyBorder="1" applyAlignment="1">
      <alignment horizontal="center" vertical="center"/>
    </xf>
    <xf numFmtId="0" fontId="3" fillId="0" borderId="7" xfId="0" applyFont="1" applyBorder="1" applyAlignment="1">
      <alignment horizontal="left" vertical="center" wrapText="1"/>
    </xf>
    <xf numFmtId="6" fontId="3" fillId="0" borderId="7" xfId="0" applyNumberFormat="1" applyFont="1" applyBorder="1" applyAlignment="1">
      <alignment vertical="center"/>
    </xf>
    <xf numFmtId="0" fontId="3" fillId="2" borderId="7" xfId="0" applyFont="1" applyFill="1" applyBorder="1" applyAlignment="1">
      <alignment horizontal="center" vertical="center"/>
    </xf>
    <xf numFmtId="0" fontId="3" fillId="2" borderId="7" xfId="0" applyFont="1" applyFill="1" applyBorder="1" applyAlignment="1">
      <alignment vertical="center"/>
    </xf>
    <xf numFmtId="0" fontId="3" fillId="2" borderId="7" xfId="0" applyFont="1" applyFill="1" applyBorder="1" applyAlignment="1">
      <alignment vertical="center" wrapText="1"/>
    </xf>
    <xf numFmtId="0" fontId="3" fillId="2" borderId="7" xfId="0" applyFont="1" applyFill="1" applyBorder="1" applyAlignment="1">
      <alignment horizontal="center" vertical="center" wrapText="1"/>
    </xf>
    <xf numFmtId="0" fontId="6" fillId="2" borderId="7" xfId="0" applyFont="1" applyFill="1" applyBorder="1" applyAlignment="1">
      <alignment vertical="center" wrapText="1"/>
    </xf>
    <xf numFmtId="0" fontId="3" fillId="2" borderId="7" xfId="0" applyFont="1" applyFill="1" applyBorder="1" applyAlignment="1">
      <alignment horizontal="center" wrapText="1"/>
    </xf>
    <xf numFmtId="0" fontId="3" fillId="0" borderId="7" xfId="0" applyFont="1" applyBorder="1" applyAlignment="1">
      <alignment horizontal="center"/>
    </xf>
    <xf numFmtId="6" fontId="3" fillId="0" borderId="7" xfId="0" applyNumberFormat="1" applyFont="1" applyBorder="1" applyAlignment="1">
      <alignment horizontal="center" vertical="center"/>
    </xf>
    <xf numFmtId="8" fontId="3" fillId="0" borderId="7" xfId="0" applyNumberFormat="1" applyFont="1" applyBorder="1" applyAlignment="1">
      <alignment horizontal="center" vertical="center"/>
    </xf>
    <xf numFmtId="0" fontId="3" fillId="0" borderId="0" xfId="0" applyFont="1" applyAlignment="1">
      <alignment horizontal="center" wrapText="1"/>
    </xf>
    <xf numFmtId="0" fontId="3" fillId="0" borderId="1" xfId="0" applyFont="1" applyBorder="1" applyAlignment="1">
      <alignment horizontal="center"/>
    </xf>
    <xf numFmtId="170" fontId="0" fillId="0" borderId="0" xfId="3" applyNumberFormat="1" applyFont="1" applyFill="1"/>
    <xf numFmtId="0" fontId="2" fillId="0" borderId="0" xfId="0" applyFont="1" applyAlignment="1">
      <alignment horizontal="left"/>
    </xf>
    <xf numFmtId="0" fontId="3" fillId="0" borderId="0" xfId="0" applyFont="1" applyAlignment="1">
      <alignment vertical="center" wrapText="1"/>
    </xf>
    <xf numFmtId="0" fontId="1" fillId="0" borderId="5" xfId="0" applyFont="1" applyBorder="1"/>
    <xf numFmtId="10" fontId="1" fillId="0" borderId="0" xfId="1" applyNumberFormat="1" applyFont="1" applyFill="1"/>
    <xf numFmtId="164" fontId="1" fillId="0" borderId="1" xfId="0" applyNumberFormat="1" applyFont="1" applyBorder="1"/>
    <xf numFmtId="0" fontId="1" fillId="0" borderId="0" xfId="0" applyFont="1" applyAlignment="1">
      <alignment horizontal="center" wrapText="1"/>
    </xf>
    <xf numFmtId="0" fontId="1" fillId="0" borderId="0" xfId="0" applyFont="1" applyAlignment="1">
      <alignment horizontal="center" vertical="center"/>
    </xf>
    <xf numFmtId="0" fontId="1" fillId="0" borderId="0" xfId="0" applyFont="1" applyAlignment="1">
      <alignment horizontal="left" indent="2"/>
    </xf>
    <xf numFmtId="49" fontId="1" fillId="0" borderId="0" xfId="0" quotePrefix="1" applyNumberFormat="1" applyFont="1" applyAlignment="1">
      <alignment horizontal="center"/>
    </xf>
    <xf numFmtId="49" fontId="1" fillId="0" borderId="0" xfId="0" quotePrefix="1" applyNumberFormat="1" applyFont="1" applyAlignment="1">
      <alignment horizontal="center" vertical="top"/>
    </xf>
    <xf numFmtId="164" fontId="1" fillId="0" borderId="4" xfId="0" applyNumberFormat="1" applyFont="1" applyBorder="1" applyAlignment="1">
      <alignment horizontal="center"/>
    </xf>
    <xf numFmtId="164" fontId="2" fillId="0" borderId="0" xfId="0" applyNumberFormat="1" applyFont="1" applyAlignment="1">
      <alignment horizontal="center"/>
    </xf>
    <xf numFmtId="164" fontId="1" fillId="0" borderId="1" xfId="0" applyNumberFormat="1" applyFont="1" applyBorder="1" applyAlignment="1">
      <alignment horizontal="center"/>
    </xf>
    <xf numFmtId="0" fontId="8" fillId="0" borderId="0" xfId="0" applyFont="1" applyAlignment="1">
      <alignment horizontal="center" vertical="center" wrapText="1"/>
    </xf>
    <xf numFmtId="0" fontId="3" fillId="0" borderId="0" xfId="0" applyFont="1" applyAlignment="1">
      <alignment horizontal="left" vertical="center" indent="1"/>
    </xf>
    <xf numFmtId="167" fontId="3" fillId="0" borderId="3" xfId="0" applyNumberFormat="1" applyFont="1" applyBorder="1" applyAlignment="1">
      <alignment horizontal="center" vertical="center"/>
    </xf>
    <xf numFmtId="164" fontId="3" fillId="0" borderId="3" xfId="0" applyNumberFormat="1" applyFont="1" applyBorder="1" applyAlignment="1">
      <alignment horizontal="center" vertical="center"/>
    </xf>
    <xf numFmtId="167" fontId="3" fillId="0" borderId="0" xfId="0" applyNumberFormat="1" applyFont="1" applyAlignment="1">
      <alignment horizontal="center" vertical="center"/>
    </xf>
    <xf numFmtId="166" fontId="3" fillId="0" borderId="0" xfId="0" applyNumberFormat="1" applyFont="1" applyAlignment="1">
      <alignment horizontal="center" vertical="center"/>
    </xf>
    <xf numFmtId="49" fontId="2" fillId="0" borderId="0" xfId="0" applyNumberFormat="1" applyFont="1" applyAlignment="1">
      <alignment horizontal="left"/>
    </xf>
    <xf numFmtId="0" fontId="6" fillId="0" borderId="0" xfId="0" applyFont="1" applyAlignment="1">
      <alignment wrapText="1"/>
    </xf>
    <xf numFmtId="0" fontId="17" fillId="0" borderId="0" xfId="0" applyFont="1" applyAlignment="1">
      <alignment horizontal="left"/>
    </xf>
    <xf numFmtId="164" fontId="3" fillId="0" borderId="0" xfId="0" applyNumberFormat="1" applyFont="1" applyAlignment="1">
      <alignment horizontal="center" vertical="center" wrapText="1"/>
    </xf>
    <xf numFmtId="164" fontId="3" fillId="0" borderId="1" xfId="0" applyNumberFormat="1" applyFont="1" applyBorder="1" applyAlignment="1">
      <alignment horizontal="center" vertical="center" wrapText="1"/>
    </xf>
    <xf numFmtId="0" fontId="18" fillId="0" borderId="0" xfId="0" applyFont="1" applyAlignment="1">
      <alignment horizontal="left" vertical="center" indent="2"/>
    </xf>
    <xf numFmtId="0" fontId="2" fillId="0" borderId="0" xfId="0" applyFont="1" applyAlignment="1">
      <alignment horizontal="center" vertical="center" wrapText="1"/>
    </xf>
    <xf numFmtId="164" fontId="1" fillId="0" borderId="6" xfId="0" applyNumberFormat="1" applyFont="1" applyBorder="1" applyAlignment="1">
      <alignment horizontal="center"/>
    </xf>
    <xf numFmtId="0" fontId="1" fillId="0" borderId="0" xfId="0" quotePrefix="1" applyFont="1" applyAlignment="1">
      <alignment horizontal="center" vertical="center"/>
    </xf>
    <xf numFmtId="0" fontId="17" fillId="0" borderId="0" xfId="0" applyFont="1"/>
    <xf numFmtId="0" fontId="6" fillId="0" borderId="0" xfId="0" applyFont="1" applyAlignment="1">
      <alignment horizontal="center" vertical="center" wrapText="1"/>
    </xf>
    <xf numFmtId="0" fontId="6" fillId="0" borderId="0" xfId="0" applyFont="1" applyAlignment="1">
      <alignment horizontal="center" wrapText="1"/>
    </xf>
    <xf numFmtId="0" fontId="6" fillId="0" borderId="1" xfId="0" applyFont="1" applyBorder="1" applyAlignment="1">
      <alignment horizontal="center" wrapText="1"/>
    </xf>
    <xf numFmtId="0" fontId="6" fillId="0" borderId="0" xfId="0" applyFont="1" applyAlignment="1">
      <alignment horizontal="left" vertical="center" wrapText="1" indent="3"/>
    </xf>
    <xf numFmtId="164" fontId="3" fillId="0" borderId="10" xfId="0" applyNumberFormat="1" applyFont="1" applyBorder="1" applyAlignment="1">
      <alignment horizontal="center" vertical="center" wrapText="1"/>
    </xf>
    <xf numFmtId="164" fontId="0" fillId="0" borderId="0" xfId="0" applyNumberFormat="1"/>
    <xf numFmtId="0" fontId="5" fillId="0" borderId="0" xfId="0" applyFont="1"/>
    <xf numFmtId="164" fontId="6" fillId="0" borderId="0" xfId="0" applyNumberFormat="1" applyFont="1"/>
    <xf numFmtId="0" fontId="3" fillId="0" borderId="0" xfId="0" applyFont="1" applyAlignment="1">
      <alignment wrapText="1"/>
    </xf>
    <xf numFmtId="0" fontId="3" fillId="0" borderId="0" xfId="0" applyFont="1" applyAlignment="1">
      <alignment horizontal="left" vertical="center" wrapText="1" indent="3"/>
    </xf>
    <xf numFmtId="0" fontId="18" fillId="0" borderId="0" xfId="0" applyFont="1" applyAlignment="1">
      <alignment vertical="center"/>
    </xf>
    <xf numFmtId="0" fontId="1" fillId="0" borderId="0" xfId="0" applyFont="1" applyAlignment="1">
      <alignment horizontal="center"/>
    </xf>
    <xf numFmtId="0" fontId="2" fillId="0" borderId="0" xfId="0" applyFont="1" applyAlignment="1">
      <alignment horizontal="center"/>
    </xf>
    <xf numFmtId="0" fontId="1" fillId="0" borderId="0" xfId="0" applyFont="1" applyAlignment="1">
      <alignment horizontal="left" vertical="top" wrapText="1"/>
    </xf>
    <xf numFmtId="0" fontId="8" fillId="0" borderId="0" xfId="0" applyFont="1" applyAlignment="1">
      <alignment vertical="center"/>
    </xf>
    <xf numFmtId="0" fontId="8" fillId="0" borderId="0" xfId="0" applyFont="1" applyAlignment="1">
      <alignment horizontal="center" vertical="center"/>
    </xf>
    <xf numFmtId="0" fontId="3" fillId="0" borderId="0" xfId="0" applyFont="1" applyAlignment="1">
      <alignment vertical="center"/>
    </xf>
    <xf numFmtId="0" fontId="2" fillId="0" borderId="0" xfId="0" applyFont="1" applyAlignment="1">
      <alignment horizontal="left"/>
    </xf>
    <xf numFmtId="0" fontId="5" fillId="0" borderId="0" xfId="0" applyFont="1" applyAlignment="1">
      <alignment horizontal="center" vertical="center"/>
    </xf>
    <xf numFmtId="0" fontId="6" fillId="0" borderId="1" xfId="0" applyFont="1" applyBorder="1" applyAlignment="1">
      <alignment horizontal="center" vertical="center"/>
    </xf>
    <xf numFmtId="0" fontId="3" fillId="0" borderId="0" xfId="0" applyFont="1" applyAlignment="1">
      <alignment horizontal="left" vertical="top" wrapText="1"/>
    </xf>
    <xf numFmtId="0" fontId="3" fillId="0" borderId="0" xfId="0" applyFont="1" applyAlignment="1">
      <alignment horizontal="center" vertical="center" wrapText="1"/>
    </xf>
    <xf numFmtId="0" fontId="3" fillId="0" borderId="1" xfId="0" applyFont="1" applyBorder="1" applyAlignment="1">
      <alignment horizontal="center" vertical="center" wrapText="1"/>
    </xf>
    <xf numFmtId="0" fontId="0" fillId="0" borderId="0" xfId="0" applyAlignment="1">
      <alignment vertical="center"/>
    </xf>
    <xf numFmtId="0" fontId="3" fillId="0" borderId="0" xfId="0" applyFont="1" applyAlignment="1">
      <alignment wrapText="1"/>
    </xf>
    <xf numFmtId="0" fontId="3" fillId="0" borderId="1" xfId="0" applyFont="1" applyBorder="1" applyAlignment="1">
      <alignment wrapText="1"/>
    </xf>
    <xf numFmtId="0" fontId="0" fillId="0" borderId="0" xfId="0" applyAlignment="1">
      <alignment vertical="center" wrapText="1"/>
    </xf>
    <xf numFmtId="0" fontId="3" fillId="0" borderId="0" xfId="0" applyFont="1" applyAlignment="1">
      <alignment horizontal="center" wrapText="1"/>
    </xf>
    <xf numFmtId="0" fontId="3" fillId="0" borderId="1" xfId="0" applyFont="1" applyBorder="1" applyAlignment="1">
      <alignment horizontal="center" wrapText="1"/>
    </xf>
    <xf numFmtId="0" fontId="1" fillId="0" borderId="0" xfId="0" applyFont="1" applyAlignment="1">
      <alignment horizontal="left" wrapText="1"/>
    </xf>
    <xf numFmtId="0" fontId="3" fillId="0" borderId="0" xfId="0" applyFont="1" applyAlignment="1">
      <alignment horizontal="center"/>
    </xf>
    <xf numFmtId="0" fontId="3" fillId="0" borderId="1" xfId="0" applyFont="1" applyBorder="1" applyAlignment="1">
      <alignment horizontal="center"/>
    </xf>
    <xf numFmtId="0" fontId="1" fillId="0" borderId="0" xfId="0" applyFont="1" applyAlignment="1">
      <alignment wrapText="1"/>
    </xf>
    <xf numFmtId="0" fontId="8" fillId="0" borderId="0" xfId="0" applyFont="1" applyAlignment="1">
      <alignment vertical="top" wrapText="1"/>
    </xf>
    <xf numFmtId="0" fontId="3" fillId="0" borderId="0" xfId="0" applyFont="1" applyAlignment="1">
      <alignment vertical="center" wrapText="1"/>
    </xf>
    <xf numFmtId="0" fontId="8" fillId="0" borderId="0" xfId="0" applyFont="1" applyAlignment="1">
      <alignment horizontal="center" vertical="center" wrapText="1"/>
    </xf>
    <xf numFmtId="0" fontId="1" fillId="0" borderId="0" xfId="0" applyFont="1" applyAlignment="1">
      <alignment horizontal="left"/>
    </xf>
    <xf numFmtId="0" fontId="3" fillId="0" borderId="0" xfId="0" applyFont="1" applyAlignment="1">
      <alignment horizontal="left"/>
    </xf>
    <xf numFmtId="0" fontId="2" fillId="0" borderId="0" xfId="0" applyFont="1" applyAlignment="1">
      <alignment horizontal="center" wrapText="1"/>
    </xf>
    <xf numFmtId="0" fontId="5" fillId="0" borderId="0" xfId="0" applyFont="1" applyAlignment="1">
      <alignment horizontal="center" vertical="center" wrapText="1"/>
    </xf>
    <xf numFmtId="0" fontId="6" fillId="0" borderId="0" xfId="0" applyFont="1" applyAlignment="1">
      <alignment horizontal="center" wrapText="1"/>
    </xf>
    <xf numFmtId="0" fontId="6" fillId="0" borderId="1" xfId="0" applyFont="1" applyBorder="1" applyAlignment="1">
      <alignment horizontal="center" wrapText="1"/>
    </xf>
    <xf numFmtId="0" fontId="6" fillId="0" borderId="0" xfId="0" applyFont="1" applyAlignment="1">
      <alignment wrapText="1"/>
    </xf>
    <xf numFmtId="0" fontId="6" fillId="0" borderId="1" xfId="0" applyFont="1" applyBorder="1" applyAlignment="1">
      <alignment wrapText="1"/>
    </xf>
    <xf numFmtId="0" fontId="6" fillId="0" borderId="0" xfId="0" applyFont="1" applyAlignment="1">
      <alignment horizontal="center" vertical="center" wrapText="1"/>
    </xf>
    <xf numFmtId="0" fontId="6" fillId="0" borderId="1" xfId="0" applyFont="1" applyBorder="1" applyAlignment="1">
      <alignment horizontal="center" vertical="center" wrapText="1"/>
    </xf>
    <xf numFmtId="0" fontId="6" fillId="0" borderId="0" xfId="0" applyFont="1" applyAlignment="1">
      <alignment vertical="center" wrapText="1"/>
    </xf>
    <xf numFmtId="0" fontId="6" fillId="0" borderId="1" xfId="0" applyFont="1" applyBorder="1" applyAlignment="1">
      <alignment vertical="center" wrapText="1"/>
    </xf>
    <xf numFmtId="0" fontId="5" fillId="0" borderId="0" xfId="2" applyFont="1" applyBorder="1" applyAlignment="1">
      <alignment horizontal="center" vertical="center"/>
    </xf>
    <xf numFmtId="0" fontId="6" fillId="0" borderId="7" xfId="0" applyFont="1" applyBorder="1" applyAlignment="1">
      <alignment vertical="center"/>
    </xf>
    <xf numFmtId="0" fontId="6" fillId="0" borderId="7" xfId="0" applyFont="1" applyBorder="1" applyAlignment="1">
      <alignment horizontal="center" vertical="center"/>
    </xf>
    <xf numFmtId="8" fontId="6" fillId="0" borderId="7" xfId="0" applyNumberFormat="1" applyFont="1" applyBorder="1" applyAlignment="1">
      <alignment horizontal="left" vertical="center" wrapText="1" indent="2"/>
    </xf>
    <xf numFmtId="0" fontId="6" fillId="0" borderId="7" xfId="0" applyFont="1" applyBorder="1" applyAlignment="1">
      <alignment horizontal="left" vertical="center" wrapText="1" indent="2"/>
    </xf>
    <xf numFmtId="0" fontId="3" fillId="2" borderId="8" xfId="0" applyFont="1" applyFill="1" applyBorder="1" applyAlignment="1">
      <alignment horizontal="center" vertical="center"/>
    </xf>
    <xf numFmtId="0" fontId="3" fillId="2" borderId="9" xfId="0" applyFont="1" applyFill="1" applyBorder="1" applyAlignment="1">
      <alignment horizontal="center" vertical="center"/>
    </xf>
    <xf numFmtId="0" fontId="3" fillId="2" borderId="8"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7" xfId="0" applyFont="1" applyFill="1" applyBorder="1" applyAlignment="1">
      <alignment vertical="center" wrapText="1"/>
    </xf>
    <xf numFmtId="0" fontId="3" fillId="2" borderId="7" xfId="0" applyFont="1" applyFill="1" applyBorder="1" applyAlignment="1">
      <alignment horizontal="center" vertical="center" wrapText="1"/>
    </xf>
    <xf numFmtId="0" fontId="3" fillId="2" borderId="7" xfId="0" applyFont="1" applyFill="1" applyBorder="1" applyAlignment="1">
      <alignment horizontal="center" vertical="center"/>
    </xf>
    <xf numFmtId="0" fontId="13" fillId="0" borderId="7" xfId="0" applyFont="1" applyBorder="1" applyAlignment="1">
      <alignment horizontal="center" vertical="center"/>
    </xf>
    <xf numFmtId="0" fontId="14" fillId="0" borderId="0" xfId="0" applyFont="1" applyAlignment="1">
      <alignment horizontal="center" vertical="center"/>
    </xf>
    <xf numFmtId="3" fontId="3" fillId="0" borderId="0" xfId="0" applyNumberFormat="1" applyFont="1" applyAlignment="1">
      <alignment horizontal="center" vertical="center"/>
    </xf>
    <xf numFmtId="0" fontId="3" fillId="0" borderId="0" xfId="0" applyFont="1" applyAlignment="1">
      <alignment horizontal="center" vertical="center"/>
    </xf>
    <xf numFmtId="0" fontId="3" fillId="0" borderId="0" xfId="0" quotePrefix="1" applyFont="1" applyAlignment="1">
      <alignment horizontal="center" vertical="center" wrapText="1"/>
    </xf>
    <xf numFmtId="0" fontId="1" fillId="0" borderId="0" xfId="0" applyFont="1" applyAlignment="1"/>
    <xf numFmtId="0" fontId="3" fillId="0" borderId="0" xfId="0" applyFont="1" applyAlignment="1"/>
    <xf numFmtId="0" fontId="3" fillId="0" borderId="1" xfId="0" applyFont="1" applyBorder="1" applyAlignment="1"/>
    <xf numFmtId="0" fontId="6" fillId="0" borderId="0" xfId="0" applyFont="1" applyAlignment="1"/>
    <xf numFmtId="0" fontId="0" fillId="0" borderId="0" xfId="0" applyAlignment="1"/>
  </cellXfs>
  <cellStyles count="4">
    <cellStyle name="Comma" xfId="3" builtinId="3"/>
    <cellStyle name="Hyperlink" xfId="2" builtinId="8"/>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externalLink" Target="externalLinks/externalLink13.xml"/><Relationship Id="rId68" Type="http://schemas.openxmlformats.org/officeDocument/2006/relationships/externalLink" Target="externalLinks/externalLink18.xml"/><Relationship Id="rId84" Type="http://schemas.openxmlformats.org/officeDocument/2006/relationships/externalLink" Target="externalLinks/externalLink34.xml"/><Relationship Id="rId89" Type="http://schemas.openxmlformats.org/officeDocument/2006/relationships/styles" Target="styles.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externalLink" Target="externalLinks/externalLink3.xml"/><Relationship Id="rId58" Type="http://schemas.openxmlformats.org/officeDocument/2006/relationships/externalLink" Target="externalLinks/externalLink8.xml"/><Relationship Id="rId74" Type="http://schemas.openxmlformats.org/officeDocument/2006/relationships/externalLink" Target="externalLinks/externalLink24.xml"/><Relationship Id="rId79" Type="http://schemas.openxmlformats.org/officeDocument/2006/relationships/externalLink" Target="externalLinks/externalLink29.xml"/><Relationship Id="rId5" Type="http://schemas.openxmlformats.org/officeDocument/2006/relationships/worksheet" Target="worksheets/sheet5.xml"/><Relationship Id="rId90" Type="http://schemas.openxmlformats.org/officeDocument/2006/relationships/sharedStrings" Target="sharedStrings.xml"/><Relationship Id="rId95" Type="http://schemas.openxmlformats.org/officeDocument/2006/relationships/customXml" Target="../customXml/item4.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externalLink" Target="externalLinks/externalLink14.xml"/><Relationship Id="rId69" Type="http://schemas.openxmlformats.org/officeDocument/2006/relationships/externalLink" Target="externalLinks/externalLink19.xml"/><Relationship Id="rId8" Type="http://schemas.openxmlformats.org/officeDocument/2006/relationships/worksheet" Target="worksheets/sheet8.xml"/><Relationship Id="rId51" Type="http://schemas.openxmlformats.org/officeDocument/2006/relationships/externalLink" Target="externalLinks/externalLink1.xml"/><Relationship Id="rId72" Type="http://schemas.openxmlformats.org/officeDocument/2006/relationships/externalLink" Target="externalLinks/externalLink22.xml"/><Relationship Id="rId80" Type="http://schemas.openxmlformats.org/officeDocument/2006/relationships/externalLink" Target="externalLinks/externalLink30.xml"/><Relationship Id="rId85" Type="http://schemas.openxmlformats.org/officeDocument/2006/relationships/externalLink" Target="externalLinks/externalLink35.xml"/><Relationship Id="rId93" Type="http://schemas.openxmlformats.org/officeDocument/2006/relationships/customXml" Target="../customXml/item2.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externalLink" Target="externalLinks/externalLink9.xml"/><Relationship Id="rId67" Type="http://schemas.openxmlformats.org/officeDocument/2006/relationships/externalLink" Target="externalLinks/externalLink1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externalLink" Target="externalLinks/externalLink4.xml"/><Relationship Id="rId62" Type="http://schemas.openxmlformats.org/officeDocument/2006/relationships/externalLink" Target="externalLinks/externalLink12.xml"/><Relationship Id="rId70" Type="http://schemas.openxmlformats.org/officeDocument/2006/relationships/externalLink" Target="externalLinks/externalLink20.xml"/><Relationship Id="rId75" Type="http://schemas.openxmlformats.org/officeDocument/2006/relationships/externalLink" Target="externalLinks/externalLink25.xml"/><Relationship Id="rId83" Type="http://schemas.openxmlformats.org/officeDocument/2006/relationships/externalLink" Target="externalLinks/externalLink33.xml"/><Relationship Id="rId88" Type="http://schemas.openxmlformats.org/officeDocument/2006/relationships/theme" Target="theme/theme1.xml"/><Relationship Id="rId91"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externalLink" Target="externalLinks/externalLink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externalLink" Target="externalLinks/externalLink2.xml"/><Relationship Id="rId60" Type="http://schemas.openxmlformats.org/officeDocument/2006/relationships/externalLink" Target="externalLinks/externalLink10.xml"/><Relationship Id="rId65" Type="http://schemas.openxmlformats.org/officeDocument/2006/relationships/externalLink" Target="externalLinks/externalLink15.xml"/><Relationship Id="rId73" Type="http://schemas.openxmlformats.org/officeDocument/2006/relationships/externalLink" Target="externalLinks/externalLink23.xml"/><Relationship Id="rId78" Type="http://schemas.openxmlformats.org/officeDocument/2006/relationships/externalLink" Target="externalLinks/externalLink28.xml"/><Relationship Id="rId81" Type="http://schemas.openxmlformats.org/officeDocument/2006/relationships/externalLink" Target="externalLinks/externalLink31.xml"/><Relationship Id="rId86" Type="http://schemas.openxmlformats.org/officeDocument/2006/relationships/externalLink" Target="externalLinks/externalLink36.xml"/><Relationship Id="rId94"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externalLink" Target="externalLinks/externalLink5.xml"/><Relationship Id="rId76" Type="http://schemas.openxmlformats.org/officeDocument/2006/relationships/externalLink" Target="externalLinks/externalLink26.xml"/><Relationship Id="rId7" Type="http://schemas.openxmlformats.org/officeDocument/2006/relationships/worksheet" Target="worksheets/sheet7.xml"/><Relationship Id="rId71" Type="http://schemas.openxmlformats.org/officeDocument/2006/relationships/externalLink" Target="externalLinks/externalLink21.xml"/><Relationship Id="rId92" Type="http://schemas.openxmlformats.org/officeDocument/2006/relationships/customXml" Target="../customXml/item1.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externalLink" Target="externalLinks/externalLink16.xml"/><Relationship Id="rId87" Type="http://schemas.openxmlformats.org/officeDocument/2006/relationships/externalLink" Target="externalLinks/externalLink37.xml"/><Relationship Id="rId61" Type="http://schemas.openxmlformats.org/officeDocument/2006/relationships/externalLink" Target="externalLinks/externalLink11.xml"/><Relationship Id="rId82" Type="http://schemas.openxmlformats.org/officeDocument/2006/relationships/externalLink" Target="externalLinks/externalLink3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externalLink" Target="externalLinks/externalLink6.xml"/><Relationship Id="rId77" Type="http://schemas.openxmlformats.org/officeDocument/2006/relationships/externalLink" Target="externalLinks/externalLink27.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Figure 1</a:t>
            </a:r>
          </a:p>
          <a:p>
            <a:pPr>
              <a:defRPr/>
            </a:pPr>
            <a:r>
              <a:rPr lang="en-US"/>
              <a:t>EGI Capital</a:t>
            </a:r>
            <a:r>
              <a:rPr lang="en-US" baseline="0"/>
              <a:t> Expenditures by Category - 2013 to 2024</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'2.5.1 - Figure 1'!$A$2</c:f>
              <c:strCache>
                <c:ptCount val="1"/>
                <c:pt idx="0">
                  <c:v>Base Capital</c:v>
                </c:pt>
              </c:strCache>
            </c:strRef>
          </c:tx>
          <c:spPr>
            <a:solidFill>
              <a:schemeClr val="accent1"/>
            </a:solidFill>
            <a:ln>
              <a:noFill/>
            </a:ln>
            <a:effectLst/>
          </c:spPr>
          <c:invertIfNegative val="0"/>
          <c:cat>
            <c:strRef>
              <c:f>'2.5.1 - Figure 1'!$C$1:$N$1</c:f>
              <c:strCache>
                <c:ptCount val="12"/>
                <c:pt idx="0">
                  <c:v>2013 A</c:v>
                </c:pt>
                <c:pt idx="1">
                  <c:v>2014 A</c:v>
                </c:pt>
                <c:pt idx="2">
                  <c:v>2015 A</c:v>
                </c:pt>
                <c:pt idx="3">
                  <c:v>2016 A</c:v>
                </c:pt>
                <c:pt idx="4">
                  <c:v>2017 A</c:v>
                </c:pt>
                <c:pt idx="5">
                  <c:v>2018 A</c:v>
                </c:pt>
                <c:pt idx="6">
                  <c:v>2019 A</c:v>
                </c:pt>
                <c:pt idx="7">
                  <c:v>2020 A</c:v>
                </c:pt>
                <c:pt idx="8">
                  <c:v>2021 A</c:v>
                </c:pt>
                <c:pt idx="9">
                  <c:v>2022 E</c:v>
                </c:pt>
                <c:pt idx="10">
                  <c:v>2023 BY</c:v>
                </c:pt>
                <c:pt idx="11">
                  <c:v>2024 TY</c:v>
                </c:pt>
              </c:strCache>
            </c:strRef>
          </c:cat>
          <c:val>
            <c:numRef>
              <c:f>'2.5.1 - Figure 1'!$C$2:$N$2</c:f>
              <c:numCache>
                <c:formatCode>_(* #,##0_);_(* \(#,##0\);_(* "-"??_);_(@_)</c:formatCode>
                <c:ptCount val="12"/>
                <c:pt idx="0">
                  <c:v>757.22300000000007</c:v>
                </c:pt>
                <c:pt idx="1">
                  <c:v>734.91447399999993</c:v>
                </c:pt>
                <c:pt idx="2">
                  <c:v>775.42631187999996</c:v>
                </c:pt>
                <c:pt idx="3">
                  <c:v>783.95747238000013</c:v>
                </c:pt>
                <c:pt idx="4">
                  <c:v>780.51600000000008</c:v>
                </c:pt>
                <c:pt idx="5">
                  <c:v>851.40899999999988</c:v>
                </c:pt>
                <c:pt idx="6">
                  <c:v>900.09297927686055</c:v>
                </c:pt>
                <c:pt idx="7">
                  <c:v>836.94480026842484</c:v>
                </c:pt>
                <c:pt idx="8">
                  <c:v>1011.9343435151007</c:v>
                </c:pt>
                <c:pt idx="9">
                  <c:v>1040.578680396467</c:v>
                </c:pt>
                <c:pt idx="10">
                  <c:v>1066.0625438387033</c:v>
                </c:pt>
                <c:pt idx="11">
                  <c:v>1116.8422865325704</c:v>
                </c:pt>
              </c:numCache>
            </c:numRef>
          </c:val>
          <c:extLst>
            <c:ext xmlns:c16="http://schemas.microsoft.com/office/drawing/2014/chart" uri="{C3380CC4-5D6E-409C-BE32-E72D297353CC}">
              <c16:uniqueId val="{00000000-52AB-4BE8-8791-1E3A33EDAE4B}"/>
            </c:ext>
          </c:extLst>
        </c:ser>
        <c:ser>
          <c:idx val="1"/>
          <c:order val="1"/>
          <c:tx>
            <c:strRef>
              <c:f>'2.5.1 - Figure 1'!$A$3</c:f>
              <c:strCache>
                <c:ptCount val="1"/>
                <c:pt idx="0">
                  <c:v>Special Initative Projects</c:v>
                </c:pt>
              </c:strCache>
            </c:strRef>
          </c:tx>
          <c:spPr>
            <a:solidFill>
              <a:schemeClr val="accent2"/>
            </a:solidFill>
            <a:ln>
              <a:noFill/>
            </a:ln>
            <a:effectLst/>
          </c:spPr>
          <c:invertIfNegative val="0"/>
          <c:cat>
            <c:strRef>
              <c:f>'2.5.1 - Figure 1'!$C$1:$N$1</c:f>
              <c:strCache>
                <c:ptCount val="12"/>
                <c:pt idx="0">
                  <c:v>2013 A</c:v>
                </c:pt>
                <c:pt idx="1">
                  <c:v>2014 A</c:v>
                </c:pt>
                <c:pt idx="2">
                  <c:v>2015 A</c:v>
                </c:pt>
                <c:pt idx="3">
                  <c:v>2016 A</c:v>
                </c:pt>
                <c:pt idx="4">
                  <c:v>2017 A</c:v>
                </c:pt>
                <c:pt idx="5">
                  <c:v>2018 A</c:v>
                </c:pt>
                <c:pt idx="6">
                  <c:v>2019 A</c:v>
                </c:pt>
                <c:pt idx="7">
                  <c:v>2020 A</c:v>
                </c:pt>
                <c:pt idx="8">
                  <c:v>2021 A</c:v>
                </c:pt>
                <c:pt idx="9">
                  <c:v>2022 E</c:v>
                </c:pt>
                <c:pt idx="10">
                  <c:v>2023 BY</c:v>
                </c:pt>
                <c:pt idx="11">
                  <c:v>2024 TY</c:v>
                </c:pt>
              </c:strCache>
            </c:strRef>
          </c:cat>
          <c:val>
            <c:numRef>
              <c:f>'2.5.1 - Figure 1'!$C$3:$N$3</c:f>
              <c:numCache>
                <c:formatCode>_(* #,##0_);_(* \(#,##0\);_(* "-"??_);_(@_)</c:formatCode>
                <c:ptCount val="12"/>
                <c:pt idx="0">
                  <c:v>128.77500000000001</c:v>
                </c:pt>
                <c:pt idx="1">
                  <c:v>354.32952599999993</c:v>
                </c:pt>
                <c:pt idx="2">
                  <c:v>931.32268812000007</c:v>
                </c:pt>
                <c:pt idx="3">
                  <c:v>843.90052761999982</c:v>
                </c:pt>
                <c:pt idx="4">
                  <c:v>371.858</c:v>
                </c:pt>
                <c:pt idx="5">
                  <c:v>81.079000000000008</c:v>
                </c:pt>
                <c:pt idx="6">
                  <c:v>144.51407790313954</c:v>
                </c:pt>
                <c:pt idx="7">
                  <c:v>110.3939436665755</c:v>
                </c:pt>
                <c:pt idx="8">
                  <c:v>183.49927070476741</c:v>
                </c:pt>
                <c:pt idx="9">
                  <c:v>318.43307739263133</c:v>
                </c:pt>
                <c:pt idx="10">
                  <c:v>439.97526900000003</c:v>
                </c:pt>
                <c:pt idx="11">
                  <c:v>309.283772</c:v>
                </c:pt>
              </c:numCache>
            </c:numRef>
          </c:val>
          <c:extLst>
            <c:ext xmlns:c16="http://schemas.microsoft.com/office/drawing/2014/chart" uri="{C3380CC4-5D6E-409C-BE32-E72D297353CC}">
              <c16:uniqueId val="{00000001-52AB-4BE8-8791-1E3A33EDAE4B}"/>
            </c:ext>
          </c:extLst>
        </c:ser>
        <c:ser>
          <c:idx val="2"/>
          <c:order val="2"/>
          <c:tx>
            <c:strRef>
              <c:f>'2.5.1 - Figure 1'!$A$4</c:f>
              <c:strCache>
                <c:ptCount val="1"/>
                <c:pt idx="0">
                  <c:v>Integration Capital</c:v>
                </c:pt>
              </c:strCache>
            </c:strRef>
          </c:tx>
          <c:spPr>
            <a:solidFill>
              <a:schemeClr val="accent3"/>
            </a:solidFill>
            <a:ln>
              <a:noFill/>
            </a:ln>
            <a:effectLst/>
          </c:spPr>
          <c:invertIfNegative val="0"/>
          <c:cat>
            <c:strRef>
              <c:f>'2.5.1 - Figure 1'!$C$1:$N$1</c:f>
              <c:strCache>
                <c:ptCount val="12"/>
                <c:pt idx="0">
                  <c:v>2013 A</c:v>
                </c:pt>
                <c:pt idx="1">
                  <c:v>2014 A</c:v>
                </c:pt>
                <c:pt idx="2">
                  <c:v>2015 A</c:v>
                </c:pt>
                <c:pt idx="3">
                  <c:v>2016 A</c:v>
                </c:pt>
                <c:pt idx="4">
                  <c:v>2017 A</c:v>
                </c:pt>
                <c:pt idx="5">
                  <c:v>2018 A</c:v>
                </c:pt>
                <c:pt idx="6">
                  <c:v>2019 A</c:v>
                </c:pt>
                <c:pt idx="7">
                  <c:v>2020 A</c:v>
                </c:pt>
                <c:pt idx="8">
                  <c:v>2021 A</c:v>
                </c:pt>
                <c:pt idx="9">
                  <c:v>2022 E</c:v>
                </c:pt>
                <c:pt idx="10">
                  <c:v>2023 BY</c:v>
                </c:pt>
                <c:pt idx="11">
                  <c:v>2024 TY</c:v>
                </c:pt>
              </c:strCache>
            </c:strRef>
          </c:cat>
          <c:val>
            <c:numRef>
              <c:f>'2.5.1 - Figure 1'!$C$4:$N$4</c:f>
              <c:numCache>
                <c:formatCode>_(* #,##0_);_(* \(#,##0\);_(* "-"??_);_(@_)</c:formatCode>
                <c:ptCount val="12"/>
                <c:pt idx="6">
                  <c:v>21.718985669999995</c:v>
                </c:pt>
                <c:pt idx="7">
                  <c:v>39.820587400000001</c:v>
                </c:pt>
                <c:pt idx="8">
                  <c:v>87.497931944382628</c:v>
                </c:pt>
                <c:pt idx="9">
                  <c:v>41.622280452616977</c:v>
                </c:pt>
                <c:pt idx="10">
                  <c:v>43.641900365938774</c:v>
                </c:pt>
                <c:pt idx="11">
                  <c:v>0</c:v>
                </c:pt>
              </c:numCache>
            </c:numRef>
          </c:val>
          <c:extLst>
            <c:ext xmlns:c16="http://schemas.microsoft.com/office/drawing/2014/chart" uri="{C3380CC4-5D6E-409C-BE32-E72D297353CC}">
              <c16:uniqueId val="{00000002-52AB-4BE8-8791-1E3A33EDAE4B}"/>
            </c:ext>
          </c:extLst>
        </c:ser>
        <c:ser>
          <c:idx val="3"/>
          <c:order val="3"/>
          <c:tx>
            <c:strRef>
              <c:f>'2.5.1 - Figure 1'!$A$5</c:f>
              <c:strCache>
                <c:ptCount val="1"/>
                <c:pt idx="0">
                  <c:v>Other</c:v>
                </c:pt>
              </c:strCache>
            </c:strRef>
          </c:tx>
          <c:spPr>
            <a:solidFill>
              <a:schemeClr val="accent6">
                <a:lumMod val="60000"/>
                <a:lumOff val="40000"/>
              </a:schemeClr>
            </a:solidFill>
            <a:ln>
              <a:noFill/>
            </a:ln>
            <a:effectLst/>
          </c:spPr>
          <c:invertIfNegative val="0"/>
          <c:cat>
            <c:strRef>
              <c:f>'2.5.1 - Figure 1'!$C$1:$N$1</c:f>
              <c:strCache>
                <c:ptCount val="12"/>
                <c:pt idx="0">
                  <c:v>2013 A</c:v>
                </c:pt>
                <c:pt idx="1">
                  <c:v>2014 A</c:v>
                </c:pt>
                <c:pt idx="2">
                  <c:v>2015 A</c:v>
                </c:pt>
                <c:pt idx="3">
                  <c:v>2016 A</c:v>
                </c:pt>
                <c:pt idx="4">
                  <c:v>2017 A</c:v>
                </c:pt>
                <c:pt idx="5">
                  <c:v>2018 A</c:v>
                </c:pt>
                <c:pt idx="6">
                  <c:v>2019 A</c:v>
                </c:pt>
                <c:pt idx="7">
                  <c:v>2020 A</c:v>
                </c:pt>
                <c:pt idx="8">
                  <c:v>2021 A</c:v>
                </c:pt>
                <c:pt idx="9">
                  <c:v>2022 E</c:v>
                </c:pt>
                <c:pt idx="10">
                  <c:v>2023 BY</c:v>
                </c:pt>
                <c:pt idx="11">
                  <c:v>2024 TY</c:v>
                </c:pt>
              </c:strCache>
            </c:strRef>
          </c:cat>
          <c:val>
            <c:numRef>
              <c:f>'2.5.1 - Figure 1'!$C$5:$N$5</c:f>
              <c:numCache>
                <c:formatCode>_(* #,##0_);_(* \(#,##0\);_(* "-"??_);_(@_)</c:formatCode>
                <c:ptCount val="12"/>
                <c:pt idx="6">
                  <c:v>21.044889750000003</c:v>
                </c:pt>
                <c:pt idx="7">
                  <c:v>20.043831369999989</c:v>
                </c:pt>
                <c:pt idx="8">
                  <c:v>27.854035050000004</c:v>
                </c:pt>
                <c:pt idx="9">
                  <c:v>43.685867811340657</c:v>
                </c:pt>
                <c:pt idx="10">
                  <c:v>56</c:v>
                </c:pt>
                <c:pt idx="11">
                  <c:v>65.2</c:v>
                </c:pt>
              </c:numCache>
            </c:numRef>
          </c:val>
          <c:extLst>
            <c:ext xmlns:c16="http://schemas.microsoft.com/office/drawing/2014/chart" uri="{C3380CC4-5D6E-409C-BE32-E72D297353CC}">
              <c16:uniqueId val="{00000003-52AB-4BE8-8791-1E3A33EDAE4B}"/>
            </c:ext>
          </c:extLst>
        </c:ser>
        <c:dLbls>
          <c:showLegendKey val="0"/>
          <c:showVal val="0"/>
          <c:showCatName val="0"/>
          <c:showSerName val="0"/>
          <c:showPercent val="0"/>
          <c:showBubbleSize val="0"/>
        </c:dLbls>
        <c:gapWidth val="75"/>
        <c:overlap val="100"/>
        <c:axId val="707813128"/>
        <c:axId val="707813456"/>
      </c:barChart>
      <c:catAx>
        <c:axId val="7078131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07813456"/>
        <c:crosses val="autoZero"/>
        <c:auto val="1"/>
        <c:lblAlgn val="ctr"/>
        <c:lblOffset val="100"/>
        <c:noMultiLvlLbl val="0"/>
      </c:catAx>
      <c:valAx>
        <c:axId val="707813456"/>
        <c:scaling>
          <c:orientation val="minMax"/>
          <c:max val="18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Capital</a:t>
                </a:r>
                <a:r>
                  <a:rPr lang="en-US" baseline="0"/>
                  <a:t> Expenditures in $ Millions</a:t>
                </a:r>
                <a:endParaRPr lang="en-US"/>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0781312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9524</xdr:colOff>
      <xdr:row>6</xdr:row>
      <xdr:rowOff>123824</xdr:rowOff>
    </xdr:from>
    <xdr:to>
      <xdr:col>11</xdr:col>
      <xdr:colOff>203200</xdr:colOff>
      <xdr:row>28</xdr:row>
      <xdr:rowOff>139700</xdr:rowOff>
    </xdr:to>
    <xdr:graphicFrame macro="">
      <xdr:nvGraphicFramePr>
        <xdr:cNvPr id="2" name="Chart 1">
          <a:extLst>
            <a:ext uri="{FF2B5EF4-FFF2-40B4-BE49-F238E27FC236}">
              <a16:creationId xmlns:a16="http://schemas.microsoft.com/office/drawing/2014/main" id="{87A59C51-B7A9-48FC-BDA5-C9C210E8A66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1</xdr:colOff>
      <xdr:row>40</xdr:row>
      <xdr:rowOff>31750</xdr:rowOff>
    </xdr:from>
    <xdr:to>
      <xdr:col>12</xdr:col>
      <xdr:colOff>305331</xdr:colOff>
      <xdr:row>81</xdr:row>
      <xdr:rowOff>134432</xdr:rowOff>
    </xdr:to>
    <xdr:pic>
      <xdr:nvPicPr>
        <xdr:cNvPr id="2" name="Picture 1">
          <a:extLst>
            <a:ext uri="{FF2B5EF4-FFF2-40B4-BE49-F238E27FC236}">
              <a16:creationId xmlns:a16="http://schemas.microsoft.com/office/drawing/2014/main" id="{B4D1E656-AFB1-4F37-BA88-845781432DCA}"/>
            </a:ext>
          </a:extLst>
        </xdr:cNvPr>
        <xdr:cNvPicPr>
          <a:picLocks noChangeAspect="1"/>
        </xdr:cNvPicPr>
      </xdr:nvPicPr>
      <xdr:blipFill>
        <a:blip xmlns:r="http://schemas.openxmlformats.org/officeDocument/2006/relationships" r:embed="rId1"/>
        <a:stretch>
          <a:fillRect/>
        </a:stretch>
      </xdr:blipFill>
      <xdr:spPr>
        <a:xfrm>
          <a:off x="501651" y="7346950"/>
          <a:ext cx="8557155" cy="661143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L:\Pricing_and_Regulation_4310\TOLL%20DESIGN\TOLLS\1999%20TOLLS%20APPLICATION\99%20Toll%20Design\2%20%20May%201999%201st%20Draft\2%20%20May%201999%201st%20Draft\Tab%201%201999%20(Test%20Year%20OK).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Rates%20&amp;%20Pricing\QRAMS\2015-QRAMS\January%202015\2015%20Detail%20Model.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L:\Pricing_and_Regulation_4310\TOLL%20DESIGN\TOLLS\1999%20TOLLS%20APPLICATION\99%20Toll%20Design\2%20%20May%201999%201st%20Draft\2%20%20May%201999%201st%20Draft\Tab%201%201999%20(March%2025).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Rates%20&amp;%20Pricing\2013%20Cost%20of%20Service\2013%20Rate%20Order\Revenue%20Proofs\North%20General%20Service%20Revenue%20Proof%20(GK).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Rates%20&amp;%20Pricing\QRAMS\2014-QRAMS\October%202014\Appendix%20A%20-%20Oct14.xlsm"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Rates%20&amp;%20Pricing\Rate%20Orders\Rate%20Schedules\2012-Rate%20Schedules\EB-2011-0025%20-%202012%20Rates%20(September%2015,%202011%20filing)\Excel%20Rate%20Schedules.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Rates%20&amp;%20Pricing\2017%20Incentive%20Regulation\2017%20Rates-%20Updated%20for%20Oct16%20QRAM\2017%20Detail%20Model%20(Oct16%20QRAM).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L:\Pricing_and_Regulation_4310\TOLL%20DESIGN\TOLLS\1999%20TOLLS%20APPLICATION\99%20Toll%20Design\2%20%20May%201999%201st%20Draft\2%20%20May%201999%201st%20Draft\Distance%20Grid%201999.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C:\Projects%20and%20IRs\EB-2015-xxxx%20North%20Project\Background\COS&amp;SSO%202007.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T:\Rates\Annual%20Rates\2021\Union%20RZ\2%20-%20Communication\Finance%20Budget\2021%20Rates%20DM%20(April%2020%20QRAM)_No%20ICM_No%20Bill32.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C:\Gas%20Operations\Gas%20Margin%20Reporting\UNION%20GAS%20LTD\1999\1999%20Cost%20of%20Gas\Union%20North%202000\February%20Business\2000%20Union%20North%20Gas%20Costs%20&amp;%20Deferrals%20-%20January%20Actuals.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transcanada-my.sharepoint.com/DATA/NIGERIA/ECON/BONGA6EX.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C:\Rates%20&amp;%20Pricing\Deferral%20Account%20&amp;%20ESM%20Disposition\C2011\Updated%20Filing%20-%20July%202012\C2011_Deferral%20Account%20Disposition.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C:\Rates%20&amp;%20Pricing\QRAMS\2015-QRAMS\January%202015\Appendix%20A%20Jan15%20QRAM%20(Distribution%20Version).xlsx"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T:\Rates\Annual%20Rates\2022\Union%20RZ\2022%20Rates%20DM%20(Apr%2021%20QRAM).xlsx"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A:\Clients\E\Enbridge\2001\Presentations\Westcoast\Analysis\Maureen's%20model"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C:\QRAM%20&amp;%20Monthly%2021%20Day%20Market%20Strip%20Forecasts%20-%202004\Monthly%2021%20day%20Strips\21%20Day%20Strip%20-%20July%2020%20to%20Aug%2017%20.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C:\Rates%20&amp;%20Pricing\2013%20Projects\zzz%20-%20GK%20-%20Working%20Files%20-%20Parkway%20West,%20Parkway%20Growth%20and%20Long%20Term%20Contracts\SCENARIO%20C%20-%20Parkway%20Growth%20Only%20with%20LTC\Rate%2001%20&amp;%2010%20Bill%20Impacts%20-%20Scenario%20C.xlsm"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C:\Gas%20Operations\Gas%20Margin%20Reporting\UNION%20GAS%20LTD\1999\1999%20Cost%20of%20Gas\Union%20South%202000\March%20Business\2000%20Union%20South%20Gas%20Costs%20&amp;%20Deferrals%20-%20February%20Actuals.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C:\Rates%20&amp;%20Pricing\Deferral%20Account%20&amp;%20ESM%20Disposition\C2012\Rate%20Order%20Filing\Scenario%201%20-%20Forecast%20Volumes%20for%206%20months\Appendix%20A%20-%20Apr14.xlsm"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C:\Market_and_Supply_Planning\200%20SERIES%20-%20DEMAND\206%20-%20Demand%20Forecasts\MVF2000\2000%20MVF.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C:\Gas%20Operations\Gas%20Margin%20Reporting\UNION%20GAS%20LTD\1999\1999%20Cost%20of%20Gas\Union%20South%202000\February%20Business\2000%20Union%20South%20Gas%20Costs%20&amp;%20Deferrals%20-%20January%20Actual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H:\Documents%20and%20Settings\bill_caughey\My%20Documents\BD%20-%20Non%20Regulated%20Projects\BRADFORD%20-%20OPA%20Northern%20York%20Region%20RFP\Construction%20Aker\AkerL%20Bradford%20Proposal%2020091003\02_54%201092%20Estimate%20Rev%203%20Subm.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C:\1999%20PRICEINPUTS%20.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C:\Gas%20Operations\Gas%20Margin%20Reporting\UNION%20GAS%20LTD\1999\1999%20Cost%20of%20Gas\Union%20North%202000\March%20Business\2000%20Union%20North%20Gas%20Costs%20&amp;%20Deferrals%20-%20February%20Actuals.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Z:\2018\Budget\Gas%20Supply\Sch%2015\%232345%20-%20Schedule%2015%20-%20DATA%20ONLY.xlsx"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L:\Pricing_and_Regulation_4310\TOLL%20DESIGN\TOLLS\1999%20TOLLS%20APPLICATION\99%20Toll%20Design\2%20%20May%201999%201st%20Draft\2%20%20May%201999%201st%20Draft\Tabs%202-5%20Ghost%2099%20(verified).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C:\Costing%20Group\2007%20Cost%20Study\Jan%2031-2006%20-%20White%20Page\Working%20Papers%20(White%20Page)\C2007%20Merged%20Working%20Paper%20(White%20Page).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http://caneastsp/accounting/distrevenue/Shared%20Documents/2013%20Forecast%20Working%20Files/2013%20Contrax%20Raw%20Data%20with%20rate%20changer%20Final.xlsx"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C:\PRICEINPUTS%20with%20$CDN%20per%20GJ_1997.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C:\Costing%20Group\2013%20Cost%20Study\Working%20Papers\2013%20Working%20Paper.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EUD01\!EUDC\DATA\NIGERIA\ECON\1997\NIG97MD6n.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transcanada-my.sharepoint.com/Documents%20and%20Settings/rob_whitmore/Local%20Settings/Temporary%20Internet%20Files/OLKA/ANG.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FINANCIAL%20REPORTING\North%20COG%202000\Union%20North%202000\May%20Business\2000%20Union%20North%20Gas%20Costs%20&amp;%20Deferrals%20-%20April%20Actuals.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L:\Pricing_and_Regulation_4310\TOLL%20DESIGN\TOLLS\1999%20TOLLS%20APPLICATION\99%20Toll%20Design\2%20%20May%201999%201st%20Draft\2%20%20May%201999%201st%20Draft\Tabs%202-5%20(March%2025)%20gh%2099Tolls.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Documents%20and%20Settings\acole\Local%20Settings\Temporary%20Internet%20Files\OLK190\Operational%20Plan%20Template%20January%201%202004%20Rev%2021.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Rates%20&amp;%20Pricing\QRAMS\2013-QRAMS\January%202013\Appendix%20A%20-%20Jan1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D-1.1"/>
      <sheetName val="TD-1.2"/>
      <sheetName val="TD-1.3"/>
      <sheetName val="TD-1.4"/>
      <sheetName val="TD-1.5"/>
      <sheetName val="TD-1.6"/>
      <sheetName val="WSC &amp; NBSC CHECK"/>
      <sheetName val="TD-1.7"/>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
      <sheetName val="Detail Model"/>
      <sheetName val="SouthGas"/>
      <sheetName val="NorthGas"/>
      <sheetName val="Supplementals"/>
      <sheetName val="Riders"/>
      <sheetName val="Overrun"/>
      <sheetName val="U2"/>
      <sheetName val="Pivots"/>
      <sheetName val="RatesUpload"/>
      <sheetName val="2015 Detail Model"/>
    </sheetNames>
    <sheetDataSet>
      <sheetData sheetId="0"/>
      <sheetData sheetId="1"/>
      <sheetData sheetId="2"/>
      <sheetData sheetId="3"/>
      <sheetData sheetId="4"/>
      <sheetData sheetId="5"/>
      <sheetData sheetId="6"/>
      <sheetData sheetId="7"/>
      <sheetData sheetId="8"/>
      <sheetData sheetId="9"/>
      <sheetData sheetId="1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D-1.1"/>
      <sheetName val="TD-1.2"/>
      <sheetName val="TD-1.3"/>
      <sheetName val="TD-1.4"/>
      <sheetName val="TD-1.5"/>
      <sheetName val="TD-1.6"/>
      <sheetName val="WSC &amp; NBSC CHECK"/>
      <sheetName val="TD-1.7"/>
    </sheetNames>
    <sheetDataSet>
      <sheetData sheetId="0"/>
      <sheetData sheetId="1" refreshError="1"/>
      <sheetData sheetId="2" refreshError="1"/>
      <sheetData sheetId="3"/>
      <sheetData sheetId="4" refreshError="1"/>
      <sheetData sheetId="5" refreshError="1"/>
      <sheetData sheetId="6" refreshError="1"/>
      <sheetData sheetId="7"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vCompare"/>
      <sheetName val="SUMMARY"/>
      <sheetName val="RATES &amp; PRICING REV PROOF"/>
      <sheetName val="Reconciliation"/>
      <sheetName val="Rate 01"/>
      <sheetName val="Rate 10"/>
      <sheetName val="Ogives"/>
      <sheetName val="BU Factors"/>
      <sheetName val="Cust DP Proration"/>
      <sheetName val="Customers"/>
      <sheetName val="Billing Units"/>
      <sheetName val="DSO NAC"/>
      <sheetName val="Volume"/>
      <sheetName val="Volume_Tier1"/>
      <sheetName val="Volume_Tier2"/>
      <sheetName val="Volume_Tier3"/>
      <sheetName val="Volume_Tier4"/>
      <sheetName val="Volume_Tier5"/>
      <sheetName val="Fixed Charge"/>
      <sheetName val="Delivery Charge"/>
      <sheetName val="Del Chg_Tier1"/>
      <sheetName val="Del Chg_Tier2"/>
      <sheetName val="Del Chg_Tier3"/>
      <sheetName val="Del Chg_Tier4"/>
      <sheetName val="Del Chg_Tier5"/>
      <sheetName val="GS Comm &amp; Fuel"/>
      <sheetName val="GS Storage"/>
      <sheetName val="GS Transportation"/>
      <sheetName val="Delivery Revenue"/>
      <sheetName val="Gas Supply Revenue"/>
      <sheetName val="Total Revenue"/>
      <sheetName val="North General Service Revenue 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
      <sheetName val="T2 SCH1-South"/>
      <sheetName val="T2 SCH1-North"/>
      <sheetName val="AppendixA"/>
      <sheetName val="AppendixC"/>
      <sheetName val="RIDERS"/>
      <sheetName val=" Supplementals"/>
      <sheetName val="Storage OR"/>
      <sheetName val="Over-Run "/>
      <sheetName val="SPS-SSS"/>
      <sheetName val="Gen Serv Rates Template for BPC"/>
      <sheetName val="Fuel Ratios"/>
      <sheetName val="Notes"/>
      <sheetName val="Appendix A - Oct14"/>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OURCE"/>
      <sheetName val="Rate 01A"/>
      <sheetName val="Rate 10"/>
      <sheetName val="Rate 20"/>
      <sheetName val="Rate 25"/>
      <sheetName val="Rate 30"/>
      <sheetName val="Rate 77"/>
      <sheetName val="Rate 100"/>
      <sheetName val="Rate S1"/>
      <sheetName val="Rate M1"/>
      <sheetName val="Rate M2"/>
      <sheetName val="Rate M4"/>
      <sheetName val="Rate M5A"/>
      <sheetName val="Rate M7"/>
      <sheetName val="Rate M9"/>
      <sheetName val="Rate M10"/>
      <sheetName val="Rate R1"/>
      <sheetName val="Rate T1"/>
      <sheetName val="Rate T3"/>
      <sheetName val="Rate U2"/>
      <sheetName val="Rate U5"/>
      <sheetName val="Rate U7"/>
      <sheetName val="Rate U9"/>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urt to Do's"/>
      <sheetName val="Input"/>
      <sheetName val="Detail Model"/>
      <sheetName val="Riders"/>
      <sheetName val="SouthGas"/>
      <sheetName val="NorthGas"/>
      <sheetName val="Supplementals"/>
      <sheetName val="Overrun"/>
      <sheetName val="U2"/>
      <sheetName val="Pivots"/>
      <sheetName val="N-R100"/>
      <sheetName val="N-R20+Stor"/>
      <sheetName val="NorthVols"/>
      <sheetName val="ContraxUp"/>
      <sheetName val="BannerUp"/>
      <sheetName val="Sheet1"/>
      <sheetName val="2017 Detail Model (Oct16 QRAM)"/>
      <sheetName val="FAQ"/>
      <sheetName val="GasComm"/>
      <sheetName val="ContraxOld"/>
      <sheetName val="BannerOld"/>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 sheetId="17" refreshError="1"/>
      <sheetData sheetId="18"/>
      <sheetData sheetId="19"/>
      <sheetData sheetId="20"/>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D-1.2 new"/>
      <sheetName val="TD-1.2"/>
      <sheetName val="STS Distance"/>
      <sheetName val="Dist Grid Longhauls"/>
      <sheetName val="Dist Grid Shorthauls"/>
      <sheetName val="S.S.Marie Receipt"/>
      <sheetName val="St. Clair Receipt"/>
      <sheetName val="Dawn Receipt"/>
      <sheetName val="Kirk Receipt"/>
      <sheetName val="Park Receipt"/>
      <sheetName val="Niag Receipt"/>
      <sheetName val="Chip Receipt"/>
      <sheetName val="Iroq Receip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s"/>
      <sheetName val="Summary"/>
      <sheetName val="Misc Inputs"/>
      <sheetName val="C1 Margin"/>
      <sheetName val="COS&amp;SSO 2007"/>
    </sheetNames>
    <sheetDataSet>
      <sheetData sheetId="0" refreshError="1"/>
      <sheetData sheetId="1" refreshError="1"/>
      <sheetData sheetId="2" refreshError="1"/>
      <sheetData sheetId="3" refreshError="1"/>
      <sheetData sheetId="4"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
      <sheetName val="Detail Model"/>
      <sheetName val="N-R20+Stor"/>
      <sheetName val="DSM UR"/>
      <sheetName val="PDO UR"/>
      <sheetName val="ICM Rider"/>
      <sheetName val="Sch.6"/>
      <sheetName val="GasComm"/>
      <sheetName val="Supplementals"/>
      <sheetName val="Overrun"/>
      <sheetName val="Riders"/>
      <sheetName val="U2"/>
      <sheetName val="Pivots"/>
      <sheetName val="N-R100"/>
      <sheetName val="NorthVols"/>
      <sheetName val="Banner"/>
      <sheetName val="SouthDist"/>
      <sheetName val="SouthT"/>
      <sheetName val="North"/>
      <sheetName val="2021 Rates DM (April 20 QRAM)_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nion North Gas Cost Summary"/>
      <sheetName val="Invoice summary"/>
      <sheetName val="Supply &amp; Fuel $"/>
      <sheetName val="Trans &amp; Stor - Commodity $"/>
      <sheetName val="Trans &amp; Stor - Demand $"/>
      <sheetName val="Adjustments"/>
      <sheetName val="Supply Contract Log Sheet"/>
      <sheetName val="Reconciliations"/>
      <sheetName val="Rates"/>
      <sheetName val="Fuel Rates"/>
      <sheetName val="Reconciliation Tables"/>
      <sheetName val="Report Lookup Tables"/>
      <sheetName val="CARE Tables"/>
      <sheetName val="Other Parameter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conomic setup"/>
      <sheetName val="Summary Results"/>
      <sheetName val="P&amp;B Summary"/>
      <sheetName val="Sensitivities"/>
      <sheetName val="Cashflow Analysis"/>
      <sheetName val="Book Earnings and ROCE"/>
      <sheetName val="Cashflow and Earnings Profile"/>
      <sheetName val="Inflation"/>
      <sheetName val="Prices"/>
      <sheetName val="Block 316  12-2-96"/>
      <sheetName val="Block 212  8-22-96"/>
      <sheetName val="Govt Take"/>
      <sheetName val="Drilling"/>
      <sheetName val="Transportation"/>
      <sheetName val="Exxon Cashflow"/>
      <sheetName val="Social Cashflow"/>
      <sheetName val="PPT graphic"/>
      <sheetName val="Schedules"/>
      <sheetName val="Data initialization"/>
      <sheetName val="Book calculations"/>
      <sheetName val="Block 212  5-15-96"/>
      <sheetName val="Module1"/>
      <sheetName val="Initializat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ccount Info"/>
      <sheetName val="Allocation of Deferrals"/>
      <sheetName val="Disposition of Deferrals"/>
      <sheetName val="2011 Earnings Sharing"/>
      <sheetName val="2011 Fed&amp;Prov Tax Changes"/>
      <sheetName val="Market Transformation"/>
      <sheetName val="Incremental Low Income"/>
      <sheetName val="IFRS Conversion Costs (179-120)"/>
      <sheetName val="Allocators"/>
      <sheetName val="Rate 20 and 100 T-service"/>
      <sheetName val="Balancing (179-70)"/>
      <sheetName val="Intra Pd Wacog (179-102)"/>
      <sheetName val="IPW Allocator"/>
      <sheetName val="DSMVA (179-111)"/>
      <sheetName val="GDAR (179-112)"/>
      <sheetName val="LPP (179-113)"/>
      <sheetName val="SSM (179-115)"/>
      <sheetName val="LRAM (179-75)"/>
      <sheetName val="Average Use (179-118)"/>
      <sheetName val="CDM (179-123)"/>
      <sheetName val="Harmonized Sales Tax (179-124)"/>
      <sheetName val="Low Income Dist Rev Allocation"/>
      <sheetName val="(2012-2014) Forecast Vols North"/>
      <sheetName val="Short-Term Storage (179-71)OLD"/>
      <sheetName val="Balancing Services (179-70)OLD"/>
      <sheetName val="Intra-period WACOG (179-102)old"/>
      <sheetName val="M12 &amp; T1 Fuel Volumes old"/>
      <sheetName val="(2012-2014) Forecast Vols South"/>
      <sheetName val="2011 Vols-Contrac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ppendix A"/>
      <sheetName val="Appendix C"/>
      <sheetName val="SouthGas"/>
      <sheetName val="NorthGas"/>
      <sheetName val="Gen Serv Rates for BPC"/>
      <sheetName val="RIDERS"/>
      <sheetName val="Overrun"/>
    </sheetNames>
    <sheetDataSet>
      <sheetData sheetId="0"/>
      <sheetData sheetId="1"/>
      <sheetData sheetId="2"/>
      <sheetData sheetId="3"/>
      <sheetData sheetId="4"/>
      <sheetData sheetId="5"/>
      <sheetData sheetId="6"/>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
      <sheetName val="Detail Model"/>
      <sheetName val="DSM UR"/>
      <sheetName val="PDO UR"/>
      <sheetName val="ICM Rider"/>
      <sheetName val="Sch.6"/>
      <sheetName val="GasComm"/>
      <sheetName val="Supplementals"/>
      <sheetName val="Overrun"/>
      <sheetName val="Riders"/>
      <sheetName val="Pivots"/>
      <sheetName val="N-R20+Stor"/>
      <sheetName val="N-R100"/>
      <sheetName val="NorthVols"/>
      <sheetName val="U2"/>
      <sheetName val="Banner"/>
      <sheetName val="SouthDist"/>
      <sheetName val="SouthT"/>
      <sheetName val="North"/>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quarter"/>
      <sheetName val="inserts"/>
      <sheetName val="EPSNorm"/>
      <sheetName val="Assumptions"/>
      <sheetName val="main"/>
      <sheetName val="union"/>
      <sheetName val="centra"/>
      <sheetName val="png"/>
      <sheetName val="foot"/>
      <sheetName val="wigsi"/>
      <sheetName val="MNE"/>
      <sheetName val="Alliance"/>
      <sheetName val="int'l"/>
      <sheetName val="corpfi"/>
      <sheetName val="Power"/>
      <sheetName val="Empire"/>
      <sheetName val="incent"/>
      <sheetName val="Indonesia"/>
      <sheetName val="Vector"/>
      <sheetName val="Millenium"/>
      <sheetName val="Mexico"/>
      <sheetName val="epschart"/>
      <sheetName val="NAV"/>
      <sheetName val="SegBS"/>
      <sheetName val="Sheet1"/>
      <sheetName val="Charts"/>
      <sheetName val="finstat"/>
      <sheetName val="Summary"/>
      <sheetName val="simplified"/>
      <sheetName val="DS_Key_Information"/>
      <sheetName val="DS_Valuation_Measures"/>
      <sheetName val="DS_Income_Statement"/>
      <sheetName val="DS_Cash_Flow"/>
      <sheetName val="DS_Balance_Sheet"/>
      <sheetName val="DS_Industry_Specif"/>
      <sheetName val="DS_Quarterly_Estimates_Data"/>
      <sheetName val="DD&amp;A"/>
      <sheetName val="Capex"/>
      <sheetName val="Lis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le Notes"/>
      <sheetName val="Responsibilities"/>
      <sheetName val="21 Day Data"/>
      <sheetName val="&quot;Sniff Test&quot; for Dave"/>
      <sheetName val="Inputs"/>
      <sheetName val="Summary"/>
      <sheetName val="Empress Graph"/>
      <sheetName val="Price Forecast"/>
      <sheetName val="Old Schedule 1"/>
      <sheetName val="Prices inc. RM"/>
      <sheetName val="Sch 1"/>
      <sheetName val="Sch 2"/>
      <sheetName val="Sch 3"/>
      <sheetName val="Sch 4 pg 1"/>
      <sheetName val="Sch 4 pg 2"/>
      <sheetName val="Sch 4 pg 3"/>
      <sheetName val="Sch 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s"/>
      <sheetName val="R01 Bill Impacts"/>
      <sheetName val="R10 Bill Impacts "/>
      <sheetName val="R01 Bill Calc"/>
      <sheetName val="R10 Bill Calc"/>
    </sheetNames>
    <sheetDataSet>
      <sheetData sheetId="0"/>
      <sheetData sheetId="1" refreshError="1"/>
      <sheetData sheetId="2" refreshError="1"/>
      <sheetData sheetId="3" refreshError="1"/>
      <sheetData sheetId="4"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nion South Gas Cost Summary"/>
      <sheetName val="Gross Costs Summary"/>
      <sheetName val="Supply &amp; Fuel $"/>
      <sheetName val="Transportation $"/>
      <sheetName val="Supply &amp; Trans Adjustments $"/>
      <sheetName val="Supply Contract Log Sheet"/>
      <sheetName val="Report Lookup Tables"/>
      <sheetName val="Transportation Lookup Tables"/>
      <sheetName val="CARE Tables"/>
      <sheetName val="Rates"/>
      <sheetName val="Reconciliations"/>
      <sheetName val="Reconciliation Tables"/>
      <sheetName val="Other Parameter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
      <sheetName val="T2 SCH1-South"/>
      <sheetName val="T2 SCH1-North"/>
      <sheetName val="AppendixA"/>
      <sheetName val="AppendixC"/>
      <sheetName val="RIDERS"/>
      <sheetName val=" Supplementals"/>
      <sheetName val="Storage OR"/>
      <sheetName val="Over-Run "/>
      <sheetName val="SPS-SSS"/>
      <sheetName val="Gen Serv Rates Template for BPC"/>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ctors"/>
      <sheetName val="INFORQTS"/>
      <sheetName val="2001MVF"/>
      <sheetName val="2000MVF"/>
      <sheetName val="1999 Actual"/>
      <sheetName val="1999MVF-991101"/>
      <sheetName val="1999MVF-990216"/>
      <sheetName val="1999MVF-981104"/>
      <sheetName val="1998 Actual"/>
      <sheetName val="1998MVF"/>
      <sheetName val="1997 Actual"/>
    </sheetNames>
    <sheetDataSet>
      <sheetData sheetId="0" refreshError="1"/>
      <sheetData sheetId="1"/>
      <sheetData sheetId="2"/>
      <sheetData sheetId="3"/>
      <sheetData sheetId="4"/>
      <sheetData sheetId="5"/>
      <sheetData sheetId="6"/>
      <sheetData sheetId="7"/>
      <sheetData sheetId="8"/>
      <sheetData sheetId="9"/>
      <sheetData sheetId="10"/>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nion South Gas Cost Summary"/>
      <sheetName val="Gross Costs Summary"/>
      <sheetName val="Supply &amp; Fuel $"/>
      <sheetName val="Supply &amp; Trans Adjustments $"/>
      <sheetName val="Transportation $"/>
      <sheetName val="Report Lookup Tables"/>
      <sheetName val="Supply Contract Log Sheet"/>
      <sheetName val="Transportation Lookup Tables"/>
      <sheetName val="CARE Tables"/>
      <sheetName val="Rates"/>
      <sheetName val="Reconciliations"/>
      <sheetName val="Reconciliation Tables"/>
      <sheetName val="Other Parameter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ice roll-up"/>
      <sheetName val="Detail"/>
      <sheetName val="Project "/>
      <sheetName val="Estimate "/>
      <sheetName val="Management "/>
      <sheetName val="Support "/>
      <sheetName val="Supplies &amp; Services "/>
      <sheetName val="Equipment "/>
      <sheetName val="Rates "/>
      <sheetName val="Wages "/>
      <sheetName val="Material "/>
      <sheetName val="Subs "/>
      <sheetName val="Supt Schedule"/>
      <sheetName val="ListMenuDlg"/>
      <sheetName val="MACROS"/>
      <sheetName val=""/>
      <sheetName val="02_54 1092 Estimate Rev 3 Subm"/>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Graphs"/>
      <sheetName val="JAN 99"/>
      <sheetName val="FEB'99"/>
      <sheetName val="MAR'99"/>
      <sheetName val="APR 99"/>
      <sheetName val="MAY 99"/>
      <sheetName val="June 99"/>
      <sheetName val="July 99"/>
      <sheetName val="Aug 99"/>
      <sheetName val="Sept 99"/>
      <sheetName val="Oct 99"/>
      <sheetName val="Nov 99"/>
      <sheetName val="Dec 99"/>
      <sheetName val="2mth compare"/>
      <sheetName val="Module1"/>
      <sheetName val="Module2"/>
      <sheetName val="Module4"/>
      <sheetName val="Intranet Sheet"/>
      <sheetName val="COMPARE"/>
      <sheetName val="1999 PRICEINPUTS "/>
    </sheetNames>
    <definedNames>
      <definedName name="prnt"/>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nion North Gas Cost Summary"/>
      <sheetName val="Invoice summary"/>
      <sheetName val="Supply &amp; Fuel $"/>
      <sheetName val="Trans &amp; Stor - Commodity $"/>
      <sheetName val="Trans &amp; Stor - Demand $"/>
      <sheetName val="Adjustments"/>
      <sheetName val="Supply Contract Log Sheet"/>
      <sheetName val="Reconciliations"/>
      <sheetName val="Rates"/>
      <sheetName val="Fuel Rates"/>
      <sheetName val="Reconciliation Tables"/>
      <sheetName val="Report Lookup Tables"/>
      <sheetName val="CARE Tables"/>
      <sheetName val="Other Parameter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ivotData"/>
      <sheetName val="Sendout Data"/>
    </sheetNames>
    <sheetDataSet>
      <sheetData sheetId="0"/>
      <sheetData sheetId="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D-1.1"/>
      <sheetName val="TD-1.1 Verf"/>
      <sheetName val="Tolls new"/>
      <sheetName val="TD-2.1"/>
      <sheetName val="TD-3.1 - First Sheet"/>
      <sheetName val="TD-3.1"/>
      <sheetName val="TD-3.2"/>
      <sheetName val="TD-3.3"/>
      <sheetName val="TD-4.1"/>
      <sheetName val="TD-4.2"/>
      <sheetName val="TD-4.3"/>
      <sheetName val="TD-4.4"/>
      <sheetName val="TD-4.5"/>
      <sheetName val="TD-4.6"/>
      <sheetName val="TD-4.7"/>
      <sheetName val="TD-4.8"/>
      <sheetName val="TD-5.1"/>
      <sheetName val="TOTCAP"/>
      <sheetName val="Gross Rev Req"/>
      <sheetName val="FUNS"/>
      <sheetName val="Range Names Templat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irect Assignment"/>
      <sheetName val="Storage Allocators"/>
      <sheetName val="Contingency Space - Syst. Integ"/>
      <sheetName val="Dawn Transmission"/>
      <sheetName val="&quot;Other&quot; Transmission"/>
      <sheetName val="Fuel"/>
      <sheetName val="Fuel and UFG"/>
      <sheetName val="Linepack"/>
      <sheetName val="Property Tax"/>
      <sheetName val="Bad Debt "/>
      <sheetName val="S&amp;T Calc Area"/>
      <sheetName val="Design Day"/>
      <sheetName val="Cust Served off Trans"/>
      <sheetName val="Distribution Demand"/>
      <sheetName val="Dist Cust"/>
      <sheetName val="DPDIRECT"/>
      <sheetName val="DPADMINDIRECT"/>
      <sheetName val="Property Tax (New) (2)"/>
      <sheetName val="Module1"/>
      <sheetName val="Bad Debt"/>
      <sheetName val="Bad Debt revised"/>
    </sheetNames>
    <sheetDataSet>
      <sheetData sheetId="0"/>
      <sheetData sheetId="1"/>
      <sheetData sheetId="2"/>
      <sheetData sheetId="3"/>
      <sheetData sheetId="4"/>
      <sheetData sheetId="5"/>
      <sheetData sheetId="6"/>
      <sheetData sheetId="7"/>
      <sheetData sheetId="8"/>
      <sheetData sheetId="9" refreshError="1"/>
      <sheetData sheetId="10"/>
      <sheetData sheetId="11"/>
      <sheetData sheetId="12"/>
      <sheetData sheetId="13"/>
      <sheetData sheetId="14"/>
      <sheetData sheetId="15"/>
      <sheetData sheetId="16"/>
      <sheetData sheetId="17"/>
      <sheetData sheetId="18" refreshError="1"/>
      <sheetData sheetId="19"/>
      <sheetData sheetId="20"/>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venues by Rate and RevType"/>
      <sheetName val="Customer Billing Units"/>
      <sheetName val="Vol Pivot"/>
      <sheetName val="RevPivot"/>
      <sheetName val="Rev T1 T2"/>
      <sheetName val="RevMontly no GS"/>
      <sheetName val="Data"/>
      <sheetName val="RatePivots"/>
      <sheetName val="Rates"/>
      <sheetName val="T1L Data"/>
      <sheetName val="T1Demands"/>
      <sheetName val="T1Demand Fix"/>
      <sheetName val="PowerCommodity North"/>
      <sheetName val="PowerCommodity South"/>
      <sheetName val="Halton Overrun"/>
      <sheetName val="CSF Power"/>
      <sheetName val="T4 Overrun"/>
      <sheetName val="Chem Steel Overrun"/>
      <sheetName val="Rate Table"/>
      <sheetName val="BT20 Weather"/>
      <sheetName val="T4 Weather"/>
      <sheetName val="T5 Weather"/>
      <sheetName val="25B2B Gas Supply"/>
      <sheetName val="T1DemandFix"/>
      <sheetName val="Sheet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ICEINPUTS with $CDN per GJ_19"/>
    </sheetNames>
    <definedNames>
      <definedName name="prnt"/>
    </definedNames>
    <sheetDataSet>
      <sheetData sheetId="0"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YI"/>
      <sheetName val="Func Inputs"/>
      <sheetName val="Func"/>
      <sheetName val="Class"/>
      <sheetName val="Alloc"/>
      <sheetName val="O&amp;M"/>
      <sheetName val="Loadings"/>
      <sheetName val="Districts"/>
      <sheetName val="O&amp;M Other"/>
      <sheetName val="S&amp;T Plant"/>
      <sheetName val="PropTax"/>
      <sheetName val="MinPlant"/>
      <sheetName val="Pipe Data"/>
      <sheetName val="Ex-Vol"/>
      <sheetName val="In-Vol&amp;Custs"/>
      <sheetName val="Sys Int"/>
      <sheetName val="Supply Source"/>
      <sheetName val="Storage"/>
      <sheetName val="Transmission"/>
      <sheetName val="Fuel&amp;UFG"/>
      <sheetName val="GenOps&amp;Eng"/>
      <sheetName val="N-Mains&amp;MR"/>
      <sheetName val="N-DD"/>
      <sheetName val="N-ServReg&amp;CS"/>
      <sheetName val="N-Gas Supply"/>
      <sheetName val="Macros"/>
      <sheetName val="Serv&amp;Stn Data "/>
      <sheetName val="Serv&amp;Stn Data(Old data)"/>
      <sheetName val="Sales Promo"/>
      <sheetName val="COG"/>
      <sheetName val="CallTime"/>
      <sheetName val="CustAcctng"/>
      <sheetName val="M13M16"/>
      <sheetName val="S-Serv&amp;Stn"/>
      <sheetName val="N-Serv,Reg&amp;CS"/>
      <sheetName val="N-Serv&amp;Reg"/>
      <sheetName val="Plant Direct Assign"/>
      <sheetName val="Serv&amp;Stn Data (Copy) (2)"/>
      <sheetName val="Serv&amp;Stn Data"/>
    </sheetNames>
    <sheetDataSet>
      <sheetData sheetId="0" refreshError="1"/>
      <sheetData sheetId="1" refreshError="1"/>
      <sheetData sheetId="2"/>
      <sheetData sheetId="3"/>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sheetData sheetId="34"/>
      <sheetData sheetId="35"/>
      <sheetData sheetId="36" refreshError="1"/>
      <sheetData sheetId="37" refreshError="1"/>
      <sheetData sheetId="3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nsitivities"/>
      <sheetName val="Economic setup"/>
      <sheetName val="Fiscal &amp; PSC Variations"/>
      <sheetName val="Output"/>
      <sheetName val="Summary Results"/>
      <sheetName val="P&amp;B Summary"/>
      <sheetName val="Cashflow Analysis"/>
      <sheetName val="US Tax Sensitivity"/>
      <sheetName val="Book Earnings and ROCE"/>
      <sheetName val="Cashflow and Earnings Profile"/>
      <sheetName val="Blk. 212 Bonga Expl.  8-30-97 "/>
      <sheetName val="Expl. blk. 212  8-22-96"/>
      <sheetName val="Expl. blk. 212  8-15-97 mid-yr"/>
      <sheetName val="Blk 316 Abo Expl. "/>
      <sheetName val="Blk 219 Ngolo Expl"/>
      <sheetName val="Blk 219 Ngolo Expl. (2)"/>
      <sheetName val="Prices"/>
      <sheetName val="Inflation"/>
      <sheetName val="Financing"/>
      <sheetName val="Transportation"/>
      <sheetName val="PPT graphic"/>
      <sheetName val="Schedules"/>
      <sheetName val="Data initialization"/>
      <sheetName val="Module1"/>
      <sheetName val="Module2"/>
      <sheetName val="Module3"/>
      <sheetName val="US Tax Sensitivity (3)"/>
      <sheetName val="US Tax Sensitivity (2)"/>
    </sheetNames>
    <sheetDataSet>
      <sheetData sheetId="0"/>
      <sheetData sheetId="1"/>
      <sheetData sheetId="2"/>
      <sheetData sheetId="3"/>
      <sheetData sheetId="4"/>
      <sheetData sheetId="5"/>
      <sheetData sheetId="6" refreshError="1"/>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efreshError="1"/>
      <sheetData sheetId="2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witches"/>
      <sheetName val="Experts"/>
      <sheetName val="gpis"/>
      <sheetName val="GPUC"/>
      <sheetName val="Dep expense"/>
      <sheetName val="Debt costs Amort"/>
      <sheetName val="Accum Deprec"/>
      <sheetName val="Fuel Tax"/>
      <sheetName val="CCA Schedule"/>
      <sheetName val="TEMPLATE 2005"/>
      <sheetName val="COS Model"/>
      <sheetName val="Summary"/>
      <sheetName val="FS"/>
      <sheetName val="Graphs"/>
      <sheetName val="Tornado"/>
      <sheetName val="TEMPLATE"/>
      <sheetName val="FS 2007"/>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nion North Gas Cost Summary"/>
      <sheetName val="Supply &amp; Fuel $"/>
      <sheetName val="Invoice Summary"/>
      <sheetName val="Trans &amp; Stor - Commodity $"/>
      <sheetName val="Trans &amp; Stor - Demand $"/>
      <sheetName val="Adjustments"/>
      <sheetName val="Reconciliations"/>
      <sheetName val="Rates"/>
      <sheetName val="Supply Contract Log Sheet"/>
      <sheetName val="Fuel Rates"/>
      <sheetName val="Reconciliation Tables"/>
      <sheetName val="Report Lookup Tables"/>
      <sheetName val="CARE Tables"/>
      <sheetName val="Other Parameter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D-1.1"/>
      <sheetName val="Tolls new"/>
      <sheetName val="TD-2.1"/>
      <sheetName val="TD-3.1 - First Sheet"/>
      <sheetName val="TD-3.1"/>
      <sheetName val="TD-3.2"/>
      <sheetName val="TD-3.3"/>
      <sheetName val="TD-4.1"/>
      <sheetName val="TD-4.2"/>
      <sheetName val="TD-4.3"/>
      <sheetName val="TD-4.4"/>
      <sheetName val="TD-4.5"/>
      <sheetName val="TD-4.6"/>
      <sheetName val="TD-4.7"/>
      <sheetName val="TD-4.8"/>
      <sheetName val="TD-5.1"/>
      <sheetName val="TOTCAP"/>
      <sheetName val="Gross Rev Req"/>
      <sheetName val="FUNS"/>
      <sheetName val="Range Names Template"/>
    </sheetNames>
    <sheetDataSet>
      <sheetData sheetId="0" refreshError="1"/>
      <sheetData sheetId="1" refreshError="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og - Sendout Changes"/>
      <sheetName val="Opening Inventory Calcs"/>
      <sheetName val="Monthly Plan"/>
      <sheetName val="Sendout Data"/>
      <sheetName val="Beg Inv Volume"/>
      <sheetName val="End Inv Vol"/>
      <sheetName val="Excess Capacity (Upstream Nor)"/>
      <sheetName val="Excess Capacity (Upstream Sth)"/>
      <sheetName val="Excess Capacity (Pipe)"/>
      <sheetName val="Outflow Ustrm(Net Flow on Pipe)"/>
      <sheetName val="Outflow (Net Flow on Pipe)"/>
      <sheetName val="Served North Dawn (Demand)"/>
      <sheetName val="Rate 25 Regular (Demand)"/>
      <sheetName val="Served South (Demand)"/>
      <sheetName val="Served (Demand)"/>
      <sheetName val="N-Served (Demand) BT Regular"/>
      <sheetName val="N-Served (Demand) BT Contract"/>
      <sheetName val="N-Served (Demand) ABCT"/>
      <sheetName val="N-Served (Demand) Sys Regular"/>
      <sheetName val="N-Served (Demand) Sys Contract"/>
      <sheetName val="Unserved (Demand)"/>
      <sheetName val="Surplus (Upstream Supply)"/>
      <sheetName val="Surplus (Should not be any)"/>
      <sheetName val="Surplus (Supply)"/>
      <sheetName val="Take (Suppl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2 SCH1-South"/>
      <sheetName val="T2 SCH1-North"/>
      <sheetName val="AppendixA"/>
      <sheetName val="AppendixC"/>
      <sheetName val="South Sch. A"/>
      <sheetName val="North Sch. A "/>
      <sheetName val=" Supplementals"/>
      <sheetName val="RIDERS"/>
      <sheetName val="Over-Run "/>
      <sheetName val="Calculations"/>
      <sheetName val="Other Rate Changes"/>
      <sheetName val="SPS-SSS"/>
      <sheetName val="Gen Serv Rates Template for BPC"/>
      <sheetName val="Appendix A - Jan1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F3331C-4C2B-4CDC-8D4B-C70E1A897851}">
  <dimension ref="A1:N34"/>
  <sheetViews>
    <sheetView zoomScaleNormal="100" zoomScalePageLayoutView="90" workbookViewId="0">
      <selection activeCell="O20" sqref="O20"/>
    </sheetView>
  </sheetViews>
  <sheetFormatPr defaultColWidth="101.42578125" defaultRowHeight="12.75"/>
  <cols>
    <col min="1" max="1" width="4.7109375" style="10" customWidth="1"/>
    <col min="2" max="2" width="1.7109375" style="10" customWidth="1"/>
    <col min="3" max="3" width="34.5703125" style="10" customWidth="1"/>
    <col min="4" max="4" width="1.7109375" style="10" customWidth="1"/>
    <col min="5" max="5" width="12.5703125" style="11" customWidth="1"/>
    <col min="6" max="6" width="1.7109375" style="10" customWidth="1"/>
    <col min="7" max="13" width="10.42578125" style="10" customWidth="1"/>
    <col min="14" max="14" width="6.42578125" style="10" customWidth="1"/>
    <col min="15" max="16384" width="101.42578125" style="10"/>
  </cols>
  <sheetData>
    <row r="1" spans="1:14" s="17" customFormat="1" ht="12.75" customHeight="1">
      <c r="A1" s="137" t="s">
        <v>0</v>
      </c>
      <c r="B1" s="137"/>
      <c r="C1" s="137"/>
      <c r="D1" s="137"/>
      <c r="E1" s="137"/>
      <c r="F1" s="137"/>
      <c r="G1" s="137"/>
      <c r="H1" s="137"/>
      <c r="I1" s="137"/>
      <c r="J1" s="137"/>
      <c r="K1" s="137"/>
      <c r="L1" s="137"/>
      <c r="M1" s="137"/>
      <c r="N1" s="4"/>
    </row>
    <row r="2" spans="1:14" s="17" customFormat="1" ht="12.75" customHeight="1">
      <c r="A2" s="137" t="s">
        <v>1</v>
      </c>
      <c r="B2" s="137"/>
      <c r="C2" s="137"/>
      <c r="D2" s="137"/>
      <c r="E2" s="137"/>
      <c r="F2" s="137"/>
      <c r="G2" s="137"/>
      <c r="H2" s="137"/>
      <c r="I2" s="137"/>
      <c r="J2" s="137"/>
      <c r="K2" s="137"/>
      <c r="L2" s="137"/>
      <c r="M2" s="137"/>
      <c r="N2" s="4"/>
    </row>
    <row r="3" spans="1:14" ht="12.75" customHeight="1">
      <c r="A3" s="136"/>
      <c r="B3" s="136"/>
      <c r="C3" s="136"/>
      <c r="D3" s="136"/>
      <c r="E3" s="136"/>
      <c r="F3" s="136"/>
      <c r="G3" s="136"/>
      <c r="H3" s="136"/>
      <c r="I3" s="136"/>
      <c r="J3" s="136"/>
      <c r="K3" s="136"/>
      <c r="L3" s="136"/>
      <c r="M3" s="136"/>
    </row>
    <row r="4" spans="1:14" s="5" customFormat="1" ht="12.75" customHeight="1">
      <c r="E4" s="6"/>
      <c r="G4" s="6">
        <v>2013</v>
      </c>
      <c r="H4" s="6">
        <v>2013</v>
      </c>
      <c r="I4" s="6">
        <v>2014</v>
      </c>
      <c r="J4" s="6">
        <v>2015</v>
      </c>
      <c r="K4" s="6">
        <v>2016</v>
      </c>
      <c r="L4" s="6">
        <v>2017</v>
      </c>
      <c r="M4" s="6">
        <v>2018</v>
      </c>
    </row>
    <row r="5" spans="1:14" s="8" customFormat="1" ht="27.75" customHeight="1">
      <c r="A5" s="7" t="s">
        <v>2</v>
      </c>
      <c r="C5" s="9" t="s">
        <v>3</v>
      </c>
      <c r="E5" s="7" t="s">
        <v>4</v>
      </c>
      <c r="G5" s="7" t="s">
        <v>5</v>
      </c>
      <c r="H5" s="7" t="s">
        <v>6</v>
      </c>
      <c r="I5" s="7" t="s">
        <v>6</v>
      </c>
      <c r="J5" s="7" t="s">
        <v>6</v>
      </c>
      <c r="K5" s="7" t="s">
        <v>6</v>
      </c>
      <c r="L5" s="7" t="s">
        <v>6</v>
      </c>
      <c r="M5" s="7" t="s">
        <v>6</v>
      </c>
    </row>
    <row r="6" spans="1:14" ht="12.75" customHeight="1">
      <c r="G6" s="11" t="s">
        <v>7</v>
      </c>
      <c r="H6" s="11" t="s">
        <v>8</v>
      </c>
      <c r="I6" s="11" t="s">
        <v>9</v>
      </c>
      <c r="J6" s="11" t="s">
        <v>10</v>
      </c>
      <c r="K6" s="11" t="s">
        <v>11</v>
      </c>
      <c r="L6" s="11" t="s">
        <v>12</v>
      </c>
      <c r="M6" s="11" t="s">
        <v>13</v>
      </c>
      <c r="N6" s="33"/>
    </row>
    <row r="7" spans="1:14" ht="12.75" customHeight="1"/>
    <row r="8" spans="1:14" ht="12.75" customHeight="1">
      <c r="A8" s="11">
        <v>1</v>
      </c>
      <c r="C8" s="10" t="s">
        <v>14</v>
      </c>
      <c r="E8" s="11" t="s">
        <v>15</v>
      </c>
      <c r="G8" s="12">
        <v>6749.4</v>
      </c>
      <c r="H8" s="12">
        <v>6749.3</v>
      </c>
      <c r="I8" s="12">
        <v>7216.6</v>
      </c>
      <c r="J8" s="12">
        <v>7586.9</v>
      </c>
      <c r="K8" s="12">
        <v>8588.4</v>
      </c>
      <c r="L8" s="12">
        <v>9228.7999999999993</v>
      </c>
      <c r="M8" s="12">
        <v>9594.5</v>
      </c>
    </row>
    <row r="9" spans="1:14" ht="12.75" customHeight="1">
      <c r="A9" s="11">
        <v>2</v>
      </c>
      <c r="C9" s="10" t="s">
        <v>16</v>
      </c>
      <c r="E9" s="11" t="s">
        <v>15</v>
      </c>
      <c r="G9" s="12">
        <v>-2804.1</v>
      </c>
      <c r="H9" s="12">
        <v>-2755.9</v>
      </c>
      <c r="I9" s="12">
        <v>-2900.8</v>
      </c>
      <c r="J9" s="12">
        <v>-2980.8</v>
      </c>
      <c r="K9" s="12">
        <v>-3017.4</v>
      </c>
      <c r="L9" s="12">
        <v>-3126.5</v>
      </c>
      <c r="M9" s="12">
        <v>-3277.9</v>
      </c>
    </row>
    <row r="10" spans="1:14" ht="12.75" customHeight="1">
      <c r="A10" s="11">
        <v>3</v>
      </c>
      <c r="C10" s="10" t="s">
        <v>17</v>
      </c>
      <c r="E10" s="11" t="s">
        <v>15</v>
      </c>
      <c r="G10" s="13">
        <v>3945.2999999999997</v>
      </c>
      <c r="H10" s="13">
        <v>3993.4</v>
      </c>
      <c r="I10" s="13">
        <v>4315.8</v>
      </c>
      <c r="J10" s="13">
        <v>4606.0999999999995</v>
      </c>
      <c r="K10" s="13">
        <v>5571</v>
      </c>
      <c r="L10" s="13">
        <v>6102.2999999999993</v>
      </c>
      <c r="M10" s="13">
        <v>6316.6</v>
      </c>
    </row>
    <row r="11" spans="1:14" ht="12.75" customHeight="1">
      <c r="A11" s="11"/>
      <c r="G11" s="12"/>
      <c r="H11" s="12"/>
      <c r="I11" s="12"/>
      <c r="J11" s="12"/>
      <c r="K11" s="12"/>
      <c r="L11" s="12"/>
      <c r="M11" s="12"/>
    </row>
    <row r="12" spans="1:14" ht="12.75" customHeight="1">
      <c r="A12" s="11">
        <v>4</v>
      </c>
      <c r="C12" s="10" t="s">
        <v>18</v>
      </c>
      <c r="E12" s="11" t="s">
        <v>15</v>
      </c>
      <c r="G12" s="12">
        <v>216.70000000000005</v>
      </c>
      <c r="H12" s="12">
        <v>299.8</v>
      </c>
      <c r="I12" s="12">
        <v>385.50000000000006</v>
      </c>
      <c r="J12" s="12">
        <v>473.70000000000005</v>
      </c>
      <c r="K12" s="12">
        <v>337.99999999999994</v>
      </c>
      <c r="L12" s="12">
        <v>362.9</v>
      </c>
      <c r="M12" s="12">
        <v>412.59999999999997</v>
      </c>
    </row>
    <row r="13" spans="1:14" ht="12.75" customHeight="1">
      <c r="A13" s="11"/>
      <c r="G13" s="12"/>
      <c r="H13" s="12"/>
      <c r="I13" s="12"/>
      <c r="J13" s="12"/>
      <c r="K13" s="12"/>
      <c r="L13" s="12"/>
      <c r="M13" s="12"/>
    </row>
    <row r="14" spans="1:14" ht="12.75" customHeight="1" thickBot="1">
      <c r="A14" s="11">
        <v>5</v>
      </c>
      <c r="C14" s="10" t="s">
        <v>19</v>
      </c>
      <c r="E14" s="11" t="s">
        <v>15</v>
      </c>
      <c r="G14" s="14">
        <v>4162</v>
      </c>
      <c r="H14" s="14">
        <v>4293.2</v>
      </c>
      <c r="I14" s="14">
        <v>4701.3</v>
      </c>
      <c r="J14" s="14">
        <v>5079.7999999999993</v>
      </c>
      <c r="K14" s="14">
        <v>5909</v>
      </c>
      <c r="L14" s="14">
        <v>6465.1999999999989</v>
      </c>
      <c r="M14" s="14">
        <v>6729.2000000000007</v>
      </c>
    </row>
    <row r="15" spans="1:14" ht="12.75" customHeight="1" thickTop="1">
      <c r="A15" s="11"/>
      <c r="G15" s="12"/>
      <c r="H15" s="12"/>
      <c r="I15" s="12"/>
      <c r="J15" s="12"/>
      <c r="K15" s="12"/>
      <c r="L15" s="12"/>
      <c r="M15" s="12"/>
    </row>
    <row r="16" spans="1:14" ht="12.75" customHeight="1" thickBot="1">
      <c r="A16" s="11">
        <v>6</v>
      </c>
      <c r="C16" s="10" t="s">
        <v>20</v>
      </c>
      <c r="E16" s="11" t="s">
        <v>15</v>
      </c>
      <c r="G16" s="14">
        <v>449.9</v>
      </c>
      <c r="H16" s="14">
        <v>517.79999999999995</v>
      </c>
      <c r="I16" s="14">
        <v>612.29999999999995</v>
      </c>
      <c r="J16" s="14">
        <v>1015.4</v>
      </c>
      <c r="K16" s="14">
        <v>593.9</v>
      </c>
      <c r="L16" s="14">
        <v>431.4</v>
      </c>
      <c r="M16" s="14">
        <v>413.3</v>
      </c>
    </row>
    <row r="17" spans="1:13" ht="12.75" customHeight="1" thickTop="1">
      <c r="A17" s="11"/>
      <c r="G17" s="12"/>
      <c r="H17" s="12"/>
      <c r="I17" s="12"/>
      <c r="J17" s="12"/>
      <c r="K17" s="12"/>
      <c r="L17" s="12"/>
      <c r="M17" s="12"/>
    </row>
    <row r="18" spans="1:13" ht="12.75" customHeight="1">
      <c r="A18" s="11">
        <v>7</v>
      </c>
      <c r="C18" s="10" t="s">
        <v>14</v>
      </c>
      <c r="E18" s="11" t="s">
        <v>21</v>
      </c>
      <c r="G18" s="12">
        <v>6361.5316249999996</v>
      </c>
      <c r="H18" s="12">
        <v>6401.183</v>
      </c>
      <c r="I18" s="12">
        <v>6674.2539999999999</v>
      </c>
      <c r="J18" s="12">
        <v>7029.4960000000001</v>
      </c>
      <c r="K18" s="12">
        <v>7682.951</v>
      </c>
      <c r="L18" s="12">
        <v>8628.2039999999997</v>
      </c>
      <c r="M18" s="12">
        <v>9398.6329999999998</v>
      </c>
    </row>
    <row r="19" spans="1:13" ht="12.75" customHeight="1">
      <c r="A19" s="11">
        <v>8</v>
      </c>
      <c r="C19" s="10" t="s">
        <v>16</v>
      </c>
      <c r="E19" s="11" t="s">
        <v>21</v>
      </c>
      <c r="G19" s="12">
        <v>-2754.06979166667</v>
      </c>
      <c r="H19" s="12">
        <v>-2746.1770000000001</v>
      </c>
      <c r="I19" s="12">
        <v>-2868.9459999999999</v>
      </c>
      <c r="J19" s="12">
        <v>-2994.8150000000001</v>
      </c>
      <c r="K19" s="12">
        <v>-3149.165</v>
      </c>
      <c r="L19" s="12">
        <v>-3347.4720000000002</v>
      </c>
      <c r="M19" s="12">
        <v>-3524.24</v>
      </c>
    </row>
    <row r="20" spans="1:13" ht="12.75" customHeight="1">
      <c r="A20" s="11">
        <v>9</v>
      </c>
      <c r="C20" s="10" t="s">
        <v>17</v>
      </c>
      <c r="E20" s="11" t="s">
        <v>21</v>
      </c>
      <c r="G20" s="13">
        <v>3607.4618333333297</v>
      </c>
      <c r="H20" s="13">
        <v>3655.0059999999999</v>
      </c>
      <c r="I20" s="13">
        <v>3805.308</v>
      </c>
      <c r="J20" s="13">
        <v>4034.681</v>
      </c>
      <c r="K20" s="13">
        <v>4533.7860000000001</v>
      </c>
      <c r="L20" s="13">
        <v>5280.732</v>
      </c>
      <c r="M20" s="13">
        <v>5874.393</v>
      </c>
    </row>
    <row r="21" spans="1:13" ht="12.75" customHeight="1">
      <c r="A21" s="11"/>
      <c r="G21" s="12"/>
      <c r="H21" s="12"/>
      <c r="I21" s="12"/>
      <c r="J21" s="12"/>
      <c r="K21" s="12"/>
      <c r="L21" s="12"/>
      <c r="M21" s="12"/>
    </row>
    <row r="22" spans="1:13" ht="12.75" customHeight="1">
      <c r="A22" s="11">
        <v>10</v>
      </c>
      <c r="C22" s="10" t="s">
        <v>18</v>
      </c>
      <c r="E22" s="11" t="s">
        <v>21</v>
      </c>
      <c r="G22" s="12">
        <v>196.75660604323298</v>
      </c>
      <c r="H22" s="12">
        <v>198.17</v>
      </c>
      <c r="I22" s="12">
        <v>225.80499999999998</v>
      </c>
      <c r="J22" s="12">
        <v>235.54499999999999</v>
      </c>
      <c r="K22" s="12">
        <v>254.12499999999997</v>
      </c>
      <c r="L22" s="12">
        <v>210.524</v>
      </c>
      <c r="M22" s="12">
        <v>148.51800000000003</v>
      </c>
    </row>
    <row r="23" spans="1:13" ht="12.75" customHeight="1">
      <c r="A23" s="11"/>
      <c r="G23" s="12"/>
      <c r="H23" s="12"/>
      <c r="I23" s="12"/>
      <c r="J23" s="12"/>
      <c r="K23" s="12"/>
      <c r="L23" s="12"/>
      <c r="M23" s="12"/>
    </row>
    <row r="24" spans="1:13" ht="12.75" customHeight="1">
      <c r="A24" s="11">
        <v>11</v>
      </c>
      <c r="C24" s="34" t="s">
        <v>22</v>
      </c>
      <c r="E24" s="11" t="s">
        <v>21</v>
      </c>
      <c r="G24" s="12">
        <v>-69.686080000000004</v>
      </c>
      <c r="H24" s="12">
        <v>-69.320999999999998</v>
      </c>
      <c r="I24" s="12">
        <v>-54.695</v>
      </c>
      <c r="J24" s="12">
        <v>-41.831000000000003</v>
      </c>
      <c r="K24" s="12">
        <v>-29.492999999999999</v>
      </c>
      <c r="L24" s="12">
        <v>-17.344999999999999</v>
      </c>
      <c r="M24" s="12">
        <v>-4.5410000000000004</v>
      </c>
    </row>
    <row r="25" spans="1:13" ht="12.75" customHeight="1">
      <c r="A25" s="11"/>
      <c r="G25" s="12"/>
      <c r="H25" s="12"/>
      <c r="I25" s="12"/>
      <c r="J25" s="12"/>
      <c r="K25" s="12"/>
      <c r="L25" s="12"/>
      <c r="M25" s="12"/>
    </row>
    <row r="26" spans="1:13" ht="12.75" customHeight="1" thickBot="1">
      <c r="A26" s="11">
        <v>12</v>
      </c>
      <c r="C26" s="10" t="s">
        <v>19</v>
      </c>
      <c r="E26" s="11" t="s">
        <v>21</v>
      </c>
      <c r="G26" s="14">
        <v>3734.5323593765629</v>
      </c>
      <c r="H26" s="14">
        <v>3783.855</v>
      </c>
      <c r="I26" s="14">
        <v>3976.4179999999997</v>
      </c>
      <c r="J26" s="14">
        <v>4228.3949999999995</v>
      </c>
      <c r="K26" s="14">
        <v>4758.4179999999997</v>
      </c>
      <c r="L26" s="14">
        <v>5473.9110000000001</v>
      </c>
      <c r="M26" s="14">
        <v>6018.37</v>
      </c>
    </row>
    <row r="27" spans="1:13" ht="12.75" customHeight="1" thickTop="1">
      <c r="A27" s="11"/>
      <c r="G27" s="12"/>
      <c r="H27" s="12"/>
      <c r="I27" s="12"/>
      <c r="J27" s="12"/>
      <c r="K27" s="12"/>
      <c r="L27" s="12"/>
      <c r="M27" s="12"/>
    </row>
    <row r="28" spans="1:13" ht="12.75" customHeight="1" thickBot="1">
      <c r="A28" s="11">
        <v>13</v>
      </c>
      <c r="C28" s="10" t="s">
        <v>20</v>
      </c>
      <c r="E28" s="11" t="s">
        <v>21</v>
      </c>
      <c r="G28" s="14">
        <f>'2.5.3 - Table 4'!G13</f>
        <v>347.702</v>
      </c>
      <c r="H28" s="14">
        <f>'2.5.3 - Table 4'!H13</f>
        <v>368.19800000000009</v>
      </c>
      <c r="I28" s="14">
        <f>'2.5.3 - Table 4'!I13</f>
        <v>476.94399999999996</v>
      </c>
      <c r="J28" s="14">
        <f>'2.5.3 - Table 4'!J13</f>
        <v>691.34900000000005</v>
      </c>
      <c r="K28" s="14">
        <f>'2.5.3 - Table 4'!K13</f>
        <v>1033.9580000000001</v>
      </c>
      <c r="L28" s="14">
        <f>'2.5.3 - Table 4'!L13</f>
        <v>720.97400000000005</v>
      </c>
      <c r="M28" s="14">
        <f>'2.5.3 - Table 4'!M13</f>
        <v>519.18799999999999</v>
      </c>
    </row>
    <row r="29" spans="1:13" ht="12.75" customHeight="1" thickTop="1">
      <c r="A29" s="11"/>
    </row>
    <row r="30" spans="1:13" ht="12.75" customHeight="1" thickBot="1">
      <c r="A30" s="11">
        <v>14</v>
      </c>
      <c r="C30" s="10" t="s">
        <v>23</v>
      </c>
      <c r="E30" s="11" t="s">
        <v>24</v>
      </c>
      <c r="G30" s="14">
        <f>SUM(G14,G26)</f>
        <v>7896.5323593765625</v>
      </c>
      <c r="H30" s="14">
        <f t="shared" ref="H30:M30" si="0">SUM(H14,H26)</f>
        <v>8077.0550000000003</v>
      </c>
      <c r="I30" s="14">
        <f t="shared" si="0"/>
        <v>8677.7180000000008</v>
      </c>
      <c r="J30" s="14">
        <f t="shared" si="0"/>
        <v>9308.1949999999997</v>
      </c>
      <c r="K30" s="14">
        <f t="shared" si="0"/>
        <v>10667.418</v>
      </c>
      <c r="L30" s="14">
        <f t="shared" si="0"/>
        <v>11939.110999999999</v>
      </c>
      <c r="M30" s="14">
        <f t="shared" si="0"/>
        <v>12747.57</v>
      </c>
    </row>
    <row r="31" spans="1:13" ht="12.75" customHeight="1" thickTop="1">
      <c r="A31" s="11"/>
      <c r="C31" s="35"/>
      <c r="D31" s="35"/>
      <c r="E31" s="36"/>
      <c r="F31" s="35"/>
      <c r="G31" s="37"/>
      <c r="H31" s="37"/>
      <c r="I31" s="37"/>
      <c r="J31" s="37"/>
      <c r="K31" s="37"/>
      <c r="L31" s="37"/>
      <c r="M31" s="37"/>
    </row>
    <row r="32" spans="1:13" ht="12.75" customHeight="1" thickBot="1">
      <c r="A32" s="11">
        <v>15</v>
      </c>
      <c r="C32" s="10" t="s">
        <v>25</v>
      </c>
      <c r="E32" s="11" t="s">
        <v>24</v>
      </c>
      <c r="G32" s="14">
        <f>SUM(G16,G28)</f>
        <v>797.60199999999998</v>
      </c>
      <c r="H32" s="14">
        <f t="shared" ref="H32:M32" si="1">SUM(H16,H28)</f>
        <v>885.99800000000005</v>
      </c>
      <c r="I32" s="14">
        <f t="shared" si="1"/>
        <v>1089.2439999999999</v>
      </c>
      <c r="J32" s="14">
        <f t="shared" si="1"/>
        <v>1706.749</v>
      </c>
      <c r="K32" s="14">
        <f t="shared" si="1"/>
        <v>1627.8580000000002</v>
      </c>
      <c r="L32" s="14">
        <f t="shared" si="1"/>
        <v>1152.374</v>
      </c>
      <c r="M32" s="14">
        <f t="shared" si="1"/>
        <v>932.48800000000006</v>
      </c>
    </row>
    <row r="33" ht="12.75" customHeight="1" thickTop="1"/>
    <row r="34" ht="12.75" customHeight="1"/>
  </sheetData>
  <mergeCells count="3">
    <mergeCell ref="A3:M3"/>
    <mergeCell ref="A2:M2"/>
    <mergeCell ref="A1:M1"/>
  </mergeCells>
  <pageMargins left="0.7" right="0.7" top="0.75" bottom="0.75" header="0.3" footer="0.3"/>
  <pageSetup paperSize="5"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659B54-2B93-48EE-82BB-83DE314ECFE1}">
  <dimension ref="A1:O34"/>
  <sheetViews>
    <sheetView zoomScaleNormal="100" workbookViewId="0">
      <selection activeCell="O23" sqref="O23"/>
    </sheetView>
  </sheetViews>
  <sheetFormatPr defaultColWidth="9.140625" defaultRowHeight="12.75"/>
  <cols>
    <col min="1" max="1" width="4.7109375" style="10" customWidth="1"/>
    <col min="2" max="2" width="1.7109375" style="10" customWidth="1"/>
    <col min="3" max="3" width="34" style="10" customWidth="1"/>
    <col min="4" max="4" width="1.7109375" style="10" customWidth="1"/>
    <col min="5" max="5" width="11.140625" style="10" customWidth="1"/>
    <col min="6" max="6" width="8.140625" style="10" customWidth="1"/>
    <col min="7" max="7" width="1.42578125" style="10" customWidth="1"/>
    <col min="8" max="8" width="10.85546875" style="10" customWidth="1"/>
    <col min="9" max="9" width="12" style="10" customWidth="1"/>
    <col min="10" max="10" width="14.42578125" style="10" bestFit="1" customWidth="1"/>
    <col min="11" max="11" width="9.140625" style="11"/>
    <col min="12" max="16384" width="9.140625" style="10"/>
  </cols>
  <sheetData>
    <row r="1" spans="1:11">
      <c r="A1" s="140" t="s">
        <v>96</v>
      </c>
      <c r="B1" s="140"/>
      <c r="C1" s="140"/>
      <c r="D1" s="140"/>
      <c r="E1" s="140"/>
      <c r="F1" s="140"/>
      <c r="G1" s="140"/>
      <c r="H1" s="140"/>
      <c r="I1" s="140"/>
      <c r="J1" s="140"/>
    </row>
    <row r="2" spans="1:11">
      <c r="A2" s="140" t="s">
        <v>97</v>
      </c>
      <c r="B2" s="140"/>
      <c r="C2" s="140"/>
      <c r="D2" s="140"/>
      <c r="E2" s="140"/>
      <c r="F2" s="140"/>
      <c r="G2" s="140"/>
      <c r="H2" s="140"/>
      <c r="I2" s="140"/>
      <c r="J2" s="140"/>
    </row>
    <row r="3" spans="1:11">
      <c r="A3" s="190"/>
      <c r="B3" s="190"/>
      <c r="C3" s="190"/>
      <c r="D3" s="190"/>
      <c r="E3" s="190"/>
      <c r="F3" s="190"/>
      <c r="G3" s="190"/>
      <c r="H3" s="190"/>
      <c r="I3" s="190"/>
      <c r="J3" s="190"/>
    </row>
    <row r="4" spans="1:11" ht="25.5" customHeight="1">
      <c r="A4" s="8"/>
      <c r="B4" s="8"/>
      <c r="C4" s="8"/>
      <c r="D4" s="8"/>
      <c r="E4" s="42" t="s">
        <v>98</v>
      </c>
      <c r="F4" s="42" t="s">
        <v>99</v>
      </c>
      <c r="G4" s="42"/>
      <c r="H4" s="42" t="s">
        <v>100</v>
      </c>
      <c r="I4" s="42" t="s">
        <v>101</v>
      </c>
      <c r="J4" s="109" t="s">
        <v>43</v>
      </c>
    </row>
    <row r="5" spans="1:11" ht="25.5">
      <c r="A5" s="26" t="s">
        <v>2</v>
      </c>
      <c r="B5" s="8"/>
      <c r="C5" s="69" t="s">
        <v>3</v>
      </c>
      <c r="D5" s="8"/>
      <c r="E5" s="26" t="s">
        <v>102</v>
      </c>
      <c r="F5" s="26" t="s">
        <v>103</v>
      </c>
      <c r="G5" s="26"/>
      <c r="H5" s="26" t="s">
        <v>104</v>
      </c>
      <c r="I5" s="26" t="s">
        <v>105</v>
      </c>
      <c r="J5" s="26" t="s">
        <v>106</v>
      </c>
    </row>
    <row r="6" spans="1:11">
      <c r="A6" s="8"/>
      <c r="B6" s="8"/>
      <c r="C6" s="8"/>
      <c r="D6" s="8"/>
      <c r="E6" s="23" t="s">
        <v>7</v>
      </c>
      <c r="F6" s="23" t="s">
        <v>8</v>
      </c>
      <c r="G6" s="23"/>
      <c r="H6" s="23" t="s">
        <v>107</v>
      </c>
      <c r="I6" s="23" t="s">
        <v>10</v>
      </c>
      <c r="J6" s="23" t="s">
        <v>108</v>
      </c>
    </row>
    <row r="8" spans="1:11">
      <c r="A8" s="24">
        <v>1</v>
      </c>
      <c r="C8" s="29" t="s">
        <v>109</v>
      </c>
      <c r="E8" s="24">
        <v>39.5</v>
      </c>
      <c r="F8" s="12" t="s">
        <v>110</v>
      </c>
      <c r="G8" s="30"/>
      <c r="H8" s="12">
        <v>0.3</v>
      </c>
      <c r="I8" s="12">
        <v>3228</v>
      </c>
      <c r="J8" s="12">
        <f>(H8*I8)/365</f>
        <v>2.6531506849315067</v>
      </c>
    </row>
    <row r="9" spans="1:11" ht="6" customHeight="1">
      <c r="A9" s="24"/>
      <c r="C9" s="29"/>
      <c r="E9" s="24"/>
      <c r="F9" s="12"/>
      <c r="G9" s="30"/>
      <c r="H9" s="12"/>
      <c r="I9" s="12"/>
      <c r="J9" s="12"/>
    </row>
    <row r="10" spans="1:11">
      <c r="A10" s="24">
        <v>2</v>
      </c>
      <c r="C10" s="29" t="s">
        <v>111</v>
      </c>
      <c r="E10" s="24">
        <v>39.5</v>
      </c>
      <c r="F10" s="12" t="s">
        <v>112</v>
      </c>
      <c r="G10" s="30"/>
      <c r="H10" s="12">
        <v>-5.0999999999999996</v>
      </c>
      <c r="I10" s="12">
        <v>1045.9917479600003</v>
      </c>
      <c r="J10" s="12">
        <f t="shared" ref="J10:J13" si="0">(H10*I10)/365</f>
        <v>-14.615227163276716</v>
      </c>
      <c r="K10" s="11" t="s">
        <v>31</v>
      </c>
    </row>
    <row r="11" spans="1:11" ht="15" customHeight="1">
      <c r="A11" s="24"/>
      <c r="C11" s="29"/>
      <c r="E11" s="24"/>
      <c r="F11" s="12"/>
      <c r="G11" s="12"/>
      <c r="H11" s="12"/>
      <c r="I11" s="12"/>
      <c r="J11" s="12"/>
    </row>
    <row r="12" spans="1:11">
      <c r="A12" s="24">
        <v>3</v>
      </c>
      <c r="C12" s="29" t="s">
        <v>113</v>
      </c>
      <c r="E12" s="24">
        <v>39.5</v>
      </c>
      <c r="F12" s="30" t="s">
        <v>114</v>
      </c>
      <c r="G12" s="30"/>
      <c r="H12" s="12">
        <v>57</v>
      </c>
      <c r="I12" s="12">
        <v>127.2</v>
      </c>
      <c r="J12" s="12">
        <f t="shared" si="0"/>
        <v>19.864109589041096</v>
      </c>
    </row>
    <row r="13" spans="1:11">
      <c r="A13" s="24">
        <v>4</v>
      </c>
      <c r="C13" s="29" t="s">
        <v>115</v>
      </c>
      <c r="E13" s="24">
        <v>39.5</v>
      </c>
      <c r="F13" s="12" t="s">
        <v>116</v>
      </c>
      <c r="G13" s="30"/>
      <c r="H13" s="12">
        <v>28.1</v>
      </c>
      <c r="I13" s="12">
        <v>420</v>
      </c>
      <c r="J13" s="12">
        <f t="shared" si="0"/>
        <v>32.334246575342469</v>
      </c>
      <c r="K13" s="11" t="s">
        <v>31</v>
      </c>
    </row>
    <row r="14" spans="1:11">
      <c r="A14" s="24">
        <v>5</v>
      </c>
      <c r="C14" s="29" t="s">
        <v>117</v>
      </c>
      <c r="E14" s="24">
        <v>39.5</v>
      </c>
      <c r="F14" s="12" t="s">
        <v>118</v>
      </c>
      <c r="G14" s="30"/>
      <c r="H14" s="108">
        <v>24.3</v>
      </c>
      <c r="I14" s="108">
        <v>43.8</v>
      </c>
      <c r="J14" s="108">
        <f>(H14*I14)/365</f>
        <v>2.9159999999999999</v>
      </c>
      <c r="K14" s="11" t="s">
        <v>31</v>
      </c>
    </row>
    <row r="15" spans="1:11">
      <c r="A15" s="24">
        <v>6</v>
      </c>
      <c r="C15" s="110" t="s">
        <v>119</v>
      </c>
      <c r="E15" s="24"/>
      <c r="F15" s="12"/>
      <c r="G15" s="12"/>
      <c r="H15" s="13">
        <v>33.9</v>
      </c>
      <c r="I15" s="13">
        <f>SUM(I12:I14)</f>
        <v>591</v>
      </c>
      <c r="J15" s="13">
        <f>SUM(J12:J14)</f>
        <v>55.114356164383565</v>
      </c>
      <c r="K15" s="11" t="s">
        <v>31</v>
      </c>
    </row>
    <row r="16" spans="1:11" ht="11.25" customHeight="1">
      <c r="A16" s="24"/>
      <c r="C16" s="29"/>
      <c r="E16" s="24"/>
      <c r="F16" s="12"/>
      <c r="G16" s="12"/>
      <c r="H16" s="12"/>
      <c r="I16" s="12"/>
      <c r="J16" s="12"/>
    </row>
    <row r="17" spans="1:15">
      <c r="A17" s="24">
        <v>7</v>
      </c>
      <c r="C17" s="29" t="s">
        <v>119</v>
      </c>
      <c r="F17" s="12"/>
      <c r="G17" s="12"/>
      <c r="I17" s="111">
        <v>4865</v>
      </c>
      <c r="J17" s="112">
        <f>SUM(J8:J14)</f>
        <v>43.152279686038355</v>
      </c>
      <c r="K17" s="11" t="s">
        <v>31</v>
      </c>
    </row>
    <row r="19" spans="1:15">
      <c r="A19" s="24">
        <v>8</v>
      </c>
      <c r="C19" s="29" t="s">
        <v>120</v>
      </c>
      <c r="H19" s="24">
        <v>6.3</v>
      </c>
      <c r="J19" s="108">
        <v>8.4955068493150669</v>
      </c>
      <c r="K19" s="11" t="s">
        <v>31</v>
      </c>
    </row>
    <row r="20" spans="1:15">
      <c r="A20" s="24">
        <v>9</v>
      </c>
      <c r="C20" s="29" t="s">
        <v>121</v>
      </c>
      <c r="J20" s="112">
        <f>SUM(J17:J19)+0.1</f>
        <v>51.74778653535342</v>
      </c>
      <c r="K20" s="11" t="s">
        <v>31</v>
      </c>
    </row>
    <row r="22" spans="1:15">
      <c r="A22" s="24">
        <v>10</v>
      </c>
      <c r="C22" s="141" t="s">
        <v>122</v>
      </c>
      <c r="D22" s="141"/>
      <c r="E22" s="141"/>
      <c r="H22" s="12">
        <v>-24.3</v>
      </c>
      <c r="I22" s="113">
        <v>2775.3</v>
      </c>
      <c r="J22" s="12">
        <v>-184.8</v>
      </c>
    </row>
    <row r="23" spans="1:15" ht="13.5" thickBot="1">
      <c r="A23" s="24">
        <v>11</v>
      </c>
      <c r="C23" s="141" t="s">
        <v>123</v>
      </c>
      <c r="D23" s="141"/>
      <c r="E23" s="141"/>
      <c r="J23" s="14">
        <f>SUM(J20:J22)</f>
        <v>-133.0522134646466</v>
      </c>
      <c r="K23" s="11" t="s">
        <v>31</v>
      </c>
      <c r="O23" s="17"/>
    </row>
    <row r="24" spans="1:15" ht="13.5" thickTop="1"/>
    <row r="25" spans="1:15">
      <c r="A25" s="139" t="s">
        <v>32</v>
      </c>
      <c r="B25" s="139"/>
      <c r="C25" s="139"/>
    </row>
    <row r="26" spans="1:15">
      <c r="A26" s="114">
        <v>-1</v>
      </c>
      <c r="B26" s="29" t="s">
        <v>124</v>
      </c>
      <c r="D26" s="29"/>
      <c r="E26" s="29"/>
      <c r="F26" s="29"/>
      <c r="G26" s="29"/>
      <c r="H26" s="29"/>
    </row>
    <row r="27" spans="1:15">
      <c r="A27" s="114">
        <v>-2</v>
      </c>
      <c r="B27" s="29" t="s">
        <v>125</v>
      </c>
      <c r="D27" s="29"/>
      <c r="E27" s="29"/>
    </row>
    <row r="28" spans="1:15">
      <c r="A28" s="114">
        <v>-3</v>
      </c>
      <c r="B28" s="29" t="s">
        <v>126</v>
      </c>
    </row>
    <row r="29" spans="1:15">
      <c r="A29" s="114">
        <v>-4</v>
      </c>
      <c r="B29" s="29" t="s">
        <v>127</v>
      </c>
    </row>
    <row r="30" spans="1:15">
      <c r="A30" s="114">
        <v>-5</v>
      </c>
      <c r="B30" s="29" t="s">
        <v>128</v>
      </c>
    </row>
    <row r="31" spans="1:15">
      <c r="A31" s="114">
        <v>-6</v>
      </c>
      <c r="B31" s="29" t="s">
        <v>129</v>
      </c>
    </row>
    <row r="32" spans="1:15">
      <c r="A32" s="114">
        <v>-7</v>
      </c>
      <c r="B32" s="29" t="s">
        <v>130</v>
      </c>
    </row>
    <row r="33" spans="1:2">
      <c r="A33" s="114">
        <v>-8</v>
      </c>
      <c r="B33" s="29" t="s">
        <v>131</v>
      </c>
    </row>
    <row r="34" spans="1:2">
      <c r="A34" s="67"/>
    </row>
  </sheetData>
  <mergeCells count="6">
    <mergeCell ref="A25:C25"/>
    <mergeCell ref="A1:J1"/>
    <mergeCell ref="A2:J2"/>
    <mergeCell ref="A3:J3"/>
    <mergeCell ref="C22:E22"/>
    <mergeCell ref="C23:E23"/>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CFC963-EB95-4522-9745-C06804E50B05}">
  <dimension ref="A1:V29"/>
  <sheetViews>
    <sheetView zoomScaleNormal="100" workbookViewId="0">
      <selection activeCell="AB18" sqref="AB18"/>
    </sheetView>
  </sheetViews>
  <sheetFormatPr defaultColWidth="9.140625" defaultRowHeight="12.75"/>
  <cols>
    <col min="1" max="1" width="4.7109375" style="62" customWidth="1"/>
    <col min="2" max="2" width="1.7109375" style="62" customWidth="1"/>
    <col min="3" max="3" width="15.140625" style="62" bestFit="1" customWidth="1"/>
    <col min="4" max="4" width="1.7109375" style="62" customWidth="1"/>
    <col min="5" max="5" width="14.140625" style="62" bestFit="1" customWidth="1"/>
    <col min="6" max="6" width="1.7109375" style="62" customWidth="1"/>
    <col min="7" max="7" width="14.140625" style="62" bestFit="1" customWidth="1"/>
    <col min="8" max="8" width="1.7109375" style="62" customWidth="1"/>
    <col min="9" max="9" width="12.28515625" style="62" bestFit="1" customWidth="1"/>
    <col min="10" max="10" width="1.7109375" style="62" customWidth="1"/>
    <col min="11" max="11" width="11.5703125" style="62" bestFit="1" customWidth="1"/>
    <col min="12" max="12" width="1.7109375" style="62" customWidth="1"/>
    <col min="13" max="13" width="12.85546875" style="62" bestFit="1" customWidth="1"/>
    <col min="14" max="14" width="1.7109375" style="62" customWidth="1"/>
    <col min="15" max="15" width="12.28515625" style="62" bestFit="1" customWidth="1"/>
    <col min="16" max="16" width="1.7109375" style="62" customWidth="1"/>
    <col min="17" max="17" width="11.5703125" style="62" bestFit="1" customWidth="1"/>
    <col min="18" max="18" width="1.7109375" style="62" customWidth="1"/>
    <col min="19" max="19" width="12.85546875" style="62" bestFit="1" customWidth="1"/>
    <col min="20" max="20" width="1.7109375" style="62" customWidth="1"/>
    <col min="21" max="21" width="12.28515625" style="62" bestFit="1" customWidth="1"/>
    <col min="22" max="16384" width="9.140625" style="62"/>
  </cols>
  <sheetData>
    <row r="1" spans="1:22">
      <c r="A1" s="143" t="s">
        <v>26</v>
      </c>
      <c r="B1" s="143"/>
      <c r="C1" s="143"/>
      <c r="D1" s="143"/>
      <c r="E1" s="143"/>
      <c r="F1" s="143"/>
      <c r="G1" s="143"/>
      <c r="H1" s="143"/>
      <c r="I1" s="143"/>
      <c r="J1" s="143"/>
      <c r="K1" s="143"/>
      <c r="L1" s="143"/>
      <c r="M1" s="143"/>
      <c r="N1" s="143"/>
      <c r="O1" s="143"/>
      <c r="P1" s="143"/>
      <c r="Q1" s="143"/>
      <c r="R1" s="143"/>
      <c r="S1" s="143"/>
      <c r="T1" s="143"/>
      <c r="U1" s="143"/>
      <c r="V1" s="61"/>
    </row>
    <row r="2" spans="1:22">
      <c r="A2" s="143" t="s">
        <v>132</v>
      </c>
      <c r="B2" s="143"/>
      <c r="C2" s="143"/>
      <c r="D2" s="143"/>
      <c r="E2" s="143"/>
      <c r="F2" s="143"/>
      <c r="G2" s="143"/>
      <c r="H2" s="143"/>
      <c r="I2" s="143"/>
      <c r="J2" s="143"/>
      <c r="K2" s="143"/>
      <c r="L2" s="143"/>
      <c r="M2" s="143"/>
      <c r="N2" s="143"/>
      <c r="O2" s="143"/>
      <c r="P2" s="143"/>
      <c r="Q2" s="143"/>
      <c r="R2" s="143"/>
      <c r="S2" s="143"/>
      <c r="T2" s="143"/>
      <c r="U2" s="143"/>
      <c r="V2" s="61"/>
    </row>
    <row r="3" spans="1:22">
      <c r="V3" s="61"/>
    </row>
    <row r="4" spans="1:22">
      <c r="E4" s="144" t="s">
        <v>133</v>
      </c>
      <c r="F4" s="144"/>
      <c r="G4" s="144"/>
      <c r="H4" s="144"/>
      <c r="I4" s="144"/>
      <c r="K4" s="144" t="s">
        <v>134</v>
      </c>
      <c r="L4" s="144"/>
      <c r="M4" s="144"/>
      <c r="N4" s="144"/>
      <c r="O4" s="144"/>
      <c r="Q4" s="144" t="s">
        <v>135</v>
      </c>
      <c r="R4" s="144"/>
      <c r="S4" s="144"/>
      <c r="T4" s="144"/>
      <c r="U4" s="144"/>
      <c r="V4" s="61"/>
    </row>
    <row r="5" spans="1:22" s="63" customFormat="1" ht="25.5">
      <c r="A5" s="40" t="s">
        <v>2</v>
      </c>
      <c r="C5" s="39" t="s">
        <v>136</v>
      </c>
      <c r="E5" s="40" t="s">
        <v>137</v>
      </c>
      <c r="F5" s="64"/>
      <c r="G5" s="40" t="s">
        <v>138</v>
      </c>
      <c r="H5" s="64"/>
      <c r="I5" s="40" t="s">
        <v>139</v>
      </c>
      <c r="J5" s="64"/>
      <c r="K5" s="40" t="s">
        <v>140</v>
      </c>
      <c r="L5" s="64"/>
      <c r="M5" s="40" t="s">
        <v>141</v>
      </c>
      <c r="N5" s="64"/>
      <c r="O5" s="40" t="s">
        <v>142</v>
      </c>
      <c r="P5" s="64"/>
      <c r="Q5" s="40" t="s">
        <v>140</v>
      </c>
      <c r="R5" s="64"/>
      <c r="S5" s="40" t="s">
        <v>141</v>
      </c>
      <c r="T5" s="64"/>
      <c r="U5" s="40" t="s">
        <v>142</v>
      </c>
      <c r="V5" s="65"/>
    </row>
    <row r="6" spans="1:22">
      <c r="E6" s="32" t="s">
        <v>7</v>
      </c>
      <c r="F6" s="66"/>
      <c r="G6" s="32" t="s">
        <v>8</v>
      </c>
      <c r="H6" s="66"/>
      <c r="I6" s="32" t="s">
        <v>107</v>
      </c>
      <c r="J6" s="31"/>
      <c r="K6" s="32" t="s">
        <v>7</v>
      </c>
      <c r="L6" s="66"/>
      <c r="M6" s="32" t="s">
        <v>8</v>
      </c>
      <c r="N6" s="31"/>
      <c r="O6" s="32" t="s">
        <v>107</v>
      </c>
      <c r="P6" s="66"/>
      <c r="Q6" s="32" t="s">
        <v>7</v>
      </c>
      <c r="R6" s="66"/>
      <c r="S6" s="32" t="s">
        <v>8</v>
      </c>
      <c r="U6" s="32" t="s">
        <v>107</v>
      </c>
      <c r="V6" s="31"/>
    </row>
    <row r="7" spans="1:22">
      <c r="V7" s="61"/>
    </row>
    <row r="8" spans="1:22">
      <c r="A8" s="32">
        <v>1</v>
      </c>
      <c r="C8" s="31" t="s">
        <v>109</v>
      </c>
      <c r="E8" s="12">
        <v>39.5</v>
      </c>
      <c r="F8" s="12"/>
      <c r="G8" s="12">
        <v>39.200000000000003</v>
      </c>
      <c r="H8" s="12"/>
      <c r="I8" s="12">
        <v>0.3</v>
      </c>
      <c r="K8" s="32">
        <v>42.2</v>
      </c>
      <c r="M8" s="32">
        <v>38.200000000000003</v>
      </c>
      <c r="O8" s="59">
        <v>4</v>
      </c>
      <c r="Q8" s="32">
        <v>38.1</v>
      </c>
      <c r="S8" s="32">
        <v>38.799999999999997</v>
      </c>
      <c r="U8" s="12">
        <v>-0.7</v>
      </c>
      <c r="V8" s="61"/>
    </row>
    <row r="9" spans="1:22" ht="25.5">
      <c r="A9" s="32">
        <v>2</v>
      </c>
      <c r="C9" s="41" t="s">
        <v>143</v>
      </c>
      <c r="E9" s="12">
        <v>39.5</v>
      </c>
      <c r="F9" s="12"/>
      <c r="G9" s="12">
        <v>44.6</v>
      </c>
      <c r="H9" s="12"/>
      <c r="I9" s="12">
        <v>-5.0999999999999996</v>
      </c>
      <c r="K9" s="32">
        <v>42.2</v>
      </c>
      <c r="M9" s="32">
        <v>60.9</v>
      </c>
      <c r="O9" s="12">
        <v>-18.7</v>
      </c>
      <c r="Q9" s="32">
        <v>38.1</v>
      </c>
      <c r="S9" s="32">
        <v>20.8</v>
      </c>
      <c r="U9" s="32">
        <v>17.3</v>
      </c>
      <c r="V9" s="61"/>
    </row>
    <row r="10" spans="1:22">
      <c r="A10" s="32">
        <v>3</v>
      </c>
      <c r="C10" s="31" t="s">
        <v>144</v>
      </c>
      <c r="E10" s="12">
        <v>39.5</v>
      </c>
      <c r="F10" s="12"/>
      <c r="G10" s="12">
        <v>-17.5</v>
      </c>
      <c r="H10" s="12"/>
      <c r="I10" s="12">
        <v>57</v>
      </c>
      <c r="K10" s="32" t="s">
        <v>145</v>
      </c>
      <c r="M10" s="32" t="s">
        <v>145</v>
      </c>
      <c r="O10" s="32" t="s">
        <v>145</v>
      </c>
      <c r="Q10" s="32" t="s">
        <v>145</v>
      </c>
      <c r="S10" s="32" t="s">
        <v>145</v>
      </c>
      <c r="U10" s="32" t="s">
        <v>145</v>
      </c>
      <c r="V10" s="61"/>
    </row>
    <row r="11" spans="1:22">
      <c r="A11" s="32">
        <v>4</v>
      </c>
      <c r="C11" s="31" t="s">
        <v>146</v>
      </c>
      <c r="E11" s="12">
        <v>39.5</v>
      </c>
      <c r="F11" s="12"/>
      <c r="G11" s="12">
        <v>11.5</v>
      </c>
      <c r="H11" s="12"/>
      <c r="I11" s="12">
        <v>28.1</v>
      </c>
      <c r="K11" s="32" t="s">
        <v>145</v>
      </c>
      <c r="M11" s="32" t="s">
        <v>145</v>
      </c>
      <c r="O11" s="32" t="s">
        <v>145</v>
      </c>
      <c r="Q11" s="32" t="s">
        <v>145</v>
      </c>
      <c r="S11" s="32" t="s">
        <v>145</v>
      </c>
      <c r="U11" s="32" t="s">
        <v>145</v>
      </c>
      <c r="V11" s="61"/>
    </row>
    <row r="12" spans="1:22">
      <c r="A12" s="32">
        <v>5</v>
      </c>
      <c r="C12" s="31" t="s">
        <v>147</v>
      </c>
      <c r="E12" s="12">
        <v>39.5</v>
      </c>
      <c r="F12" s="12"/>
      <c r="G12" s="12">
        <v>15.2</v>
      </c>
      <c r="H12" s="12"/>
      <c r="I12" s="12">
        <v>24.3</v>
      </c>
      <c r="K12" s="32" t="s">
        <v>145</v>
      </c>
      <c r="M12" s="32" t="s">
        <v>145</v>
      </c>
      <c r="O12" s="32" t="s">
        <v>145</v>
      </c>
      <c r="Q12" s="32" t="s">
        <v>145</v>
      </c>
      <c r="S12" s="32" t="s">
        <v>145</v>
      </c>
      <c r="U12" s="32" t="s">
        <v>145</v>
      </c>
      <c r="V12" s="61"/>
    </row>
    <row r="13" spans="1:22">
      <c r="E13" s="12"/>
      <c r="F13" s="12"/>
      <c r="G13" s="12"/>
      <c r="H13" s="12"/>
      <c r="I13" s="12"/>
      <c r="V13" s="61"/>
    </row>
    <row r="14" spans="1:22">
      <c r="A14" s="32">
        <v>6</v>
      </c>
      <c r="C14" s="31" t="s">
        <v>120</v>
      </c>
      <c r="E14" s="12"/>
      <c r="F14" s="12"/>
      <c r="G14" s="12"/>
      <c r="H14" s="12"/>
      <c r="I14" s="12">
        <v>6.3</v>
      </c>
      <c r="O14" s="32">
        <v>1.8</v>
      </c>
      <c r="U14" s="32">
        <v>12.9</v>
      </c>
      <c r="V14" s="61"/>
    </row>
    <row r="15" spans="1:22">
      <c r="A15" s="32">
        <v>7</v>
      </c>
      <c r="C15" s="31" t="s">
        <v>148</v>
      </c>
      <c r="E15" s="12"/>
      <c r="F15" s="12"/>
      <c r="G15" s="12"/>
      <c r="H15" s="12"/>
      <c r="I15" s="12">
        <v>-24.3</v>
      </c>
      <c r="O15" s="32" t="s">
        <v>145</v>
      </c>
      <c r="U15" s="32" t="s">
        <v>145</v>
      </c>
      <c r="V15" s="61"/>
    </row>
    <row r="16" spans="1:22">
      <c r="A16" s="67"/>
    </row>
    <row r="17" spans="1:2" s="10" customFormat="1">
      <c r="A17" s="142" t="s">
        <v>57</v>
      </c>
      <c r="B17" s="142"/>
    </row>
    <row r="18" spans="1:2" s="10" customFormat="1">
      <c r="A18" s="2" t="s">
        <v>33</v>
      </c>
      <c r="B18" s="29" t="s">
        <v>149</v>
      </c>
    </row>
    <row r="19" spans="1:2" s="10" customFormat="1"/>
    <row r="28" spans="1:2">
      <c r="A28" s="67"/>
    </row>
    <row r="29" spans="1:2">
      <c r="A29" s="67"/>
    </row>
  </sheetData>
  <mergeCells count="6">
    <mergeCell ref="A17:B17"/>
    <mergeCell ref="A1:U1"/>
    <mergeCell ref="A2:U2"/>
    <mergeCell ref="E4:I4"/>
    <mergeCell ref="Q4:U4"/>
    <mergeCell ref="K4:O4"/>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6393A8-EEC3-495D-A193-60D17F9BA9EB}">
  <dimension ref="A1:L19"/>
  <sheetViews>
    <sheetView zoomScaleNormal="100" zoomScalePageLayoutView="90" workbookViewId="0">
      <selection activeCell="M31" sqref="M31"/>
    </sheetView>
  </sheetViews>
  <sheetFormatPr defaultColWidth="101.140625" defaultRowHeight="12.75"/>
  <cols>
    <col min="1" max="1" width="4.7109375" style="10" customWidth="1"/>
    <col min="2" max="2" width="1.7109375" style="10" customWidth="1"/>
    <col min="3" max="3" width="36.5703125" style="10" customWidth="1"/>
    <col min="4" max="4" width="1.7109375" style="10" customWidth="1"/>
    <col min="5" max="5" width="8.85546875" style="11" customWidth="1"/>
    <col min="6" max="6" width="1.7109375" style="10" customWidth="1"/>
    <col min="7" max="11" width="10.140625" style="10" customWidth="1"/>
    <col min="12" max="12" width="9.140625" style="10" customWidth="1"/>
    <col min="13" max="16384" width="101.140625" style="10"/>
  </cols>
  <sheetData>
    <row r="1" spans="1:12" s="17" customFormat="1">
      <c r="A1" s="4" t="s">
        <v>0</v>
      </c>
      <c r="B1" s="4"/>
      <c r="C1" s="4"/>
      <c r="D1" s="4"/>
      <c r="E1" s="4"/>
      <c r="F1" s="4"/>
      <c r="G1" s="4"/>
      <c r="H1" s="4"/>
      <c r="I1" s="4"/>
      <c r="J1" s="4"/>
      <c r="K1" s="4"/>
      <c r="L1" s="4"/>
    </row>
    <row r="2" spans="1:12" s="17" customFormat="1">
      <c r="A2" s="4" t="s">
        <v>150</v>
      </c>
      <c r="B2" s="4"/>
      <c r="C2" s="4"/>
      <c r="D2" s="4"/>
      <c r="E2" s="4"/>
      <c r="F2" s="4"/>
      <c r="G2" s="4"/>
      <c r="H2" s="4"/>
      <c r="I2" s="4"/>
      <c r="J2" s="4"/>
      <c r="K2" s="4"/>
      <c r="L2" s="4"/>
    </row>
    <row r="4" spans="1:12" s="5" customFormat="1">
      <c r="E4" s="6"/>
      <c r="G4" s="6">
        <v>2019</v>
      </c>
      <c r="H4" s="6">
        <v>2020</v>
      </c>
      <c r="I4" s="6">
        <v>2021</v>
      </c>
      <c r="J4" s="6">
        <v>2022</v>
      </c>
      <c r="K4" s="6">
        <v>2023</v>
      </c>
      <c r="L4" s="6">
        <v>2024</v>
      </c>
    </row>
    <row r="5" spans="1:12" s="8" customFormat="1" ht="25.5">
      <c r="A5" s="7" t="s">
        <v>2</v>
      </c>
      <c r="C5" s="9" t="s">
        <v>151</v>
      </c>
      <c r="E5" s="7" t="s">
        <v>4</v>
      </c>
      <c r="G5" s="7" t="s">
        <v>6</v>
      </c>
      <c r="H5" s="7" t="s">
        <v>6</v>
      </c>
      <c r="I5" s="7" t="s">
        <v>6</v>
      </c>
      <c r="J5" s="7" t="s">
        <v>27</v>
      </c>
      <c r="K5" s="7" t="s">
        <v>28</v>
      </c>
      <c r="L5" s="7" t="s">
        <v>29</v>
      </c>
    </row>
    <row r="6" spans="1:12">
      <c r="G6" s="11" t="s">
        <v>8</v>
      </c>
      <c r="H6" s="11" t="s">
        <v>9</v>
      </c>
      <c r="I6" s="11" t="s">
        <v>10</v>
      </c>
      <c r="J6" s="11" t="s">
        <v>11</v>
      </c>
      <c r="K6" s="11" t="s">
        <v>12</v>
      </c>
      <c r="L6" s="11" t="s">
        <v>13</v>
      </c>
    </row>
    <row r="8" spans="1:12">
      <c r="A8" s="11">
        <v>1</v>
      </c>
      <c r="C8" s="10" t="s">
        <v>152</v>
      </c>
      <c r="E8" s="11" t="s">
        <v>30</v>
      </c>
      <c r="G8" s="12">
        <v>-0.67549999999999999</v>
      </c>
      <c r="H8" s="12">
        <v>0</v>
      </c>
      <c r="I8" s="12">
        <v>0</v>
      </c>
      <c r="J8" s="12">
        <v>0</v>
      </c>
      <c r="K8" s="12">
        <v>0</v>
      </c>
      <c r="L8" s="12">
        <v>0</v>
      </c>
    </row>
    <row r="9" spans="1:12">
      <c r="A9" s="11">
        <v>2</v>
      </c>
      <c r="C9" s="10" t="s">
        <v>153</v>
      </c>
      <c r="E9" s="11" t="s">
        <v>30</v>
      </c>
      <c r="G9" s="12">
        <v>-1.3108</v>
      </c>
      <c r="H9" s="12">
        <v>-0.187</v>
      </c>
      <c r="I9" s="12">
        <v>0</v>
      </c>
      <c r="J9" s="12">
        <v>0</v>
      </c>
      <c r="K9" s="12">
        <v>-0.60499999999999998</v>
      </c>
      <c r="L9" s="12">
        <v>-0.61799999999999999</v>
      </c>
    </row>
    <row r="10" spans="1:12">
      <c r="A10" s="18">
        <v>3</v>
      </c>
      <c r="B10" s="19"/>
      <c r="C10" s="19" t="s">
        <v>154</v>
      </c>
      <c r="D10" s="19"/>
      <c r="E10" s="18" t="s">
        <v>30</v>
      </c>
      <c r="F10" s="19"/>
      <c r="G10" s="20">
        <v>-3.7586999999999997</v>
      </c>
      <c r="H10" s="20">
        <v>-0.95220000000000005</v>
      </c>
      <c r="I10" s="20">
        <v>-0.91620000000000001</v>
      </c>
      <c r="J10" s="20">
        <v>-1.3957999999999999</v>
      </c>
      <c r="K10" s="20">
        <v>-0.44489999999999996</v>
      </c>
      <c r="L10" s="20">
        <v>-0.45469999999999999</v>
      </c>
    </row>
    <row r="11" spans="1:12">
      <c r="A11" s="11">
        <v>4</v>
      </c>
      <c r="C11" s="10" t="s">
        <v>155</v>
      </c>
      <c r="E11" s="11" t="s">
        <v>30</v>
      </c>
      <c r="G11" s="12">
        <v>1.3857999999999999</v>
      </c>
      <c r="H11" s="12">
        <v>5.9111000000000002</v>
      </c>
      <c r="I11" s="12">
        <v>4.5546000000000006</v>
      </c>
      <c r="J11" s="12">
        <v>3.5954999999999999</v>
      </c>
      <c r="K11" s="12">
        <v>7.1064999999999996</v>
      </c>
      <c r="L11" s="12">
        <v>6.0540000000000003</v>
      </c>
    </row>
    <row r="12" spans="1:12">
      <c r="A12" s="11">
        <v>5</v>
      </c>
      <c r="C12" s="10" t="s">
        <v>156</v>
      </c>
      <c r="G12" s="13">
        <f>SUM(G8:G11)</f>
        <v>-4.3591999999999995</v>
      </c>
      <c r="H12" s="13">
        <f t="shared" ref="H12:L12" si="0">SUM(H8:H11)</f>
        <v>4.7719000000000005</v>
      </c>
      <c r="I12" s="13">
        <f t="shared" si="0"/>
        <v>3.6384000000000007</v>
      </c>
      <c r="J12" s="13">
        <f t="shared" si="0"/>
        <v>2.1997</v>
      </c>
      <c r="K12" s="13">
        <f t="shared" si="0"/>
        <v>6.0565999999999995</v>
      </c>
      <c r="L12" s="13">
        <f t="shared" si="0"/>
        <v>4.9813000000000001</v>
      </c>
    </row>
    <row r="13" spans="1:12">
      <c r="A13" s="11"/>
      <c r="G13" s="12"/>
      <c r="H13" s="12"/>
      <c r="I13" s="12"/>
      <c r="J13" s="12"/>
      <c r="K13" s="12"/>
      <c r="L13" s="12"/>
    </row>
    <row r="14" spans="1:12">
      <c r="A14" s="11">
        <v>6</v>
      </c>
      <c r="C14" s="10" t="s">
        <v>157</v>
      </c>
      <c r="E14" s="11" t="s">
        <v>30</v>
      </c>
      <c r="G14" s="12">
        <v>1.026</v>
      </c>
      <c r="H14" s="12">
        <v>0.34029999999999999</v>
      </c>
      <c r="I14" s="12">
        <v>0.80549999999999999</v>
      </c>
      <c r="J14" s="12">
        <v>0</v>
      </c>
      <c r="K14" s="12">
        <v>-0.81140000000000001</v>
      </c>
      <c r="L14" s="12">
        <v>-1.018</v>
      </c>
    </row>
    <row r="15" spans="1:12">
      <c r="A15" s="11"/>
    </row>
    <row r="17" spans="1:2">
      <c r="A17" s="5" t="s">
        <v>57</v>
      </c>
    </row>
    <row r="18" spans="1:2">
      <c r="A18" s="21" t="s">
        <v>33</v>
      </c>
      <c r="B18" s="10" t="s">
        <v>158</v>
      </c>
    </row>
    <row r="19" spans="1:2">
      <c r="A19" s="21" t="s">
        <v>89</v>
      </c>
      <c r="B19" s="10" t="s">
        <v>159</v>
      </c>
    </row>
  </sheetData>
  <pageMargins left="0.7" right="0.7" top="0.75" bottom="0.75" header="0.3" footer="0.3"/>
  <pageSetup paperSize="5"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3AD278-ACC4-4421-84D3-473DD41AA083}">
  <dimension ref="A1:G19"/>
  <sheetViews>
    <sheetView zoomScaleNormal="100" workbookViewId="0">
      <selection activeCell="N19" sqref="N19"/>
    </sheetView>
  </sheetViews>
  <sheetFormatPr defaultRowHeight="15"/>
  <cols>
    <col min="1" max="1" width="6.140625" customWidth="1"/>
    <col min="2" max="2" width="2" customWidth="1"/>
    <col min="3" max="3" width="27.7109375" bestFit="1" customWidth="1"/>
    <col min="4" max="4" width="2.140625" customWidth="1"/>
    <col min="5" max="5" width="11.5703125" customWidth="1"/>
    <col min="6" max="6" width="10.42578125" customWidth="1"/>
    <col min="7" max="7" width="11.85546875" customWidth="1"/>
  </cols>
  <sheetData>
    <row r="1" spans="1:7">
      <c r="A1" s="140" t="s">
        <v>0</v>
      </c>
      <c r="B1" s="140"/>
      <c r="C1" s="140"/>
      <c r="D1" s="140"/>
      <c r="E1" s="140"/>
      <c r="F1" s="140"/>
      <c r="G1" s="140"/>
    </row>
    <row r="2" spans="1:7">
      <c r="A2" s="140" t="s">
        <v>160</v>
      </c>
      <c r="B2" s="140"/>
      <c r="C2" s="140"/>
      <c r="D2" s="140"/>
      <c r="E2" s="140"/>
      <c r="F2" s="140"/>
      <c r="G2" s="140"/>
    </row>
    <row r="3" spans="1:7">
      <c r="A3" s="47"/>
      <c r="B3" s="47"/>
      <c r="C3" s="47"/>
      <c r="D3" s="47"/>
      <c r="E3" s="140" t="s">
        <v>81</v>
      </c>
      <c r="F3" s="140"/>
      <c r="G3" s="140"/>
    </row>
    <row r="4" spans="1:7">
      <c r="A4" s="146" t="s">
        <v>2</v>
      </c>
      <c r="B4" s="148"/>
      <c r="C4" s="149" t="s">
        <v>161</v>
      </c>
      <c r="D4" s="151"/>
      <c r="E4" s="146" t="s">
        <v>162</v>
      </c>
      <c r="F4" s="146" t="s">
        <v>163</v>
      </c>
      <c r="G4" s="23" t="s">
        <v>30</v>
      </c>
    </row>
    <row r="5" spans="1:7">
      <c r="A5" s="147"/>
      <c r="B5" s="148"/>
      <c r="C5" s="150"/>
      <c r="D5" s="151"/>
      <c r="E5" s="147"/>
      <c r="F5" s="147"/>
      <c r="G5" s="49" t="s">
        <v>164</v>
      </c>
    </row>
    <row r="6" spans="1:7">
      <c r="A6" s="47"/>
      <c r="B6" s="47"/>
      <c r="C6" s="47"/>
      <c r="D6" s="47"/>
      <c r="E6" s="24" t="s">
        <v>7</v>
      </c>
      <c r="F6" s="24" t="s">
        <v>8</v>
      </c>
      <c r="G6" s="24" t="s">
        <v>9</v>
      </c>
    </row>
    <row r="7" spans="1:7">
      <c r="A7" s="24">
        <v>1</v>
      </c>
      <c r="B7" s="47"/>
      <c r="C7" s="29" t="s">
        <v>165</v>
      </c>
      <c r="D7" s="47"/>
      <c r="E7" s="50">
        <v>0.42399999999999999</v>
      </c>
      <c r="F7" s="50">
        <v>1E-3</v>
      </c>
      <c r="G7" s="50">
        <v>1E-3</v>
      </c>
    </row>
    <row r="8" spans="1:7">
      <c r="A8" s="24">
        <v>2</v>
      </c>
      <c r="B8" s="47"/>
      <c r="C8" s="29" t="s">
        <v>166</v>
      </c>
      <c r="D8" s="47"/>
      <c r="E8" s="50">
        <v>0.45100000000000001</v>
      </c>
      <c r="F8" s="50">
        <v>1.0999999999999999E-2</v>
      </c>
      <c r="G8" s="50">
        <v>5.0000000000000001E-3</v>
      </c>
    </row>
    <row r="9" spans="1:7">
      <c r="A9" s="24">
        <v>3</v>
      </c>
      <c r="B9" s="47"/>
      <c r="C9" s="29" t="s">
        <v>167</v>
      </c>
      <c r="D9" s="47"/>
      <c r="E9" s="50">
        <v>0.434</v>
      </c>
      <c r="F9" s="50">
        <v>0.02</v>
      </c>
      <c r="G9" s="50">
        <v>8.9999999999999993E-3</v>
      </c>
    </row>
    <row r="10" spans="1:7">
      <c r="A10" s="24">
        <v>4</v>
      </c>
      <c r="B10" s="47"/>
      <c r="C10" s="29" t="s">
        <v>168</v>
      </c>
      <c r="D10" s="47"/>
      <c r="E10" s="50">
        <v>0.41899999999999998</v>
      </c>
      <c r="F10" s="50">
        <v>0.08</v>
      </c>
      <c r="G10" s="50">
        <v>3.3000000000000002E-2</v>
      </c>
    </row>
    <row r="11" spans="1:7">
      <c r="A11" s="24">
        <v>5</v>
      </c>
      <c r="B11" s="47"/>
      <c r="C11" s="29" t="s">
        <v>169</v>
      </c>
      <c r="D11" s="47"/>
      <c r="E11" s="50">
        <v>0.40500000000000003</v>
      </c>
      <c r="F11" s="50">
        <v>0.19400000000000001</v>
      </c>
      <c r="G11" s="50">
        <v>7.9000000000000001E-2</v>
      </c>
    </row>
    <row r="12" spans="1:7">
      <c r="A12" s="24">
        <v>6</v>
      </c>
      <c r="B12" s="47"/>
      <c r="C12" s="29" t="s">
        <v>170</v>
      </c>
      <c r="D12" s="47"/>
      <c r="E12" s="50">
        <v>0.442</v>
      </c>
      <c r="F12" s="50">
        <v>9.8000000000000004E-2</v>
      </c>
      <c r="G12" s="50">
        <v>4.2999999999999997E-2</v>
      </c>
    </row>
    <row r="13" spans="1:7">
      <c r="A13" s="24">
        <v>7</v>
      </c>
      <c r="B13" s="47"/>
      <c r="C13" s="29" t="s">
        <v>171</v>
      </c>
      <c r="D13" s="47"/>
      <c r="E13" s="50">
        <v>0.43099999999999999</v>
      </c>
      <c r="F13" s="50">
        <v>0.14899999999999999</v>
      </c>
      <c r="G13" s="50">
        <v>6.4000000000000001E-2</v>
      </c>
    </row>
    <row r="14" spans="1:7">
      <c r="A14" s="24">
        <v>8</v>
      </c>
      <c r="B14" s="47"/>
      <c r="C14" s="29" t="s">
        <v>172</v>
      </c>
      <c r="D14" s="47"/>
      <c r="E14" s="50">
        <v>0.61499999999999999</v>
      </c>
      <c r="F14" s="50">
        <v>5.7000000000000002E-2</v>
      </c>
      <c r="G14" s="50">
        <v>3.5000000000000003E-2</v>
      </c>
    </row>
    <row r="15" spans="1:7">
      <c r="A15" s="24">
        <v>9</v>
      </c>
      <c r="B15" s="47"/>
      <c r="C15" s="29" t="s">
        <v>173</v>
      </c>
      <c r="D15" s="47"/>
      <c r="E15" s="50">
        <v>0.38100000000000001</v>
      </c>
      <c r="F15" s="50">
        <v>0.39</v>
      </c>
      <c r="G15" s="54">
        <v>0.14799999999999999</v>
      </c>
    </row>
    <row r="16" spans="1:7" ht="15.75" thickBot="1">
      <c r="A16" s="24">
        <v>10</v>
      </c>
      <c r="B16" s="47"/>
      <c r="C16" s="29" t="s">
        <v>76</v>
      </c>
      <c r="D16" s="47"/>
      <c r="E16" s="55"/>
      <c r="F16" s="55"/>
      <c r="G16" s="56">
        <v>0.41699999999999998</v>
      </c>
    </row>
    <row r="17" spans="1:7" ht="15.75" thickTop="1">
      <c r="A17" s="47"/>
      <c r="B17" s="47"/>
      <c r="C17" s="47"/>
      <c r="D17" s="47"/>
      <c r="E17" s="47"/>
      <c r="F17" s="47"/>
      <c r="G17" s="47"/>
    </row>
    <row r="18" spans="1:7">
      <c r="A18" s="139" t="s">
        <v>32</v>
      </c>
      <c r="B18" s="139"/>
      <c r="C18" s="139"/>
      <c r="D18" s="139"/>
      <c r="E18" s="139"/>
      <c r="F18" s="139"/>
      <c r="G18" s="139"/>
    </row>
    <row r="19" spans="1:7" ht="27" customHeight="1">
      <c r="A19" s="57" t="s">
        <v>33</v>
      </c>
      <c r="B19" s="145" t="s">
        <v>174</v>
      </c>
      <c r="C19" s="145"/>
      <c r="D19" s="145"/>
      <c r="E19" s="145"/>
      <c r="F19" s="145"/>
      <c r="G19" s="145"/>
    </row>
  </sheetData>
  <mergeCells count="11">
    <mergeCell ref="B19:G19"/>
    <mergeCell ref="A18:G18"/>
    <mergeCell ref="A1:G1"/>
    <mergeCell ref="A2:G2"/>
    <mergeCell ref="E3:G3"/>
    <mergeCell ref="A4:A5"/>
    <mergeCell ref="B4:B5"/>
    <mergeCell ref="C4:C5"/>
    <mergeCell ref="D4:D5"/>
    <mergeCell ref="E4:E5"/>
    <mergeCell ref="F4:F5"/>
  </mergeCells>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2DEECB-D63E-44B5-AE40-A533BCC0667A}">
  <dimension ref="A1:I14"/>
  <sheetViews>
    <sheetView workbookViewId="0">
      <selection activeCell="E16" sqref="E16"/>
    </sheetView>
  </sheetViews>
  <sheetFormatPr defaultRowHeight="15"/>
  <cols>
    <col min="1" max="1" width="6.140625" customWidth="1"/>
    <col min="2" max="2" width="1.28515625" customWidth="1"/>
    <col min="3" max="3" width="25.5703125" bestFit="1" customWidth="1"/>
    <col min="4" max="4" width="4" customWidth="1"/>
    <col min="5" max="5" width="13" customWidth="1"/>
    <col min="6" max="6" width="12.42578125" customWidth="1"/>
    <col min="7" max="7" width="13" customWidth="1"/>
    <col min="8" max="8" width="12" customWidth="1"/>
    <col min="9" max="9" width="13.28515625" customWidth="1"/>
  </cols>
  <sheetData>
    <row r="1" spans="1:9">
      <c r="A1" s="140" t="s">
        <v>37</v>
      </c>
      <c r="B1" s="140"/>
      <c r="C1" s="140"/>
      <c r="D1" s="140"/>
      <c r="E1" s="140"/>
      <c r="F1" s="140"/>
      <c r="G1" s="140"/>
      <c r="H1" s="140"/>
      <c r="I1" s="140"/>
    </row>
    <row r="2" spans="1:9">
      <c r="A2" s="140" t="s">
        <v>175</v>
      </c>
      <c r="B2" s="140"/>
      <c r="C2" s="140"/>
      <c r="D2" s="140"/>
      <c r="E2" s="140"/>
      <c r="F2" s="140"/>
      <c r="G2" s="140"/>
      <c r="H2" s="140"/>
      <c r="I2" s="140"/>
    </row>
    <row r="3" spans="1:9">
      <c r="A3" s="47"/>
      <c r="B3" s="47"/>
      <c r="C3" s="47"/>
      <c r="D3" s="47"/>
      <c r="E3" s="47"/>
      <c r="F3" s="47"/>
      <c r="G3" s="47"/>
      <c r="H3" s="47"/>
      <c r="I3" s="47"/>
    </row>
    <row r="4" spans="1:9">
      <c r="A4" s="47"/>
      <c r="B4" s="47"/>
      <c r="C4" s="47"/>
      <c r="D4" s="47"/>
      <c r="E4" s="140" t="s">
        <v>176</v>
      </c>
      <c r="F4" s="140"/>
      <c r="G4" s="140" t="s">
        <v>177</v>
      </c>
      <c r="H4" s="140"/>
      <c r="I4" s="42" t="s">
        <v>178</v>
      </c>
    </row>
    <row r="5" spans="1:9" ht="25.5">
      <c r="A5" s="49" t="s">
        <v>2</v>
      </c>
      <c r="B5" s="47"/>
      <c r="C5" s="51" t="s">
        <v>3</v>
      </c>
      <c r="D5" s="48"/>
      <c r="E5" s="49" t="s">
        <v>179</v>
      </c>
      <c r="F5" s="49" t="s">
        <v>180</v>
      </c>
      <c r="G5" s="49" t="s">
        <v>179</v>
      </c>
      <c r="H5" s="49" t="s">
        <v>180</v>
      </c>
      <c r="I5" s="49" t="s">
        <v>179</v>
      </c>
    </row>
    <row r="6" spans="1:9">
      <c r="A6" s="47"/>
      <c r="B6" s="47"/>
      <c r="C6" s="47"/>
      <c r="D6" s="47"/>
      <c r="E6" s="24" t="s">
        <v>7</v>
      </c>
      <c r="F6" s="24" t="s">
        <v>8</v>
      </c>
      <c r="G6" s="24" t="s">
        <v>9</v>
      </c>
      <c r="H6" s="24" t="s">
        <v>10</v>
      </c>
      <c r="I6" s="24" t="s">
        <v>181</v>
      </c>
    </row>
    <row r="7" spans="1:9">
      <c r="A7" s="24">
        <v>1</v>
      </c>
      <c r="B7" s="47"/>
      <c r="C7" s="29" t="s">
        <v>182</v>
      </c>
      <c r="D7" s="47"/>
      <c r="E7" s="24">
        <v>121.9</v>
      </c>
      <c r="F7" s="50">
        <v>0.36</v>
      </c>
      <c r="G7" s="24">
        <v>118.2</v>
      </c>
      <c r="H7" s="50">
        <v>0.35</v>
      </c>
      <c r="I7" s="24">
        <v>-3.6</v>
      </c>
    </row>
    <row r="8" spans="1:9">
      <c r="A8" s="24">
        <v>2</v>
      </c>
      <c r="B8" s="47"/>
      <c r="C8" s="29" t="s">
        <v>183</v>
      </c>
      <c r="D8" s="47"/>
      <c r="E8" s="24">
        <v>56.1</v>
      </c>
      <c r="F8" s="50">
        <v>0.111</v>
      </c>
      <c r="G8" s="24">
        <v>54.5</v>
      </c>
      <c r="H8" s="50">
        <v>0.108</v>
      </c>
      <c r="I8" s="24">
        <v>-1.6</v>
      </c>
    </row>
    <row r="9" spans="1:9">
      <c r="A9" s="24">
        <v>3</v>
      </c>
      <c r="B9" s="47"/>
      <c r="C9" s="29" t="s">
        <v>184</v>
      </c>
      <c r="D9" s="47"/>
      <c r="E9" s="24">
        <v>63.8</v>
      </c>
      <c r="F9" s="50">
        <v>0.20499999999999999</v>
      </c>
      <c r="G9" s="24">
        <v>72.7</v>
      </c>
      <c r="H9" s="50">
        <v>0.23400000000000001</v>
      </c>
      <c r="I9" s="24">
        <v>8.8000000000000007</v>
      </c>
    </row>
    <row r="10" spans="1:9">
      <c r="A10" s="24">
        <v>4</v>
      </c>
      <c r="B10" s="47"/>
      <c r="C10" s="29" t="s">
        <v>185</v>
      </c>
      <c r="D10" s="47"/>
      <c r="E10" s="24">
        <v>53.2</v>
      </c>
      <c r="F10" s="50">
        <v>0.35899999999999999</v>
      </c>
      <c r="G10" s="24">
        <v>65.099999999999994</v>
      </c>
      <c r="H10" s="50">
        <v>0.439</v>
      </c>
      <c r="I10" s="24">
        <v>11.9</v>
      </c>
    </row>
    <row r="11" spans="1:9" ht="15.75" thickBot="1">
      <c r="A11" s="24">
        <v>5</v>
      </c>
      <c r="B11" s="47"/>
      <c r="C11" s="29" t="s">
        <v>76</v>
      </c>
      <c r="D11" s="47"/>
      <c r="E11" s="72">
        <v>295.10000000000002</v>
      </c>
      <c r="F11" s="73">
        <v>0.22700000000000001</v>
      </c>
      <c r="G11" s="72">
        <v>310.5</v>
      </c>
      <c r="H11" s="73">
        <v>0.23799999999999999</v>
      </c>
      <c r="I11" s="72">
        <v>15.4</v>
      </c>
    </row>
    <row r="12" spans="1:9" ht="15.75" thickTop="1">
      <c r="A12" s="24"/>
      <c r="B12" s="47"/>
      <c r="C12" s="29"/>
      <c r="D12" s="47"/>
      <c r="E12" s="24"/>
      <c r="F12" s="50"/>
      <c r="G12" s="24"/>
      <c r="H12" s="50"/>
      <c r="I12" s="24"/>
    </row>
    <row r="13" spans="1:9">
      <c r="A13" s="139" t="s">
        <v>32</v>
      </c>
      <c r="B13" s="139"/>
      <c r="C13" s="139"/>
      <c r="D13" s="139"/>
      <c r="E13" s="139"/>
      <c r="F13" s="139"/>
      <c r="G13" s="139"/>
      <c r="H13" s="139"/>
      <c r="I13" s="139"/>
    </row>
    <row r="14" spans="1:9" ht="57" customHeight="1">
      <c r="A14" s="57" t="s">
        <v>33</v>
      </c>
      <c r="B14" s="145" t="s">
        <v>186</v>
      </c>
      <c r="C14" s="145"/>
      <c r="D14" s="145"/>
      <c r="E14" s="145"/>
      <c r="F14" s="145"/>
      <c r="G14" s="145"/>
      <c r="H14" s="145"/>
      <c r="I14" s="145"/>
    </row>
  </sheetData>
  <mergeCells count="6">
    <mergeCell ref="B14:I14"/>
    <mergeCell ref="A1:I1"/>
    <mergeCell ref="A2:I2"/>
    <mergeCell ref="E4:F4"/>
    <mergeCell ref="G4:H4"/>
    <mergeCell ref="A13:I13"/>
  </mergeCells>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F9004A-BE7F-4AEC-B895-00255C2808B8}">
  <dimension ref="A1:I14"/>
  <sheetViews>
    <sheetView workbookViewId="0">
      <selection activeCell="F11" sqref="F11"/>
    </sheetView>
  </sheetViews>
  <sheetFormatPr defaultColWidth="9.140625" defaultRowHeight="12.75"/>
  <cols>
    <col min="1" max="1" width="9.140625" style="10"/>
    <col min="2" max="2" width="1.85546875" style="10" customWidth="1"/>
    <col min="3" max="3" width="26.28515625" style="10" bestFit="1" customWidth="1"/>
    <col min="4" max="4" width="1.7109375" style="10" customWidth="1"/>
    <col min="5" max="16384" width="9.140625" style="10"/>
  </cols>
  <sheetData>
    <row r="1" spans="1:9">
      <c r="A1" s="140" t="s">
        <v>77</v>
      </c>
      <c r="B1" s="140"/>
      <c r="C1" s="140"/>
      <c r="D1" s="140"/>
      <c r="E1" s="140"/>
      <c r="F1" s="140"/>
      <c r="G1" s="140"/>
      <c r="H1" s="140"/>
      <c r="I1" s="140"/>
    </row>
    <row r="2" spans="1:9">
      <c r="A2" s="140" t="s">
        <v>187</v>
      </c>
      <c r="B2" s="140"/>
      <c r="C2" s="140"/>
      <c r="D2" s="140"/>
      <c r="E2" s="140"/>
      <c r="F2" s="140"/>
      <c r="G2" s="140"/>
      <c r="H2" s="140"/>
      <c r="I2" s="140"/>
    </row>
    <row r="3" spans="1:9">
      <c r="A3" s="75"/>
      <c r="B3" s="75"/>
      <c r="C3" s="75"/>
      <c r="D3" s="75"/>
      <c r="E3" s="75"/>
      <c r="F3" s="75"/>
      <c r="G3" s="75"/>
      <c r="H3" s="75"/>
      <c r="I3" s="75"/>
    </row>
    <row r="4" spans="1:9">
      <c r="A4" s="75"/>
      <c r="B4" s="75"/>
      <c r="C4" s="75"/>
      <c r="D4" s="75"/>
      <c r="E4" s="75"/>
      <c r="F4" s="24">
        <v>2020</v>
      </c>
      <c r="G4" s="24">
        <v>2021</v>
      </c>
      <c r="H4" s="24">
        <v>2022</v>
      </c>
      <c r="I4" s="24">
        <v>2023</v>
      </c>
    </row>
    <row r="5" spans="1:9" ht="22.5" customHeight="1">
      <c r="A5" s="155" t="s">
        <v>2</v>
      </c>
      <c r="B5" s="190"/>
      <c r="C5" s="191" t="s">
        <v>3</v>
      </c>
      <c r="D5" s="157"/>
      <c r="E5" s="152" t="s">
        <v>4</v>
      </c>
      <c r="F5" s="152" t="s">
        <v>6</v>
      </c>
      <c r="G5" s="152" t="s">
        <v>6</v>
      </c>
      <c r="H5" s="152" t="s">
        <v>27</v>
      </c>
      <c r="I5" s="23" t="s">
        <v>188</v>
      </c>
    </row>
    <row r="6" spans="1:9">
      <c r="A6" s="156"/>
      <c r="B6" s="190"/>
      <c r="C6" s="192"/>
      <c r="D6" s="157"/>
      <c r="E6" s="153"/>
      <c r="F6" s="153"/>
      <c r="G6" s="153"/>
      <c r="H6" s="153"/>
      <c r="I6" s="49" t="s">
        <v>189</v>
      </c>
    </row>
    <row r="7" spans="1:9">
      <c r="A7" s="75"/>
      <c r="B7" s="75"/>
      <c r="C7" s="75"/>
      <c r="D7" s="75"/>
      <c r="E7" s="75"/>
      <c r="F7" s="24" t="s">
        <v>7</v>
      </c>
      <c r="G7" s="24" t="s">
        <v>8</v>
      </c>
      <c r="H7" s="24" t="s">
        <v>9</v>
      </c>
      <c r="I7" s="24" t="s">
        <v>10</v>
      </c>
    </row>
    <row r="8" spans="1:9">
      <c r="A8" s="24">
        <v>1</v>
      </c>
      <c r="B8" s="75"/>
      <c r="C8" s="29" t="s">
        <v>190</v>
      </c>
      <c r="D8" s="75"/>
      <c r="E8" s="24" t="s">
        <v>30</v>
      </c>
      <c r="F8" s="58">
        <v>-224.3</v>
      </c>
      <c r="G8" s="58">
        <v>-234.2</v>
      </c>
      <c r="H8" s="58">
        <v>-268.89999999999998</v>
      </c>
      <c r="I8" s="58">
        <v>-301.10000000000002</v>
      </c>
    </row>
    <row r="9" spans="1:9">
      <c r="A9" s="24">
        <v>2</v>
      </c>
      <c r="B9" s="75"/>
      <c r="C9" s="29" t="s">
        <v>191</v>
      </c>
      <c r="D9" s="75"/>
      <c r="E9" s="24" t="s">
        <v>30</v>
      </c>
      <c r="F9" s="58">
        <v>-218.7</v>
      </c>
      <c r="G9" s="58">
        <v>-228</v>
      </c>
      <c r="H9" s="58">
        <v>-260</v>
      </c>
      <c r="I9" s="58">
        <v>-284.39999999999998</v>
      </c>
    </row>
    <row r="10" spans="1:9" ht="13.5" thickBot="1">
      <c r="A10" s="24">
        <v>3</v>
      </c>
      <c r="B10" s="75"/>
      <c r="C10" s="29" t="s">
        <v>192</v>
      </c>
      <c r="D10" s="75"/>
      <c r="E10" s="24" t="s">
        <v>30</v>
      </c>
      <c r="F10" s="74">
        <v>-5.6</v>
      </c>
      <c r="G10" s="74">
        <v>-6.2</v>
      </c>
      <c r="H10" s="74">
        <v>-8.9</v>
      </c>
      <c r="I10" s="74">
        <v>-16.600000000000001</v>
      </c>
    </row>
    <row r="11" spans="1:9" ht="13.5" thickTop="1"/>
    <row r="12" spans="1:9">
      <c r="A12" s="68" t="s">
        <v>32</v>
      </c>
    </row>
    <row r="13" spans="1:9">
      <c r="A13" s="52" t="s">
        <v>33</v>
      </c>
      <c r="B13" s="154" t="s">
        <v>193</v>
      </c>
      <c r="C13" s="154"/>
      <c r="D13" s="154"/>
      <c r="E13" s="154"/>
      <c r="F13" s="154"/>
      <c r="G13" s="154"/>
      <c r="H13" s="154"/>
      <c r="I13" s="154"/>
    </row>
    <row r="14" spans="1:9">
      <c r="B14" s="154"/>
      <c r="C14" s="154"/>
      <c r="D14" s="154"/>
      <c r="E14" s="154"/>
      <c r="F14" s="154"/>
      <c r="G14" s="154"/>
      <c r="H14" s="154"/>
      <c r="I14" s="154"/>
    </row>
  </sheetData>
  <mergeCells count="11">
    <mergeCell ref="H5:H6"/>
    <mergeCell ref="B13:I14"/>
    <mergeCell ref="A1:I1"/>
    <mergeCell ref="A2:I2"/>
    <mergeCell ref="A5:A6"/>
    <mergeCell ref="B5:B6"/>
    <mergeCell ref="C5:C6"/>
    <mergeCell ref="D5:D6"/>
    <mergeCell ref="E5:E6"/>
    <mergeCell ref="F5:F6"/>
    <mergeCell ref="G5:G6"/>
  </mergeCells>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BADE09-273D-44C1-B315-394F07D00793}">
  <dimension ref="A1:J20"/>
  <sheetViews>
    <sheetView zoomScaleNormal="100" workbookViewId="0">
      <selection activeCell="G12" sqref="G12"/>
    </sheetView>
  </sheetViews>
  <sheetFormatPr defaultRowHeight="15"/>
  <cols>
    <col min="1" max="1" width="4.7109375" customWidth="1"/>
    <col min="2" max="2" width="1.85546875" customWidth="1"/>
    <col min="3" max="3" width="23" customWidth="1"/>
    <col min="4" max="4" width="1.85546875" customWidth="1"/>
    <col min="6" max="6" width="1.85546875" customWidth="1"/>
  </cols>
  <sheetData>
    <row r="1" spans="1:10">
      <c r="A1" s="140" t="s">
        <v>0</v>
      </c>
      <c r="B1" s="140"/>
      <c r="C1" s="140"/>
      <c r="D1" s="140"/>
      <c r="E1" s="140"/>
      <c r="F1" s="140"/>
      <c r="G1" s="140"/>
      <c r="H1" s="140"/>
      <c r="I1" s="140"/>
      <c r="J1" s="140"/>
    </row>
    <row r="2" spans="1:10">
      <c r="A2" s="140" t="s">
        <v>194</v>
      </c>
      <c r="B2" s="140"/>
      <c r="C2" s="140"/>
      <c r="D2" s="140"/>
      <c r="E2" s="140"/>
      <c r="F2" s="140"/>
      <c r="G2" s="140"/>
      <c r="H2" s="140"/>
      <c r="I2" s="140"/>
      <c r="J2" s="140"/>
    </row>
    <row r="4" spans="1:10" ht="26.25">
      <c r="A4" s="26" t="s">
        <v>2</v>
      </c>
      <c r="B4" s="60"/>
      <c r="C4" s="69" t="s">
        <v>195</v>
      </c>
      <c r="D4" s="60"/>
      <c r="E4" s="26" t="s">
        <v>4</v>
      </c>
      <c r="F4" s="60"/>
      <c r="G4" s="26">
        <v>2019</v>
      </c>
      <c r="H4" s="26">
        <v>2020</v>
      </c>
      <c r="I4" s="26">
        <v>2021</v>
      </c>
      <c r="J4" s="26" t="s">
        <v>196</v>
      </c>
    </row>
    <row r="5" spans="1:10">
      <c r="G5" s="24" t="s">
        <v>7</v>
      </c>
      <c r="H5" s="24" t="s">
        <v>8</v>
      </c>
      <c r="I5" s="24" t="s">
        <v>9</v>
      </c>
      <c r="J5" s="24" t="s">
        <v>10</v>
      </c>
    </row>
    <row r="6" spans="1:10">
      <c r="C6" s="29" t="s">
        <v>197</v>
      </c>
    </row>
    <row r="7" spans="1:10">
      <c r="A7" s="24">
        <v>1</v>
      </c>
      <c r="C7" s="29" t="s">
        <v>198</v>
      </c>
      <c r="E7" s="24" t="s">
        <v>30</v>
      </c>
      <c r="G7" s="50">
        <v>0.437</v>
      </c>
      <c r="H7" s="24" t="s">
        <v>199</v>
      </c>
      <c r="I7" s="24" t="s">
        <v>199</v>
      </c>
      <c r="J7" s="24" t="s">
        <v>199</v>
      </c>
    </row>
    <row r="8" spans="1:10">
      <c r="A8" s="24">
        <v>2</v>
      </c>
      <c r="C8" s="29" t="s">
        <v>165</v>
      </c>
      <c r="E8" s="24" t="s">
        <v>30</v>
      </c>
      <c r="G8" s="50">
        <v>0.42899999999999999</v>
      </c>
      <c r="H8" s="50">
        <v>0.43</v>
      </c>
      <c r="I8" s="50">
        <v>0.42599999999999999</v>
      </c>
      <c r="J8" s="50">
        <v>0.42399999999999999</v>
      </c>
    </row>
    <row r="9" spans="1:10">
      <c r="A9" s="24">
        <v>3</v>
      </c>
      <c r="C9" s="29" t="s">
        <v>166</v>
      </c>
      <c r="E9" s="24" t="s">
        <v>30</v>
      </c>
      <c r="G9" s="50">
        <v>0.44800000000000001</v>
      </c>
      <c r="H9" s="50">
        <v>0.45800000000000002</v>
      </c>
      <c r="I9" s="50">
        <v>0.44600000000000001</v>
      </c>
      <c r="J9" s="50">
        <v>0.45100000000000001</v>
      </c>
    </row>
    <row r="10" spans="1:10">
      <c r="A10" s="24">
        <v>4</v>
      </c>
      <c r="C10" s="29" t="s">
        <v>167</v>
      </c>
      <c r="E10" s="24" t="s">
        <v>30</v>
      </c>
      <c r="G10" s="50">
        <v>0.439</v>
      </c>
      <c r="H10" s="50">
        <v>0.442</v>
      </c>
      <c r="I10" s="50">
        <v>0.43099999999999999</v>
      </c>
      <c r="J10" s="50">
        <v>0.434</v>
      </c>
    </row>
    <row r="11" spans="1:10">
      <c r="A11" s="24">
        <v>5</v>
      </c>
      <c r="C11" s="29" t="s">
        <v>168</v>
      </c>
      <c r="E11" s="24" t="s">
        <v>30</v>
      </c>
      <c r="G11" s="50">
        <v>0.42499999999999999</v>
      </c>
      <c r="H11" s="50">
        <v>0.42799999999999999</v>
      </c>
      <c r="I11" s="50">
        <v>0.41599999999999998</v>
      </c>
      <c r="J11" s="50">
        <v>0.41899999999999998</v>
      </c>
    </row>
    <row r="12" spans="1:10">
      <c r="A12" s="24">
        <v>6</v>
      </c>
      <c r="C12" s="29" t="s">
        <v>169</v>
      </c>
      <c r="E12" s="24" t="s">
        <v>30</v>
      </c>
      <c r="G12" s="50">
        <v>0.41199999999999998</v>
      </c>
      <c r="H12" s="50">
        <v>0.41499999999999998</v>
      </c>
      <c r="I12" s="50">
        <v>0.40200000000000002</v>
      </c>
      <c r="J12" s="50">
        <v>0.40500000000000003</v>
      </c>
    </row>
    <row r="13" spans="1:10">
      <c r="A13" s="24">
        <v>7</v>
      </c>
      <c r="C13" s="29" t="s">
        <v>170</v>
      </c>
      <c r="E13" s="24" t="s">
        <v>30</v>
      </c>
      <c r="G13" s="50">
        <v>0.45200000000000001</v>
      </c>
      <c r="H13" s="50">
        <v>0.45400000000000001</v>
      </c>
      <c r="I13" s="50">
        <v>0.44</v>
      </c>
      <c r="J13" s="50">
        <v>0.442</v>
      </c>
    </row>
    <row r="14" spans="1:10">
      <c r="A14" s="24">
        <v>8</v>
      </c>
      <c r="C14" s="29" t="s">
        <v>171</v>
      </c>
      <c r="E14" s="24" t="s">
        <v>30</v>
      </c>
      <c r="G14" s="50">
        <v>0.443</v>
      </c>
      <c r="H14" s="50">
        <v>0.44400000000000001</v>
      </c>
      <c r="I14" s="50">
        <v>0.42899999999999999</v>
      </c>
      <c r="J14" s="50">
        <v>0.43099999999999999</v>
      </c>
    </row>
    <row r="15" spans="1:10">
      <c r="A15" s="24">
        <v>9</v>
      </c>
      <c r="C15" s="29" t="s">
        <v>172</v>
      </c>
      <c r="E15" s="24" t="s">
        <v>30</v>
      </c>
      <c r="G15" s="50">
        <v>0.63</v>
      </c>
      <c r="H15" s="50">
        <v>0.63100000000000001</v>
      </c>
      <c r="I15" s="50">
        <v>0.61499999999999999</v>
      </c>
      <c r="J15" s="50">
        <v>0.61499999999999999</v>
      </c>
    </row>
    <row r="16" spans="1:10">
      <c r="A16" s="24">
        <v>10</v>
      </c>
      <c r="B16" s="24"/>
      <c r="C16" s="29" t="s">
        <v>173</v>
      </c>
      <c r="D16" s="29"/>
      <c r="E16" s="24" t="s">
        <v>30</v>
      </c>
      <c r="F16" s="24"/>
      <c r="G16" s="50">
        <v>0.38200000000000001</v>
      </c>
      <c r="H16" s="50">
        <v>0.38</v>
      </c>
      <c r="I16" s="50">
        <v>0.378</v>
      </c>
      <c r="J16" s="50">
        <v>0.38100000000000001</v>
      </c>
    </row>
    <row r="17" spans="1:3">
      <c r="C17" s="53"/>
    </row>
    <row r="18" spans="1:3">
      <c r="A18" s="10" t="s">
        <v>32</v>
      </c>
      <c r="C18" s="53"/>
    </row>
    <row r="19" spans="1:3">
      <c r="A19" s="10" t="s">
        <v>200</v>
      </c>
    </row>
    <row r="20" spans="1:3">
      <c r="A20" s="10" t="s">
        <v>201</v>
      </c>
    </row>
  </sheetData>
  <mergeCells count="2">
    <mergeCell ref="A1:J1"/>
    <mergeCell ref="A2:J2"/>
  </mergeCells>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633790-FAC3-41A5-9F5D-492B8B32D5FA}">
  <dimension ref="A1:G25"/>
  <sheetViews>
    <sheetView workbookViewId="0">
      <selection activeCell="I4" sqref="I4"/>
    </sheetView>
  </sheetViews>
  <sheetFormatPr defaultColWidth="9.140625" defaultRowHeight="12.75"/>
  <cols>
    <col min="1" max="1" width="4.7109375" style="10" customWidth="1"/>
    <col min="2" max="2" width="1.7109375" style="10" customWidth="1"/>
    <col min="3" max="3" width="23" style="10" customWidth="1"/>
    <col min="4" max="4" width="1.7109375" style="10" customWidth="1"/>
    <col min="5" max="5" width="9.140625" style="10"/>
    <col min="6" max="6" width="1.7109375" style="10" customWidth="1"/>
    <col min="7" max="16384" width="9.140625" style="10"/>
  </cols>
  <sheetData>
    <row r="1" spans="1:7">
      <c r="A1" s="140" t="s">
        <v>26</v>
      </c>
      <c r="B1" s="140"/>
      <c r="C1" s="140"/>
      <c r="D1" s="140"/>
      <c r="E1" s="140"/>
      <c r="F1" s="140"/>
      <c r="G1" s="140"/>
    </row>
    <row r="2" spans="1:7">
      <c r="A2" s="140" t="s">
        <v>202</v>
      </c>
      <c r="B2" s="140"/>
      <c r="C2" s="140"/>
      <c r="D2" s="140"/>
      <c r="E2" s="140"/>
      <c r="F2" s="140"/>
      <c r="G2" s="140"/>
    </row>
    <row r="3" spans="1:7" ht="15">
      <c r="A3"/>
      <c r="B3"/>
      <c r="C3"/>
      <c r="D3"/>
      <c r="E3"/>
      <c r="F3"/>
      <c r="G3"/>
    </row>
    <row r="4" spans="1:7" ht="25.5">
      <c r="A4" s="49" t="s">
        <v>2</v>
      </c>
      <c r="B4" s="60"/>
      <c r="C4" s="69" t="s">
        <v>136</v>
      </c>
      <c r="D4" s="60"/>
      <c r="E4" s="26" t="s">
        <v>4</v>
      </c>
      <c r="F4" s="60"/>
      <c r="G4" s="26">
        <v>2013</v>
      </c>
    </row>
    <row r="5" spans="1:7" ht="15">
      <c r="A5"/>
      <c r="B5"/>
      <c r="C5"/>
      <c r="D5"/>
      <c r="E5"/>
      <c r="F5"/>
      <c r="G5" s="24" t="s">
        <v>7</v>
      </c>
    </row>
    <row r="6" spans="1:7" ht="15">
      <c r="A6"/>
      <c r="B6"/>
      <c r="C6" s="29" t="s">
        <v>197</v>
      </c>
      <c r="D6"/>
      <c r="E6"/>
      <c r="F6"/>
      <c r="G6"/>
    </row>
    <row r="7" spans="1:7" ht="15">
      <c r="A7" s="24">
        <v>1</v>
      </c>
      <c r="B7"/>
      <c r="C7" s="29" t="s">
        <v>203</v>
      </c>
      <c r="D7"/>
      <c r="E7" s="24" t="s">
        <v>21</v>
      </c>
      <c r="F7"/>
      <c r="G7" s="50">
        <v>0.45200000000000001</v>
      </c>
    </row>
    <row r="8" spans="1:7" ht="15">
      <c r="A8" s="24">
        <v>2</v>
      </c>
      <c r="B8"/>
      <c r="C8" s="29" t="s">
        <v>204</v>
      </c>
      <c r="D8"/>
      <c r="E8" s="24" t="s">
        <v>21</v>
      </c>
      <c r="F8"/>
      <c r="G8" s="50">
        <v>0.45200000000000001</v>
      </c>
    </row>
    <row r="9" spans="1:7" ht="15">
      <c r="A9" s="24">
        <v>3</v>
      </c>
      <c r="B9"/>
      <c r="C9" s="29" t="s">
        <v>205</v>
      </c>
      <c r="D9"/>
      <c r="E9" s="24" t="s">
        <v>21</v>
      </c>
      <c r="F9"/>
      <c r="G9" s="50">
        <v>0.45600000000000002</v>
      </c>
    </row>
    <row r="10" spans="1:7" ht="15">
      <c r="A10" s="24">
        <v>4</v>
      </c>
      <c r="B10"/>
      <c r="C10" s="29" t="s">
        <v>206</v>
      </c>
      <c r="D10"/>
      <c r="E10" s="24" t="s">
        <v>21</v>
      </c>
      <c r="F10"/>
      <c r="G10" s="50">
        <v>0.52400000000000002</v>
      </c>
    </row>
    <row r="11" spans="1:7">
      <c r="A11" s="11"/>
      <c r="E11" s="11"/>
      <c r="G11" s="22"/>
    </row>
    <row r="12" spans="1:7">
      <c r="A12" s="11"/>
      <c r="E12" s="11"/>
      <c r="G12" s="22"/>
    </row>
    <row r="13" spans="1:7">
      <c r="A13" s="11"/>
      <c r="E13" s="11"/>
      <c r="G13" s="22"/>
    </row>
    <row r="14" spans="1:7">
      <c r="A14" s="11"/>
      <c r="E14" s="11"/>
      <c r="G14" s="22"/>
    </row>
    <row r="15" spans="1:7">
      <c r="A15" s="11"/>
      <c r="E15" s="11"/>
      <c r="G15" s="22"/>
    </row>
    <row r="16" spans="1:7">
      <c r="A16" s="11"/>
      <c r="E16" s="11"/>
      <c r="G16" s="22"/>
    </row>
    <row r="17" spans="1:7">
      <c r="G17" s="12"/>
    </row>
    <row r="18" spans="1:7">
      <c r="G18" s="12"/>
    </row>
    <row r="19" spans="1:7">
      <c r="A19" s="11"/>
      <c r="E19" s="11"/>
      <c r="G19" s="22"/>
    </row>
    <row r="20" spans="1:7">
      <c r="A20" s="11"/>
      <c r="E20" s="11"/>
      <c r="G20" s="22"/>
    </row>
    <row r="21" spans="1:7">
      <c r="A21" s="11"/>
      <c r="E21" s="11"/>
      <c r="G21" s="22"/>
    </row>
    <row r="22" spans="1:7">
      <c r="A22" s="11"/>
      <c r="E22" s="11"/>
      <c r="G22" s="22"/>
    </row>
    <row r="23" spans="1:7">
      <c r="G23" s="22"/>
    </row>
    <row r="24" spans="1:7">
      <c r="G24" s="12"/>
    </row>
    <row r="25" spans="1:7">
      <c r="G25" s="12"/>
    </row>
  </sheetData>
  <mergeCells count="2">
    <mergeCell ref="A1:G1"/>
    <mergeCell ref="A2:G2"/>
  </mergeCells>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3DD25D-4A4F-4FFB-ABB0-C7B4332D2D98}">
  <dimension ref="A1:O6"/>
  <sheetViews>
    <sheetView workbookViewId="0">
      <selection activeCell="U21" sqref="U21"/>
    </sheetView>
  </sheetViews>
  <sheetFormatPr defaultColWidth="8.7109375" defaultRowHeight="15"/>
  <cols>
    <col min="2" max="3" width="8.85546875" bestFit="1" customWidth="1"/>
    <col min="4" max="7" width="9.140625" bestFit="1" customWidth="1"/>
    <col min="8" max="8" width="8.85546875" bestFit="1" customWidth="1"/>
    <col min="9" max="14" width="9.140625" bestFit="1" customWidth="1"/>
    <col min="15" max="15" width="8.7109375" style="44"/>
  </cols>
  <sheetData>
    <row r="1" spans="1:15">
      <c r="B1" t="s">
        <v>207</v>
      </c>
      <c r="C1" t="s">
        <v>208</v>
      </c>
      <c r="D1" t="s">
        <v>209</v>
      </c>
      <c r="E1" t="s">
        <v>210</v>
      </c>
      <c r="F1" t="s">
        <v>211</v>
      </c>
      <c r="G1" t="s">
        <v>212</v>
      </c>
      <c r="H1" t="s">
        <v>213</v>
      </c>
      <c r="I1" t="s">
        <v>214</v>
      </c>
      <c r="J1" t="s">
        <v>215</v>
      </c>
      <c r="K1" t="s">
        <v>216</v>
      </c>
      <c r="L1" t="s">
        <v>217</v>
      </c>
      <c r="M1" t="s">
        <v>218</v>
      </c>
      <c r="N1" t="s">
        <v>219</v>
      </c>
    </row>
    <row r="2" spans="1:15">
      <c r="A2" t="s">
        <v>220</v>
      </c>
      <c r="B2" s="95">
        <v>751.60199999999998</v>
      </c>
      <c r="C2" s="95">
        <v>757.22300000000007</v>
      </c>
      <c r="D2" s="95">
        <v>734.91447399999993</v>
      </c>
      <c r="E2" s="95">
        <v>775.42631187999996</v>
      </c>
      <c r="F2" s="95">
        <v>783.95747238000013</v>
      </c>
      <c r="G2" s="95">
        <v>780.51600000000008</v>
      </c>
      <c r="H2" s="95">
        <v>851.40899999999988</v>
      </c>
      <c r="I2" s="95">
        <v>900.09297927686055</v>
      </c>
      <c r="J2" s="95">
        <v>836.94480026842484</v>
      </c>
      <c r="K2" s="95">
        <v>1011.9343435151007</v>
      </c>
      <c r="L2" s="95">
        <v>1040.578680396467</v>
      </c>
      <c r="M2" s="95">
        <v>1066.0625438387033</v>
      </c>
      <c r="N2" s="95">
        <v>1116.8422865325704</v>
      </c>
    </row>
    <row r="3" spans="1:15">
      <c r="A3" t="s">
        <v>221</v>
      </c>
      <c r="B3" s="95">
        <v>80</v>
      </c>
      <c r="C3" s="95">
        <v>128.77500000000001</v>
      </c>
      <c r="D3" s="95">
        <v>354.32952599999993</v>
      </c>
      <c r="E3" s="95">
        <v>931.32268812000007</v>
      </c>
      <c r="F3" s="95">
        <v>843.90052761999982</v>
      </c>
      <c r="G3" s="95">
        <v>371.858</v>
      </c>
      <c r="H3" s="95">
        <v>81.079000000000008</v>
      </c>
      <c r="I3" s="95">
        <v>144.51407790313954</v>
      </c>
      <c r="J3" s="95">
        <v>110.3939436665755</v>
      </c>
      <c r="K3" s="95">
        <v>183.49927070476741</v>
      </c>
      <c r="L3" s="95">
        <v>318.43307739263133</v>
      </c>
      <c r="M3" s="95">
        <v>439.97526900000003</v>
      </c>
      <c r="N3" s="95">
        <v>309.283772</v>
      </c>
    </row>
    <row r="4" spans="1:15">
      <c r="A4" t="s">
        <v>222</v>
      </c>
      <c r="B4" s="95"/>
      <c r="C4" s="95"/>
      <c r="D4" s="95"/>
      <c r="E4" s="95"/>
      <c r="F4" s="95"/>
      <c r="G4" s="95"/>
      <c r="H4" s="95"/>
      <c r="I4" s="95">
        <v>21.718985669999995</v>
      </c>
      <c r="J4" s="95">
        <v>39.820587400000001</v>
      </c>
      <c r="K4" s="95">
        <v>87.497931944382628</v>
      </c>
      <c r="L4" s="95">
        <v>41.622280452616977</v>
      </c>
      <c r="M4" s="95">
        <v>43.641900365938774</v>
      </c>
      <c r="N4" s="95">
        <v>0</v>
      </c>
    </row>
    <row r="5" spans="1:15">
      <c r="A5" t="s">
        <v>223</v>
      </c>
      <c r="B5" s="95"/>
      <c r="C5" s="95"/>
      <c r="D5" s="95"/>
      <c r="E5" s="95"/>
      <c r="F5" s="95"/>
      <c r="G5" s="95"/>
      <c r="H5" s="95"/>
      <c r="I5" s="95">
        <v>21.044889750000003</v>
      </c>
      <c r="J5" s="95">
        <v>20.043831369999989</v>
      </c>
      <c r="K5" s="95">
        <v>27.854035050000004</v>
      </c>
      <c r="L5" s="95">
        <v>43.685867811340657</v>
      </c>
      <c r="M5" s="95">
        <v>56</v>
      </c>
      <c r="N5" s="95">
        <v>65.2</v>
      </c>
      <c r="O5" s="44" t="s">
        <v>31</v>
      </c>
    </row>
    <row r="6" spans="1:15">
      <c r="A6" t="s">
        <v>76</v>
      </c>
      <c r="B6" s="95">
        <v>831.60199999999998</v>
      </c>
      <c r="C6" s="95">
        <v>885.99800000000005</v>
      </c>
      <c r="D6" s="95">
        <v>1089.2439999999999</v>
      </c>
      <c r="E6" s="95">
        <v>1706.749</v>
      </c>
      <c r="F6" s="95">
        <v>1627.8579999999999</v>
      </c>
      <c r="G6" s="95">
        <v>1152.374</v>
      </c>
      <c r="H6" s="95">
        <v>932.48799999999983</v>
      </c>
      <c r="I6" s="95">
        <v>1087.3709326000001</v>
      </c>
      <c r="J6" s="95">
        <v>1007.2031627050004</v>
      </c>
      <c r="K6" s="95">
        <v>1310.7855812142507</v>
      </c>
      <c r="L6" s="95">
        <v>1444.3199060530558</v>
      </c>
      <c r="M6" s="95">
        <f>SUM(M2:M5)</f>
        <v>1605.679713204642</v>
      </c>
      <c r="N6" s="95">
        <f>SUM(N2:N5)</f>
        <v>1491.3260585325704</v>
      </c>
      <c r="O6" s="44" t="s">
        <v>31</v>
      </c>
    </row>
  </sheetData>
  <pageMargins left="0.7" right="0.7" top="0.75" bottom="0.75" header="0.3" footer="0.3"/>
  <pageSetup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B8E6A6-5CEC-4A2B-9467-E6396FD19040}">
  <dimension ref="A1:L26"/>
  <sheetViews>
    <sheetView topLeftCell="A4" workbookViewId="0">
      <selection activeCell="P32" sqref="P32"/>
    </sheetView>
  </sheetViews>
  <sheetFormatPr defaultRowHeight="15"/>
  <cols>
    <col min="1" max="1" width="4.7109375" customWidth="1"/>
    <col min="2" max="2" width="1.7109375" customWidth="1"/>
    <col min="3" max="3" width="43.85546875" bestFit="1" customWidth="1"/>
    <col min="4" max="4" width="1.7109375" customWidth="1"/>
    <col min="6" max="6" width="1.7109375" customWidth="1"/>
    <col min="12" max="12" width="9.140625" style="44"/>
  </cols>
  <sheetData>
    <row r="1" spans="1:11">
      <c r="A1" s="4" t="s">
        <v>0</v>
      </c>
      <c r="B1" s="4"/>
      <c r="C1" s="4"/>
      <c r="D1" s="4"/>
      <c r="E1" s="4"/>
      <c r="F1" s="4"/>
      <c r="G1" s="4"/>
      <c r="H1" s="4"/>
      <c r="I1" s="4"/>
      <c r="J1" s="4"/>
      <c r="K1" s="4"/>
    </row>
    <row r="2" spans="1:11">
      <c r="A2" s="4" t="s">
        <v>224</v>
      </c>
      <c r="B2" s="4"/>
      <c r="C2" s="4"/>
      <c r="D2" s="4"/>
      <c r="E2" s="4"/>
      <c r="F2" s="4"/>
      <c r="G2" s="4"/>
      <c r="H2" s="4"/>
      <c r="I2" s="4"/>
      <c r="J2" s="4"/>
      <c r="K2" s="4"/>
    </row>
    <row r="3" spans="1:11">
      <c r="A3" s="10"/>
      <c r="B3" s="10"/>
      <c r="C3" s="10"/>
      <c r="D3" s="10"/>
      <c r="E3" s="11"/>
      <c r="F3" s="10"/>
      <c r="G3" s="10"/>
      <c r="H3" s="10"/>
      <c r="I3" s="10"/>
      <c r="J3" s="10"/>
      <c r="K3" s="10"/>
    </row>
    <row r="4" spans="1:11">
      <c r="A4" s="5"/>
      <c r="B4" s="5"/>
      <c r="C4" s="5"/>
      <c r="D4" s="5"/>
      <c r="E4" s="6"/>
      <c r="F4" s="5"/>
      <c r="G4" s="6">
        <v>2024</v>
      </c>
      <c r="H4" s="6">
        <v>2025</v>
      </c>
      <c r="I4" s="6">
        <v>2026</v>
      </c>
      <c r="J4" s="6">
        <v>2027</v>
      </c>
      <c r="K4" s="6">
        <v>2028</v>
      </c>
    </row>
    <row r="5" spans="1:11" ht="26.25">
      <c r="A5" s="7" t="s">
        <v>2</v>
      </c>
      <c r="B5" s="8"/>
      <c r="C5" s="9" t="s">
        <v>3</v>
      </c>
      <c r="D5" s="8"/>
      <c r="E5" s="7" t="s">
        <v>225</v>
      </c>
      <c r="F5" s="8"/>
      <c r="G5" s="7" t="s">
        <v>29</v>
      </c>
      <c r="H5" s="7" t="s">
        <v>226</v>
      </c>
      <c r="I5" s="7" t="s">
        <v>226</v>
      </c>
      <c r="J5" s="7" t="s">
        <v>226</v>
      </c>
      <c r="K5" s="7" t="s">
        <v>226</v>
      </c>
    </row>
    <row r="6" spans="1:11">
      <c r="A6" s="10"/>
      <c r="B6" s="10"/>
      <c r="C6" s="10"/>
      <c r="D6" s="10"/>
      <c r="E6" s="11"/>
      <c r="F6" s="10"/>
      <c r="G6" s="11" t="s">
        <v>7</v>
      </c>
      <c r="H6" s="11" t="s">
        <v>8</v>
      </c>
      <c r="I6" s="11" t="s">
        <v>9</v>
      </c>
      <c r="J6" s="11" t="s">
        <v>10</v>
      </c>
      <c r="K6" s="11" t="s">
        <v>11</v>
      </c>
    </row>
    <row r="7" spans="1:11">
      <c r="A7" s="11"/>
      <c r="B7" s="10"/>
      <c r="C7" s="10"/>
      <c r="D7" s="10"/>
      <c r="E7" s="11"/>
      <c r="F7" s="10"/>
      <c r="G7" s="3"/>
      <c r="H7" s="3"/>
      <c r="I7" s="3"/>
      <c r="J7" s="3"/>
      <c r="K7" s="3"/>
    </row>
    <row r="8" spans="1:11">
      <c r="A8" s="11">
        <v>1</v>
      </c>
      <c r="B8" s="10"/>
      <c r="C8" s="16" t="s">
        <v>227</v>
      </c>
      <c r="D8" s="10"/>
      <c r="E8" s="11" t="s">
        <v>228</v>
      </c>
      <c r="F8" s="10"/>
      <c r="G8" s="12">
        <v>38.915863744338388</v>
      </c>
      <c r="H8" s="12">
        <v>71.944816979688042</v>
      </c>
      <c r="I8" s="12">
        <v>116.73540494374024</v>
      </c>
      <c r="J8" s="12">
        <v>45.068317655208411</v>
      </c>
      <c r="K8" s="12">
        <v>19.151274803023046</v>
      </c>
    </row>
    <row r="9" spans="1:11">
      <c r="A9" s="11">
        <v>2</v>
      </c>
      <c r="B9" s="10"/>
      <c r="C9" s="16" t="s">
        <v>229</v>
      </c>
      <c r="D9" s="10"/>
      <c r="E9" s="11" t="s">
        <v>230</v>
      </c>
      <c r="F9" s="10"/>
      <c r="G9" s="12">
        <v>249.17039005161226</v>
      </c>
      <c r="H9" s="12">
        <v>249.18284716173105</v>
      </c>
      <c r="I9" s="12">
        <v>250.25347118328955</v>
      </c>
      <c r="J9" s="12">
        <v>260.64985096964767</v>
      </c>
      <c r="K9" s="12">
        <v>250.12826454098627</v>
      </c>
    </row>
    <row r="10" spans="1:11">
      <c r="A10" s="11">
        <v>3</v>
      </c>
      <c r="B10" s="10"/>
      <c r="C10" s="16" t="s">
        <v>231</v>
      </c>
      <c r="D10" s="10"/>
      <c r="E10" s="11" t="s">
        <v>232</v>
      </c>
      <c r="F10" s="10"/>
      <c r="G10" s="12">
        <v>368.26018606417335</v>
      </c>
      <c r="H10" s="12">
        <v>333.29027484027478</v>
      </c>
      <c r="I10" s="12">
        <v>268.72620705241252</v>
      </c>
      <c r="J10" s="12">
        <v>292.26563833664778</v>
      </c>
      <c r="K10" s="12">
        <v>316.41627731440661</v>
      </c>
    </row>
    <row r="11" spans="1:11">
      <c r="A11" s="11">
        <v>4</v>
      </c>
      <c r="B11" s="10"/>
      <c r="C11" s="16" t="s">
        <v>233</v>
      </c>
      <c r="D11" s="10"/>
      <c r="E11" s="11" t="s">
        <v>232</v>
      </c>
      <c r="F11" s="10"/>
      <c r="G11" s="12">
        <v>120.55672890749025</v>
      </c>
      <c r="H11" s="12">
        <v>109.80953242468195</v>
      </c>
      <c r="I11" s="12">
        <v>111.40484252332816</v>
      </c>
      <c r="J11" s="12">
        <v>106.47595833551439</v>
      </c>
      <c r="K11" s="12">
        <v>116.29025505283403</v>
      </c>
    </row>
    <row r="12" spans="1:11">
      <c r="A12" s="11">
        <v>5</v>
      </c>
      <c r="B12" s="10"/>
      <c r="C12" s="16" t="s">
        <v>234</v>
      </c>
      <c r="D12" s="10"/>
      <c r="E12" s="11" t="s">
        <v>235</v>
      </c>
      <c r="F12" s="10"/>
      <c r="G12" s="12">
        <v>35.021486482165145</v>
      </c>
      <c r="H12" s="12">
        <v>36.393108815470889</v>
      </c>
      <c r="I12" s="12">
        <v>40.498813988807299</v>
      </c>
      <c r="J12" s="12">
        <v>53.560300618021643</v>
      </c>
      <c r="K12" s="12">
        <v>52.273361726973157</v>
      </c>
    </row>
    <row r="13" spans="1:11">
      <c r="A13" s="11">
        <v>6</v>
      </c>
      <c r="B13" s="10"/>
      <c r="C13" s="16" t="s">
        <v>236</v>
      </c>
      <c r="D13" s="10"/>
      <c r="E13" s="11" t="s">
        <v>230</v>
      </c>
      <c r="F13" s="10"/>
      <c r="G13" s="12">
        <v>105.11365143221052</v>
      </c>
      <c r="H13" s="12">
        <v>172.95967299515888</v>
      </c>
      <c r="I13" s="12">
        <v>40.832731731910741</v>
      </c>
      <c r="J13" s="12">
        <v>8.28361827507611</v>
      </c>
      <c r="K13" s="12">
        <v>10.261192984219411</v>
      </c>
    </row>
    <row r="14" spans="1:11">
      <c r="A14" s="11">
        <v>7</v>
      </c>
      <c r="B14" s="10"/>
      <c r="C14" s="16" t="s">
        <v>237</v>
      </c>
      <c r="D14" s="10"/>
      <c r="E14" s="11" t="s">
        <v>235</v>
      </c>
      <c r="F14" s="10"/>
      <c r="G14" s="12">
        <v>56.556581043908032</v>
      </c>
      <c r="H14" s="12">
        <v>75.618701474256554</v>
      </c>
      <c r="I14" s="12">
        <v>103.51789783255192</v>
      </c>
      <c r="J14" s="12">
        <v>54.616446863132673</v>
      </c>
      <c r="K14" s="12">
        <v>56.372792330753683</v>
      </c>
    </row>
    <row r="15" spans="1:11">
      <c r="A15" s="11">
        <v>8</v>
      </c>
      <c r="B15" s="10"/>
      <c r="C15" s="16" t="s">
        <v>238</v>
      </c>
      <c r="D15" s="10"/>
      <c r="E15" s="11" t="s">
        <v>235</v>
      </c>
      <c r="F15" s="10"/>
      <c r="G15" s="12">
        <v>112.42653077020692</v>
      </c>
      <c r="H15" s="12">
        <v>88.738042786765064</v>
      </c>
      <c r="I15" s="12">
        <v>76.930524098929141</v>
      </c>
      <c r="J15" s="12">
        <v>48.076798723529194</v>
      </c>
      <c r="K15" s="12">
        <v>54.064385109957122</v>
      </c>
    </row>
    <row r="16" spans="1:11">
      <c r="A16" s="11">
        <v>9</v>
      </c>
      <c r="B16" s="10"/>
      <c r="C16" s="16" t="s">
        <v>239</v>
      </c>
      <c r="D16" s="10"/>
      <c r="E16" s="11" t="s">
        <v>228</v>
      </c>
      <c r="F16" s="10"/>
      <c r="G16" s="12">
        <v>171.67495284709577</v>
      </c>
      <c r="H16" s="12">
        <v>99.347794497868122</v>
      </c>
      <c r="I16" s="12">
        <v>203.97109370781351</v>
      </c>
      <c r="J16" s="12">
        <v>128.58459607959671</v>
      </c>
      <c r="K16" s="12">
        <v>169.85621951538565</v>
      </c>
    </row>
    <row r="17" spans="1:12">
      <c r="A17" s="11">
        <v>10</v>
      </c>
      <c r="B17" s="10"/>
      <c r="C17" s="16" t="s">
        <v>240</v>
      </c>
      <c r="D17" s="10"/>
      <c r="E17" s="11" t="s">
        <v>232</v>
      </c>
      <c r="F17" s="10"/>
      <c r="G17" s="12">
        <v>146.47979599778071</v>
      </c>
      <c r="H17" s="12">
        <v>148.48565426541555</v>
      </c>
      <c r="I17" s="12">
        <v>153.21076630580953</v>
      </c>
      <c r="J17" s="12">
        <v>166.28876384215815</v>
      </c>
      <c r="K17" s="12">
        <v>168.36305184277438</v>
      </c>
    </row>
    <row r="18" spans="1:12">
      <c r="A18" s="11">
        <v>11</v>
      </c>
      <c r="B18" s="10"/>
      <c r="C18" s="16" t="s">
        <v>241</v>
      </c>
      <c r="D18" s="10"/>
      <c r="E18" s="11" t="s">
        <v>223</v>
      </c>
      <c r="F18" s="10"/>
      <c r="G18" s="12">
        <v>21.949891191588513</v>
      </c>
      <c r="H18" s="12">
        <v>22.241315040420865</v>
      </c>
      <c r="I18" s="12">
        <v>22.549168178800269</v>
      </c>
      <c r="J18" s="12">
        <v>22.874415601453297</v>
      </c>
      <c r="K18" s="12">
        <v>23.218091593264131</v>
      </c>
    </row>
    <row r="19" spans="1:12">
      <c r="A19" s="11">
        <v>12</v>
      </c>
      <c r="B19" s="10"/>
      <c r="C19" s="16" t="s">
        <v>242</v>
      </c>
      <c r="D19" s="10"/>
      <c r="E19" s="11" t="s">
        <v>230</v>
      </c>
      <c r="F19" s="10"/>
      <c r="G19" s="12">
        <v>24.408757098587195</v>
      </c>
      <c r="H19" s="12">
        <v>27.388717909336247</v>
      </c>
      <c r="I19" s="12">
        <v>11.240505993112672</v>
      </c>
      <c r="J19" s="12">
        <v>7.0299077446417906</v>
      </c>
      <c r="K19" s="12">
        <v>7.3435318546441541</v>
      </c>
    </row>
    <row r="20" spans="1:12">
      <c r="A20" s="11">
        <v>13</v>
      </c>
      <c r="B20" s="10"/>
      <c r="C20" s="16" t="s">
        <v>223</v>
      </c>
      <c r="D20" s="10"/>
      <c r="E20" s="11" t="s">
        <v>223</v>
      </c>
      <c r="F20" s="10"/>
      <c r="G20" s="12">
        <v>40.800775750032912</v>
      </c>
      <c r="H20" s="12">
        <v>35.716139038023044</v>
      </c>
      <c r="I20" s="12">
        <v>35.716139038023044</v>
      </c>
      <c r="J20" s="12">
        <v>35.716139038023044</v>
      </c>
      <c r="K20" s="12">
        <v>35.716139038023051</v>
      </c>
      <c r="L20" s="44" t="s">
        <v>31</v>
      </c>
    </row>
    <row r="21" spans="1:12" ht="15.75" thickBot="1">
      <c r="A21" s="11">
        <v>14</v>
      </c>
      <c r="B21" s="10"/>
      <c r="C21" s="10" t="s">
        <v>76</v>
      </c>
      <c r="D21" s="10"/>
      <c r="E21" s="11"/>
      <c r="F21" s="10"/>
      <c r="G21" s="14">
        <f t="shared" ref="G21:K21" si="0">SUM(G8:G20)</f>
        <v>1491.3355913811899</v>
      </c>
      <c r="H21" s="14">
        <f t="shared" si="0"/>
        <v>1471.1166182290913</v>
      </c>
      <c r="I21" s="14">
        <f t="shared" si="0"/>
        <v>1435.5875665785288</v>
      </c>
      <c r="J21" s="14">
        <f t="shared" si="0"/>
        <v>1229.4907520826512</v>
      </c>
      <c r="K21" s="14">
        <f t="shared" si="0"/>
        <v>1279.4548377072447</v>
      </c>
      <c r="L21" s="44" t="s">
        <v>31</v>
      </c>
    </row>
    <row r="22" spans="1:12" ht="15.75" thickTop="1">
      <c r="A22" s="10"/>
      <c r="B22" s="10"/>
      <c r="C22" s="10"/>
      <c r="D22" s="10"/>
      <c r="E22" s="11"/>
      <c r="F22" s="10"/>
      <c r="G22" s="10"/>
      <c r="H22" s="10"/>
      <c r="I22" s="10"/>
      <c r="J22" s="10"/>
      <c r="K22" s="10"/>
    </row>
    <row r="23" spans="1:12">
      <c r="A23" s="10"/>
      <c r="B23" s="10"/>
      <c r="C23" s="10"/>
      <c r="D23" s="10"/>
      <c r="E23" s="11"/>
      <c r="F23" s="10"/>
      <c r="G23" s="10"/>
      <c r="H23" s="10"/>
      <c r="I23" s="10"/>
      <c r="J23" s="10"/>
      <c r="K23" s="10"/>
    </row>
    <row r="24" spans="1:12">
      <c r="A24" s="142" t="s">
        <v>32</v>
      </c>
      <c r="B24" s="142"/>
      <c r="C24" s="10"/>
      <c r="D24" s="10"/>
      <c r="E24" s="11"/>
      <c r="F24" s="10"/>
      <c r="G24" s="10"/>
      <c r="H24" s="10"/>
      <c r="I24" s="10"/>
      <c r="J24" s="10"/>
      <c r="K24" s="10"/>
    </row>
    <row r="25" spans="1:12">
      <c r="A25" s="1" t="s">
        <v>33</v>
      </c>
      <c r="B25" s="17" t="s">
        <v>243</v>
      </c>
      <c r="C25" s="17"/>
      <c r="D25" s="17"/>
      <c r="E25" s="17"/>
      <c r="F25" s="17"/>
      <c r="G25" s="17"/>
      <c r="H25" s="17"/>
      <c r="I25" s="17"/>
      <c r="K25" s="10"/>
    </row>
    <row r="26" spans="1:12">
      <c r="A26" s="1" t="s">
        <v>89</v>
      </c>
      <c r="B26" s="17" t="s">
        <v>244</v>
      </c>
      <c r="C26" s="17"/>
      <c r="D26" s="17"/>
      <c r="E26" s="17"/>
      <c r="F26" s="17"/>
      <c r="G26" s="17"/>
      <c r="H26" s="17"/>
      <c r="I26" s="17"/>
      <c r="K26" s="10"/>
    </row>
  </sheetData>
  <mergeCells count="1">
    <mergeCell ref="A24:B24"/>
  </mergeCells>
  <pageMargins left="0.7" right="0.7" top="0.75" bottom="0.75" header="0.3" footer="0.3"/>
  <pageSetup orientation="portrait" r:id="rId1"/>
  <customProperties>
    <customPr name="EpmWorksheetKeyString_GU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AE4722-1FF6-4220-9015-923AB44654CC}">
  <dimension ref="A1:M25"/>
  <sheetViews>
    <sheetView zoomScaleNormal="100" zoomScalePageLayoutView="80" workbookViewId="0">
      <selection activeCell="L29" sqref="L29"/>
    </sheetView>
  </sheetViews>
  <sheetFormatPr defaultColWidth="101.42578125" defaultRowHeight="12.75"/>
  <cols>
    <col min="1" max="1" width="4.7109375" style="10" customWidth="1"/>
    <col min="2" max="2" width="1.7109375" style="10" customWidth="1"/>
    <col min="3" max="3" width="34.5703125" style="10" customWidth="1"/>
    <col min="4" max="4" width="1.7109375" style="10" customWidth="1"/>
    <col min="5" max="5" width="8.5703125" style="11" customWidth="1"/>
    <col min="6" max="6" width="1.7109375" style="10" customWidth="1"/>
    <col min="7" max="12" width="10.42578125" style="10" customWidth="1"/>
    <col min="13" max="13" width="4.42578125" style="10" customWidth="1"/>
    <col min="14" max="16384" width="101.42578125" style="10"/>
  </cols>
  <sheetData>
    <row r="1" spans="1:13" s="17" customFormat="1">
      <c r="A1" s="137" t="s">
        <v>26</v>
      </c>
      <c r="B1" s="137"/>
      <c r="C1" s="137"/>
      <c r="D1" s="137"/>
      <c r="E1" s="137"/>
      <c r="F1" s="137"/>
      <c r="G1" s="137"/>
      <c r="H1" s="137"/>
      <c r="I1" s="137"/>
      <c r="J1" s="137"/>
      <c r="K1" s="137"/>
      <c r="L1" s="137"/>
    </row>
    <row r="2" spans="1:13" s="17" customFormat="1">
      <c r="A2" s="137" t="s">
        <v>1</v>
      </c>
      <c r="B2" s="137"/>
      <c r="C2" s="137"/>
      <c r="D2" s="137"/>
      <c r="E2" s="137"/>
      <c r="F2" s="137"/>
      <c r="G2" s="137"/>
      <c r="H2" s="137"/>
      <c r="I2" s="137"/>
      <c r="J2" s="137"/>
      <c r="K2" s="137"/>
      <c r="L2" s="137"/>
    </row>
    <row r="3" spans="1:13">
      <c r="A3" s="136"/>
      <c r="B3" s="136"/>
      <c r="C3" s="136"/>
      <c r="D3" s="136"/>
      <c r="E3" s="136"/>
      <c r="F3" s="136"/>
      <c r="G3" s="136"/>
      <c r="H3" s="136"/>
      <c r="I3" s="136"/>
      <c r="J3" s="136"/>
      <c r="K3" s="136"/>
      <c r="L3" s="136"/>
    </row>
    <row r="4" spans="1:13" s="5" customFormat="1">
      <c r="E4" s="6"/>
      <c r="G4" s="6">
        <v>2019</v>
      </c>
      <c r="H4" s="6">
        <v>2020</v>
      </c>
      <c r="I4" s="6">
        <v>2021</v>
      </c>
      <c r="J4" s="6">
        <v>2022</v>
      </c>
      <c r="K4" s="6">
        <v>2023</v>
      </c>
      <c r="L4" s="6">
        <v>2024</v>
      </c>
    </row>
    <row r="5" spans="1:13" s="8" customFormat="1" ht="25.5">
      <c r="A5" s="7" t="s">
        <v>2</v>
      </c>
      <c r="C5" s="9" t="s">
        <v>3</v>
      </c>
      <c r="E5" s="7" t="s">
        <v>4</v>
      </c>
      <c r="G5" s="7" t="s">
        <v>6</v>
      </c>
      <c r="H5" s="7" t="s">
        <v>6</v>
      </c>
      <c r="I5" s="7" t="s">
        <v>6</v>
      </c>
      <c r="J5" s="7" t="s">
        <v>27</v>
      </c>
      <c r="K5" s="7" t="s">
        <v>28</v>
      </c>
      <c r="L5" s="7" t="s">
        <v>29</v>
      </c>
    </row>
    <row r="6" spans="1:13">
      <c r="G6" s="11" t="s">
        <v>7</v>
      </c>
      <c r="H6" s="11" t="s">
        <v>8</v>
      </c>
      <c r="I6" s="11" t="s">
        <v>9</v>
      </c>
      <c r="J6" s="11" t="s">
        <v>10</v>
      </c>
      <c r="K6" s="11" t="s">
        <v>11</v>
      </c>
      <c r="L6" s="11" t="s">
        <v>12</v>
      </c>
      <c r="M6" s="33"/>
    </row>
    <row r="8" spans="1:13">
      <c r="A8" s="11">
        <v>1</v>
      </c>
      <c r="C8" s="10" t="s">
        <v>14</v>
      </c>
      <c r="E8" s="11" t="s">
        <v>30</v>
      </c>
      <c r="G8" s="12">
        <v>19765.460000000003</v>
      </c>
      <c r="H8" s="12">
        <v>20582.057578726399</v>
      </c>
      <c r="I8" s="12">
        <v>21539.7881987168</v>
      </c>
      <c r="J8" s="12">
        <v>22663.252413062866</v>
      </c>
      <c r="K8" s="12">
        <v>23874.84626606141</v>
      </c>
      <c r="L8" s="12">
        <v>24902.941516122788</v>
      </c>
      <c r="M8" s="11" t="s">
        <v>31</v>
      </c>
    </row>
    <row r="9" spans="1:13">
      <c r="A9" s="11">
        <v>2</v>
      </c>
      <c r="C9" s="10" t="s">
        <v>16</v>
      </c>
      <c r="E9" s="11" t="s">
        <v>30</v>
      </c>
      <c r="G9" s="12">
        <v>-7188.6999999999989</v>
      </c>
      <c r="H9" s="12">
        <v>-7571.2412167614721</v>
      </c>
      <c r="I9" s="12">
        <v>-8005.915901442022</v>
      </c>
      <c r="J9" s="12">
        <v>-8417.8111049018698</v>
      </c>
      <c r="K9" s="12">
        <v>-8924.0526662553475</v>
      </c>
      <c r="L9" s="12">
        <v>-9178.8924698742467</v>
      </c>
      <c r="M9" s="11" t="s">
        <v>31</v>
      </c>
    </row>
    <row r="10" spans="1:13">
      <c r="A10" s="11">
        <v>3</v>
      </c>
      <c r="C10" s="10" t="s">
        <v>17</v>
      </c>
      <c r="E10" s="11" t="s">
        <v>30</v>
      </c>
      <c r="G10" s="13">
        <f t="shared" ref="G10:J10" si="0">SUM(G8:G9)</f>
        <v>12576.760000000004</v>
      </c>
      <c r="H10" s="13">
        <f t="shared" si="0"/>
        <v>13010.816361964928</v>
      </c>
      <c r="I10" s="13">
        <f t="shared" si="0"/>
        <v>13533.872297274778</v>
      </c>
      <c r="J10" s="13">
        <f t="shared" si="0"/>
        <v>14245.441308160996</v>
      </c>
      <c r="K10" s="13">
        <f>SUM(K8:K9)-0.1</f>
        <v>14950.693599806062</v>
      </c>
      <c r="L10" s="13">
        <f>SUM(L8:L9)</f>
        <v>15724.049046248541</v>
      </c>
      <c r="M10" s="11" t="s">
        <v>31</v>
      </c>
    </row>
    <row r="11" spans="1:13">
      <c r="A11" s="11"/>
      <c r="G11" s="12"/>
      <c r="H11" s="12"/>
      <c r="I11" s="12"/>
      <c r="J11" s="12"/>
      <c r="K11" s="12"/>
      <c r="L11" s="12"/>
      <c r="M11" s="11"/>
    </row>
    <row r="12" spans="1:13">
      <c r="A12" s="11">
        <v>4</v>
      </c>
      <c r="C12" s="10" t="s">
        <v>18</v>
      </c>
      <c r="E12" s="11" t="s">
        <v>30</v>
      </c>
      <c r="G12" s="12">
        <v>562.26174892733127</v>
      </c>
      <c r="H12" s="12">
        <v>551.20000000000016</v>
      </c>
      <c r="I12" s="12">
        <v>687.73378125649162</v>
      </c>
      <c r="J12" s="12">
        <v>855.88125929892021</v>
      </c>
      <c r="K12" s="12">
        <v>689.4</v>
      </c>
      <c r="L12" s="12">
        <v>557.01647048292853</v>
      </c>
      <c r="M12" s="11" t="s">
        <v>31</v>
      </c>
    </row>
    <row r="13" spans="1:13">
      <c r="A13" s="11"/>
      <c r="G13" s="12"/>
      <c r="H13" s="12"/>
      <c r="I13" s="12"/>
      <c r="J13" s="12"/>
      <c r="K13" s="12"/>
      <c r="L13" s="12"/>
      <c r="M13" s="11"/>
    </row>
    <row r="14" spans="1:13" ht="13.5" thickBot="1">
      <c r="A14" s="11">
        <v>5</v>
      </c>
      <c r="C14" s="10" t="s">
        <v>19</v>
      </c>
      <c r="E14" s="11" t="s">
        <v>30</v>
      </c>
      <c r="G14" s="14">
        <f t="shared" ref="G14:K14" si="1">SUM(G10,G12)</f>
        <v>13139.021748927335</v>
      </c>
      <c r="H14" s="14">
        <f t="shared" si="1"/>
        <v>13562.016361964928</v>
      </c>
      <c r="I14" s="14">
        <f t="shared" si="1"/>
        <v>14221.606078531269</v>
      </c>
      <c r="J14" s="14">
        <f t="shared" si="1"/>
        <v>15101.322567459916</v>
      </c>
      <c r="K14" s="14">
        <f t="shared" si="1"/>
        <v>15640.093599806061</v>
      </c>
      <c r="L14" s="14">
        <f>SUM(L10,L12)</f>
        <v>16281.065516731469</v>
      </c>
      <c r="M14" s="11" t="s">
        <v>31</v>
      </c>
    </row>
    <row r="15" spans="1:13" ht="13.5" thickTop="1">
      <c r="G15" s="98"/>
      <c r="H15" s="98"/>
      <c r="I15" s="98"/>
      <c r="J15" s="98"/>
      <c r="K15" s="98"/>
      <c r="L15" s="98"/>
      <c r="M15" s="11"/>
    </row>
    <row r="16" spans="1:13" hidden="1">
      <c r="A16" s="5" t="s">
        <v>32</v>
      </c>
      <c r="M16" s="11"/>
    </row>
    <row r="17" spans="1:13" hidden="1">
      <c r="A17" s="1" t="s">
        <v>33</v>
      </c>
      <c r="C17" s="10" t="s">
        <v>34</v>
      </c>
      <c r="M17" s="11"/>
    </row>
    <row r="18" spans="1:13" hidden="1">
      <c r="C18" s="10" t="s">
        <v>35</v>
      </c>
      <c r="M18" s="11"/>
    </row>
    <row r="19" spans="1:13" hidden="1">
      <c r="C19" s="10" t="s">
        <v>36</v>
      </c>
      <c r="M19" s="11"/>
    </row>
    <row r="20" spans="1:13" ht="13.5" thickBot="1">
      <c r="A20" s="11">
        <v>6</v>
      </c>
      <c r="C20" s="10" t="s">
        <v>20</v>
      </c>
      <c r="E20" s="11" t="s">
        <v>30</v>
      </c>
      <c r="G20" s="14">
        <v>1087.4000000000001</v>
      </c>
      <c r="H20" s="14">
        <v>1007.4</v>
      </c>
      <c r="I20" s="14">
        <v>1310.8</v>
      </c>
      <c r="J20" s="14">
        <v>1444.3</v>
      </c>
      <c r="K20" s="14">
        <v>1605.7</v>
      </c>
      <c r="L20" s="14">
        <v>1491.3</v>
      </c>
      <c r="M20" s="11" t="s">
        <v>31</v>
      </c>
    </row>
    <row r="21" spans="1:13" ht="13.5" thickTop="1"/>
    <row r="23" spans="1:13">
      <c r="L23" s="27"/>
    </row>
    <row r="25" spans="1:13">
      <c r="L25" s="99"/>
    </row>
  </sheetData>
  <mergeCells count="3">
    <mergeCell ref="A1:L1"/>
    <mergeCell ref="A2:L2"/>
    <mergeCell ref="A3:L3"/>
  </mergeCells>
  <pageMargins left="0.7" right="0.7" top="0.75" bottom="0.75" header="0.3" footer="0.3"/>
  <pageSetup paperSize="5" orientation="landscape" r:id="rId1"/>
  <headerFooter>
    <oddHeader>&amp;R&amp;"Arial,Regular"&amp;10Filed: 2022-XX-XX
EB-2022-XXXX
Exhibit X
Tab X
Schedule X
Attachment X
Page 1 of X</oddHead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6E16C4-4371-4D4D-9176-04F9DDC50697}">
  <dimension ref="A1:F20"/>
  <sheetViews>
    <sheetView zoomScaleNormal="100" zoomScalePageLayoutView="90" workbookViewId="0">
      <selection activeCell="P12" sqref="P12"/>
    </sheetView>
  </sheetViews>
  <sheetFormatPr defaultColWidth="101.140625" defaultRowHeight="12.75"/>
  <cols>
    <col min="1" max="1" width="5.7109375" style="10" bestFit="1" customWidth="1"/>
    <col min="2" max="2" width="1.28515625" style="10" customWidth="1"/>
    <col min="3" max="3" width="34.5703125" style="10" customWidth="1"/>
    <col min="4" max="4" width="1.28515625" style="10" customWidth="1"/>
    <col min="5" max="5" width="15.140625" style="11" customWidth="1"/>
    <col min="6" max="6" width="1.28515625" style="10" customWidth="1"/>
    <col min="7" max="16384" width="101.140625" style="10"/>
  </cols>
  <sheetData>
    <row r="1" spans="1:6" s="17" customFormat="1">
      <c r="A1" s="4" t="s">
        <v>0</v>
      </c>
      <c r="B1" s="4"/>
      <c r="C1" s="4"/>
      <c r="D1" s="4"/>
      <c r="E1" s="4"/>
      <c r="F1" s="4"/>
    </row>
    <row r="2" spans="1:6" s="17" customFormat="1">
      <c r="A2" s="4" t="s">
        <v>245</v>
      </c>
      <c r="B2" s="4"/>
      <c r="C2" s="4"/>
      <c r="D2" s="4"/>
      <c r="E2" s="4"/>
      <c r="F2" s="4"/>
    </row>
    <row r="4" spans="1:6" s="8" customFormat="1" ht="25.5">
      <c r="A4" s="7" t="s">
        <v>246</v>
      </c>
      <c r="C4" s="9" t="s">
        <v>247</v>
      </c>
      <c r="E4" s="7" t="s">
        <v>248</v>
      </c>
    </row>
    <row r="6" spans="1:6">
      <c r="A6" s="11">
        <v>1</v>
      </c>
      <c r="C6" s="10" t="s">
        <v>249</v>
      </c>
      <c r="E6" s="11" t="s">
        <v>250</v>
      </c>
    </row>
    <row r="7" spans="1:6">
      <c r="A7" s="11">
        <v>2</v>
      </c>
      <c r="C7" s="10" t="s">
        <v>251</v>
      </c>
      <c r="E7" s="11" t="s">
        <v>252</v>
      </c>
    </row>
    <row r="8" spans="1:6">
      <c r="A8" s="11">
        <v>3</v>
      </c>
      <c r="C8" s="10" t="s">
        <v>253</v>
      </c>
      <c r="E8" s="11" t="s">
        <v>254</v>
      </c>
    </row>
    <row r="9" spans="1:6">
      <c r="A9" s="11">
        <v>4</v>
      </c>
      <c r="C9" s="10" t="s">
        <v>255</v>
      </c>
      <c r="E9" s="11" t="s">
        <v>256</v>
      </c>
    </row>
    <row r="10" spans="1:6">
      <c r="A10" s="11">
        <v>5</v>
      </c>
      <c r="C10" s="10" t="s">
        <v>257</v>
      </c>
      <c r="E10" s="11" t="s">
        <v>258</v>
      </c>
    </row>
    <row r="11" spans="1:6">
      <c r="A11" s="11">
        <v>6</v>
      </c>
      <c r="C11" s="10" t="s">
        <v>259</v>
      </c>
      <c r="E11" s="11" t="s">
        <v>260</v>
      </c>
    </row>
    <row r="12" spans="1:6">
      <c r="A12" s="11">
        <v>7</v>
      </c>
      <c r="C12" s="10" t="s">
        <v>261</v>
      </c>
      <c r="E12" s="11" t="s">
        <v>262</v>
      </c>
    </row>
    <row r="13" spans="1:6">
      <c r="A13" s="11">
        <v>8</v>
      </c>
      <c r="C13" s="10" t="s">
        <v>263</v>
      </c>
      <c r="E13" s="11" t="s">
        <v>264</v>
      </c>
    </row>
    <row r="14" spans="1:6">
      <c r="A14" s="11">
        <v>9</v>
      </c>
      <c r="C14" s="10" t="s">
        <v>265</v>
      </c>
      <c r="E14" s="11" t="s">
        <v>266</v>
      </c>
    </row>
    <row r="15" spans="1:6">
      <c r="A15" s="11">
        <v>10</v>
      </c>
      <c r="C15" s="10" t="s">
        <v>267</v>
      </c>
      <c r="E15" s="11" t="s">
        <v>268</v>
      </c>
    </row>
    <row r="16" spans="1:6">
      <c r="A16" s="11">
        <v>11</v>
      </c>
      <c r="C16" s="10" t="s">
        <v>269</v>
      </c>
      <c r="E16" s="11" t="s">
        <v>270</v>
      </c>
    </row>
    <row r="17" spans="1:5">
      <c r="A17" s="11">
        <v>12</v>
      </c>
      <c r="C17" s="10" t="s">
        <v>271</v>
      </c>
      <c r="E17" s="11" t="s">
        <v>272</v>
      </c>
    </row>
    <row r="19" spans="1:5">
      <c r="A19" s="5"/>
    </row>
    <row r="20" spans="1:5">
      <c r="A20" s="1"/>
    </row>
  </sheetData>
  <pageMargins left="0.7" right="0.7" top="0.75" bottom="0.75" header="0.3" footer="0.3"/>
  <pageSetup paperSize="5" orientation="landscape" r:id="rId1"/>
  <headerFooter>
    <oddHeader>&amp;R&amp;"Arial,Regular"&amp;10Filed: 2022-XX-XX
EB-2022-XXXX
Exhibit X
Tab X
Schedule X
Attachment X
Page 1 of X</oddHead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CA4CC8-12AA-4718-86F0-4BEE8750FE70}">
  <dimension ref="A1:M20"/>
  <sheetViews>
    <sheetView zoomScaleNormal="100" zoomScalePageLayoutView="90" workbookViewId="0">
      <selection activeCell="C25" sqref="C25"/>
    </sheetView>
  </sheetViews>
  <sheetFormatPr defaultColWidth="101.140625" defaultRowHeight="12.75"/>
  <cols>
    <col min="1" max="1" width="4.7109375" style="10" customWidth="1"/>
    <col min="2" max="2" width="1.7109375" style="10" customWidth="1"/>
    <col min="3" max="3" width="41.7109375" style="10" bestFit="1" customWidth="1"/>
    <col min="4" max="4" width="1.7109375" style="10" customWidth="1"/>
    <col min="5" max="5" width="8.85546875" style="11" customWidth="1"/>
    <col min="6" max="6" width="1.7109375" style="10" customWidth="1"/>
    <col min="7" max="13" width="10.140625" style="10" customWidth="1"/>
    <col min="14" max="16384" width="101.140625" style="10"/>
  </cols>
  <sheetData>
    <row r="1" spans="1:13" s="17" customFormat="1">
      <c r="A1" s="4" t="s">
        <v>26</v>
      </c>
      <c r="B1" s="4"/>
      <c r="C1" s="4"/>
      <c r="D1" s="4"/>
      <c r="E1" s="4"/>
      <c r="F1" s="4"/>
      <c r="G1" s="4"/>
      <c r="H1" s="4"/>
      <c r="I1" s="4"/>
      <c r="J1" s="4"/>
      <c r="K1" s="4"/>
      <c r="L1" s="4"/>
      <c r="M1" s="4"/>
    </row>
    <row r="2" spans="1:13" s="17" customFormat="1">
      <c r="A2" s="4" t="s">
        <v>273</v>
      </c>
      <c r="B2" s="4"/>
      <c r="C2" s="4"/>
      <c r="D2" s="4"/>
      <c r="E2" s="4"/>
      <c r="F2" s="4"/>
      <c r="G2" s="4"/>
      <c r="H2" s="4"/>
      <c r="I2" s="4"/>
      <c r="J2" s="4"/>
      <c r="K2" s="4"/>
      <c r="L2" s="4"/>
      <c r="M2" s="4"/>
    </row>
    <row r="4" spans="1:13" s="5" customFormat="1">
      <c r="E4" s="6"/>
      <c r="G4" s="15">
        <v>2013</v>
      </c>
      <c r="H4" s="15">
        <v>2013</v>
      </c>
      <c r="I4" s="6">
        <v>2014</v>
      </c>
      <c r="J4" s="6">
        <v>2015</v>
      </c>
      <c r="K4" s="6">
        <v>2016</v>
      </c>
      <c r="L4" s="6">
        <v>2017</v>
      </c>
      <c r="M4" s="6">
        <v>2018</v>
      </c>
    </row>
    <row r="5" spans="1:13" s="8" customFormat="1" ht="25.5">
      <c r="A5" s="7" t="s">
        <v>2</v>
      </c>
      <c r="C5" s="9" t="s">
        <v>3</v>
      </c>
      <c r="E5" s="7" t="s">
        <v>4</v>
      </c>
      <c r="G5" s="7" t="s">
        <v>274</v>
      </c>
      <c r="H5" s="7" t="s">
        <v>6</v>
      </c>
      <c r="I5" s="7" t="s">
        <v>6</v>
      </c>
      <c r="J5" s="7" t="s">
        <v>6</v>
      </c>
      <c r="K5" s="7" t="s">
        <v>6</v>
      </c>
      <c r="L5" s="7" t="s">
        <v>6</v>
      </c>
      <c r="M5" s="7" t="s">
        <v>6</v>
      </c>
    </row>
    <row r="6" spans="1:13">
      <c r="G6" s="11" t="s">
        <v>7</v>
      </c>
      <c r="H6" s="11" t="s">
        <v>8</v>
      </c>
      <c r="I6" s="11" t="s">
        <v>9</v>
      </c>
      <c r="J6" s="11" t="s">
        <v>10</v>
      </c>
      <c r="K6" s="11" t="s">
        <v>11</v>
      </c>
      <c r="L6" s="11" t="s">
        <v>12</v>
      </c>
      <c r="M6" s="11" t="s">
        <v>13</v>
      </c>
    </row>
    <row r="8" spans="1:13">
      <c r="A8" s="11">
        <v>1</v>
      </c>
      <c r="C8" s="10" t="s">
        <v>275</v>
      </c>
      <c r="E8" s="11" t="s">
        <v>15</v>
      </c>
      <c r="G8" s="12">
        <v>123</v>
      </c>
      <c r="H8" s="12">
        <v>146.4</v>
      </c>
      <c r="I8" s="12">
        <v>160.19999999999999</v>
      </c>
      <c r="J8" s="12">
        <v>145.5</v>
      </c>
      <c r="K8" s="12">
        <v>153</v>
      </c>
      <c r="L8" s="12">
        <v>141.30000000000001</v>
      </c>
      <c r="M8" s="12">
        <v>150.30000000000001</v>
      </c>
    </row>
    <row r="9" spans="1:13">
      <c r="A9" s="11">
        <v>2</v>
      </c>
      <c r="C9" s="10" t="s">
        <v>276</v>
      </c>
      <c r="E9" s="11" t="s">
        <v>15</v>
      </c>
      <c r="G9" s="12">
        <v>193.1</v>
      </c>
      <c r="H9" s="12">
        <v>216.1</v>
      </c>
      <c r="I9" s="12">
        <v>184.5</v>
      </c>
      <c r="J9" s="12">
        <v>208.5</v>
      </c>
      <c r="K9" s="12">
        <v>224</v>
      </c>
      <c r="L9" s="12">
        <v>214.1</v>
      </c>
      <c r="M9" s="12">
        <v>198.2</v>
      </c>
    </row>
    <row r="10" spans="1:13">
      <c r="A10" s="11">
        <v>3</v>
      </c>
      <c r="C10" s="10" t="s">
        <v>277</v>
      </c>
      <c r="E10" s="11" t="s">
        <v>15</v>
      </c>
      <c r="G10" s="12">
        <v>47.6</v>
      </c>
      <c r="H10" s="12">
        <v>53.2</v>
      </c>
      <c r="I10" s="12">
        <v>54.5</v>
      </c>
      <c r="J10" s="12">
        <v>55.8</v>
      </c>
      <c r="K10" s="12">
        <v>45.6</v>
      </c>
      <c r="L10" s="12">
        <v>49.4</v>
      </c>
      <c r="M10" s="12">
        <v>49.2</v>
      </c>
    </row>
    <row r="11" spans="1:13">
      <c r="A11" s="11">
        <v>4</v>
      </c>
      <c r="C11" s="10" t="s">
        <v>278</v>
      </c>
      <c r="E11" s="11" t="s">
        <v>15</v>
      </c>
      <c r="G11" s="12">
        <v>22.4</v>
      </c>
      <c r="H11" s="12">
        <v>25.9</v>
      </c>
      <c r="I11" s="12">
        <v>13.4</v>
      </c>
      <c r="J11" s="12">
        <v>26.9</v>
      </c>
      <c r="K11" s="12">
        <v>18.2</v>
      </c>
      <c r="L11" s="12">
        <v>19.8</v>
      </c>
      <c r="M11" s="12">
        <v>15.6</v>
      </c>
    </row>
    <row r="12" spans="1:13">
      <c r="A12" s="11">
        <v>5</v>
      </c>
      <c r="C12" s="10" t="s">
        <v>279</v>
      </c>
      <c r="G12" s="13">
        <f>SUM(G8:G11)</f>
        <v>386.1</v>
      </c>
      <c r="H12" s="13">
        <f t="shared" ref="H12:M12" si="0">SUM(H8:H11)</f>
        <v>441.59999999999997</v>
      </c>
      <c r="I12" s="13">
        <f t="shared" si="0"/>
        <v>412.59999999999997</v>
      </c>
      <c r="J12" s="13">
        <f t="shared" si="0"/>
        <v>436.7</v>
      </c>
      <c r="K12" s="13">
        <f t="shared" si="0"/>
        <v>440.8</v>
      </c>
      <c r="L12" s="13">
        <f t="shared" si="0"/>
        <v>424.59999999999997</v>
      </c>
      <c r="M12" s="13">
        <f t="shared" si="0"/>
        <v>413.3</v>
      </c>
    </row>
    <row r="13" spans="1:13">
      <c r="A13" s="11">
        <v>6</v>
      </c>
      <c r="C13" s="10" t="s">
        <v>280</v>
      </c>
      <c r="E13" s="11" t="s">
        <v>15</v>
      </c>
      <c r="G13" s="12">
        <v>0.5</v>
      </c>
      <c r="H13" s="12"/>
      <c r="I13" s="12">
        <v>19.600000000000001</v>
      </c>
      <c r="J13" s="12">
        <v>27.6</v>
      </c>
      <c r="K13" s="12">
        <v>38.299999999999997</v>
      </c>
      <c r="L13" s="12">
        <v>2</v>
      </c>
      <c r="M13" s="12">
        <v>0</v>
      </c>
    </row>
    <row r="14" spans="1:13">
      <c r="A14" s="11">
        <v>7</v>
      </c>
      <c r="C14" s="10" t="s">
        <v>281</v>
      </c>
      <c r="E14" s="11" t="s">
        <v>15</v>
      </c>
      <c r="G14" s="12">
        <v>63.3</v>
      </c>
      <c r="H14" s="12">
        <v>14.3</v>
      </c>
      <c r="I14" s="12">
        <v>172.4</v>
      </c>
      <c r="J14" s="12">
        <v>551.1</v>
      </c>
      <c r="K14" s="12">
        <v>114.8</v>
      </c>
      <c r="L14" s="12">
        <v>4.8</v>
      </c>
      <c r="M14" s="12">
        <v>0</v>
      </c>
    </row>
    <row r="15" spans="1:13">
      <c r="A15" s="11">
        <v>8</v>
      </c>
      <c r="C15" s="10" t="s">
        <v>282</v>
      </c>
      <c r="E15" s="11" t="s">
        <v>15</v>
      </c>
      <c r="G15" s="12"/>
      <c r="H15" s="12">
        <v>61.9</v>
      </c>
      <c r="I15" s="12">
        <v>7.7</v>
      </c>
      <c r="J15" s="12">
        <v>0</v>
      </c>
      <c r="K15" s="12">
        <v>0</v>
      </c>
      <c r="L15" s="12">
        <v>0</v>
      </c>
      <c r="M15" s="12">
        <v>0</v>
      </c>
    </row>
    <row r="16" spans="1:13" ht="13.5" thickBot="1">
      <c r="A16" s="11">
        <v>9</v>
      </c>
      <c r="C16" s="10" t="s">
        <v>76</v>
      </c>
      <c r="G16" s="14">
        <f t="shared" ref="G16:M16" si="1">SUM(G12:G15)</f>
        <v>449.90000000000003</v>
      </c>
      <c r="H16" s="14">
        <f t="shared" si="1"/>
        <v>517.79999999999995</v>
      </c>
      <c r="I16" s="14">
        <f t="shared" si="1"/>
        <v>612.30000000000007</v>
      </c>
      <c r="J16" s="14">
        <f t="shared" si="1"/>
        <v>1015.4000000000001</v>
      </c>
      <c r="K16" s="14">
        <f t="shared" si="1"/>
        <v>593.9</v>
      </c>
      <c r="L16" s="14">
        <f t="shared" si="1"/>
        <v>431.4</v>
      </c>
      <c r="M16" s="14">
        <f t="shared" si="1"/>
        <v>413.3</v>
      </c>
    </row>
    <row r="17" spans="1:13" ht="13.5" thickTop="1">
      <c r="A17" s="11"/>
      <c r="G17" s="12"/>
      <c r="H17" s="12"/>
      <c r="I17" s="12"/>
      <c r="J17" s="12"/>
      <c r="K17" s="12"/>
      <c r="L17" s="12"/>
      <c r="M17" s="12"/>
    </row>
    <row r="19" spans="1:13">
      <c r="A19" s="5"/>
    </row>
    <row r="20" spans="1:13">
      <c r="A20" s="1"/>
    </row>
  </sheetData>
  <pageMargins left="0.7" right="0.7" top="0.75" bottom="0.75" header="0.3" footer="0.3"/>
  <pageSetup paperSize="5" orientation="landscape" r:id="rId1"/>
  <headerFooter>
    <oddHeader>&amp;R&amp;"Arial,Regular"&amp;10Filed: 2022-XX-XX
EB-2022-XXXX
Exhibit X
Tab X
Schedule X
Attachment X
Page 1 of X</oddHead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E3622F-36C1-4180-B864-FF5689C0AD81}">
  <dimension ref="A1:L25"/>
  <sheetViews>
    <sheetView zoomScaleNormal="100" zoomScalePageLayoutView="90" workbookViewId="0">
      <selection activeCell="C30" sqref="C30"/>
    </sheetView>
  </sheetViews>
  <sheetFormatPr defaultColWidth="101.140625" defaultRowHeight="12.75"/>
  <cols>
    <col min="1" max="1" width="4.7109375" style="10" customWidth="1"/>
    <col min="2" max="2" width="1.7109375" style="10" customWidth="1"/>
    <col min="3" max="3" width="44.85546875" style="10" bestFit="1" customWidth="1"/>
    <col min="4" max="4" width="1.7109375" style="10" customWidth="1"/>
    <col min="5" max="11" width="10.140625" style="10" customWidth="1"/>
    <col min="12" max="16384" width="101.140625" style="10"/>
  </cols>
  <sheetData>
    <row r="1" spans="1:12">
      <c r="A1" s="4" t="s">
        <v>37</v>
      </c>
      <c r="B1" s="4"/>
      <c r="C1" s="4"/>
      <c r="D1" s="4"/>
      <c r="E1" s="4"/>
      <c r="F1" s="4"/>
      <c r="G1" s="4"/>
      <c r="H1" s="4"/>
      <c r="I1" s="4"/>
      <c r="J1" s="4"/>
    </row>
    <row r="2" spans="1:12">
      <c r="A2" s="4" t="s">
        <v>283</v>
      </c>
      <c r="B2" s="4"/>
      <c r="C2" s="4"/>
      <c r="D2" s="4"/>
      <c r="E2" s="4"/>
      <c r="F2" s="4"/>
      <c r="G2" s="4"/>
      <c r="H2" s="4"/>
      <c r="I2" s="4"/>
      <c r="J2" s="4"/>
    </row>
    <row r="4" spans="1:12" ht="25.5">
      <c r="A4" s="7" t="s">
        <v>2</v>
      </c>
      <c r="B4" s="8"/>
      <c r="C4" s="9" t="s">
        <v>3</v>
      </c>
      <c r="D4" s="8"/>
      <c r="E4" s="38">
        <v>2013</v>
      </c>
      <c r="F4" s="38">
        <v>2014</v>
      </c>
      <c r="G4" s="38">
        <v>2015</v>
      </c>
      <c r="H4" s="38">
        <v>2016</v>
      </c>
      <c r="I4" s="38">
        <v>2017</v>
      </c>
      <c r="J4" s="38">
        <v>2018</v>
      </c>
      <c r="K4" s="38" t="s">
        <v>76</v>
      </c>
    </row>
    <row r="5" spans="1:12">
      <c r="E5" s="11" t="s">
        <v>7</v>
      </c>
      <c r="F5" s="11" t="s">
        <v>8</v>
      </c>
      <c r="G5" s="11" t="s">
        <v>9</v>
      </c>
      <c r="H5" s="11" t="s">
        <v>10</v>
      </c>
      <c r="I5" s="11" t="s">
        <v>11</v>
      </c>
      <c r="J5" s="11" t="s">
        <v>12</v>
      </c>
      <c r="K5" s="11" t="s">
        <v>13</v>
      </c>
    </row>
    <row r="6" spans="1:12">
      <c r="A6" s="11"/>
      <c r="E6" s="3"/>
      <c r="F6" s="3"/>
      <c r="G6" s="3"/>
      <c r="H6" s="3"/>
      <c r="I6" s="3"/>
      <c r="J6" s="3"/>
    </row>
    <row r="7" spans="1:12">
      <c r="A7" s="11">
        <v>1</v>
      </c>
      <c r="C7" s="16" t="s">
        <v>284</v>
      </c>
      <c r="E7" s="12">
        <v>386.1</v>
      </c>
      <c r="F7" s="12">
        <v>443.8</v>
      </c>
      <c r="G7" s="12">
        <v>446.6</v>
      </c>
      <c r="H7" s="12">
        <v>442.3</v>
      </c>
      <c r="I7" s="12">
        <v>441.9</v>
      </c>
      <c r="J7" s="12">
        <v>441.9</v>
      </c>
      <c r="K7" s="12">
        <f>SUM(E7:J7)</f>
        <v>2602.6</v>
      </c>
    </row>
    <row r="8" spans="1:12">
      <c r="A8" s="11">
        <v>2</v>
      </c>
      <c r="C8" s="16" t="s">
        <v>285</v>
      </c>
      <c r="E8" s="12">
        <v>441.59999999999997</v>
      </c>
      <c r="F8" s="12">
        <v>412.59999999999997</v>
      </c>
      <c r="G8" s="12">
        <v>436.7</v>
      </c>
      <c r="H8" s="12">
        <v>440.8</v>
      </c>
      <c r="I8" s="12">
        <v>424.59999999999997</v>
      </c>
      <c r="J8" s="12">
        <v>413.3</v>
      </c>
      <c r="K8" s="12">
        <f>SUM(E8:J8)</f>
        <v>2569.6</v>
      </c>
    </row>
    <row r="9" spans="1:12" ht="13.5" thickBot="1">
      <c r="A9" s="11">
        <v>3</v>
      </c>
      <c r="C9" s="10" t="s">
        <v>286</v>
      </c>
      <c r="E9" s="14">
        <f>E8-E7</f>
        <v>55.499999999999943</v>
      </c>
      <c r="F9" s="14">
        <f t="shared" ref="F9:K9" si="0">F8-F7</f>
        <v>-31.200000000000045</v>
      </c>
      <c r="G9" s="14">
        <f t="shared" si="0"/>
        <v>-9.9000000000000341</v>
      </c>
      <c r="H9" s="14">
        <f t="shared" si="0"/>
        <v>-1.5</v>
      </c>
      <c r="I9" s="14">
        <f t="shared" si="0"/>
        <v>-17.300000000000011</v>
      </c>
      <c r="J9" s="14">
        <f t="shared" si="0"/>
        <v>-28.599999999999966</v>
      </c>
      <c r="K9" s="14">
        <f t="shared" si="0"/>
        <v>-33</v>
      </c>
    </row>
    <row r="10" spans="1:12" ht="13.5" thickTop="1"/>
    <row r="11" spans="1:12">
      <c r="A11" s="11">
        <v>4</v>
      </c>
      <c r="C11" s="10" t="s">
        <v>287</v>
      </c>
      <c r="E11" s="12">
        <v>19.3</v>
      </c>
      <c r="F11" s="12">
        <v>307</v>
      </c>
      <c r="G11" s="12">
        <v>359.7</v>
      </c>
      <c r="H11" s="12">
        <v>0</v>
      </c>
      <c r="I11" s="12">
        <v>0</v>
      </c>
      <c r="J11" s="12">
        <v>0</v>
      </c>
      <c r="K11" s="12">
        <f>SUM(E11:J11)</f>
        <v>686</v>
      </c>
      <c r="L11" s="27"/>
    </row>
    <row r="12" spans="1:12">
      <c r="A12" s="11">
        <v>5</v>
      </c>
      <c r="C12" s="10" t="s">
        <v>288</v>
      </c>
      <c r="E12" s="12">
        <v>14.3</v>
      </c>
      <c r="F12" s="12">
        <v>172.4</v>
      </c>
      <c r="G12" s="12">
        <v>551.1</v>
      </c>
      <c r="H12" s="12">
        <v>114.8</v>
      </c>
      <c r="I12" s="12">
        <v>4.8</v>
      </c>
      <c r="J12" s="12">
        <v>0</v>
      </c>
      <c r="K12" s="12">
        <f>SUM(E12:J12)</f>
        <v>857.4</v>
      </c>
    </row>
    <row r="13" spans="1:12" ht="13.5" thickBot="1">
      <c r="A13" s="11">
        <v>6</v>
      </c>
      <c r="C13" s="10" t="s">
        <v>286</v>
      </c>
      <c r="E13" s="14">
        <f t="shared" ref="E13:K13" si="1">E12-E11</f>
        <v>-5</v>
      </c>
      <c r="F13" s="14">
        <f t="shared" si="1"/>
        <v>-134.6</v>
      </c>
      <c r="G13" s="14">
        <f t="shared" si="1"/>
        <v>191.40000000000003</v>
      </c>
      <c r="H13" s="14">
        <f t="shared" si="1"/>
        <v>114.8</v>
      </c>
      <c r="I13" s="14">
        <f t="shared" si="1"/>
        <v>4.8</v>
      </c>
      <c r="J13" s="14">
        <f t="shared" si="1"/>
        <v>0</v>
      </c>
      <c r="K13" s="14">
        <f t="shared" si="1"/>
        <v>171.39999999999998</v>
      </c>
    </row>
    <row r="14" spans="1:12" ht="13.5" thickTop="1"/>
    <row r="15" spans="1:12">
      <c r="A15" s="11">
        <v>7</v>
      </c>
      <c r="C15" s="10" t="s">
        <v>289</v>
      </c>
      <c r="E15" s="12">
        <v>0.5</v>
      </c>
      <c r="F15" s="12">
        <v>36.299999999999997</v>
      </c>
      <c r="G15" s="12">
        <v>25.7</v>
      </c>
      <c r="H15" s="12">
        <v>7.6</v>
      </c>
      <c r="I15" s="12">
        <v>0</v>
      </c>
      <c r="J15" s="12">
        <v>0</v>
      </c>
      <c r="K15" s="12">
        <f>SUM(E15:J15)</f>
        <v>70.099999999999994</v>
      </c>
    </row>
    <row r="16" spans="1:12">
      <c r="A16" s="11">
        <v>8</v>
      </c>
      <c r="C16" s="10" t="s">
        <v>290</v>
      </c>
      <c r="E16" s="12">
        <v>2.6</v>
      </c>
      <c r="F16" s="12">
        <v>19.600000000000001</v>
      </c>
      <c r="G16" s="12">
        <v>27.6</v>
      </c>
      <c r="H16" s="12">
        <v>38.299999999999997</v>
      </c>
      <c r="I16" s="12">
        <v>2</v>
      </c>
      <c r="J16" s="12">
        <v>0</v>
      </c>
      <c r="K16" s="12">
        <f>SUM(E16:J16)</f>
        <v>90.1</v>
      </c>
    </row>
    <row r="17" spans="1:11" ht="13.5" thickBot="1">
      <c r="A17" s="11">
        <v>9</v>
      </c>
      <c r="C17" s="10" t="s">
        <v>286</v>
      </c>
      <c r="E17" s="14">
        <f t="shared" ref="E17:K17" si="2">E16-E15</f>
        <v>2.1</v>
      </c>
      <c r="F17" s="14">
        <f t="shared" si="2"/>
        <v>-16.699999999999996</v>
      </c>
      <c r="G17" s="14">
        <f t="shared" si="2"/>
        <v>1.9000000000000021</v>
      </c>
      <c r="H17" s="14">
        <f t="shared" si="2"/>
        <v>30.699999999999996</v>
      </c>
      <c r="I17" s="14">
        <f t="shared" si="2"/>
        <v>2</v>
      </c>
      <c r="J17" s="14">
        <f t="shared" si="2"/>
        <v>0</v>
      </c>
      <c r="K17" s="14">
        <f t="shared" si="2"/>
        <v>20</v>
      </c>
    </row>
    <row r="18" spans="1:11" ht="13.5" thickTop="1"/>
    <row r="20" spans="1:11">
      <c r="A20" s="11">
        <v>10</v>
      </c>
      <c r="C20" s="10" t="s">
        <v>291</v>
      </c>
      <c r="E20" s="12">
        <v>44</v>
      </c>
      <c r="F20" s="12">
        <v>5.0999999999999996</v>
      </c>
      <c r="G20" s="12">
        <v>0</v>
      </c>
      <c r="H20" s="12">
        <v>0</v>
      </c>
      <c r="I20" s="12">
        <v>0</v>
      </c>
      <c r="J20" s="12">
        <v>0</v>
      </c>
      <c r="K20" s="12">
        <f>SUM(E20:J20)</f>
        <v>49.1</v>
      </c>
    </row>
    <row r="21" spans="1:11">
      <c r="A21" s="11">
        <v>11</v>
      </c>
      <c r="C21" s="10" t="s">
        <v>292</v>
      </c>
      <c r="E21" s="12">
        <v>61.9</v>
      </c>
      <c r="F21" s="12">
        <v>7.7</v>
      </c>
      <c r="G21" s="12">
        <v>0.5</v>
      </c>
      <c r="H21" s="12">
        <v>0</v>
      </c>
      <c r="I21" s="12">
        <v>0</v>
      </c>
      <c r="J21" s="12">
        <v>0</v>
      </c>
      <c r="K21" s="12">
        <f>SUM(E21:J21)</f>
        <v>70.099999999999994</v>
      </c>
    </row>
    <row r="22" spans="1:11" ht="13.5" thickBot="1">
      <c r="A22" s="11">
        <v>12</v>
      </c>
      <c r="C22" s="10" t="s">
        <v>286</v>
      </c>
      <c r="E22" s="14">
        <f t="shared" ref="E22:K22" si="3">E21-E20</f>
        <v>17.899999999999999</v>
      </c>
      <c r="F22" s="14">
        <f t="shared" si="3"/>
        <v>2.6000000000000005</v>
      </c>
      <c r="G22" s="14">
        <f t="shared" si="3"/>
        <v>0.5</v>
      </c>
      <c r="H22" s="14">
        <f t="shared" si="3"/>
        <v>0</v>
      </c>
      <c r="I22" s="14">
        <f t="shared" si="3"/>
        <v>0</v>
      </c>
      <c r="J22" s="14">
        <f t="shared" si="3"/>
        <v>0</v>
      </c>
      <c r="K22" s="14">
        <f t="shared" si="3"/>
        <v>20.999999999999993</v>
      </c>
    </row>
    <row r="23" spans="1:11" ht="13.5" thickTop="1"/>
    <row r="24" spans="1:11" ht="15">
      <c r="A24" s="139" t="s">
        <v>57</v>
      </c>
      <c r="B24" s="139"/>
      <c r="C24"/>
      <c r="D24"/>
      <c r="E24"/>
      <c r="F24"/>
      <c r="G24"/>
      <c r="H24"/>
      <c r="I24"/>
      <c r="J24"/>
    </row>
    <row r="25" spans="1:11" ht="15">
      <c r="A25" s="52" t="s">
        <v>33</v>
      </c>
      <c r="B25"/>
      <c r="C25" s="141" t="s">
        <v>293</v>
      </c>
      <c r="D25" s="141"/>
      <c r="E25" s="141"/>
      <c r="F25" s="141"/>
      <c r="G25" s="141"/>
      <c r="H25" s="141"/>
      <c r="I25" s="141"/>
      <c r="J25" s="141"/>
    </row>
  </sheetData>
  <mergeCells count="2">
    <mergeCell ref="A24:B24"/>
    <mergeCell ref="C25:J25"/>
  </mergeCells>
  <pageMargins left="0.7" right="0.7" top="0.75" bottom="0.75" header="0.3" footer="0.3"/>
  <pageSetup paperSize="5" orientation="landscape" r:id="rId1"/>
  <headerFooter>
    <oddHeader>&amp;R&amp;"Arial,Regular"&amp;10Filed: 2022-XX-XX
EB-2022-XXXX
Exhibit X
Tab X
Schedule X
Attachment X
Page 1 of X</oddHead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995672-A7DE-4CE7-A031-4EFC35FD873D}">
  <dimension ref="A1:M27"/>
  <sheetViews>
    <sheetView zoomScaleNormal="100" zoomScalePageLayoutView="80" workbookViewId="0">
      <selection activeCell="C1" sqref="C1"/>
    </sheetView>
  </sheetViews>
  <sheetFormatPr defaultColWidth="101.140625" defaultRowHeight="12.75"/>
  <cols>
    <col min="1" max="1" width="4.7109375" style="10" customWidth="1"/>
    <col min="2" max="2" width="1.7109375" style="10" customWidth="1"/>
    <col min="3" max="3" width="34.5703125" style="10" customWidth="1"/>
    <col min="4" max="4" width="1.7109375" style="10" customWidth="1"/>
    <col min="5" max="5" width="8.85546875" style="11" customWidth="1"/>
    <col min="6" max="6" width="1.7109375" style="10" customWidth="1"/>
    <col min="7" max="13" width="10.140625" style="10" customWidth="1"/>
    <col min="14" max="16384" width="101.140625" style="10"/>
  </cols>
  <sheetData>
    <row r="1" spans="1:13" s="17" customFormat="1">
      <c r="A1" s="4" t="s">
        <v>77</v>
      </c>
      <c r="B1" s="4"/>
      <c r="C1" s="4"/>
      <c r="D1" s="4"/>
      <c r="E1" s="4"/>
      <c r="F1" s="4"/>
      <c r="G1" s="4"/>
      <c r="H1" s="4"/>
      <c r="I1" s="4"/>
      <c r="J1" s="4"/>
      <c r="K1" s="4"/>
      <c r="L1" s="4"/>
      <c r="M1" s="4"/>
    </row>
    <row r="2" spans="1:13" s="17" customFormat="1">
      <c r="A2" s="4" t="s">
        <v>294</v>
      </c>
      <c r="B2" s="4"/>
      <c r="C2" s="4"/>
      <c r="D2" s="4"/>
      <c r="E2" s="4"/>
      <c r="F2" s="4"/>
      <c r="G2" s="4"/>
      <c r="H2" s="4"/>
      <c r="I2" s="4"/>
      <c r="J2" s="4"/>
      <c r="K2" s="4"/>
      <c r="L2" s="4"/>
      <c r="M2" s="4"/>
    </row>
    <row r="4" spans="1:13" s="5" customFormat="1">
      <c r="E4" s="6"/>
      <c r="G4" s="15">
        <v>2013</v>
      </c>
      <c r="H4" s="15">
        <v>2013</v>
      </c>
      <c r="I4" s="6">
        <v>2014</v>
      </c>
      <c r="J4" s="6">
        <v>2015</v>
      </c>
      <c r="K4" s="6">
        <v>2016</v>
      </c>
      <c r="L4" s="6">
        <v>2017</v>
      </c>
      <c r="M4" s="6">
        <v>2018</v>
      </c>
    </row>
    <row r="5" spans="1:13" s="8" customFormat="1" ht="25.5">
      <c r="A5" s="7" t="s">
        <v>2</v>
      </c>
      <c r="C5" s="9" t="s">
        <v>3</v>
      </c>
      <c r="E5" s="7" t="s">
        <v>4</v>
      </c>
      <c r="G5" s="7" t="s">
        <v>295</v>
      </c>
      <c r="H5" s="7" t="s">
        <v>6</v>
      </c>
      <c r="I5" s="7" t="s">
        <v>6</v>
      </c>
      <c r="J5" s="7" t="s">
        <v>6</v>
      </c>
      <c r="K5" s="7" t="s">
        <v>6</v>
      </c>
      <c r="L5" s="7" t="s">
        <v>6</v>
      </c>
      <c r="M5" s="7" t="s">
        <v>6</v>
      </c>
    </row>
    <row r="6" spans="1:13">
      <c r="G6" s="11" t="s">
        <v>7</v>
      </c>
      <c r="H6" s="11" t="s">
        <v>8</v>
      </c>
      <c r="I6" s="11" t="s">
        <v>9</v>
      </c>
      <c r="J6" s="11" t="s">
        <v>10</v>
      </c>
      <c r="K6" s="11" t="s">
        <v>11</v>
      </c>
      <c r="L6" s="11" t="s">
        <v>12</v>
      </c>
      <c r="M6" s="11" t="s">
        <v>13</v>
      </c>
    </row>
    <row r="8" spans="1:13">
      <c r="A8" s="11">
        <v>1</v>
      </c>
      <c r="C8" s="10" t="s">
        <v>228</v>
      </c>
      <c r="E8" s="11" t="s">
        <v>21</v>
      </c>
      <c r="G8" s="12">
        <v>11.561999999999999</v>
      </c>
      <c r="H8" s="12">
        <v>5.742</v>
      </c>
      <c r="I8" s="12">
        <v>7.4180000000000001</v>
      </c>
      <c r="J8" s="12">
        <v>5.9160000000000004</v>
      </c>
      <c r="K8" s="12">
        <v>158.941</v>
      </c>
      <c r="L8" s="12">
        <v>91.617999999999995</v>
      </c>
      <c r="M8" s="12">
        <v>25.7</v>
      </c>
    </row>
    <row r="9" spans="1:13">
      <c r="A9" s="11">
        <v>2</v>
      </c>
      <c r="C9" s="10" t="s">
        <v>296</v>
      </c>
      <c r="E9" s="11" t="s">
        <v>21</v>
      </c>
      <c r="G9" s="12">
        <v>113.795</v>
      </c>
      <c r="H9" s="12">
        <v>106.64700000000001</v>
      </c>
      <c r="I9" s="12">
        <v>191.089</v>
      </c>
      <c r="J9" s="12">
        <v>394.851</v>
      </c>
      <c r="K9" s="12">
        <v>583.28499999999997</v>
      </c>
      <c r="L9" s="12">
        <v>316.50400000000002</v>
      </c>
      <c r="M9" s="12">
        <v>95.668000000000006</v>
      </c>
    </row>
    <row r="10" spans="1:13">
      <c r="A10" s="11">
        <v>3</v>
      </c>
      <c r="C10" s="10" t="s">
        <v>297</v>
      </c>
      <c r="E10" s="11" t="s">
        <v>21</v>
      </c>
      <c r="G10" s="12">
        <v>131.797</v>
      </c>
      <c r="H10" s="12">
        <v>164.946</v>
      </c>
      <c r="I10" s="12">
        <v>162.37899999999999</v>
      </c>
      <c r="J10" s="12">
        <v>172.96799999999999</v>
      </c>
      <c r="K10" s="12">
        <v>182.52199999999999</v>
      </c>
      <c r="L10" s="12">
        <v>197.41499999999999</v>
      </c>
      <c r="M10" s="12">
        <v>270.66500000000002</v>
      </c>
    </row>
    <row r="11" spans="1:13">
      <c r="A11" s="11">
        <v>4</v>
      </c>
      <c r="C11" s="10" t="s">
        <v>235</v>
      </c>
      <c r="E11" s="11" t="s">
        <v>21</v>
      </c>
      <c r="G11" s="12">
        <v>37.215000000000003</v>
      </c>
      <c r="H11" s="12">
        <v>35.167000000000002</v>
      </c>
      <c r="I11" s="12">
        <v>47.758000000000003</v>
      </c>
      <c r="J11" s="12">
        <v>44.508000000000003</v>
      </c>
      <c r="K11" s="12">
        <v>30.431999999999999</v>
      </c>
      <c r="L11" s="12">
        <v>34.94</v>
      </c>
      <c r="M11" s="12">
        <v>43.930999999999997</v>
      </c>
    </row>
    <row r="12" spans="1:13">
      <c r="A12" s="11">
        <v>5</v>
      </c>
      <c r="C12" s="10" t="s">
        <v>298</v>
      </c>
      <c r="E12" s="11" t="s">
        <v>21</v>
      </c>
      <c r="G12" s="12">
        <v>53.332999999999998</v>
      </c>
      <c r="H12" s="12">
        <v>55.695999999999998</v>
      </c>
      <c r="I12" s="12">
        <v>68.3</v>
      </c>
      <c r="J12" s="12">
        <v>73.105999999999995</v>
      </c>
      <c r="K12" s="12">
        <v>78.778000000000006</v>
      </c>
      <c r="L12" s="12">
        <v>80.497</v>
      </c>
      <c r="M12" s="12">
        <v>83.224000000000004</v>
      </c>
    </row>
    <row r="13" spans="1:13">
      <c r="A13" s="11">
        <v>6</v>
      </c>
      <c r="C13" s="10" t="s">
        <v>279</v>
      </c>
      <c r="G13" s="13">
        <f>SUM(G8:G12)</f>
        <v>347.702</v>
      </c>
      <c r="H13" s="13">
        <f t="shared" ref="H13:M13" si="0">SUM(H8:H12)</f>
        <v>368.19800000000009</v>
      </c>
      <c r="I13" s="13">
        <f t="shared" si="0"/>
        <v>476.94399999999996</v>
      </c>
      <c r="J13" s="13">
        <f t="shared" si="0"/>
        <v>691.34900000000005</v>
      </c>
      <c r="K13" s="13">
        <f t="shared" si="0"/>
        <v>1033.9580000000001</v>
      </c>
      <c r="L13" s="13">
        <f t="shared" si="0"/>
        <v>720.97400000000005</v>
      </c>
      <c r="M13" s="13">
        <f t="shared" si="0"/>
        <v>519.18799999999999</v>
      </c>
    </row>
    <row r="14" spans="1:13">
      <c r="A14" s="11"/>
      <c r="G14" s="12"/>
      <c r="H14" s="12"/>
      <c r="I14" s="12"/>
      <c r="J14" s="12"/>
      <c r="K14" s="12"/>
      <c r="L14" s="12"/>
      <c r="M14" s="12"/>
    </row>
    <row r="15" spans="1:13">
      <c r="A15" s="11"/>
      <c r="C15" s="5" t="s">
        <v>299</v>
      </c>
      <c r="G15" s="12"/>
      <c r="H15" s="12"/>
      <c r="I15" s="12"/>
      <c r="J15" s="12"/>
      <c r="K15" s="12"/>
      <c r="L15" s="12"/>
      <c r="M15" s="12"/>
    </row>
    <row r="16" spans="1:13">
      <c r="A16" s="11">
        <v>7</v>
      </c>
      <c r="C16" s="10" t="s">
        <v>300</v>
      </c>
      <c r="E16" s="11" t="s">
        <v>21</v>
      </c>
      <c r="G16" s="12">
        <v>80</v>
      </c>
      <c r="H16" s="12">
        <v>42.07</v>
      </c>
      <c r="I16" s="12">
        <v>99.266999999999996</v>
      </c>
      <c r="J16" s="12">
        <v>68.178249120000004</v>
      </c>
      <c r="K16" s="12">
        <v>16.36003401</v>
      </c>
      <c r="L16" s="12">
        <v>1.419</v>
      </c>
      <c r="M16" s="12">
        <v>1.0920000000000001</v>
      </c>
    </row>
    <row r="17" spans="1:13">
      <c r="A17" s="11">
        <v>8</v>
      </c>
      <c r="C17" s="10" t="s">
        <v>301</v>
      </c>
      <c r="E17" s="11" t="s">
        <v>21</v>
      </c>
      <c r="G17" s="12"/>
      <c r="H17" s="12">
        <v>10.121</v>
      </c>
      <c r="I17" s="12">
        <v>39.817999999999998</v>
      </c>
      <c r="J17" s="12">
        <v>138.05451299999999</v>
      </c>
      <c r="K17" s="12">
        <v>7.76825616</v>
      </c>
      <c r="L17" s="12">
        <v>1.5569999999999999</v>
      </c>
      <c r="M17" s="12">
        <v>0</v>
      </c>
    </row>
    <row r="18" spans="1:13">
      <c r="A18" s="11">
        <v>9</v>
      </c>
      <c r="C18" s="10" t="s">
        <v>302</v>
      </c>
      <c r="E18" s="11" t="s">
        <v>21</v>
      </c>
      <c r="G18" s="12"/>
      <c r="H18" s="12">
        <v>0</v>
      </c>
      <c r="I18" s="12">
        <v>14.23</v>
      </c>
      <c r="J18" s="12">
        <v>91.480333999999999</v>
      </c>
      <c r="K18" s="12">
        <v>222.50176411999999</v>
      </c>
      <c r="L18" s="12">
        <v>17.222999999999999</v>
      </c>
      <c r="M18" s="12">
        <v>2.3460000000000001</v>
      </c>
    </row>
    <row r="19" spans="1:13">
      <c r="A19" s="11">
        <v>10</v>
      </c>
      <c r="C19" s="10" t="s">
        <v>303</v>
      </c>
      <c r="E19" s="11" t="s">
        <v>21</v>
      </c>
      <c r="G19" s="12"/>
      <c r="H19" s="12">
        <v>0.38400000000000001</v>
      </c>
      <c r="I19" s="12">
        <v>1.1950000000000001</v>
      </c>
      <c r="J19" s="12">
        <v>3.4552390000000002</v>
      </c>
      <c r="K19" s="12">
        <v>74.047145</v>
      </c>
      <c r="L19" s="12">
        <v>2.7280000000000002</v>
      </c>
      <c r="M19" s="12">
        <v>1.4550000000000001</v>
      </c>
    </row>
    <row r="20" spans="1:13">
      <c r="A20" s="11">
        <v>11</v>
      </c>
      <c r="C20" s="10" t="s">
        <v>304</v>
      </c>
      <c r="E20" s="11" t="s">
        <v>21</v>
      </c>
      <c r="G20" s="12"/>
      <c r="H20" s="12">
        <v>0</v>
      </c>
      <c r="I20" s="12">
        <v>0.11952599999999999</v>
      </c>
      <c r="J20" s="12">
        <v>51.454352999999998</v>
      </c>
      <c r="K20" s="12">
        <v>362.99632832999998</v>
      </c>
      <c r="L20" s="12">
        <v>159.727</v>
      </c>
      <c r="M20" s="12">
        <v>39.542000000000002</v>
      </c>
    </row>
    <row r="21" spans="1:13">
      <c r="A21" s="11">
        <v>12</v>
      </c>
      <c r="C21" s="10" t="s">
        <v>305</v>
      </c>
      <c r="E21" s="11" t="s">
        <v>21</v>
      </c>
      <c r="G21" s="12"/>
      <c r="H21" s="12">
        <v>0</v>
      </c>
      <c r="I21" s="12">
        <v>0</v>
      </c>
      <c r="J21" s="12">
        <v>0</v>
      </c>
      <c r="K21" s="12">
        <v>7.1269999999999998</v>
      </c>
      <c r="L21" s="12">
        <v>182.404</v>
      </c>
      <c r="M21" s="12">
        <v>36.643999999999998</v>
      </c>
    </row>
    <row r="22" spans="1:13">
      <c r="A22" s="11">
        <v>13</v>
      </c>
      <c r="C22" s="10" t="s">
        <v>306</v>
      </c>
      <c r="E22" s="11" t="s">
        <v>21</v>
      </c>
      <c r="G22" s="12"/>
      <c r="H22" s="12"/>
      <c r="I22" s="12"/>
      <c r="J22" s="12"/>
      <c r="K22" s="12"/>
      <c r="L22" s="12">
        <v>2.9</v>
      </c>
      <c r="M22" s="12">
        <v>75.099999999999994</v>
      </c>
    </row>
    <row r="23" spans="1:13" ht="13.5" thickBot="1">
      <c r="A23" s="11">
        <v>14</v>
      </c>
      <c r="C23" s="10" t="s">
        <v>76</v>
      </c>
      <c r="G23" s="14">
        <f t="shared" ref="G23:K23" si="1">G13-G16-G17-G18-G19-G20-G21</f>
        <v>267.702</v>
      </c>
      <c r="H23" s="14">
        <f t="shared" si="1"/>
        <v>315.6230000000001</v>
      </c>
      <c r="I23" s="14">
        <f t="shared" si="1"/>
        <v>322.31447399999996</v>
      </c>
      <c r="J23" s="14">
        <f t="shared" si="1"/>
        <v>338.72631188000003</v>
      </c>
      <c r="K23" s="14">
        <f t="shared" si="1"/>
        <v>343.15747238000012</v>
      </c>
      <c r="L23" s="14">
        <f>L13-L16-L17-L18-L19-L20-L21-L22</f>
        <v>353.01600000000019</v>
      </c>
      <c r="M23" s="14">
        <f>M13-M16-M17-M18-M19-M20-M21-M22</f>
        <v>363.0089999999999</v>
      </c>
    </row>
    <row r="24" spans="1:13" ht="13.5" thickTop="1"/>
    <row r="25" spans="1:13">
      <c r="A25" s="1"/>
      <c r="B25" s="17"/>
      <c r="C25" s="17"/>
    </row>
    <row r="26" spans="1:13">
      <c r="A26" s="1"/>
      <c r="B26" s="17"/>
      <c r="C26" s="17"/>
    </row>
    <row r="27" spans="1:13">
      <c r="A27" s="1"/>
      <c r="B27" s="17"/>
      <c r="C27" s="17"/>
    </row>
  </sheetData>
  <pageMargins left="0.7" right="0.7" top="0.75" bottom="0.75" header="0.3" footer="0.3"/>
  <pageSetup paperSize="5" orientation="landscape" r:id="rId1"/>
  <headerFooter>
    <oddHeader xml:space="preserve">&amp;R&amp;"Arial,Regular"&amp;10
</oddHead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9FA423-9C43-4BC8-A890-83CF248A6DA1}">
  <dimension ref="A1:J18"/>
  <sheetViews>
    <sheetView zoomScaleNormal="100" zoomScalePageLayoutView="90" workbookViewId="0">
      <selection activeCell="C1" sqref="C1"/>
    </sheetView>
  </sheetViews>
  <sheetFormatPr defaultColWidth="101.140625" defaultRowHeight="12.75"/>
  <cols>
    <col min="1" max="1" width="4.7109375" style="10" customWidth="1"/>
    <col min="2" max="2" width="1.7109375" style="10" customWidth="1"/>
    <col min="3" max="3" width="37.42578125" style="10" customWidth="1"/>
    <col min="4" max="4" width="1.7109375" style="10" customWidth="1"/>
    <col min="5" max="5" width="8.85546875" style="11" customWidth="1"/>
    <col min="6" max="6" width="1.7109375" style="10" customWidth="1"/>
    <col min="7" max="7" width="12.85546875" style="10" customWidth="1"/>
    <col min="8" max="9" width="13" style="10" customWidth="1"/>
    <col min="10" max="10" width="19.28515625" style="10" customWidth="1"/>
    <col min="11" max="11" width="40.7109375" style="10" customWidth="1"/>
    <col min="12" max="16384" width="101.140625" style="10"/>
  </cols>
  <sheetData>
    <row r="1" spans="1:10" s="17" customFormat="1">
      <c r="A1" s="4" t="s">
        <v>307</v>
      </c>
      <c r="B1" s="4"/>
      <c r="C1" s="4"/>
      <c r="D1" s="4"/>
      <c r="E1" s="4"/>
      <c r="F1" s="4"/>
      <c r="G1" s="4"/>
      <c r="H1" s="4"/>
      <c r="I1" s="4"/>
    </row>
    <row r="2" spans="1:10" s="17" customFormat="1">
      <c r="A2" s="4" t="s">
        <v>308</v>
      </c>
      <c r="B2" s="4"/>
      <c r="C2" s="4"/>
      <c r="D2" s="4"/>
      <c r="E2" s="4"/>
      <c r="F2" s="4"/>
      <c r="G2" s="4"/>
      <c r="H2" s="4"/>
      <c r="I2" s="4"/>
    </row>
    <row r="4" spans="1:10" s="5" customFormat="1">
      <c r="E4" s="6"/>
      <c r="G4" s="6"/>
      <c r="H4" s="6"/>
      <c r="I4" s="6"/>
    </row>
    <row r="5" spans="1:10" s="8" customFormat="1" ht="25.5">
      <c r="A5" s="7" t="s">
        <v>2</v>
      </c>
      <c r="C5" s="9" t="s">
        <v>3</v>
      </c>
      <c r="E5" s="7" t="s">
        <v>4</v>
      </c>
      <c r="G5" s="38" t="s">
        <v>309</v>
      </c>
      <c r="H5" s="38" t="s">
        <v>310</v>
      </c>
      <c r="I5" s="38" t="s">
        <v>178</v>
      </c>
    </row>
    <row r="6" spans="1:10">
      <c r="G6" s="11" t="s">
        <v>7</v>
      </c>
      <c r="H6" s="11" t="s">
        <v>8</v>
      </c>
      <c r="I6" s="11" t="s">
        <v>311</v>
      </c>
    </row>
    <row r="7" spans="1:10">
      <c r="A7" s="11"/>
      <c r="G7" s="3"/>
      <c r="H7" s="3"/>
      <c r="I7" s="3"/>
    </row>
    <row r="8" spans="1:10" ht="15">
      <c r="A8" s="11">
        <v>1</v>
      </c>
      <c r="C8" s="10" t="s">
        <v>300</v>
      </c>
      <c r="E8" s="11" t="s">
        <v>21</v>
      </c>
      <c r="G8" s="12">
        <v>203.1</v>
      </c>
      <c r="H8" s="12">
        <v>228.38628313000001</v>
      </c>
      <c r="I8" s="12">
        <f t="shared" ref="I8:I9" si="0">G8-H8</f>
        <v>-25.286283130000015</v>
      </c>
      <c r="J8" s="28"/>
    </row>
    <row r="9" spans="1:10" ht="15">
      <c r="A9" s="11">
        <v>2</v>
      </c>
      <c r="C9" s="10" t="s">
        <v>301</v>
      </c>
      <c r="E9" s="11" t="s">
        <v>21</v>
      </c>
      <c r="G9" s="12">
        <f>96.056+108</f>
        <v>204.05599999999998</v>
      </c>
      <c r="H9" s="12">
        <v>197.31876915999996</v>
      </c>
      <c r="I9" s="12">
        <f t="shared" si="0"/>
        <v>6.7372308400000236</v>
      </c>
      <c r="J9" s="28"/>
    </row>
    <row r="10" spans="1:10" ht="15">
      <c r="A10" s="11">
        <v>3</v>
      </c>
      <c r="C10" s="10" t="s">
        <v>302</v>
      </c>
      <c r="E10" s="11" t="s">
        <v>21</v>
      </c>
      <c r="G10" s="12">
        <v>390.71600000000001</v>
      </c>
      <c r="H10" s="12">
        <v>347.78109812000002</v>
      </c>
      <c r="I10" s="12">
        <f>G10-H10</f>
        <v>42.934901879999984</v>
      </c>
      <c r="J10" s="28"/>
    </row>
    <row r="11" spans="1:10" ht="15">
      <c r="A11" s="11">
        <v>4</v>
      </c>
      <c r="C11" s="10" t="s">
        <v>303</v>
      </c>
      <c r="E11" s="11" t="s">
        <v>21</v>
      </c>
      <c r="G11" s="12">
        <v>119.477</v>
      </c>
      <c r="H11" s="12">
        <v>83.301000000000002</v>
      </c>
      <c r="I11" s="12">
        <f t="shared" ref="I11:I13" si="1">G11-H11</f>
        <v>36.176000000000002</v>
      </c>
      <c r="J11" s="28"/>
    </row>
    <row r="12" spans="1:10" ht="15">
      <c r="A12" s="11">
        <v>5</v>
      </c>
      <c r="C12" s="10" t="s">
        <v>304</v>
      </c>
      <c r="E12" s="11" t="s">
        <v>21</v>
      </c>
      <c r="G12" s="12">
        <v>622.5</v>
      </c>
      <c r="H12" s="12">
        <v>613.83920733000002</v>
      </c>
      <c r="I12" s="12">
        <f t="shared" si="1"/>
        <v>8.660792669999978</v>
      </c>
      <c r="J12" s="28"/>
    </row>
    <row r="13" spans="1:10" ht="15">
      <c r="A13" s="11">
        <v>6</v>
      </c>
      <c r="C13" s="10" t="s">
        <v>305</v>
      </c>
      <c r="E13" s="11" t="s">
        <v>21</v>
      </c>
      <c r="G13" s="12">
        <v>264.46800000000002</v>
      </c>
      <c r="H13" s="12">
        <v>226.17500000000001</v>
      </c>
      <c r="I13" s="12">
        <f t="shared" si="1"/>
        <v>38.293000000000006</v>
      </c>
      <c r="J13" s="28"/>
    </row>
    <row r="14" spans="1:10" ht="15">
      <c r="A14" s="24">
        <v>7</v>
      </c>
      <c r="B14"/>
      <c r="C14" s="29" t="s">
        <v>306</v>
      </c>
      <c r="D14"/>
      <c r="E14" s="24" t="s">
        <v>21</v>
      </c>
      <c r="F14"/>
      <c r="G14" s="12">
        <v>74</v>
      </c>
      <c r="H14" s="12">
        <v>78</v>
      </c>
      <c r="I14" s="12">
        <v>-4</v>
      </c>
      <c r="J14" s="28"/>
    </row>
    <row r="15" spans="1:10" ht="13.5" thickBot="1">
      <c r="A15" s="11"/>
      <c r="C15" s="10" t="s">
        <v>76</v>
      </c>
      <c r="G15" s="14">
        <f>SUM(G8:G14)</f>
        <v>1878.317</v>
      </c>
      <c r="H15" s="14">
        <f t="shared" ref="H15:I15" si="2">SUM(H8:H14)</f>
        <v>1774.80135774</v>
      </c>
      <c r="I15" s="14">
        <f t="shared" si="2"/>
        <v>103.51564225999998</v>
      </c>
    </row>
    <row r="16" spans="1:10" ht="13.5" thickTop="1"/>
    <row r="17" spans="1:1">
      <c r="A17" s="5"/>
    </row>
    <row r="18" spans="1:1">
      <c r="A18" s="1"/>
    </row>
  </sheetData>
  <pageMargins left="0.7" right="0.7" top="0.75" bottom="0.75" header="0.3" footer="0.3"/>
  <pageSetup paperSize="5" orientation="landscape" r:id="rId1"/>
  <headerFooter>
    <oddHeader>&amp;R&amp;"Arial,Regular"&amp;10Filed: 2022-XX-XX
EB-2022-XXXX
Exhibit X
Tab X
Schedule X
Attachment X
Page 1 of X</oddHead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4CD082-9B2A-44DF-9C88-95691B13BF13}">
  <dimension ref="A1:M30"/>
  <sheetViews>
    <sheetView workbookViewId="0">
      <selection activeCell="P16" sqref="P16"/>
    </sheetView>
  </sheetViews>
  <sheetFormatPr defaultRowHeight="15"/>
  <cols>
    <col min="1" max="1" width="4.7109375" customWidth="1"/>
    <col min="2" max="2" width="1.7109375" customWidth="1"/>
    <col min="3" max="3" width="50.42578125" bestFit="1" customWidth="1"/>
    <col min="4" max="4" width="1.7109375" customWidth="1"/>
    <col min="6" max="6" width="1.7109375" customWidth="1"/>
    <col min="13" max="13" width="9.140625" style="44"/>
  </cols>
  <sheetData>
    <row r="1" spans="1:12">
      <c r="A1" s="137" t="s">
        <v>312</v>
      </c>
      <c r="B1" s="137"/>
      <c r="C1" s="137"/>
      <c r="D1" s="137"/>
      <c r="E1" s="137"/>
      <c r="F1" s="137"/>
      <c r="G1" s="137"/>
      <c r="H1" s="137"/>
      <c r="I1" s="137"/>
      <c r="J1" s="137"/>
      <c r="K1" s="137"/>
      <c r="L1" s="137"/>
    </row>
    <row r="2" spans="1:12">
      <c r="A2" s="137" t="s">
        <v>313</v>
      </c>
      <c r="B2" s="137"/>
      <c r="C2" s="137"/>
      <c r="D2" s="137"/>
      <c r="E2" s="137"/>
      <c r="F2" s="137"/>
      <c r="G2" s="137"/>
      <c r="H2" s="137"/>
      <c r="I2" s="137"/>
      <c r="J2" s="137"/>
      <c r="K2" s="137"/>
      <c r="L2" s="137"/>
    </row>
    <row r="3" spans="1:12">
      <c r="A3" s="10"/>
      <c r="B3" s="10"/>
      <c r="C3" s="10"/>
      <c r="D3" s="10"/>
      <c r="E3" s="11"/>
      <c r="F3" s="10"/>
      <c r="G3" s="10"/>
      <c r="H3" s="10"/>
      <c r="I3" s="10"/>
      <c r="J3" s="10"/>
      <c r="K3" s="10"/>
    </row>
    <row r="4" spans="1:12">
      <c r="A4" s="5"/>
      <c r="B4" s="5"/>
      <c r="C4" s="5"/>
      <c r="D4" s="5"/>
      <c r="E4" s="6"/>
      <c r="F4" s="5"/>
      <c r="G4" s="6">
        <v>2019</v>
      </c>
      <c r="H4" s="6">
        <v>2020</v>
      </c>
      <c r="I4" s="6">
        <v>2021</v>
      </c>
      <c r="J4" s="6">
        <v>2022</v>
      </c>
      <c r="K4" s="6">
        <v>2023</v>
      </c>
      <c r="L4" s="6">
        <v>2024</v>
      </c>
    </row>
    <row r="5" spans="1:12" ht="26.25">
      <c r="A5" s="7" t="s">
        <v>2</v>
      </c>
      <c r="B5" s="8"/>
      <c r="C5" s="9" t="s">
        <v>3</v>
      </c>
      <c r="D5" s="8"/>
      <c r="E5" s="7" t="s">
        <v>4</v>
      </c>
      <c r="F5" s="8"/>
      <c r="G5" s="7" t="s">
        <v>6</v>
      </c>
      <c r="H5" s="7" t="s">
        <v>6</v>
      </c>
      <c r="I5" s="7" t="s">
        <v>6</v>
      </c>
      <c r="J5" s="7" t="s">
        <v>27</v>
      </c>
      <c r="K5" s="7" t="s">
        <v>28</v>
      </c>
      <c r="L5" s="7" t="s">
        <v>29</v>
      </c>
    </row>
    <row r="6" spans="1:12">
      <c r="A6" s="10"/>
      <c r="B6" s="10"/>
      <c r="C6" s="10"/>
      <c r="D6" s="10"/>
      <c r="E6" s="11"/>
      <c r="F6" s="10"/>
      <c r="G6" s="11" t="s">
        <v>7</v>
      </c>
      <c r="H6" s="11" t="s">
        <v>8</v>
      </c>
      <c r="I6" s="11" t="s">
        <v>9</v>
      </c>
      <c r="J6" s="11" t="s">
        <v>10</v>
      </c>
      <c r="K6" s="11" t="s">
        <v>11</v>
      </c>
      <c r="L6" s="11" t="s">
        <v>12</v>
      </c>
    </row>
    <row r="7" spans="1:12">
      <c r="A7" s="11"/>
      <c r="B7" s="10"/>
      <c r="C7" s="10"/>
      <c r="D7" s="10"/>
      <c r="E7" s="11"/>
      <c r="F7" s="10"/>
      <c r="G7" s="3"/>
      <c r="H7" s="3"/>
      <c r="I7" s="3"/>
      <c r="J7" s="3"/>
      <c r="K7" s="3"/>
      <c r="L7" s="3"/>
    </row>
    <row r="8" spans="1:12">
      <c r="A8" s="11">
        <v>1</v>
      </c>
      <c r="B8" s="10"/>
      <c r="C8" s="16" t="s">
        <v>227</v>
      </c>
      <c r="D8" s="10"/>
      <c r="E8" s="11" t="s">
        <v>30</v>
      </c>
      <c r="F8" s="10"/>
      <c r="G8" s="12">
        <v>25.4985222</v>
      </c>
      <c r="H8" s="12">
        <v>26.511465020000003</v>
      </c>
      <c r="I8" s="12">
        <v>42.312480326157306</v>
      </c>
      <c r="J8" s="12">
        <v>87.715399499596572</v>
      </c>
      <c r="K8" s="12">
        <v>239.23580399371059</v>
      </c>
      <c r="L8" s="12">
        <v>38.915863744338388</v>
      </c>
    </row>
    <row r="9" spans="1:12">
      <c r="A9" s="11">
        <v>2</v>
      </c>
      <c r="B9" s="10"/>
      <c r="C9" s="16" t="s">
        <v>229</v>
      </c>
      <c r="D9" s="10"/>
      <c r="E9" s="11" t="s">
        <v>30</v>
      </c>
      <c r="F9" s="10"/>
      <c r="G9" s="12">
        <v>190.42233149000012</v>
      </c>
      <c r="H9" s="12">
        <v>178.6669451300003</v>
      </c>
      <c r="I9" s="12">
        <v>260.66386311087774</v>
      </c>
      <c r="J9" s="12">
        <v>220.71985985952227</v>
      </c>
      <c r="K9" s="12">
        <v>220.37953373350834</v>
      </c>
      <c r="L9" s="12">
        <v>249.17039005161226</v>
      </c>
    </row>
    <row r="10" spans="1:12">
      <c r="A10" s="11">
        <v>3</v>
      </c>
      <c r="B10" s="10"/>
      <c r="C10" s="16" t="s">
        <v>231</v>
      </c>
      <c r="D10" s="10"/>
      <c r="E10" s="11" t="s">
        <v>30</v>
      </c>
      <c r="F10" s="10"/>
      <c r="G10" s="12">
        <v>175.09756459000005</v>
      </c>
      <c r="H10" s="12">
        <v>192.77023044499998</v>
      </c>
      <c r="I10" s="12">
        <v>447.18690856345643</v>
      </c>
      <c r="J10" s="12">
        <v>458.50201967168044</v>
      </c>
      <c r="K10" s="12">
        <v>261.93865625022454</v>
      </c>
      <c r="L10" s="12">
        <v>368.26018606417335</v>
      </c>
    </row>
    <row r="11" spans="1:12">
      <c r="A11" s="11">
        <v>4</v>
      </c>
      <c r="B11" s="10"/>
      <c r="C11" s="16" t="s">
        <v>233</v>
      </c>
      <c r="D11" s="10"/>
      <c r="E11" s="11" t="s">
        <v>30</v>
      </c>
      <c r="F11" s="10"/>
      <c r="G11" s="12">
        <v>39.735136559999994</v>
      </c>
      <c r="H11" s="12">
        <v>61.351190089999989</v>
      </c>
      <c r="I11" s="12">
        <v>91.226676732134706</v>
      </c>
      <c r="J11" s="12">
        <v>106.56853194916093</v>
      </c>
      <c r="K11" s="12">
        <v>149.32744435510622</v>
      </c>
      <c r="L11" s="12">
        <v>120.55672890749025</v>
      </c>
    </row>
    <row r="12" spans="1:12">
      <c r="A12" s="11">
        <v>5</v>
      </c>
      <c r="B12" s="10"/>
      <c r="C12" s="16" t="s">
        <v>234</v>
      </c>
      <c r="D12" s="10"/>
      <c r="E12" s="11" t="s">
        <v>30</v>
      </c>
      <c r="F12" s="10"/>
      <c r="G12" s="12">
        <v>26.331396310000002</v>
      </c>
      <c r="H12" s="12">
        <v>20.21114335</v>
      </c>
      <c r="I12" s="12">
        <v>26.720280812675057</v>
      </c>
      <c r="J12" s="12">
        <v>30.628738561559821</v>
      </c>
      <c r="K12" s="12">
        <v>25.522210221585947</v>
      </c>
      <c r="L12" s="12">
        <v>35.021486482165145</v>
      </c>
    </row>
    <row r="13" spans="1:12">
      <c r="A13" s="11">
        <v>6</v>
      </c>
      <c r="B13" s="10"/>
      <c r="C13" s="16" t="s">
        <v>236</v>
      </c>
      <c r="D13" s="10"/>
      <c r="E13" s="11" t="s">
        <v>30</v>
      </c>
      <c r="F13" s="10"/>
      <c r="G13" s="12">
        <v>144.07534081</v>
      </c>
      <c r="H13" s="12">
        <v>70.019813900000003</v>
      </c>
      <c r="I13" s="12">
        <v>48.537358496824012</v>
      </c>
      <c r="J13" s="12">
        <v>52.600917221881346</v>
      </c>
      <c r="K13" s="12">
        <v>54.889396300865904</v>
      </c>
      <c r="L13" s="12">
        <v>105.11365143221052</v>
      </c>
    </row>
    <row r="14" spans="1:12">
      <c r="A14" s="11">
        <v>7</v>
      </c>
      <c r="B14" s="10"/>
      <c r="C14" s="16" t="s">
        <v>237</v>
      </c>
      <c r="D14" s="10"/>
      <c r="E14" s="11" t="s">
        <v>30</v>
      </c>
      <c r="F14" s="10"/>
      <c r="G14" s="12">
        <v>41.991537960000002</v>
      </c>
      <c r="H14" s="12">
        <v>38.340642440000003</v>
      </c>
      <c r="I14" s="12">
        <v>70.458059665061882</v>
      </c>
      <c r="J14" s="12">
        <v>118.65781548843994</v>
      </c>
      <c r="K14" s="12">
        <v>52.101941928877693</v>
      </c>
      <c r="L14" s="12">
        <v>56.556581043908032</v>
      </c>
    </row>
    <row r="15" spans="1:12">
      <c r="A15" s="11">
        <v>8</v>
      </c>
      <c r="B15" s="10"/>
      <c r="C15" s="16" t="s">
        <v>314</v>
      </c>
      <c r="D15" s="10"/>
      <c r="E15" s="11" t="s">
        <v>30</v>
      </c>
      <c r="F15" s="10"/>
      <c r="G15" s="12">
        <v>48.865228699999996</v>
      </c>
      <c r="H15" s="12">
        <v>22.723887850000001</v>
      </c>
      <c r="I15" s="12">
        <v>22.826485491276514</v>
      </c>
      <c r="J15" s="12">
        <v>39.442616235374551</v>
      </c>
      <c r="K15" s="12">
        <v>63.743859117557982</v>
      </c>
      <c r="L15" s="12">
        <v>112.42653077020692</v>
      </c>
    </row>
    <row r="16" spans="1:12">
      <c r="A16" s="11">
        <v>9</v>
      </c>
      <c r="B16" s="10"/>
      <c r="C16" s="16" t="s">
        <v>239</v>
      </c>
      <c r="D16" s="10"/>
      <c r="E16" s="11" t="s">
        <v>30</v>
      </c>
      <c r="F16" s="10"/>
      <c r="G16" s="12">
        <v>20.308946710000001</v>
      </c>
      <c r="H16" s="12">
        <v>33.459143300000001</v>
      </c>
      <c r="I16" s="12">
        <v>79.483072398217189</v>
      </c>
      <c r="J16" s="12">
        <v>102.5337766294808</v>
      </c>
      <c r="K16" s="12">
        <v>280.71828004785056</v>
      </c>
      <c r="L16" s="12">
        <v>171.67495284709577</v>
      </c>
    </row>
    <row r="17" spans="1:13">
      <c r="A17" s="11">
        <v>10</v>
      </c>
      <c r="B17" s="10"/>
      <c r="C17" s="16" t="s">
        <v>240</v>
      </c>
      <c r="D17" s="10"/>
      <c r="E17" s="11" t="s">
        <v>30</v>
      </c>
      <c r="F17" s="10"/>
      <c r="G17" s="12">
        <v>99.282985860000025</v>
      </c>
      <c r="H17" s="12">
        <v>62.899282410000005</v>
      </c>
      <c r="I17" s="12">
        <v>80.655574610011683</v>
      </c>
      <c r="J17" s="12">
        <v>120.29972768136538</v>
      </c>
      <c r="K17" s="12">
        <v>136.50669072862235</v>
      </c>
      <c r="L17" s="12">
        <v>146.47979599778071</v>
      </c>
    </row>
    <row r="18" spans="1:13">
      <c r="A18" s="11">
        <v>11</v>
      </c>
      <c r="B18" s="10"/>
      <c r="C18" s="16" t="s">
        <v>315</v>
      </c>
      <c r="D18" s="10"/>
      <c r="E18" s="11" t="s">
        <v>30</v>
      </c>
      <c r="F18" s="10"/>
      <c r="G18" s="12">
        <v>17.80016943</v>
      </c>
      <c r="H18" s="12">
        <v>19.47</v>
      </c>
      <c r="I18" s="12">
        <v>25.400212509999999</v>
      </c>
      <c r="J18" s="12">
        <v>21.343272212917789</v>
      </c>
      <c r="K18" s="12">
        <v>21.673996160791784</v>
      </c>
      <c r="L18" s="12">
        <v>21.949891191588513</v>
      </c>
    </row>
    <row r="19" spans="1:13">
      <c r="A19" s="11">
        <v>12</v>
      </c>
      <c r="B19" s="10"/>
      <c r="C19" s="16" t="s">
        <v>316</v>
      </c>
      <c r="D19" s="10"/>
      <c r="E19" s="11" t="s">
        <v>30</v>
      </c>
      <c r="F19" s="10"/>
      <c r="G19" s="12">
        <v>215.19789655999986</v>
      </c>
      <c r="H19" s="12">
        <v>220.91499999999999</v>
      </c>
      <c r="I19" s="12">
        <v>0</v>
      </c>
      <c r="J19" s="12">
        <v>0</v>
      </c>
      <c r="K19" s="12">
        <v>0</v>
      </c>
      <c r="L19" s="12">
        <v>0</v>
      </c>
    </row>
    <row r="20" spans="1:13">
      <c r="A20" s="11">
        <v>13</v>
      </c>
      <c r="B20" s="10"/>
      <c r="C20" s="16" t="s">
        <v>222</v>
      </c>
      <c r="D20" s="10"/>
      <c r="E20" s="11" t="s">
        <v>30</v>
      </c>
      <c r="F20" s="10"/>
      <c r="G20" s="12">
        <v>21.718985669999995</v>
      </c>
      <c r="H20" s="12">
        <v>39.820587400000001</v>
      </c>
      <c r="I20" s="12">
        <v>87.497931944382628</v>
      </c>
      <c r="J20" s="12">
        <v>41.622280452616977</v>
      </c>
      <c r="K20" s="12">
        <v>43.641900365938774</v>
      </c>
      <c r="L20" s="12">
        <v>0</v>
      </c>
    </row>
    <row r="21" spans="1:13">
      <c r="A21" s="11">
        <v>14</v>
      </c>
      <c r="B21" s="10"/>
      <c r="C21" s="16" t="s">
        <v>242</v>
      </c>
      <c r="D21" s="10"/>
      <c r="E21" s="11" t="s">
        <v>30</v>
      </c>
      <c r="F21" s="10"/>
      <c r="G21" s="12">
        <v>17.134580970000002</v>
      </c>
      <c r="H21" s="12">
        <v>20.941634979999989</v>
      </c>
      <c r="I21" s="12">
        <v>17.390341850000006</v>
      </c>
      <c r="J21" s="12">
        <v>20.735990922197104</v>
      </c>
      <c r="K21" s="12">
        <v>13.981688991708037</v>
      </c>
      <c r="L21" s="12">
        <v>24.408757098587195</v>
      </c>
    </row>
    <row r="22" spans="1:13">
      <c r="A22" s="11">
        <v>15</v>
      </c>
      <c r="B22" s="10"/>
      <c r="C22" s="16" t="s">
        <v>223</v>
      </c>
      <c r="D22" s="10"/>
      <c r="E22" s="11" t="s">
        <v>30</v>
      </c>
      <c r="F22" s="10"/>
      <c r="G22" s="12">
        <v>3.9103087800000003</v>
      </c>
      <c r="H22" s="12">
        <v>-0.89780361000000108</v>
      </c>
      <c r="I22" s="12">
        <v>10.463693199999998</v>
      </c>
      <c r="J22" s="12">
        <v>22.949876889143553</v>
      </c>
      <c r="K22" s="12">
        <v>42.009081270510897</v>
      </c>
      <c r="L22" s="12">
        <v>40.800775750032912</v>
      </c>
      <c r="M22" s="44" t="s">
        <v>31</v>
      </c>
    </row>
    <row r="23" spans="1:13" ht="15.75" thickBot="1">
      <c r="A23" s="11">
        <v>16</v>
      </c>
      <c r="B23" s="10"/>
      <c r="C23" s="10" t="s">
        <v>76</v>
      </c>
      <c r="D23" s="10"/>
      <c r="E23" s="11"/>
      <c r="F23" s="10"/>
      <c r="G23" s="14">
        <f t="shared" ref="G23:L23" si="0">SUM(G8:G22)</f>
        <v>1087.3709325999998</v>
      </c>
      <c r="H23" s="14">
        <f t="shared" si="0"/>
        <v>1007.2031627050003</v>
      </c>
      <c r="I23" s="14">
        <f t="shared" si="0"/>
        <v>1310.8229397110752</v>
      </c>
      <c r="J23" s="14">
        <f t="shared" si="0"/>
        <v>1444.3208232749373</v>
      </c>
      <c r="K23" s="14">
        <f t="shared" si="0"/>
        <v>1605.6704834668597</v>
      </c>
      <c r="L23" s="14">
        <f t="shared" si="0"/>
        <v>1491.3355913811899</v>
      </c>
      <c r="M23" s="44" t="s">
        <v>31</v>
      </c>
    </row>
    <row r="24" spans="1:13" ht="15.75" thickTop="1">
      <c r="A24" s="10"/>
      <c r="B24" s="10"/>
      <c r="C24" s="10"/>
      <c r="D24" s="10"/>
      <c r="E24" s="11"/>
      <c r="F24" s="10"/>
      <c r="G24" s="10"/>
      <c r="H24" s="10"/>
      <c r="I24" s="10"/>
      <c r="J24" s="10"/>
      <c r="K24" s="10"/>
      <c r="L24" s="10"/>
    </row>
    <row r="25" spans="1:13">
      <c r="A25" s="10"/>
      <c r="B25" s="10"/>
      <c r="C25" s="10"/>
      <c r="D25" s="10"/>
      <c r="E25" s="11"/>
      <c r="F25" s="10"/>
      <c r="G25" s="27"/>
      <c r="H25" s="27"/>
      <c r="I25" s="27"/>
      <c r="J25" s="27"/>
      <c r="K25" s="27"/>
      <c r="L25" s="10"/>
    </row>
    <row r="26" spans="1:13">
      <c r="A26" s="5" t="s">
        <v>32</v>
      </c>
      <c r="B26" s="10"/>
      <c r="C26" s="10"/>
      <c r="D26" s="10"/>
      <c r="E26" s="11"/>
      <c r="F26" s="10"/>
      <c r="G26" s="27"/>
      <c r="H26" s="27"/>
      <c r="I26" s="27"/>
      <c r="J26" s="27"/>
      <c r="K26" s="27"/>
      <c r="L26" s="10"/>
    </row>
    <row r="27" spans="1:13">
      <c r="A27" s="1" t="s">
        <v>33</v>
      </c>
      <c r="B27" s="10" t="s">
        <v>317</v>
      </c>
      <c r="D27" s="10"/>
      <c r="E27" s="11"/>
      <c r="F27" s="10"/>
      <c r="G27" s="10"/>
      <c r="H27" s="10"/>
      <c r="I27" s="10"/>
      <c r="J27" s="10"/>
      <c r="K27" s="10"/>
      <c r="L27" s="10"/>
    </row>
    <row r="28" spans="1:13">
      <c r="A28" s="1" t="s">
        <v>89</v>
      </c>
      <c r="B28" s="10" t="s">
        <v>318</v>
      </c>
      <c r="D28" s="10"/>
      <c r="E28" s="11"/>
      <c r="F28" s="10"/>
      <c r="G28" s="10"/>
      <c r="H28" s="10"/>
      <c r="I28" s="10"/>
      <c r="J28" s="10"/>
      <c r="K28" s="10"/>
      <c r="L28" s="10"/>
    </row>
    <row r="29" spans="1:13">
      <c r="A29" s="1" t="s">
        <v>319</v>
      </c>
      <c r="B29" s="10" t="s">
        <v>320</v>
      </c>
      <c r="D29" s="10"/>
      <c r="E29" s="11"/>
      <c r="F29" s="10"/>
      <c r="G29" s="10"/>
      <c r="H29" s="10"/>
      <c r="I29" s="10"/>
      <c r="J29" s="10"/>
      <c r="K29" s="10"/>
    </row>
    <row r="30" spans="1:13">
      <c r="A30" s="10"/>
      <c r="B30" s="10"/>
      <c r="C30" s="10"/>
      <c r="D30" s="10"/>
      <c r="E30" s="11"/>
      <c r="F30" s="10"/>
      <c r="G30" s="10"/>
      <c r="H30" s="10"/>
      <c r="I30" s="10"/>
      <c r="J30" s="10"/>
      <c r="K30" s="10"/>
    </row>
  </sheetData>
  <mergeCells count="2">
    <mergeCell ref="A2:L2"/>
    <mergeCell ref="A1:L1"/>
  </mergeCells>
  <pageMargins left="0.7" right="0.7" top="0.75" bottom="0.75" header="0.3" footer="0.3"/>
  <pageSetup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F18913-AD74-4ACA-A11B-A12DD811BFDB}">
  <dimension ref="A1:G24"/>
  <sheetViews>
    <sheetView workbookViewId="0">
      <selection activeCell="C1" sqref="C1"/>
    </sheetView>
  </sheetViews>
  <sheetFormatPr defaultRowHeight="15"/>
  <cols>
    <col min="1" max="1" width="4.7109375" customWidth="1"/>
    <col min="2" max="2" width="1.7109375" customWidth="1"/>
    <col min="3" max="3" width="37.140625" bestFit="1" customWidth="1"/>
    <col min="4" max="4" width="1.7109375" customWidth="1"/>
    <col min="7" max="7" width="12.140625" customWidth="1"/>
  </cols>
  <sheetData>
    <row r="1" spans="1:7">
      <c r="A1" s="4" t="s">
        <v>321</v>
      </c>
      <c r="B1" s="4"/>
      <c r="C1" s="4"/>
      <c r="D1" s="4"/>
      <c r="E1" s="4"/>
      <c r="F1" s="4"/>
      <c r="G1" s="4"/>
    </row>
    <row r="2" spans="1:7">
      <c r="A2" s="4" t="s">
        <v>322</v>
      </c>
      <c r="B2" s="4"/>
      <c r="C2" s="4"/>
      <c r="D2" s="4"/>
      <c r="E2" s="4"/>
      <c r="F2" s="4"/>
      <c r="G2" s="4"/>
    </row>
    <row r="3" spans="1:7">
      <c r="A3" s="10"/>
      <c r="B3" s="10"/>
      <c r="C3" s="10"/>
      <c r="D3" s="10"/>
      <c r="E3" s="10"/>
      <c r="F3" s="10"/>
      <c r="G3" s="10"/>
    </row>
    <row r="4" spans="1:7">
      <c r="A4" s="5"/>
      <c r="B4" s="5"/>
      <c r="C4" s="5"/>
      <c r="D4" s="5"/>
      <c r="E4" s="6">
        <v>2019</v>
      </c>
      <c r="F4" s="6">
        <v>2020</v>
      </c>
      <c r="G4" s="6"/>
    </row>
    <row r="5" spans="1:7" ht="39">
      <c r="A5" s="7" t="s">
        <v>2</v>
      </c>
      <c r="B5" s="8"/>
      <c r="C5" s="9" t="s">
        <v>3</v>
      </c>
      <c r="D5" s="8"/>
      <c r="E5" s="7" t="s">
        <v>6</v>
      </c>
      <c r="F5" s="7" t="s">
        <v>6</v>
      </c>
      <c r="G5" s="7" t="s">
        <v>323</v>
      </c>
    </row>
    <row r="6" spans="1:7">
      <c r="A6" s="10"/>
      <c r="B6" s="10"/>
      <c r="C6" s="10"/>
      <c r="D6" s="10"/>
      <c r="E6" s="11" t="s">
        <v>7</v>
      </c>
      <c r="F6" s="11" t="s">
        <v>8</v>
      </c>
      <c r="G6" s="11" t="s">
        <v>324</v>
      </c>
    </row>
    <row r="7" spans="1:7">
      <c r="A7" s="10"/>
      <c r="B7" s="10"/>
      <c r="C7" s="10"/>
      <c r="D7" s="10"/>
      <c r="E7" s="10"/>
      <c r="F7" s="10"/>
      <c r="G7" s="10"/>
    </row>
    <row r="8" spans="1:7">
      <c r="A8" s="11">
        <v>1</v>
      </c>
      <c r="B8" s="10"/>
      <c r="C8" s="16" t="s">
        <v>227</v>
      </c>
      <c r="D8" s="10"/>
      <c r="E8" s="12">
        <v>25.4985222</v>
      </c>
      <c r="F8" s="12">
        <v>26.511465020000003</v>
      </c>
      <c r="G8" s="12">
        <f>F8-E8</f>
        <v>1.0129428200000028</v>
      </c>
    </row>
    <row r="9" spans="1:7">
      <c r="A9" s="11">
        <v>2</v>
      </c>
      <c r="B9" s="10"/>
      <c r="C9" s="16" t="s">
        <v>229</v>
      </c>
      <c r="D9" s="10"/>
      <c r="E9" s="12">
        <v>190.42233149000012</v>
      </c>
      <c r="F9" s="12">
        <v>178.6669451300003</v>
      </c>
      <c r="G9" s="12">
        <f t="shared" ref="G9:G22" si="0">F9-E9</f>
        <v>-11.755386359999818</v>
      </c>
    </row>
    <row r="10" spans="1:7">
      <c r="A10" s="11">
        <v>3</v>
      </c>
      <c r="B10" s="10"/>
      <c r="C10" s="16" t="s">
        <v>231</v>
      </c>
      <c r="D10" s="10"/>
      <c r="E10" s="12">
        <v>175.09756459000005</v>
      </c>
      <c r="F10" s="12">
        <v>192.77023044499998</v>
      </c>
      <c r="G10" s="12">
        <f t="shared" si="0"/>
        <v>17.672665854999934</v>
      </c>
    </row>
    <row r="11" spans="1:7">
      <c r="A11" s="11">
        <v>4</v>
      </c>
      <c r="B11" s="10"/>
      <c r="C11" s="16" t="s">
        <v>233</v>
      </c>
      <c r="D11" s="10"/>
      <c r="E11" s="12">
        <v>39.735136559999994</v>
      </c>
      <c r="F11" s="12">
        <v>61.351190089999989</v>
      </c>
      <c r="G11" s="12">
        <f t="shared" si="0"/>
        <v>21.616053529999995</v>
      </c>
    </row>
    <row r="12" spans="1:7">
      <c r="A12" s="11">
        <v>5</v>
      </c>
      <c r="B12" s="10"/>
      <c r="C12" s="16" t="s">
        <v>234</v>
      </c>
      <c r="D12" s="10"/>
      <c r="E12" s="12">
        <v>26.331396310000002</v>
      </c>
      <c r="F12" s="12">
        <v>20.21114335</v>
      </c>
      <c r="G12" s="12">
        <f t="shared" si="0"/>
        <v>-6.120252960000002</v>
      </c>
    </row>
    <row r="13" spans="1:7">
      <c r="A13" s="11">
        <v>6</v>
      </c>
      <c r="B13" s="10"/>
      <c r="C13" s="16" t="s">
        <v>236</v>
      </c>
      <c r="D13" s="10"/>
      <c r="E13" s="12">
        <v>144.07534081</v>
      </c>
      <c r="F13" s="12">
        <v>70.019813900000003</v>
      </c>
      <c r="G13" s="12">
        <f t="shared" si="0"/>
        <v>-74.055526909999998</v>
      </c>
    </row>
    <row r="14" spans="1:7">
      <c r="A14" s="11">
        <v>7</v>
      </c>
      <c r="B14" s="10"/>
      <c r="C14" s="16" t="s">
        <v>237</v>
      </c>
      <c r="D14" s="10"/>
      <c r="E14" s="12">
        <v>41.991537960000002</v>
      </c>
      <c r="F14" s="12">
        <v>38.340642440000003</v>
      </c>
      <c r="G14" s="12">
        <f t="shared" si="0"/>
        <v>-3.6508955199999988</v>
      </c>
    </row>
    <row r="15" spans="1:7">
      <c r="A15" s="11">
        <v>8</v>
      </c>
      <c r="B15" s="10"/>
      <c r="C15" s="16" t="s">
        <v>314</v>
      </c>
      <c r="D15" s="10"/>
      <c r="E15" s="12">
        <v>48.865228699999996</v>
      </c>
      <c r="F15" s="12">
        <v>22.723887850000001</v>
      </c>
      <c r="G15" s="12">
        <f t="shared" si="0"/>
        <v>-26.141340849999995</v>
      </c>
    </row>
    <row r="16" spans="1:7">
      <c r="A16" s="11">
        <v>9</v>
      </c>
      <c r="B16" s="10"/>
      <c r="C16" s="16" t="s">
        <v>239</v>
      </c>
      <c r="D16" s="10"/>
      <c r="E16" s="12">
        <v>20.308946710000001</v>
      </c>
      <c r="F16" s="12">
        <v>33.459143300000001</v>
      </c>
      <c r="G16" s="12">
        <f t="shared" si="0"/>
        <v>13.15019659</v>
      </c>
    </row>
    <row r="17" spans="1:7">
      <c r="A17" s="11">
        <v>10</v>
      </c>
      <c r="B17" s="10"/>
      <c r="C17" s="16" t="s">
        <v>240</v>
      </c>
      <c r="D17" s="10"/>
      <c r="E17" s="12">
        <v>99.282985860000025</v>
      </c>
      <c r="F17" s="12">
        <v>62.899282410000005</v>
      </c>
      <c r="G17" s="12">
        <f t="shared" si="0"/>
        <v>-36.38370345000002</v>
      </c>
    </row>
    <row r="18" spans="1:7">
      <c r="A18" s="11">
        <v>11</v>
      </c>
      <c r="B18" s="10"/>
      <c r="C18" s="16" t="s">
        <v>315</v>
      </c>
      <c r="D18" s="10"/>
      <c r="E18" s="12">
        <v>17.80016943</v>
      </c>
      <c r="F18" s="12">
        <v>19.47</v>
      </c>
      <c r="G18" s="12">
        <f t="shared" si="0"/>
        <v>1.6698305699999985</v>
      </c>
    </row>
    <row r="19" spans="1:7">
      <c r="A19" s="11">
        <v>12</v>
      </c>
      <c r="B19" s="10"/>
      <c r="C19" s="16" t="s">
        <v>316</v>
      </c>
      <c r="D19" s="10"/>
      <c r="E19" s="12">
        <v>215.19789655999986</v>
      </c>
      <c r="F19" s="12">
        <v>220.91499999999999</v>
      </c>
      <c r="G19" s="12">
        <f t="shared" si="0"/>
        <v>5.7171034400001304</v>
      </c>
    </row>
    <row r="20" spans="1:7">
      <c r="A20" s="11">
        <v>13</v>
      </c>
      <c r="B20" s="10"/>
      <c r="C20" s="16" t="s">
        <v>222</v>
      </c>
      <c r="D20" s="10"/>
      <c r="E20" s="12">
        <v>21.718985669999995</v>
      </c>
      <c r="F20" s="12">
        <v>39.820587400000001</v>
      </c>
      <c r="G20" s="12">
        <f t="shared" si="0"/>
        <v>18.101601730000006</v>
      </c>
    </row>
    <row r="21" spans="1:7">
      <c r="A21" s="11">
        <v>14</v>
      </c>
      <c r="B21" s="10"/>
      <c r="C21" s="16" t="s">
        <v>242</v>
      </c>
      <c r="D21" s="10"/>
      <c r="E21" s="12">
        <v>17.134580970000002</v>
      </c>
      <c r="F21" s="12">
        <v>20.941634979999989</v>
      </c>
      <c r="G21" s="12">
        <f t="shared" si="0"/>
        <v>3.8070540099999874</v>
      </c>
    </row>
    <row r="22" spans="1:7">
      <c r="A22" s="11">
        <v>15</v>
      </c>
      <c r="B22" s="10"/>
      <c r="C22" s="16" t="s">
        <v>223</v>
      </c>
      <c r="D22" s="10"/>
      <c r="E22" s="12">
        <v>3.9103087800000003</v>
      </c>
      <c r="F22" s="12">
        <v>-0.89780361000000108</v>
      </c>
      <c r="G22" s="12">
        <f t="shared" si="0"/>
        <v>-4.8081123900000016</v>
      </c>
    </row>
    <row r="23" spans="1:7" ht="15.75" thickBot="1">
      <c r="A23" s="11">
        <v>16</v>
      </c>
      <c r="B23" s="10"/>
      <c r="C23" s="10" t="s">
        <v>76</v>
      </c>
      <c r="D23" s="10"/>
      <c r="E23" s="14">
        <f>SUM(E8:E22)</f>
        <v>1087.3709325999998</v>
      </c>
      <c r="F23" s="14">
        <f t="shared" ref="F23:G23" si="1">SUM(F8:F22)</f>
        <v>1007.2031627050003</v>
      </c>
      <c r="G23" s="14">
        <f t="shared" si="1"/>
        <v>-80.167769894999765</v>
      </c>
    </row>
    <row r="24" spans="1:7" ht="15.75" thickTop="1"/>
  </sheetData>
  <pageMargins left="0.7" right="0.7" top="0.75" bottom="0.75" header="0.3" footer="0.3"/>
  <pageSetup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1F466C-23EB-46AF-A772-14EB0ABA90BF}">
  <dimension ref="A1:G24"/>
  <sheetViews>
    <sheetView workbookViewId="0">
      <selection activeCell="B1" sqref="B1:B1048576"/>
    </sheetView>
  </sheetViews>
  <sheetFormatPr defaultRowHeight="15"/>
  <cols>
    <col min="1" max="1" width="4.7109375" customWidth="1"/>
    <col min="2" max="2" width="1.7109375" customWidth="1"/>
    <col min="3" max="3" width="38.85546875" bestFit="1" customWidth="1"/>
    <col min="4" max="4" width="1.7109375" customWidth="1"/>
    <col min="7" max="7" width="11.140625" customWidth="1"/>
  </cols>
  <sheetData>
    <row r="1" spans="1:7">
      <c r="A1" s="4" t="s">
        <v>325</v>
      </c>
      <c r="B1" s="4"/>
      <c r="C1" s="4"/>
      <c r="D1" s="4"/>
      <c r="E1" s="4"/>
      <c r="F1" s="4"/>
      <c r="G1" s="4"/>
    </row>
    <row r="2" spans="1:7">
      <c r="A2" s="4" t="s">
        <v>326</v>
      </c>
      <c r="B2" s="4"/>
      <c r="C2" s="4"/>
      <c r="D2" s="4"/>
      <c r="E2" s="4"/>
      <c r="F2" s="4"/>
      <c r="G2" s="4"/>
    </row>
    <row r="3" spans="1:7">
      <c r="A3" s="10"/>
      <c r="B3" s="10"/>
      <c r="C3" s="10"/>
      <c r="D3" s="10"/>
      <c r="E3" s="10"/>
      <c r="F3" s="10"/>
      <c r="G3" s="10"/>
    </row>
    <row r="4" spans="1:7">
      <c r="A4" s="5"/>
      <c r="B4" s="5"/>
      <c r="C4" s="5"/>
      <c r="D4" s="5"/>
      <c r="E4" s="6">
        <v>2020</v>
      </c>
      <c r="F4" s="6">
        <v>2021</v>
      </c>
      <c r="G4" s="6"/>
    </row>
    <row r="5" spans="1:7" ht="51.75">
      <c r="A5" s="7" t="s">
        <v>2</v>
      </c>
      <c r="B5" s="8"/>
      <c r="C5" s="9" t="s">
        <v>3</v>
      </c>
      <c r="D5" s="8"/>
      <c r="E5" s="7" t="s">
        <v>6</v>
      </c>
      <c r="F5" s="7" t="s">
        <v>6</v>
      </c>
      <c r="G5" s="7" t="s">
        <v>323</v>
      </c>
    </row>
    <row r="6" spans="1:7">
      <c r="A6" s="10"/>
      <c r="B6" s="10"/>
      <c r="C6" s="10"/>
      <c r="D6" s="10"/>
      <c r="E6" s="11" t="s">
        <v>7</v>
      </c>
      <c r="F6" s="11" t="s">
        <v>8</v>
      </c>
      <c r="G6" s="11" t="s">
        <v>324</v>
      </c>
    </row>
    <row r="7" spans="1:7">
      <c r="A7" s="10"/>
      <c r="B7" s="10"/>
      <c r="C7" s="10"/>
      <c r="D7" s="10"/>
      <c r="E7" s="10"/>
      <c r="F7" s="10"/>
      <c r="G7" s="10"/>
    </row>
    <row r="8" spans="1:7">
      <c r="A8" s="11">
        <v>1</v>
      </c>
      <c r="B8" s="10"/>
      <c r="C8" s="16" t="s">
        <v>227</v>
      </c>
      <c r="D8" s="10"/>
      <c r="E8" s="12">
        <v>26.511465020000003</v>
      </c>
      <c r="F8" s="12">
        <v>42.312480326157306</v>
      </c>
      <c r="G8" s="12">
        <v>15.801015306157304</v>
      </c>
    </row>
    <row r="9" spans="1:7">
      <c r="A9" s="11">
        <v>2</v>
      </c>
      <c r="B9" s="10"/>
      <c r="C9" s="16" t="s">
        <v>229</v>
      </c>
      <c r="D9" s="10"/>
      <c r="E9" s="12">
        <v>178.6669451300003</v>
      </c>
      <c r="F9" s="12">
        <v>260.66386311087774</v>
      </c>
      <c r="G9" s="12">
        <v>81.996917980877441</v>
      </c>
    </row>
    <row r="10" spans="1:7">
      <c r="A10" s="11">
        <v>3</v>
      </c>
      <c r="B10" s="10"/>
      <c r="C10" s="16" t="s">
        <v>231</v>
      </c>
      <c r="D10" s="10"/>
      <c r="E10" s="12">
        <v>192.77023044499998</v>
      </c>
      <c r="F10" s="12">
        <v>447.18690856345643</v>
      </c>
      <c r="G10" s="12">
        <v>254.41667811845645</v>
      </c>
    </row>
    <row r="11" spans="1:7">
      <c r="A11" s="11">
        <v>4</v>
      </c>
      <c r="B11" s="10"/>
      <c r="C11" s="16" t="s">
        <v>233</v>
      </c>
      <c r="D11" s="10"/>
      <c r="E11" s="12">
        <v>61.351190089999989</v>
      </c>
      <c r="F11" s="12">
        <v>91.226676732134706</v>
      </c>
      <c r="G11" s="12">
        <v>29.875486642134717</v>
      </c>
    </row>
    <row r="12" spans="1:7">
      <c r="A12" s="11">
        <v>5</v>
      </c>
      <c r="B12" s="10"/>
      <c r="C12" s="16" t="s">
        <v>234</v>
      </c>
      <c r="D12" s="10"/>
      <c r="E12" s="12">
        <v>20.21114335</v>
      </c>
      <c r="F12" s="12">
        <v>26.720280812675057</v>
      </c>
      <c r="G12" s="12">
        <v>6.5091374626750564</v>
      </c>
    </row>
    <row r="13" spans="1:7">
      <c r="A13" s="11">
        <v>6</v>
      </c>
      <c r="B13" s="10"/>
      <c r="C13" s="16" t="s">
        <v>236</v>
      </c>
      <c r="D13" s="10"/>
      <c r="E13" s="12">
        <v>70.019813900000003</v>
      </c>
      <c r="F13" s="12">
        <v>48.537358496824012</v>
      </c>
      <c r="G13" s="12">
        <v>-21.48245540317599</v>
      </c>
    </row>
    <row r="14" spans="1:7">
      <c r="A14" s="11">
        <v>7</v>
      </c>
      <c r="B14" s="10"/>
      <c r="C14" s="16" t="s">
        <v>237</v>
      </c>
      <c r="D14" s="10"/>
      <c r="E14" s="12">
        <v>38.340642440000003</v>
      </c>
      <c r="F14" s="12">
        <v>70.458059665061882</v>
      </c>
      <c r="G14" s="12">
        <v>32.117417225061878</v>
      </c>
    </row>
    <row r="15" spans="1:7">
      <c r="A15" s="11">
        <v>8</v>
      </c>
      <c r="B15" s="10"/>
      <c r="C15" s="16" t="s">
        <v>314</v>
      </c>
      <c r="D15" s="10"/>
      <c r="E15" s="12">
        <v>22.723887850000001</v>
      </c>
      <c r="F15" s="12">
        <v>22.826485491276514</v>
      </c>
      <c r="G15" s="12">
        <v>0.10259764127651394</v>
      </c>
    </row>
    <row r="16" spans="1:7">
      <c r="A16" s="11">
        <v>9</v>
      </c>
      <c r="B16" s="10"/>
      <c r="C16" s="16" t="s">
        <v>239</v>
      </c>
      <c r="D16" s="10"/>
      <c r="E16" s="12">
        <v>33.459143300000001</v>
      </c>
      <c r="F16" s="12">
        <v>79.483072398217189</v>
      </c>
      <c r="G16" s="12">
        <v>46.023929098217188</v>
      </c>
    </row>
    <row r="17" spans="1:7">
      <c r="A17" s="11">
        <v>10</v>
      </c>
      <c r="B17" s="10"/>
      <c r="C17" s="16" t="s">
        <v>240</v>
      </c>
      <c r="D17" s="10"/>
      <c r="E17" s="12">
        <v>62.899282410000005</v>
      </c>
      <c r="F17" s="12">
        <v>80.655574610011683</v>
      </c>
      <c r="G17" s="12">
        <v>17.756292200011679</v>
      </c>
    </row>
    <row r="18" spans="1:7">
      <c r="A18" s="11">
        <v>11</v>
      </c>
      <c r="B18" s="10"/>
      <c r="C18" s="16" t="s">
        <v>315</v>
      </c>
      <c r="D18" s="10"/>
      <c r="E18" s="12">
        <v>19.47</v>
      </c>
      <c r="F18" s="12">
        <v>25.400212509999999</v>
      </c>
      <c r="G18" s="12">
        <v>5.9302125100000005</v>
      </c>
    </row>
    <row r="19" spans="1:7">
      <c r="A19" s="11">
        <v>12</v>
      </c>
      <c r="B19" s="10"/>
      <c r="C19" s="16" t="s">
        <v>316</v>
      </c>
      <c r="D19" s="10"/>
      <c r="E19" s="12">
        <v>220.91499999999999</v>
      </c>
      <c r="F19" s="12">
        <v>0</v>
      </c>
      <c r="G19" s="12">
        <v>-220.91499999999999</v>
      </c>
    </row>
    <row r="20" spans="1:7">
      <c r="A20" s="11">
        <v>13</v>
      </c>
      <c r="B20" s="10"/>
      <c r="C20" s="16" t="s">
        <v>222</v>
      </c>
      <c r="D20" s="10"/>
      <c r="E20" s="12">
        <v>39.820587400000001</v>
      </c>
      <c r="F20" s="12">
        <v>87.497931944382628</v>
      </c>
      <c r="G20" s="12">
        <v>47.677344544382628</v>
      </c>
    </row>
    <row r="21" spans="1:7">
      <c r="A21" s="11">
        <v>14</v>
      </c>
      <c r="B21" s="10"/>
      <c r="C21" s="16" t="s">
        <v>242</v>
      </c>
      <c r="D21" s="10"/>
      <c r="E21" s="12">
        <v>20.941634979999989</v>
      </c>
      <c r="F21" s="12">
        <v>17.390341850000006</v>
      </c>
      <c r="G21" s="12">
        <v>-3.5512931299999835</v>
      </c>
    </row>
    <row r="22" spans="1:7">
      <c r="A22" s="11">
        <v>15</v>
      </c>
      <c r="B22" s="10"/>
      <c r="C22" s="16" t="s">
        <v>223</v>
      </c>
      <c r="D22" s="10"/>
      <c r="E22" s="12">
        <v>-0.89780361000000108</v>
      </c>
      <c r="F22" s="12">
        <v>10.463693199999998</v>
      </c>
      <c r="G22" s="12">
        <v>11.361496809999998</v>
      </c>
    </row>
    <row r="23" spans="1:7" ht="15.75" thickBot="1">
      <c r="A23" s="11">
        <v>16</v>
      </c>
      <c r="B23" s="10"/>
      <c r="C23" s="10" t="s">
        <v>76</v>
      </c>
      <c r="D23" s="10"/>
      <c r="E23" s="14">
        <v>1007.2031627050003</v>
      </c>
      <c r="F23" s="14">
        <v>1310.8229397110752</v>
      </c>
      <c r="G23" s="14">
        <v>303.61977700607486</v>
      </c>
    </row>
    <row r="24" spans="1:7" ht="15.75" thickTop="1"/>
  </sheetData>
  <pageMargins left="0.7" right="0.7" top="0.75" bottom="0.75" header="0.3" footer="0.3"/>
  <pageSetup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272982-46C0-43D2-B112-BA9A44A29A7E}">
  <dimension ref="A1:G27"/>
  <sheetViews>
    <sheetView workbookViewId="0">
      <selection activeCell="L25" sqref="L25"/>
    </sheetView>
  </sheetViews>
  <sheetFormatPr defaultRowHeight="15"/>
  <cols>
    <col min="1" max="1" width="4.7109375" customWidth="1"/>
    <col min="2" max="2" width="1.7109375" customWidth="1"/>
    <col min="3" max="3" width="43.85546875" bestFit="1" customWidth="1"/>
    <col min="4" max="4" width="1.7109375" customWidth="1"/>
    <col min="7" max="7" width="11.28515625" customWidth="1"/>
  </cols>
  <sheetData>
    <row r="1" spans="1:7">
      <c r="A1" s="4" t="s">
        <v>327</v>
      </c>
      <c r="B1" s="4"/>
      <c r="C1" s="4"/>
      <c r="D1" s="4"/>
      <c r="E1" s="4"/>
      <c r="F1" s="4"/>
      <c r="G1" s="4"/>
    </row>
    <row r="2" spans="1:7">
      <c r="A2" s="4" t="s">
        <v>328</v>
      </c>
      <c r="B2" s="4"/>
      <c r="C2" s="4"/>
      <c r="D2" s="4"/>
      <c r="E2" s="4"/>
      <c r="F2" s="4"/>
      <c r="G2" s="4"/>
    </row>
    <row r="3" spans="1:7">
      <c r="A3" s="10"/>
      <c r="B3" s="10"/>
      <c r="C3" s="10"/>
      <c r="D3" s="10"/>
      <c r="E3" s="10"/>
      <c r="F3" s="10"/>
      <c r="G3" s="10"/>
    </row>
    <row r="4" spans="1:7">
      <c r="A4" s="5"/>
      <c r="B4" s="5"/>
      <c r="C4" s="5"/>
      <c r="D4" s="5"/>
      <c r="E4" s="6">
        <v>2021</v>
      </c>
      <c r="F4" s="6">
        <v>2022</v>
      </c>
      <c r="G4" s="6"/>
    </row>
    <row r="5" spans="1:7" ht="51.75">
      <c r="A5" s="7" t="s">
        <v>2</v>
      </c>
      <c r="B5" s="8"/>
      <c r="C5" s="9" t="s">
        <v>3</v>
      </c>
      <c r="D5" s="8"/>
      <c r="E5" s="7" t="s">
        <v>6</v>
      </c>
      <c r="F5" s="7" t="s">
        <v>27</v>
      </c>
      <c r="G5" s="7" t="s">
        <v>329</v>
      </c>
    </row>
    <row r="6" spans="1:7">
      <c r="A6" s="10"/>
      <c r="B6" s="10"/>
      <c r="C6" s="10"/>
      <c r="D6" s="10"/>
      <c r="E6" s="11" t="s">
        <v>7</v>
      </c>
      <c r="F6" s="11" t="s">
        <v>8</v>
      </c>
      <c r="G6" s="11" t="s">
        <v>324</v>
      </c>
    </row>
    <row r="7" spans="1:7">
      <c r="A7" s="10"/>
      <c r="B7" s="10"/>
      <c r="C7" s="10"/>
      <c r="D7" s="10"/>
      <c r="E7" s="10"/>
      <c r="F7" s="10"/>
      <c r="G7" s="10"/>
    </row>
    <row r="8" spans="1:7">
      <c r="A8" s="11">
        <v>1</v>
      </c>
      <c r="B8" s="10"/>
      <c r="C8" s="16" t="s">
        <v>227</v>
      </c>
      <c r="D8" s="10"/>
      <c r="E8" s="12">
        <v>42.312480326157306</v>
      </c>
      <c r="F8" s="12">
        <v>87.715399499596572</v>
      </c>
      <c r="G8" s="12">
        <v>45.402919173439265</v>
      </c>
    </row>
    <row r="9" spans="1:7">
      <c r="A9" s="11">
        <v>2</v>
      </c>
      <c r="B9" s="10"/>
      <c r="C9" s="16" t="s">
        <v>229</v>
      </c>
      <c r="D9" s="10"/>
      <c r="E9" s="12">
        <v>260.66386311087774</v>
      </c>
      <c r="F9" s="12">
        <v>220.71985985952227</v>
      </c>
      <c r="G9" s="12">
        <v>-39.944003251355468</v>
      </c>
    </row>
    <row r="10" spans="1:7">
      <c r="A10" s="11">
        <v>3</v>
      </c>
      <c r="B10" s="10"/>
      <c r="C10" s="16" t="s">
        <v>231</v>
      </c>
      <c r="D10" s="10"/>
      <c r="E10" s="12">
        <v>447.18690856345643</v>
      </c>
      <c r="F10" s="12">
        <v>458.50201967168044</v>
      </c>
      <c r="G10" s="12">
        <v>11.315111108224016</v>
      </c>
    </row>
    <row r="11" spans="1:7">
      <c r="A11" s="11">
        <v>4</v>
      </c>
      <c r="B11" s="10"/>
      <c r="C11" s="16" t="s">
        <v>233</v>
      </c>
      <c r="D11" s="10"/>
      <c r="E11" s="12">
        <v>91.226676732134706</v>
      </c>
      <c r="F11" s="12">
        <v>106.56853194916093</v>
      </c>
      <c r="G11" s="12">
        <v>15.341855217026222</v>
      </c>
    </row>
    <row r="12" spans="1:7">
      <c r="A12" s="11">
        <v>5</v>
      </c>
      <c r="B12" s="10"/>
      <c r="C12" s="16" t="s">
        <v>234</v>
      </c>
      <c r="D12" s="10"/>
      <c r="E12" s="12">
        <v>26.720280812675057</v>
      </c>
      <c r="F12" s="12">
        <v>30.628738561559821</v>
      </c>
      <c r="G12" s="12">
        <v>3.9084577488847643</v>
      </c>
    </row>
    <row r="13" spans="1:7">
      <c r="A13" s="11">
        <v>6</v>
      </c>
      <c r="B13" s="10"/>
      <c r="C13" s="16" t="s">
        <v>236</v>
      </c>
      <c r="D13" s="10"/>
      <c r="E13" s="12">
        <v>48.537358496824012</v>
      </c>
      <c r="F13" s="12">
        <v>52.600917221881346</v>
      </c>
      <c r="G13" s="12">
        <v>4.0635587250573337</v>
      </c>
    </row>
    <row r="14" spans="1:7">
      <c r="A14" s="11">
        <v>7</v>
      </c>
      <c r="B14" s="10"/>
      <c r="C14" s="16" t="s">
        <v>237</v>
      </c>
      <c r="D14" s="10"/>
      <c r="E14" s="12">
        <v>70.458059665061882</v>
      </c>
      <c r="F14" s="12">
        <v>118.65781548843994</v>
      </c>
      <c r="G14" s="12">
        <v>48.199755823378055</v>
      </c>
    </row>
    <row r="15" spans="1:7">
      <c r="A15" s="11">
        <v>8</v>
      </c>
      <c r="B15" s="10"/>
      <c r="C15" s="16" t="s">
        <v>314</v>
      </c>
      <c r="D15" s="10"/>
      <c r="E15" s="12">
        <v>22.826485491276514</v>
      </c>
      <c r="F15" s="12">
        <v>39.442616235374551</v>
      </c>
      <c r="G15" s="12">
        <v>16.616130744098037</v>
      </c>
    </row>
    <row r="16" spans="1:7">
      <c r="A16" s="11">
        <v>9</v>
      </c>
      <c r="B16" s="10"/>
      <c r="C16" s="16" t="s">
        <v>239</v>
      </c>
      <c r="D16" s="10"/>
      <c r="E16" s="12">
        <v>79.483072398217189</v>
      </c>
      <c r="F16" s="12">
        <v>102.5337766294808</v>
      </c>
      <c r="G16" s="12">
        <v>23.050704231263609</v>
      </c>
    </row>
    <row r="17" spans="1:7">
      <c r="A17" s="11">
        <v>10</v>
      </c>
      <c r="B17" s="10"/>
      <c r="C17" s="16" t="s">
        <v>240</v>
      </c>
      <c r="D17" s="10"/>
      <c r="E17" s="12">
        <v>80.655574610011683</v>
      </c>
      <c r="F17" s="12">
        <v>120.29972768136538</v>
      </c>
      <c r="G17" s="12">
        <v>39.644153071353699</v>
      </c>
    </row>
    <row r="18" spans="1:7">
      <c r="A18" s="11">
        <v>11</v>
      </c>
      <c r="B18" s="10"/>
      <c r="C18" s="16" t="s">
        <v>315</v>
      </c>
      <c r="D18" s="10"/>
      <c r="E18" s="12">
        <v>25.400212509999999</v>
      </c>
      <c r="F18" s="12">
        <v>21.343272212917789</v>
      </c>
      <c r="G18" s="12">
        <v>-4.0569402970822104</v>
      </c>
    </row>
    <row r="19" spans="1:7">
      <c r="A19" s="11">
        <v>12</v>
      </c>
      <c r="B19" s="10"/>
      <c r="C19" s="16" t="s">
        <v>316</v>
      </c>
      <c r="D19" s="10"/>
      <c r="E19" s="12">
        <v>0</v>
      </c>
      <c r="F19" s="12">
        <v>0</v>
      </c>
      <c r="G19" s="12">
        <v>0</v>
      </c>
    </row>
    <row r="20" spans="1:7">
      <c r="A20" s="11">
        <v>13</v>
      </c>
      <c r="B20" s="10"/>
      <c r="C20" s="16" t="s">
        <v>222</v>
      </c>
      <c r="D20" s="10"/>
      <c r="E20" s="12">
        <v>87.497931944382628</v>
      </c>
      <c r="F20" s="12">
        <v>41.622280452616977</v>
      </c>
      <c r="G20" s="12">
        <v>-45.875651491765652</v>
      </c>
    </row>
    <row r="21" spans="1:7">
      <c r="A21" s="11">
        <v>14</v>
      </c>
      <c r="B21" s="10"/>
      <c r="C21" s="16" t="s">
        <v>242</v>
      </c>
      <c r="D21" s="10"/>
      <c r="E21" s="12">
        <v>17.390341850000006</v>
      </c>
      <c r="F21" s="12">
        <v>20.735990922197104</v>
      </c>
      <c r="G21" s="12">
        <v>3.345649072197098</v>
      </c>
    </row>
    <row r="22" spans="1:7">
      <c r="A22" s="11">
        <v>15</v>
      </c>
      <c r="B22" s="10"/>
      <c r="C22" s="16" t="s">
        <v>223</v>
      </c>
      <c r="D22" s="10"/>
      <c r="E22" s="12">
        <v>10.463693199999998</v>
      </c>
      <c r="F22" s="12">
        <v>22.949876889143553</v>
      </c>
      <c r="G22" s="12">
        <v>12.486183689143555</v>
      </c>
    </row>
    <row r="23" spans="1:7" ht="15.75" thickBot="1">
      <c r="A23" s="11">
        <v>16</v>
      </c>
      <c r="B23" s="10"/>
      <c r="C23" s="10" t="s">
        <v>76</v>
      </c>
      <c r="D23" s="10"/>
      <c r="E23" s="14">
        <v>1310.8229397110752</v>
      </c>
      <c r="F23" s="14">
        <v>1444.3208232749373</v>
      </c>
      <c r="G23" s="14">
        <v>133.49788356386233</v>
      </c>
    </row>
    <row r="24" spans="1:7" ht="15.75" thickTop="1">
      <c r="A24" s="10"/>
      <c r="B24" s="10"/>
      <c r="C24" s="10"/>
      <c r="D24" s="10"/>
      <c r="E24" s="10"/>
      <c r="F24" s="10"/>
      <c r="G24" s="10"/>
    </row>
    <row r="25" spans="1:7">
      <c r="A25" s="5" t="s">
        <v>32</v>
      </c>
      <c r="B25" s="10"/>
      <c r="C25" s="10"/>
      <c r="D25" s="10"/>
      <c r="E25" s="10"/>
      <c r="F25" s="10"/>
      <c r="G25" s="10"/>
    </row>
    <row r="26" spans="1:7">
      <c r="A26" s="1" t="s">
        <v>33</v>
      </c>
      <c r="B26" s="10" t="s">
        <v>317</v>
      </c>
      <c r="D26" s="10"/>
      <c r="E26" s="10"/>
      <c r="F26" s="10"/>
      <c r="G26" s="10"/>
    </row>
    <row r="27" spans="1:7">
      <c r="A27" s="1" t="s">
        <v>89</v>
      </c>
      <c r="B27" s="10" t="s">
        <v>318</v>
      </c>
      <c r="D27" s="10"/>
      <c r="E27" s="10"/>
      <c r="F27" s="10"/>
      <c r="G27" s="10"/>
    </row>
  </sheetData>
  <pageMargins left="0.7" right="0.7" top="0.75" bottom="0.75" header="0.3" footer="0.3"/>
  <pageSetup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954E0D-44FC-4848-BE22-9BF8DC058DAF}">
  <dimension ref="A1:H32"/>
  <sheetViews>
    <sheetView workbookViewId="0">
      <selection activeCell="N21" sqref="N21"/>
    </sheetView>
  </sheetViews>
  <sheetFormatPr defaultRowHeight="15"/>
  <cols>
    <col min="1" max="1" width="4.7109375" customWidth="1"/>
    <col min="2" max="2" width="1.7109375" customWidth="1"/>
    <col min="3" max="3" width="43.85546875" bestFit="1" customWidth="1"/>
    <col min="4" max="4" width="1.7109375" customWidth="1"/>
    <col min="7" max="7" width="11.140625" customWidth="1"/>
    <col min="8" max="8" width="9.140625" style="44"/>
  </cols>
  <sheetData>
    <row r="1" spans="1:7">
      <c r="A1" s="4" t="s">
        <v>330</v>
      </c>
      <c r="B1" s="4"/>
      <c r="C1" s="4"/>
      <c r="D1" s="4"/>
      <c r="E1" s="4"/>
      <c r="F1" s="4"/>
      <c r="G1" s="4"/>
    </row>
    <row r="2" spans="1:7">
      <c r="A2" s="4" t="s">
        <v>331</v>
      </c>
      <c r="B2" s="4"/>
      <c r="C2" s="4"/>
      <c r="D2" s="4"/>
      <c r="E2" s="4"/>
      <c r="F2" s="4"/>
      <c r="G2" s="4"/>
    </row>
    <row r="3" spans="1:7">
      <c r="A3" s="10"/>
      <c r="B3" s="10"/>
      <c r="C3" s="10"/>
      <c r="D3" s="10"/>
      <c r="E3" s="10"/>
      <c r="F3" s="10"/>
      <c r="G3" s="10"/>
    </row>
    <row r="4" spans="1:7">
      <c r="A4" s="5"/>
      <c r="B4" s="5"/>
      <c r="C4" s="5"/>
      <c r="D4" s="5"/>
      <c r="E4" s="6">
        <v>2022</v>
      </c>
      <c r="F4" s="6">
        <v>2023</v>
      </c>
      <c r="G4" s="6"/>
    </row>
    <row r="5" spans="1:7" ht="51.75">
      <c r="A5" s="7" t="s">
        <v>2</v>
      </c>
      <c r="B5" s="8"/>
      <c r="C5" s="9" t="s">
        <v>3</v>
      </c>
      <c r="D5" s="8"/>
      <c r="E5" s="7" t="s">
        <v>27</v>
      </c>
      <c r="F5" s="7" t="s">
        <v>28</v>
      </c>
      <c r="G5" s="7" t="s">
        <v>332</v>
      </c>
    </row>
    <row r="6" spans="1:7">
      <c r="A6" s="10"/>
      <c r="B6" s="10"/>
      <c r="C6" s="10"/>
      <c r="D6" s="10"/>
      <c r="E6" s="11" t="s">
        <v>7</v>
      </c>
      <c r="F6" s="11" t="s">
        <v>8</v>
      </c>
      <c r="G6" s="11" t="s">
        <v>324</v>
      </c>
    </row>
    <row r="7" spans="1:7">
      <c r="A7" s="10"/>
      <c r="B7" s="10"/>
      <c r="C7" s="10"/>
      <c r="D7" s="10"/>
      <c r="E7" s="10"/>
      <c r="F7" s="10"/>
      <c r="G7" s="10"/>
    </row>
    <row r="8" spans="1:7">
      <c r="A8" s="11">
        <v>1</v>
      </c>
      <c r="B8" s="10"/>
      <c r="C8" s="16" t="s">
        <v>227</v>
      </c>
      <c r="D8" s="10"/>
      <c r="E8" s="12">
        <v>87.7</v>
      </c>
      <c r="F8" s="12">
        <v>239.23580399371059</v>
      </c>
      <c r="G8" s="12">
        <v>151.5</v>
      </c>
    </row>
    <row r="9" spans="1:7">
      <c r="A9" s="11">
        <v>2</v>
      </c>
      <c r="B9" s="10"/>
      <c r="C9" s="16" t="s">
        <v>229</v>
      </c>
      <c r="D9" s="10"/>
      <c r="E9" s="12">
        <v>220.7</v>
      </c>
      <c r="F9" s="12">
        <v>220.37953373350834</v>
      </c>
      <c r="G9" s="12">
        <v>-0.3</v>
      </c>
    </row>
    <row r="10" spans="1:7">
      <c r="A10" s="11">
        <v>3</v>
      </c>
      <c r="B10" s="10"/>
      <c r="C10" s="16" t="s">
        <v>231</v>
      </c>
      <c r="D10" s="10"/>
      <c r="E10" s="12">
        <v>458.5</v>
      </c>
      <c r="F10" s="12">
        <v>261.93865625022454</v>
      </c>
      <c r="G10" s="12">
        <v>-196.6</v>
      </c>
    </row>
    <row r="11" spans="1:7">
      <c r="A11" s="11">
        <v>4</v>
      </c>
      <c r="B11" s="10"/>
      <c r="C11" s="16" t="s">
        <v>233</v>
      </c>
      <c r="D11" s="10"/>
      <c r="E11" s="12">
        <v>106.6</v>
      </c>
      <c r="F11" s="12">
        <v>149.32744435510622</v>
      </c>
      <c r="G11" s="12">
        <v>42.8</v>
      </c>
    </row>
    <row r="12" spans="1:7">
      <c r="A12" s="11">
        <v>5</v>
      </c>
      <c r="B12" s="10"/>
      <c r="C12" s="16" t="s">
        <v>234</v>
      </c>
      <c r="D12" s="10"/>
      <c r="E12" s="12">
        <v>30.6</v>
      </c>
      <c r="F12" s="12">
        <v>25.522210221585947</v>
      </c>
      <c r="G12" s="12">
        <v>-5.0999999999999996</v>
      </c>
    </row>
    <row r="13" spans="1:7">
      <c r="A13" s="11">
        <v>6</v>
      </c>
      <c r="B13" s="10"/>
      <c r="C13" s="16" t="s">
        <v>236</v>
      </c>
      <c r="D13" s="10"/>
      <c r="E13" s="12">
        <v>52.6</v>
      </c>
      <c r="F13" s="12">
        <v>54.889396300865904</v>
      </c>
      <c r="G13" s="12">
        <v>2.2999999999999998</v>
      </c>
    </row>
    <row r="14" spans="1:7">
      <c r="A14" s="11">
        <v>7</v>
      </c>
      <c r="B14" s="10"/>
      <c r="C14" s="16" t="s">
        <v>237</v>
      </c>
      <c r="D14" s="10"/>
      <c r="E14" s="12">
        <v>118.7</v>
      </c>
      <c r="F14" s="12">
        <v>52.101941928877693</v>
      </c>
      <c r="G14" s="12">
        <v>-66.599999999999994</v>
      </c>
    </row>
    <row r="15" spans="1:7">
      <c r="A15" s="11">
        <v>8</v>
      </c>
      <c r="B15" s="10"/>
      <c r="C15" s="16" t="s">
        <v>314</v>
      </c>
      <c r="D15" s="10"/>
      <c r="E15" s="12">
        <v>39.4</v>
      </c>
      <c r="F15" s="12">
        <v>63.743859117557982</v>
      </c>
      <c r="G15" s="12">
        <v>24.3</v>
      </c>
    </row>
    <row r="16" spans="1:7">
      <c r="A16" s="11">
        <v>9</v>
      </c>
      <c r="B16" s="10"/>
      <c r="C16" s="16" t="s">
        <v>239</v>
      </c>
      <c r="D16" s="10"/>
      <c r="E16" s="12">
        <v>102.5</v>
      </c>
      <c r="F16" s="12">
        <v>280.71828004785056</v>
      </c>
      <c r="G16" s="12">
        <v>178.2</v>
      </c>
    </row>
    <row r="17" spans="1:8">
      <c r="A17" s="11">
        <v>10</v>
      </c>
      <c r="B17" s="10"/>
      <c r="C17" s="16" t="s">
        <v>240</v>
      </c>
      <c r="D17" s="10"/>
      <c r="E17" s="12">
        <v>120.3</v>
      </c>
      <c r="F17" s="12">
        <v>136.50669072862235</v>
      </c>
      <c r="G17" s="12">
        <v>16.2</v>
      </c>
    </row>
    <row r="18" spans="1:8">
      <c r="A18" s="11">
        <v>11</v>
      </c>
      <c r="B18" s="10"/>
      <c r="C18" s="16" t="s">
        <v>315</v>
      </c>
      <c r="D18" s="10"/>
      <c r="E18" s="12">
        <v>21.3</v>
      </c>
      <c r="F18" s="12">
        <v>21.673996160791784</v>
      </c>
      <c r="G18" s="12">
        <v>0.3</v>
      </c>
    </row>
    <row r="19" spans="1:8">
      <c r="A19" s="11">
        <v>12</v>
      </c>
      <c r="B19" s="10"/>
      <c r="C19" s="16" t="s">
        <v>316</v>
      </c>
      <c r="D19" s="10"/>
      <c r="E19" s="12">
        <v>0</v>
      </c>
      <c r="F19" s="12">
        <v>0</v>
      </c>
      <c r="G19" s="12">
        <v>0</v>
      </c>
    </row>
    <row r="20" spans="1:8">
      <c r="A20" s="11">
        <v>13</v>
      </c>
      <c r="B20" s="10"/>
      <c r="C20" s="16" t="s">
        <v>222</v>
      </c>
      <c r="D20" s="10"/>
      <c r="E20" s="12">
        <v>41.6</v>
      </c>
      <c r="F20" s="12">
        <v>43.641900365938774</v>
      </c>
      <c r="G20" s="12">
        <v>2</v>
      </c>
    </row>
    <row r="21" spans="1:8">
      <c r="A21" s="11">
        <v>14</v>
      </c>
      <c r="B21" s="10"/>
      <c r="C21" s="16" t="s">
        <v>242</v>
      </c>
      <c r="D21" s="10"/>
      <c r="E21" s="12">
        <v>20.7</v>
      </c>
      <c r="F21" s="12">
        <v>13.981688991708037</v>
      </c>
      <c r="G21" s="12">
        <v>-6.8</v>
      </c>
    </row>
    <row r="22" spans="1:8">
      <c r="A22" s="11">
        <v>15</v>
      </c>
      <c r="B22" s="10"/>
      <c r="C22" s="16" t="s">
        <v>223</v>
      </c>
      <c r="D22" s="10"/>
      <c r="E22" s="12">
        <v>22.9</v>
      </c>
      <c r="F22" s="12">
        <v>42.009081270510897</v>
      </c>
      <c r="G22" s="12">
        <v>19.059204381367344</v>
      </c>
      <c r="H22" s="44" t="s">
        <v>31</v>
      </c>
    </row>
    <row r="23" spans="1:8" ht="15.75" thickBot="1">
      <c r="A23" s="11">
        <v>16</v>
      </c>
      <c r="B23" s="10"/>
      <c r="C23" s="10" t="s">
        <v>76</v>
      </c>
      <c r="D23" s="10"/>
      <c r="E23" s="14">
        <v>1444.3</v>
      </c>
      <c r="F23" s="14">
        <f>SUM(F8:F22)</f>
        <v>1605.6704834668597</v>
      </c>
      <c r="G23" s="14">
        <f>SUM(G8:G22)</f>
        <v>161.25920438136734</v>
      </c>
      <c r="H23" s="44" t="s">
        <v>31</v>
      </c>
    </row>
    <row r="24" spans="1:8" ht="15.75" thickTop="1">
      <c r="A24" s="10"/>
      <c r="B24" s="10"/>
      <c r="C24" s="10"/>
      <c r="D24" s="10"/>
      <c r="E24" s="10"/>
      <c r="F24" s="10"/>
      <c r="G24" s="10"/>
    </row>
    <row r="25" spans="1:8">
      <c r="A25" s="5" t="s">
        <v>32</v>
      </c>
      <c r="B25" s="10"/>
      <c r="C25" s="10"/>
      <c r="D25" s="10"/>
      <c r="E25" s="10"/>
      <c r="F25" s="10"/>
      <c r="G25" s="10"/>
    </row>
    <row r="26" spans="1:8">
      <c r="A26" s="3">
        <v>-1</v>
      </c>
      <c r="B26" s="10"/>
      <c r="C26" s="10" t="s">
        <v>317</v>
      </c>
      <c r="D26" s="10"/>
      <c r="E26" s="10"/>
      <c r="F26" s="10"/>
      <c r="G26" s="10"/>
    </row>
    <row r="27" spans="1:8">
      <c r="A27" s="3">
        <v>-2</v>
      </c>
      <c r="B27" s="10"/>
      <c r="C27" s="10" t="s">
        <v>318</v>
      </c>
      <c r="D27" s="10"/>
      <c r="E27" s="10"/>
      <c r="F27" s="10"/>
      <c r="G27" s="10"/>
    </row>
    <row r="28" spans="1:8">
      <c r="A28" s="1"/>
      <c r="B28" s="10"/>
      <c r="C28" s="10"/>
    </row>
    <row r="31" spans="1:8">
      <c r="C31" s="1"/>
      <c r="D31" s="10"/>
      <c r="E31" s="10"/>
    </row>
    <row r="32" spans="1:8">
      <c r="C32" s="1"/>
      <c r="D32" s="10"/>
      <c r="E32" s="10"/>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D96FAE-C4D3-4B96-AC9E-EA638C4F6843}">
  <dimension ref="A1:J22"/>
  <sheetViews>
    <sheetView zoomScaleNormal="100" zoomScalePageLayoutView="80" workbookViewId="0">
      <selection activeCell="G14" sqref="G14"/>
    </sheetView>
  </sheetViews>
  <sheetFormatPr defaultColWidth="101.42578125" defaultRowHeight="12.75"/>
  <cols>
    <col min="1" max="1" width="5.5703125" style="10" bestFit="1" customWidth="1"/>
    <col min="2" max="2" width="1.42578125" style="10" customWidth="1"/>
    <col min="3" max="3" width="34.5703125" style="10" customWidth="1"/>
    <col min="4" max="4" width="1.42578125" style="10" customWidth="1"/>
    <col min="5" max="11" width="10.42578125" style="10" customWidth="1"/>
    <col min="12" max="16384" width="101.42578125" style="10"/>
  </cols>
  <sheetData>
    <row r="1" spans="1:10" s="17" customFormat="1">
      <c r="A1" s="137" t="s">
        <v>37</v>
      </c>
      <c r="B1" s="137"/>
      <c r="C1" s="137"/>
      <c r="D1" s="137"/>
      <c r="E1" s="137"/>
      <c r="F1" s="4"/>
      <c r="G1" s="4"/>
      <c r="H1" s="4"/>
      <c r="I1" s="4"/>
      <c r="J1" s="4"/>
    </row>
    <row r="2" spans="1:10" s="17" customFormat="1">
      <c r="A2" s="137" t="s">
        <v>38</v>
      </c>
      <c r="B2" s="137"/>
      <c r="C2" s="137"/>
      <c r="D2" s="137"/>
      <c r="E2" s="137"/>
      <c r="F2" s="4"/>
      <c r="G2" s="4"/>
      <c r="H2" s="4"/>
      <c r="I2" s="4"/>
      <c r="J2" s="4"/>
    </row>
    <row r="4" spans="1:10" s="5" customFormat="1">
      <c r="E4" s="6">
        <v>2024</v>
      </c>
    </row>
    <row r="5" spans="1:10" s="8" customFormat="1" ht="25.5">
      <c r="A5" s="7" t="s">
        <v>2</v>
      </c>
      <c r="C5" s="9" t="s">
        <v>3</v>
      </c>
      <c r="E5" s="7" t="s">
        <v>29</v>
      </c>
    </row>
    <row r="6" spans="1:10">
      <c r="E6" s="2" t="s">
        <v>7</v>
      </c>
      <c r="F6" s="33"/>
    </row>
    <row r="8" spans="1:10">
      <c r="A8" s="11">
        <v>1</v>
      </c>
      <c r="C8" s="10" t="s">
        <v>14</v>
      </c>
      <c r="E8" s="12">
        <f>'2.1.1 - Table 2'!L8</f>
        <v>24902.941516122788</v>
      </c>
      <c r="F8" s="11" t="s">
        <v>31</v>
      </c>
    </row>
    <row r="9" spans="1:10">
      <c r="A9" s="11">
        <v>2</v>
      </c>
      <c r="C9" s="10" t="s">
        <v>16</v>
      </c>
      <c r="E9" s="12">
        <f>'2.1.1 - Table 2'!L9</f>
        <v>-9178.8924698742467</v>
      </c>
      <c r="F9" s="11" t="s">
        <v>31</v>
      </c>
    </row>
    <row r="10" spans="1:10">
      <c r="A10" s="11">
        <v>3</v>
      </c>
      <c r="C10" s="10" t="s">
        <v>17</v>
      </c>
      <c r="E10" s="13">
        <f>SUM(E8:E9)</f>
        <v>15724.049046248541</v>
      </c>
      <c r="F10" s="11" t="s">
        <v>31</v>
      </c>
    </row>
    <row r="11" spans="1:10">
      <c r="A11" s="11"/>
      <c r="E11" s="12"/>
      <c r="F11" s="11"/>
    </row>
    <row r="12" spans="1:10">
      <c r="A12" s="11">
        <v>4</v>
      </c>
      <c r="C12" s="10" t="s">
        <v>39</v>
      </c>
      <c r="E12" s="12">
        <f>'2.3.1 - Table 1'!E9</f>
        <v>106.99037774285468</v>
      </c>
      <c r="F12" s="11"/>
    </row>
    <row r="13" spans="1:10">
      <c r="A13" s="11">
        <v>5</v>
      </c>
      <c r="C13" s="10" t="s">
        <v>40</v>
      </c>
      <c r="E13" s="12">
        <f>'2.3.1 - Table 1'!E11</f>
        <v>-60.186114249104641</v>
      </c>
      <c r="F13" s="11"/>
    </row>
    <row r="14" spans="1:10">
      <c r="A14" s="11">
        <v>6</v>
      </c>
      <c r="C14" s="10" t="s">
        <v>41</v>
      </c>
      <c r="E14" s="12">
        <f>'2.3.1 - Table 1'!E13</f>
        <v>-5.0764162604167291</v>
      </c>
      <c r="F14" s="11"/>
    </row>
    <row r="15" spans="1:10">
      <c r="A15" s="11">
        <v>7</v>
      </c>
      <c r="C15" s="10" t="s">
        <v>42</v>
      </c>
      <c r="E15" s="12">
        <f>'2.3.1 - Table 1'!E15</f>
        <v>648.41124997650365</v>
      </c>
      <c r="F15" s="11"/>
    </row>
    <row r="16" spans="1:10">
      <c r="A16" s="11">
        <v>8</v>
      </c>
      <c r="C16" s="10" t="s">
        <v>43</v>
      </c>
      <c r="E16" s="12">
        <v>-133.12262672690855</v>
      </c>
      <c r="F16" s="11" t="s">
        <v>31</v>
      </c>
    </row>
    <row r="17" spans="1:6">
      <c r="A17" s="11">
        <v>9</v>
      </c>
      <c r="C17" s="10" t="s">
        <v>44</v>
      </c>
      <c r="E17" s="13">
        <f>SUM(E12:E16)</f>
        <v>557.01647048292853</v>
      </c>
      <c r="F17" s="11" t="s">
        <v>31</v>
      </c>
    </row>
    <row r="18" spans="1:6">
      <c r="A18" s="11"/>
      <c r="E18" s="12"/>
      <c r="F18" s="11"/>
    </row>
    <row r="19" spans="1:6" ht="13.5" thickBot="1">
      <c r="A19" s="11">
        <v>10</v>
      </c>
      <c r="C19" s="10" t="s">
        <v>19</v>
      </c>
      <c r="E19" s="14">
        <f>SUM(E10,E17)</f>
        <v>16281.065516731469</v>
      </c>
      <c r="F19" s="11" t="s">
        <v>31</v>
      </c>
    </row>
    <row r="20" spans="1:6" ht="13.5" thickTop="1"/>
    <row r="21" spans="1:6">
      <c r="A21" s="5"/>
    </row>
    <row r="22" spans="1:6">
      <c r="A22" s="1"/>
    </row>
  </sheetData>
  <mergeCells count="2">
    <mergeCell ref="A1:E1"/>
    <mergeCell ref="A2:E2"/>
  </mergeCells>
  <pageMargins left="0.7" right="0.7" top="0.75" bottom="0.75" header="0.3" footer="0.3"/>
  <pageSetup paperSize="5" orientation="landscape" r:id="rId1"/>
  <headerFooter>
    <oddHeader>&amp;R&amp;"Arial,Regular"&amp;10Filed: 2022-XX-XX
EB-2022-XXXX
Exhibit X
Tab X
Schedule X
Attachment X
Page 1 of X</oddHead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967EA7-9964-4659-8F4B-5D21ECC149EF}">
  <dimension ref="A1:H27"/>
  <sheetViews>
    <sheetView workbookViewId="0">
      <selection activeCell="L17" sqref="L17"/>
    </sheetView>
  </sheetViews>
  <sheetFormatPr defaultRowHeight="15"/>
  <cols>
    <col min="1" max="1" width="4.7109375" customWidth="1"/>
    <col min="2" max="2" width="1.7109375" customWidth="1"/>
    <col min="3" max="3" width="42.140625" customWidth="1"/>
    <col min="4" max="4" width="1.7109375" customWidth="1"/>
    <col min="7" max="7" width="11" customWidth="1"/>
  </cols>
  <sheetData>
    <row r="1" spans="1:8">
      <c r="A1" s="4" t="s">
        <v>333</v>
      </c>
      <c r="B1" s="4"/>
      <c r="C1" s="4"/>
      <c r="D1" s="4"/>
      <c r="E1" s="4"/>
      <c r="F1" s="4"/>
      <c r="G1" s="4"/>
      <c r="H1" s="4"/>
    </row>
    <row r="2" spans="1:8">
      <c r="A2" s="4" t="s">
        <v>334</v>
      </c>
      <c r="B2" s="4"/>
      <c r="C2" s="4"/>
      <c r="D2" s="4"/>
      <c r="E2" s="4"/>
      <c r="F2" s="4"/>
      <c r="G2" s="4"/>
      <c r="H2" s="4"/>
    </row>
    <row r="3" spans="1:8">
      <c r="A3" s="10"/>
      <c r="B3" s="10"/>
      <c r="C3" s="10"/>
      <c r="D3" s="10"/>
      <c r="E3" s="10"/>
      <c r="F3" s="10"/>
      <c r="G3" s="10"/>
      <c r="H3" s="10"/>
    </row>
    <row r="4" spans="1:8">
      <c r="A4" s="5"/>
      <c r="B4" s="5"/>
      <c r="C4" s="5"/>
      <c r="D4" s="5"/>
      <c r="E4" s="6">
        <v>2023</v>
      </c>
      <c r="F4" s="6">
        <v>2024</v>
      </c>
      <c r="G4" s="6"/>
      <c r="H4" s="5"/>
    </row>
    <row r="5" spans="1:8" ht="51.75">
      <c r="A5" s="7" t="s">
        <v>2</v>
      </c>
      <c r="B5" s="8"/>
      <c r="C5" s="9" t="s">
        <v>3</v>
      </c>
      <c r="D5" s="8"/>
      <c r="E5" s="7" t="s">
        <v>28</v>
      </c>
      <c r="F5" s="7" t="s">
        <v>29</v>
      </c>
      <c r="G5" s="7" t="s">
        <v>335</v>
      </c>
      <c r="H5" s="101"/>
    </row>
    <row r="6" spans="1:8">
      <c r="A6" s="10"/>
      <c r="B6" s="10"/>
      <c r="C6" s="10"/>
      <c r="D6" s="10"/>
      <c r="E6" s="11" t="s">
        <v>7</v>
      </c>
      <c r="F6" s="11" t="s">
        <v>8</v>
      </c>
      <c r="G6" s="11" t="s">
        <v>324</v>
      </c>
      <c r="H6" s="10"/>
    </row>
    <row r="7" spans="1:8">
      <c r="A7" s="10"/>
      <c r="B7" s="10"/>
      <c r="C7" s="10"/>
      <c r="D7" s="10"/>
      <c r="E7" s="10"/>
      <c r="F7" s="10"/>
      <c r="G7" s="10"/>
      <c r="H7" s="10"/>
    </row>
    <row r="8" spans="1:8">
      <c r="A8" s="11">
        <v>1</v>
      </c>
      <c r="B8" s="10"/>
      <c r="C8" s="16" t="s">
        <v>227</v>
      </c>
      <c r="D8" s="10"/>
      <c r="E8" s="12">
        <v>239.23580399371059</v>
      </c>
      <c r="F8" s="12">
        <v>38.915863744338388</v>
      </c>
      <c r="G8" s="12">
        <v>-200.31994024937219</v>
      </c>
      <c r="H8" s="11"/>
    </row>
    <row r="9" spans="1:8">
      <c r="A9" s="11">
        <v>2</v>
      </c>
      <c r="B9" s="10"/>
      <c r="C9" s="16" t="s">
        <v>229</v>
      </c>
      <c r="D9" s="10"/>
      <c r="E9" s="12">
        <v>220.37953373350834</v>
      </c>
      <c r="F9" s="12">
        <v>249.17039005161226</v>
      </c>
      <c r="G9" s="12">
        <v>28.79085631810392</v>
      </c>
      <c r="H9" s="11"/>
    </row>
    <row r="10" spans="1:8">
      <c r="A10" s="11">
        <v>3</v>
      </c>
      <c r="B10" s="10"/>
      <c r="C10" s="16" t="s">
        <v>231</v>
      </c>
      <c r="D10" s="10"/>
      <c r="E10" s="12">
        <v>261.93865625022454</v>
      </c>
      <c r="F10" s="12">
        <v>368.26018606417335</v>
      </c>
      <c r="G10" s="12">
        <v>106.32152981394881</v>
      </c>
      <c r="H10" s="11"/>
    </row>
    <row r="11" spans="1:8">
      <c r="A11" s="11">
        <v>4</v>
      </c>
      <c r="B11" s="10"/>
      <c r="C11" s="16" t="s">
        <v>233</v>
      </c>
      <c r="D11" s="10"/>
      <c r="E11" s="12">
        <v>149.32744435510622</v>
      </c>
      <c r="F11" s="12">
        <v>120.55672890749025</v>
      </c>
      <c r="G11" s="12">
        <v>-28.77071544761597</v>
      </c>
      <c r="H11" s="11"/>
    </row>
    <row r="12" spans="1:8">
      <c r="A12" s="11">
        <v>5</v>
      </c>
      <c r="B12" s="10"/>
      <c r="C12" s="16" t="s">
        <v>234</v>
      </c>
      <c r="D12" s="10"/>
      <c r="E12" s="12">
        <v>25.522210221585947</v>
      </c>
      <c r="F12" s="12">
        <v>35.021486482165145</v>
      </c>
      <c r="G12" s="12">
        <v>9.4992762605791974</v>
      </c>
      <c r="H12" s="11"/>
    </row>
    <row r="13" spans="1:8">
      <c r="A13" s="11">
        <v>6</v>
      </c>
      <c r="B13" s="10"/>
      <c r="C13" s="16" t="s">
        <v>236</v>
      </c>
      <c r="D13" s="10"/>
      <c r="E13" s="12">
        <v>54.889396300865904</v>
      </c>
      <c r="F13" s="12">
        <v>105.11365143221052</v>
      </c>
      <c r="G13" s="12">
        <v>50.224255131344613</v>
      </c>
      <c r="H13" s="11"/>
    </row>
    <row r="14" spans="1:8">
      <c r="A14" s="11">
        <v>7</v>
      </c>
      <c r="B14" s="10"/>
      <c r="C14" s="16" t="s">
        <v>237</v>
      </c>
      <c r="D14" s="10"/>
      <c r="E14" s="12">
        <v>52.101941928877693</v>
      </c>
      <c r="F14" s="12">
        <v>56.556581043908032</v>
      </c>
      <c r="G14" s="12">
        <v>4.4546391150303393</v>
      </c>
      <c r="H14" s="11"/>
    </row>
    <row r="15" spans="1:8">
      <c r="A15" s="11">
        <v>8</v>
      </c>
      <c r="B15" s="10"/>
      <c r="C15" s="16" t="s">
        <v>314</v>
      </c>
      <c r="D15" s="10"/>
      <c r="E15" s="12">
        <v>63.743859117557982</v>
      </c>
      <c r="F15" s="12">
        <v>112.42653077020692</v>
      </c>
      <c r="G15" s="12">
        <v>48.682671652648942</v>
      </c>
      <c r="H15" s="11"/>
    </row>
    <row r="16" spans="1:8">
      <c r="A16" s="11">
        <v>9</v>
      </c>
      <c r="B16" s="10"/>
      <c r="C16" s="16" t="s">
        <v>239</v>
      </c>
      <c r="D16" s="10"/>
      <c r="E16" s="12">
        <v>280.71828004785056</v>
      </c>
      <c r="F16" s="12">
        <v>171.67495284709577</v>
      </c>
      <c r="G16" s="12">
        <v>-109.04332720075479</v>
      </c>
      <c r="H16" s="11"/>
    </row>
    <row r="17" spans="1:8">
      <c r="A17" s="11">
        <v>10</v>
      </c>
      <c r="B17" s="10"/>
      <c r="C17" s="16" t="s">
        <v>240</v>
      </c>
      <c r="D17" s="10"/>
      <c r="E17" s="12">
        <v>136.50669072862235</v>
      </c>
      <c r="F17" s="12">
        <v>146.47979599778071</v>
      </c>
      <c r="G17" s="12">
        <v>9.973105269158367</v>
      </c>
      <c r="H17" s="11"/>
    </row>
    <row r="18" spans="1:8">
      <c r="A18" s="11">
        <v>11</v>
      </c>
      <c r="B18" s="10"/>
      <c r="C18" s="16" t="s">
        <v>315</v>
      </c>
      <c r="D18" s="10"/>
      <c r="E18" s="12">
        <v>21.673996160791784</v>
      </c>
      <c r="F18" s="12">
        <v>21.949891191588513</v>
      </c>
      <c r="G18" s="12">
        <v>0.27589503079672895</v>
      </c>
      <c r="H18" s="11"/>
    </row>
    <row r="19" spans="1:8">
      <c r="A19" s="11">
        <v>12</v>
      </c>
      <c r="B19" s="10"/>
      <c r="C19" s="16" t="s">
        <v>316</v>
      </c>
      <c r="D19" s="10"/>
      <c r="E19" s="12">
        <v>0</v>
      </c>
      <c r="F19" s="12">
        <v>0</v>
      </c>
      <c r="G19" s="12">
        <v>0</v>
      </c>
      <c r="H19" s="11"/>
    </row>
    <row r="20" spans="1:8">
      <c r="A20" s="11">
        <v>13</v>
      </c>
      <c r="B20" s="10"/>
      <c r="C20" s="16" t="s">
        <v>222</v>
      </c>
      <c r="D20" s="10"/>
      <c r="E20" s="12">
        <v>43.641900365938774</v>
      </c>
      <c r="F20" s="12">
        <v>0</v>
      </c>
      <c r="G20" s="12">
        <v>-43.641900365938774</v>
      </c>
      <c r="H20" s="11"/>
    </row>
    <row r="21" spans="1:8">
      <c r="A21" s="11">
        <v>14</v>
      </c>
      <c r="B21" s="10"/>
      <c r="C21" s="16" t="s">
        <v>242</v>
      </c>
      <c r="D21" s="10"/>
      <c r="E21" s="12">
        <v>13.981688991708037</v>
      </c>
      <c r="F21" s="12">
        <v>24.408757098587195</v>
      </c>
      <c r="G21" s="12">
        <v>10.427068106879158</v>
      </c>
      <c r="H21" s="11"/>
    </row>
    <row r="22" spans="1:8">
      <c r="A22" s="11">
        <v>15</v>
      </c>
      <c r="B22" s="10"/>
      <c r="C22" s="16" t="s">
        <v>223</v>
      </c>
      <c r="D22" s="10"/>
      <c r="E22" s="12">
        <v>42.009081270510897</v>
      </c>
      <c r="F22" s="12">
        <v>40.800775750032912</v>
      </c>
      <c r="G22" s="12">
        <v>-1.2083055204779853</v>
      </c>
      <c r="H22" s="11" t="s">
        <v>31</v>
      </c>
    </row>
    <row r="23" spans="1:8" ht="15.75" thickBot="1">
      <c r="A23" s="11">
        <v>16</v>
      </c>
      <c r="B23" s="10"/>
      <c r="C23" s="10" t="s">
        <v>76</v>
      </c>
      <c r="D23" s="10"/>
      <c r="E23" s="14">
        <f>SUM(E8:E22)</f>
        <v>1605.6704834668597</v>
      </c>
      <c r="F23" s="14">
        <f>SUM(F8:F22)</f>
        <v>1491.3355913811899</v>
      </c>
      <c r="G23" s="14">
        <f>SUM(G8:G22)</f>
        <v>-114.33489208566962</v>
      </c>
      <c r="H23" s="11" t="s">
        <v>31</v>
      </c>
    </row>
    <row r="24" spans="1:8" ht="15.75" thickTop="1">
      <c r="A24" s="10"/>
      <c r="B24" s="10"/>
      <c r="C24" s="10"/>
      <c r="D24" s="10"/>
      <c r="E24" s="10"/>
      <c r="F24" s="10"/>
      <c r="G24" s="10"/>
      <c r="H24" s="10"/>
    </row>
    <row r="25" spans="1:8">
      <c r="A25" s="115" t="s">
        <v>32</v>
      </c>
      <c r="B25" s="10"/>
      <c r="C25" s="10"/>
      <c r="D25" s="10"/>
      <c r="E25" s="10"/>
      <c r="F25" s="10"/>
      <c r="G25" s="10"/>
      <c r="H25" s="1"/>
    </row>
    <row r="26" spans="1:8">
      <c r="A26" s="3">
        <v>-1</v>
      </c>
      <c r="B26" s="10"/>
      <c r="C26" s="17" t="s">
        <v>317</v>
      </c>
      <c r="D26" s="10"/>
      <c r="E26" s="10"/>
      <c r="F26" s="10"/>
      <c r="G26" s="10"/>
      <c r="H26" s="1"/>
    </row>
    <row r="27" spans="1:8">
      <c r="A27" s="3">
        <v>-2</v>
      </c>
      <c r="B27" s="4"/>
      <c r="C27" s="17" t="s">
        <v>318</v>
      </c>
      <c r="D27" s="4"/>
      <c r="E27" s="4"/>
      <c r="F27" s="4"/>
      <c r="G27" s="4"/>
      <c r="H27" s="4"/>
    </row>
  </sheetData>
  <pageMargins left="0.7" right="0.7" top="0.75" bottom="0.75" header="0.3" footer="0.3"/>
  <pageSetup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4A7B8D-5D95-41C5-B77D-0C6F43ACCA78}">
  <dimension ref="A1:G11"/>
  <sheetViews>
    <sheetView workbookViewId="0">
      <selection activeCell="C14" sqref="C14"/>
    </sheetView>
  </sheetViews>
  <sheetFormatPr defaultRowHeight="15"/>
  <cols>
    <col min="1" max="1" width="4.7109375" customWidth="1"/>
    <col min="2" max="2" width="1.7109375" customWidth="1"/>
    <col min="3" max="3" width="35.85546875" customWidth="1"/>
    <col min="4" max="4" width="1.7109375" customWidth="1"/>
  </cols>
  <sheetData>
    <row r="1" spans="1:7">
      <c r="A1" s="160" t="s">
        <v>0</v>
      </c>
      <c r="B1" s="160"/>
      <c r="C1" s="160"/>
      <c r="D1" s="160"/>
      <c r="E1" s="160"/>
      <c r="F1" s="160"/>
      <c r="G1" s="160"/>
    </row>
    <row r="2" spans="1:7">
      <c r="A2" s="160" t="s">
        <v>20</v>
      </c>
      <c r="B2" s="160"/>
      <c r="C2" s="160"/>
      <c r="D2" s="160"/>
      <c r="E2" s="160"/>
      <c r="F2" s="160"/>
      <c r="G2" s="160"/>
    </row>
    <row r="3" spans="1:7">
      <c r="A3" s="97"/>
      <c r="B3" s="97"/>
      <c r="C3" s="97"/>
      <c r="D3" s="23"/>
      <c r="E3" s="23"/>
      <c r="F3" s="23"/>
      <c r="G3" s="23"/>
    </row>
    <row r="4" spans="1:7" ht="39">
      <c r="A4" s="26" t="s">
        <v>2</v>
      </c>
      <c r="B4" s="133"/>
      <c r="C4" s="69" t="s">
        <v>3</v>
      </c>
      <c r="D4" s="93"/>
      <c r="E4" s="26" t="s">
        <v>336</v>
      </c>
      <c r="F4" s="26" t="s">
        <v>337</v>
      </c>
      <c r="G4" s="26" t="s">
        <v>81</v>
      </c>
    </row>
    <row r="5" spans="1:7">
      <c r="A5" s="97"/>
      <c r="B5" s="97"/>
      <c r="C5" s="97"/>
      <c r="D5" s="23"/>
      <c r="E5" s="23" t="s">
        <v>7</v>
      </c>
      <c r="F5" s="23" t="s">
        <v>8</v>
      </c>
      <c r="G5" s="23" t="s">
        <v>9</v>
      </c>
    </row>
    <row r="6" spans="1:7">
      <c r="A6" s="97"/>
      <c r="B6" s="97"/>
      <c r="C6" s="97"/>
      <c r="D6" s="23"/>
      <c r="E6" s="23"/>
      <c r="F6" s="23"/>
      <c r="G6" s="23"/>
    </row>
    <row r="7" spans="1:7">
      <c r="A7" s="23">
        <v>1</v>
      </c>
      <c r="B7" s="97"/>
      <c r="C7" s="97" t="s">
        <v>338</v>
      </c>
      <c r="D7" s="23"/>
      <c r="E7" s="118">
        <v>1444.3208232749373</v>
      </c>
      <c r="F7" s="118">
        <v>1605.6704834668597</v>
      </c>
      <c r="G7" s="118">
        <v>1491.3355913811899</v>
      </c>
    </row>
    <row r="8" spans="1:7">
      <c r="A8" s="23">
        <v>2</v>
      </c>
      <c r="B8" s="97"/>
      <c r="C8" s="97" t="s">
        <v>339</v>
      </c>
      <c r="D8" s="23"/>
      <c r="E8" s="119">
        <v>1437.1019917718852</v>
      </c>
      <c r="F8" s="119">
        <v>1427.1971319956911</v>
      </c>
      <c r="G8" s="119">
        <v>1470.26146827924</v>
      </c>
    </row>
    <row r="9" spans="1:7">
      <c r="A9" s="23">
        <v>3</v>
      </c>
      <c r="B9" s="97"/>
      <c r="C9" s="97" t="s">
        <v>340</v>
      </c>
      <c r="D9" s="23"/>
      <c r="E9" s="118">
        <f>E8-E7</f>
        <v>-7.2188315030521153</v>
      </c>
      <c r="F9" s="118">
        <f t="shared" ref="F9:G9" si="0">F8-F7</f>
        <v>-178.4733514711686</v>
      </c>
      <c r="G9" s="118">
        <f t="shared" si="0"/>
        <v>-21.074123101949908</v>
      </c>
    </row>
    <row r="10" spans="1:7">
      <c r="A10" s="159"/>
      <c r="B10" s="159"/>
      <c r="C10" s="97"/>
      <c r="D10" s="159"/>
      <c r="E10" s="159"/>
      <c r="F10" s="23"/>
      <c r="G10" s="23"/>
    </row>
    <row r="11" spans="1:7" ht="25.5" customHeight="1">
      <c r="A11" s="158" t="s">
        <v>57</v>
      </c>
      <c r="B11" s="158"/>
      <c r="C11" s="159" t="s">
        <v>341</v>
      </c>
      <c r="D11" s="159"/>
      <c r="E11" s="159"/>
      <c r="F11" s="159"/>
      <c r="G11" s="159"/>
    </row>
  </sheetData>
  <mergeCells count="6">
    <mergeCell ref="A11:B11"/>
    <mergeCell ref="C11:G11"/>
    <mergeCell ref="A10:B10"/>
    <mergeCell ref="D10:E10"/>
    <mergeCell ref="A1:G1"/>
    <mergeCell ref="A2:G2"/>
  </mergeCell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BD39D3-9366-4C8D-8F4B-147F229CB47E}">
  <dimension ref="A1:G10"/>
  <sheetViews>
    <sheetView workbookViewId="0">
      <selection activeCell="G24" sqref="G24"/>
    </sheetView>
  </sheetViews>
  <sheetFormatPr defaultRowHeight="15"/>
  <cols>
    <col min="1" max="1" width="4.85546875" customWidth="1"/>
    <col min="2" max="2" width="1.7109375" customWidth="1"/>
    <col min="3" max="3" width="26" customWidth="1"/>
    <col min="4" max="4" width="1.7109375" customWidth="1"/>
    <col min="5" max="5" width="14.5703125" customWidth="1"/>
    <col min="6" max="7" width="14.140625" customWidth="1"/>
  </cols>
  <sheetData>
    <row r="1" spans="1:7">
      <c r="A1" s="160" t="s">
        <v>26</v>
      </c>
      <c r="B1" s="160"/>
      <c r="C1" s="160"/>
      <c r="D1" s="160"/>
      <c r="E1" s="160"/>
      <c r="F1" s="160"/>
      <c r="G1" s="160"/>
    </row>
    <row r="2" spans="1:7">
      <c r="A2" s="160" t="s">
        <v>342</v>
      </c>
      <c r="B2" s="160"/>
      <c r="C2" s="160"/>
      <c r="D2" s="160"/>
      <c r="E2" s="160"/>
      <c r="F2" s="160"/>
      <c r="G2" s="160"/>
    </row>
    <row r="3" spans="1:7">
      <c r="A3" s="23"/>
      <c r="B3" s="97"/>
      <c r="C3" s="97"/>
      <c r="D3" s="23"/>
      <c r="E3" s="23"/>
      <c r="F3" s="23"/>
      <c r="G3" s="23"/>
    </row>
    <row r="4" spans="1:7" ht="26.25">
      <c r="A4" s="26" t="s">
        <v>2</v>
      </c>
      <c r="B4" s="133"/>
      <c r="C4" s="69" t="s">
        <v>3</v>
      </c>
      <c r="D4" s="93"/>
      <c r="E4" s="26" t="s">
        <v>336</v>
      </c>
      <c r="F4" s="26" t="s">
        <v>337</v>
      </c>
      <c r="G4" s="26" t="s">
        <v>81</v>
      </c>
    </row>
    <row r="5" spans="1:7">
      <c r="A5" s="97"/>
      <c r="B5" s="97"/>
      <c r="C5" s="97"/>
      <c r="D5" s="23"/>
      <c r="E5" s="23" t="s">
        <v>7</v>
      </c>
      <c r="F5" s="23" t="s">
        <v>8</v>
      </c>
      <c r="G5" s="23" t="s">
        <v>9</v>
      </c>
    </row>
    <row r="6" spans="1:7">
      <c r="A6" s="97"/>
      <c r="B6" s="97"/>
      <c r="C6" s="97"/>
      <c r="D6" s="23"/>
      <c r="E6" s="23"/>
      <c r="F6" s="23"/>
      <c r="G6" s="23"/>
    </row>
    <row r="7" spans="1:7">
      <c r="A7" s="23">
        <v>1</v>
      </c>
      <c r="B7" s="97"/>
      <c r="C7" s="97" t="s">
        <v>338</v>
      </c>
      <c r="D7" s="23"/>
      <c r="E7" s="118">
        <v>15101.3</v>
      </c>
      <c r="F7" s="118">
        <v>15640.099999999999</v>
      </c>
      <c r="G7" s="118">
        <v>16281.100000000002</v>
      </c>
    </row>
    <row r="8" spans="1:7">
      <c r="A8" s="23">
        <v>2</v>
      </c>
      <c r="B8" s="97"/>
      <c r="C8" s="97" t="s">
        <v>339</v>
      </c>
      <c r="D8" s="23"/>
      <c r="E8" s="119">
        <v>15381.4</v>
      </c>
      <c r="F8" s="119">
        <v>15636.731673425054</v>
      </c>
      <c r="G8" s="119">
        <v>16212.3</v>
      </c>
    </row>
    <row r="9" spans="1:7">
      <c r="A9" s="23">
        <v>3</v>
      </c>
      <c r="B9" s="97"/>
      <c r="C9" s="97" t="s">
        <v>340</v>
      </c>
      <c r="D9" s="23"/>
      <c r="E9" s="118">
        <f>E8-E7</f>
        <v>280.10000000000036</v>
      </c>
      <c r="F9" s="118">
        <f t="shared" ref="F9:G9" si="0">F8-F7</f>
        <v>-3.3683265749441489</v>
      </c>
      <c r="G9" s="118">
        <f t="shared" si="0"/>
        <v>-68.80000000000291</v>
      </c>
    </row>
    <row r="10" spans="1:7">
      <c r="A10" s="120"/>
    </row>
  </sheetData>
  <mergeCells count="2">
    <mergeCell ref="A1:G1"/>
    <mergeCell ref="A2:G2"/>
  </mergeCells>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D3C704-C384-4C7F-8516-BA40909135A6}">
  <dimension ref="A1:D22"/>
  <sheetViews>
    <sheetView workbookViewId="0">
      <selection activeCell="D10" sqref="D10"/>
    </sheetView>
  </sheetViews>
  <sheetFormatPr defaultRowHeight="15"/>
  <cols>
    <col min="1" max="1" width="4.7109375" customWidth="1"/>
    <col min="2" max="2" width="1.7109375" customWidth="1"/>
    <col min="3" max="3" width="48.28515625" customWidth="1"/>
    <col min="4" max="4" width="15.7109375" customWidth="1"/>
  </cols>
  <sheetData>
    <row r="1" spans="1:4">
      <c r="A1" s="160" t="s">
        <v>37</v>
      </c>
      <c r="B1" s="160"/>
      <c r="C1" s="160"/>
      <c r="D1" s="160"/>
    </row>
    <row r="2" spans="1:4">
      <c r="A2" s="160" t="s">
        <v>343</v>
      </c>
      <c r="B2" s="160"/>
      <c r="C2" s="160"/>
      <c r="D2" s="160"/>
    </row>
    <row r="3" spans="1:4">
      <c r="A3" s="97"/>
      <c r="B3" s="97"/>
      <c r="C3" s="97"/>
      <c r="D3" s="23"/>
    </row>
    <row r="4" spans="1:4" ht="26.25">
      <c r="A4" s="26" t="s">
        <v>2</v>
      </c>
      <c r="B4" s="133"/>
      <c r="C4" s="69" t="s">
        <v>3</v>
      </c>
      <c r="D4" s="26" t="s">
        <v>344</v>
      </c>
    </row>
    <row r="5" spans="1:4">
      <c r="A5" s="97"/>
      <c r="B5" s="97"/>
      <c r="C5" s="97"/>
      <c r="D5" s="23"/>
    </row>
    <row r="6" spans="1:4">
      <c r="A6" s="23">
        <v>1</v>
      </c>
      <c r="B6" s="97"/>
      <c r="C6" s="97" t="s">
        <v>345</v>
      </c>
      <c r="D6" s="118">
        <v>-294.10000000000002</v>
      </c>
    </row>
    <row r="7" spans="1:4">
      <c r="A7" s="23">
        <v>2</v>
      </c>
      <c r="B7" s="97"/>
      <c r="C7" s="97" t="s">
        <v>346</v>
      </c>
      <c r="D7" s="118">
        <v>22.4</v>
      </c>
    </row>
    <row r="8" spans="1:4">
      <c r="A8" s="23">
        <v>3</v>
      </c>
      <c r="B8" s="97"/>
      <c r="C8" s="97" t="s">
        <v>347</v>
      </c>
      <c r="D8" s="118">
        <v>-14.4</v>
      </c>
    </row>
    <row r="9" spans="1:4">
      <c r="A9" s="23">
        <v>4</v>
      </c>
      <c r="B9" s="97"/>
      <c r="C9" s="97" t="s">
        <v>348</v>
      </c>
      <c r="D9" s="118">
        <v>22.5</v>
      </c>
    </row>
    <row r="10" spans="1:4">
      <c r="A10" s="23">
        <v>5</v>
      </c>
      <c r="B10" s="97"/>
      <c r="C10" s="97" t="s">
        <v>349</v>
      </c>
      <c r="D10" s="118">
        <v>3.1</v>
      </c>
    </row>
    <row r="11" spans="1:4">
      <c r="A11" s="23">
        <v>6</v>
      </c>
      <c r="B11" s="97"/>
      <c r="C11" s="97" t="s">
        <v>350</v>
      </c>
      <c r="D11" s="129">
        <v>-8</v>
      </c>
    </row>
    <row r="12" spans="1:4">
      <c r="A12" s="23">
        <v>7</v>
      </c>
      <c r="B12" s="97"/>
      <c r="C12" s="97" t="s">
        <v>351</v>
      </c>
      <c r="D12" s="118">
        <f>SUM(D6:D11)</f>
        <v>-268.5</v>
      </c>
    </row>
    <row r="13" spans="1:4">
      <c r="A13" s="97"/>
      <c r="B13" s="97"/>
      <c r="C13" s="97"/>
      <c r="D13" s="23"/>
    </row>
    <row r="14" spans="1:4">
      <c r="A14" s="160"/>
      <c r="B14" s="160"/>
      <c r="C14" s="97"/>
      <c r="D14" s="23"/>
    </row>
    <row r="15" spans="1:4" ht="31.5" customHeight="1">
      <c r="A15" s="45"/>
      <c r="B15" s="97"/>
      <c r="C15" s="159"/>
      <c r="D15" s="159"/>
    </row>
    <row r="16" spans="1:4">
      <c r="A16" s="120"/>
    </row>
    <row r="17" spans="1:1">
      <c r="A17" s="120"/>
    </row>
    <row r="18" spans="1:1">
      <c r="A18" s="120"/>
    </row>
    <row r="19" spans="1:1">
      <c r="A19" s="120"/>
    </row>
    <row r="20" spans="1:1">
      <c r="A20" s="120"/>
    </row>
    <row r="21" spans="1:1">
      <c r="A21" s="120"/>
    </row>
    <row r="22" spans="1:1">
      <c r="A22" s="67"/>
    </row>
  </sheetData>
  <mergeCells count="4">
    <mergeCell ref="A1:D1"/>
    <mergeCell ref="A2:D2"/>
    <mergeCell ref="C15:D15"/>
    <mergeCell ref="A14:B14"/>
  </mergeCells>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BF0668-1675-47F8-BEA7-40EF6460BD89}">
  <dimension ref="A1:K27"/>
  <sheetViews>
    <sheetView view="pageLayout" zoomScaleNormal="100" workbookViewId="0"/>
  </sheetViews>
  <sheetFormatPr defaultColWidth="9.140625" defaultRowHeight="15"/>
  <cols>
    <col min="1" max="1" width="4.7109375" customWidth="1"/>
    <col min="2" max="2" width="1.7109375" customWidth="1"/>
    <col min="3" max="3" width="29.42578125" customWidth="1"/>
    <col min="4" max="4" width="1.7109375" hidden="1" customWidth="1"/>
    <col min="6" max="6" width="1.7109375" customWidth="1"/>
    <col min="7" max="9" width="11.42578125" customWidth="1"/>
    <col min="10" max="10" width="11.42578125" style="44" customWidth="1"/>
    <col min="11" max="13" width="11.42578125" customWidth="1"/>
  </cols>
  <sheetData>
    <row r="1" spans="1:11">
      <c r="A1" s="137" t="s">
        <v>77</v>
      </c>
      <c r="B1" s="137"/>
      <c r="C1" s="137"/>
      <c r="D1" s="137"/>
      <c r="E1" s="137"/>
      <c r="F1" s="137"/>
      <c r="G1" s="137"/>
      <c r="H1" s="137"/>
      <c r="I1" s="137"/>
      <c r="J1" s="137"/>
      <c r="K1" s="137"/>
    </row>
    <row r="2" spans="1:11">
      <c r="A2" s="137" t="s">
        <v>224</v>
      </c>
      <c r="B2" s="137"/>
      <c r="C2" s="137"/>
      <c r="D2" s="137"/>
      <c r="E2" s="137"/>
      <c r="F2" s="137"/>
      <c r="G2" s="137"/>
      <c r="H2" s="137"/>
      <c r="I2" s="137"/>
      <c r="J2" s="137"/>
      <c r="K2" s="137"/>
    </row>
    <row r="3" spans="1:11">
      <c r="A3" s="137" t="s">
        <v>338</v>
      </c>
      <c r="B3" s="137"/>
      <c r="C3" s="137"/>
      <c r="D3" s="137"/>
      <c r="E3" s="137"/>
      <c r="F3" s="137"/>
      <c r="G3" s="137"/>
      <c r="H3" s="137"/>
      <c r="I3" s="137"/>
      <c r="J3" s="137"/>
      <c r="K3" s="137"/>
    </row>
    <row r="4" spans="1:11">
      <c r="B4" s="10"/>
      <c r="C4" s="10"/>
      <c r="D4" s="10"/>
      <c r="E4" s="11"/>
      <c r="F4" s="10"/>
      <c r="G4" s="10"/>
      <c r="H4" s="10"/>
      <c r="I4" s="10"/>
    </row>
    <row r="5" spans="1:11">
      <c r="A5" s="5"/>
      <c r="B5" s="5"/>
      <c r="C5" s="5"/>
      <c r="D5" s="5"/>
      <c r="E5" s="6"/>
      <c r="F5" s="5"/>
      <c r="G5" s="6">
        <v>2022</v>
      </c>
      <c r="H5" s="6">
        <v>2023</v>
      </c>
      <c r="I5" s="6">
        <v>2024</v>
      </c>
      <c r="J5" s="6" t="s">
        <v>352</v>
      </c>
      <c r="K5" s="6" t="s">
        <v>353</v>
      </c>
    </row>
    <row r="6" spans="1:11" ht="26.25">
      <c r="A6" s="7" t="s">
        <v>2</v>
      </c>
      <c r="B6" s="8"/>
      <c r="C6" s="9" t="s">
        <v>3</v>
      </c>
      <c r="D6" s="8"/>
      <c r="E6" s="7" t="s">
        <v>225</v>
      </c>
      <c r="F6" s="8"/>
      <c r="G6" s="7" t="s">
        <v>27</v>
      </c>
      <c r="H6" s="7" t="s">
        <v>28</v>
      </c>
      <c r="I6" s="7" t="s">
        <v>29</v>
      </c>
      <c r="J6" s="7" t="s">
        <v>178</v>
      </c>
      <c r="K6" s="7" t="s">
        <v>178</v>
      </c>
    </row>
    <row r="7" spans="1:11">
      <c r="A7" s="10"/>
      <c r="B7" s="10"/>
      <c r="C7" s="10"/>
      <c r="D7" s="10"/>
      <c r="E7" s="11"/>
      <c r="F7" s="10"/>
      <c r="G7" s="11" t="s">
        <v>7</v>
      </c>
      <c r="H7" s="11" t="s">
        <v>8</v>
      </c>
      <c r="I7" s="11" t="s">
        <v>9</v>
      </c>
      <c r="J7" s="11" t="s">
        <v>354</v>
      </c>
      <c r="K7" s="11" t="s">
        <v>355</v>
      </c>
    </row>
    <row r="8" spans="1:11">
      <c r="A8" s="11"/>
      <c r="B8" s="10"/>
      <c r="C8" s="10"/>
      <c r="D8" s="10"/>
      <c r="E8" s="11"/>
      <c r="F8" s="10"/>
      <c r="G8" s="10"/>
      <c r="H8" s="10"/>
      <c r="I8" s="3"/>
      <c r="J8" s="10"/>
      <c r="K8" s="3"/>
    </row>
    <row r="9" spans="1:11" ht="15" customHeight="1">
      <c r="A9" s="11">
        <v>1</v>
      </c>
      <c r="B9" s="10"/>
      <c r="C9" s="116" t="s">
        <v>227</v>
      </c>
      <c r="D9" s="10"/>
      <c r="E9" s="11" t="s">
        <v>228</v>
      </c>
      <c r="F9" s="10"/>
      <c r="G9" s="12">
        <v>87.715399499596572</v>
      </c>
      <c r="H9" s="12">
        <v>239.23580399371059</v>
      </c>
      <c r="I9" s="12">
        <v>38.915863744338388</v>
      </c>
      <c r="J9" s="12">
        <f t="shared" ref="J9:J22" si="0">H9-G9</f>
        <v>151.52040449411402</v>
      </c>
      <c r="K9" s="12">
        <f t="shared" ref="K9:K22" si="1">I9-H9</f>
        <v>-200.31994024937219</v>
      </c>
    </row>
    <row r="10" spans="1:11" ht="15" customHeight="1">
      <c r="A10" s="11">
        <v>2</v>
      </c>
      <c r="B10" s="10"/>
      <c r="C10" s="116" t="s">
        <v>229</v>
      </c>
      <c r="D10" s="10"/>
      <c r="E10" s="11" t="s">
        <v>230</v>
      </c>
      <c r="F10" s="10"/>
      <c r="G10" s="12">
        <v>220.71985985952227</v>
      </c>
      <c r="H10" s="12">
        <v>220.37953373350834</v>
      </c>
      <c r="I10" s="12">
        <v>249.17039005161226</v>
      </c>
      <c r="J10" s="12">
        <f t="shared" si="0"/>
        <v>-0.34032612601393453</v>
      </c>
      <c r="K10" s="12">
        <f t="shared" si="1"/>
        <v>28.79085631810392</v>
      </c>
    </row>
    <row r="11" spans="1:11" ht="15" customHeight="1">
      <c r="A11" s="11">
        <v>3</v>
      </c>
      <c r="B11" s="10"/>
      <c r="C11" s="116" t="s">
        <v>231</v>
      </c>
      <c r="D11" s="10"/>
      <c r="E11" s="11" t="s">
        <v>232</v>
      </c>
      <c r="F11" s="10"/>
      <c r="G11" s="12">
        <v>458.50201967168044</v>
      </c>
      <c r="H11" s="12">
        <v>261.93865625022454</v>
      </c>
      <c r="I11" s="12">
        <v>368.26018606417335</v>
      </c>
      <c r="J11" s="12">
        <f t="shared" si="0"/>
        <v>-196.5633634214559</v>
      </c>
      <c r="K11" s="12">
        <f t="shared" si="1"/>
        <v>106.32152981394881</v>
      </c>
    </row>
    <row r="12" spans="1:11" ht="15" customHeight="1">
      <c r="A12" s="11">
        <v>4</v>
      </c>
      <c r="B12" s="10"/>
      <c r="C12" s="116" t="s">
        <v>233</v>
      </c>
      <c r="D12" s="10"/>
      <c r="E12" s="11" t="s">
        <v>232</v>
      </c>
      <c r="F12" s="10"/>
      <c r="G12" s="12">
        <v>106.56853194916093</v>
      </c>
      <c r="H12" s="12">
        <v>149.32744435510622</v>
      </c>
      <c r="I12" s="12">
        <v>120.55672890749025</v>
      </c>
      <c r="J12" s="12">
        <f t="shared" si="0"/>
        <v>42.758912405945296</v>
      </c>
      <c r="K12" s="12">
        <f t="shared" si="1"/>
        <v>-28.77071544761597</v>
      </c>
    </row>
    <row r="13" spans="1:11" ht="15" customHeight="1">
      <c r="A13" s="11">
        <v>5</v>
      </c>
      <c r="B13" s="10"/>
      <c r="C13" s="116" t="s">
        <v>234</v>
      </c>
      <c r="D13" s="10"/>
      <c r="E13" s="11" t="s">
        <v>235</v>
      </c>
      <c r="F13" s="10"/>
      <c r="G13" s="12">
        <v>30.628738561559821</v>
      </c>
      <c r="H13" s="12">
        <v>25.522210221585947</v>
      </c>
      <c r="I13" s="12">
        <v>35.021486482165145</v>
      </c>
      <c r="J13" s="12">
        <f t="shared" si="0"/>
        <v>-5.1065283399738739</v>
      </c>
      <c r="K13" s="12">
        <f t="shared" si="1"/>
        <v>9.4992762605791974</v>
      </c>
    </row>
    <row r="14" spans="1:11" ht="26.25">
      <c r="A14" s="11">
        <v>6</v>
      </c>
      <c r="B14" s="10"/>
      <c r="C14" s="116" t="s">
        <v>236</v>
      </c>
      <c r="D14" s="10"/>
      <c r="E14" s="11" t="s">
        <v>230</v>
      </c>
      <c r="F14" s="10"/>
      <c r="G14" s="12">
        <v>52.600917221881346</v>
      </c>
      <c r="H14" s="12">
        <v>54.889396300865904</v>
      </c>
      <c r="I14" s="12">
        <v>105.11365143221052</v>
      </c>
      <c r="J14" s="12">
        <f t="shared" si="0"/>
        <v>2.2884790789845582</v>
      </c>
      <c r="K14" s="12">
        <f t="shared" si="1"/>
        <v>50.224255131344613</v>
      </c>
    </row>
    <row r="15" spans="1:11" ht="24" customHeight="1">
      <c r="A15" s="11">
        <v>7</v>
      </c>
      <c r="B15" s="10"/>
      <c r="C15" s="116" t="s">
        <v>237</v>
      </c>
      <c r="D15" s="10"/>
      <c r="E15" s="11" t="s">
        <v>235</v>
      </c>
      <c r="F15" s="10"/>
      <c r="G15" s="12">
        <v>118.65781548843994</v>
      </c>
      <c r="H15" s="12">
        <v>52.101941928877693</v>
      </c>
      <c r="I15" s="12">
        <v>56.556581043908032</v>
      </c>
      <c r="J15" s="12">
        <f t="shared" si="0"/>
        <v>-66.555873559562244</v>
      </c>
      <c r="K15" s="12">
        <f t="shared" si="1"/>
        <v>4.4546391150303393</v>
      </c>
    </row>
    <row r="16" spans="1:11" ht="15" customHeight="1">
      <c r="A16" s="11">
        <v>8</v>
      </c>
      <c r="B16" s="10"/>
      <c r="C16" s="116" t="s">
        <v>238</v>
      </c>
      <c r="D16" s="10"/>
      <c r="E16" s="11" t="s">
        <v>235</v>
      </c>
      <c r="F16" s="10"/>
      <c r="G16" s="12">
        <v>39.442616235374551</v>
      </c>
      <c r="H16" s="12">
        <v>63.743859117557982</v>
      </c>
      <c r="I16" s="12">
        <v>112.42653077020692</v>
      </c>
      <c r="J16" s="12">
        <f t="shared" si="0"/>
        <v>24.301242882183431</v>
      </c>
      <c r="K16" s="12">
        <f t="shared" si="1"/>
        <v>48.682671652648942</v>
      </c>
    </row>
    <row r="17" spans="1:11" ht="26.25">
      <c r="A17" s="11">
        <v>9</v>
      </c>
      <c r="B17" s="10"/>
      <c r="C17" s="116" t="s">
        <v>239</v>
      </c>
      <c r="D17" s="10"/>
      <c r="E17" s="11" t="s">
        <v>228</v>
      </c>
      <c r="F17" s="10"/>
      <c r="G17" s="12">
        <v>102.5337766294808</v>
      </c>
      <c r="H17" s="12">
        <v>280.71828004785056</v>
      </c>
      <c r="I17" s="12">
        <v>171.67495284709577</v>
      </c>
      <c r="J17" s="12">
        <f t="shared" si="0"/>
        <v>178.18450341836976</v>
      </c>
      <c r="K17" s="12">
        <f t="shared" si="1"/>
        <v>-109.04332720075479</v>
      </c>
    </row>
    <row r="18" spans="1:11" ht="15" customHeight="1">
      <c r="A18" s="11">
        <v>10</v>
      </c>
      <c r="B18" s="10"/>
      <c r="C18" s="116" t="s">
        <v>240</v>
      </c>
      <c r="D18" s="10"/>
      <c r="E18" s="11" t="s">
        <v>232</v>
      </c>
      <c r="F18" s="10"/>
      <c r="G18" s="12">
        <v>120.29972768136538</v>
      </c>
      <c r="H18" s="12">
        <v>136.50669072862235</v>
      </c>
      <c r="I18" s="12">
        <v>146.47979599778071</v>
      </c>
      <c r="J18" s="12">
        <f t="shared" si="0"/>
        <v>16.206963047256963</v>
      </c>
      <c r="K18" s="12">
        <f t="shared" si="1"/>
        <v>9.973105269158367</v>
      </c>
    </row>
    <row r="19" spans="1:11" ht="24" customHeight="1">
      <c r="A19" s="11">
        <v>11</v>
      </c>
      <c r="B19" s="10"/>
      <c r="C19" s="116" t="s">
        <v>315</v>
      </c>
      <c r="D19" s="10"/>
      <c r="E19" s="11" t="s">
        <v>223</v>
      </c>
      <c r="F19" s="10"/>
      <c r="G19" s="12">
        <v>21.343272212917789</v>
      </c>
      <c r="H19" s="12">
        <v>21.673996160791784</v>
      </c>
      <c r="I19" s="12">
        <v>21.949891191588513</v>
      </c>
      <c r="J19" s="12">
        <f t="shared" si="0"/>
        <v>0.33072394787399517</v>
      </c>
      <c r="K19" s="12">
        <f t="shared" si="1"/>
        <v>0.27589503079672895</v>
      </c>
    </row>
    <row r="20" spans="1:11" ht="15" customHeight="1">
      <c r="A20" s="11">
        <v>12</v>
      </c>
      <c r="B20" s="10"/>
      <c r="C20" s="116" t="s">
        <v>222</v>
      </c>
      <c r="D20" s="10"/>
      <c r="E20" s="11" t="s">
        <v>223</v>
      </c>
      <c r="F20" s="10"/>
      <c r="G20" s="12">
        <v>41.622280452616977</v>
      </c>
      <c r="H20" s="12">
        <v>43.641900365938774</v>
      </c>
      <c r="I20" s="12">
        <v>0</v>
      </c>
      <c r="J20" s="12">
        <f t="shared" si="0"/>
        <v>2.0196199133217974</v>
      </c>
      <c r="K20" s="12">
        <f t="shared" si="1"/>
        <v>-43.641900365938774</v>
      </c>
    </row>
    <row r="21" spans="1:11" ht="15" customHeight="1">
      <c r="A21" s="11">
        <v>13</v>
      </c>
      <c r="B21" s="10"/>
      <c r="C21" s="116" t="s">
        <v>242</v>
      </c>
      <c r="D21" s="10"/>
      <c r="E21" s="11" t="s">
        <v>230</v>
      </c>
      <c r="F21" s="10"/>
      <c r="G21" s="12">
        <v>20.735990922197104</v>
      </c>
      <c r="H21" s="12">
        <v>13.981688991708037</v>
      </c>
      <c r="I21" s="12">
        <v>24.408757098587195</v>
      </c>
      <c r="J21" s="12">
        <f t="shared" si="0"/>
        <v>-6.754301930489067</v>
      </c>
      <c r="K21" s="12">
        <f t="shared" si="1"/>
        <v>10.427068106879158</v>
      </c>
    </row>
    <row r="22" spans="1:11" ht="15" customHeight="1">
      <c r="A22" s="11">
        <v>14</v>
      </c>
      <c r="B22" s="10"/>
      <c r="C22" s="116" t="s">
        <v>223</v>
      </c>
      <c r="D22" s="10"/>
      <c r="E22" s="11" t="s">
        <v>223</v>
      </c>
      <c r="F22" s="10"/>
      <c r="G22" s="12">
        <v>22.949876889143553</v>
      </c>
      <c r="H22" s="12">
        <v>42.009081270510897</v>
      </c>
      <c r="I22" s="12">
        <v>40.800775750032912</v>
      </c>
      <c r="J22" s="12">
        <f t="shared" si="0"/>
        <v>19.059204381367344</v>
      </c>
      <c r="K22" s="12">
        <f t="shared" si="1"/>
        <v>-1.2083055204779853</v>
      </c>
    </row>
    <row r="23" spans="1:11" ht="15" customHeight="1" thickBot="1">
      <c r="A23" s="11">
        <v>15</v>
      </c>
      <c r="B23" s="10"/>
      <c r="C23" s="8" t="s">
        <v>76</v>
      </c>
      <c r="D23" s="10"/>
      <c r="E23" s="11"/>
      <c r="F23" s="10"/>
      <c r="G23" s="14">
        <f>SUM(G9:G22)</f>
        <v>1444.3208232749373</v>
      </c>
      <c r="H23" s="14">
        <f>SUM(H9:H22)</f>
        <v>1605.6704834668597</v>
      </c>
      <c r="I23" s="14">
        <f>SUM(I9:I22)</f>
        <v>1491.3355913811899</v>
      </c>
      <c r="J23" s="14">
        <f>SUM(J9:J22)</f>
        <v>161.34966019192214</v>
      </c>
      <c r="K23" s="14">
        <f>SUM(K9:K22)</f>
        <v>-114.33489208566962</v>
      </c>
    </row>
    <row r="24" spans="1:11" ht="15.75" thickTop="1">
      <c r="A24" s="10"/>
      <c r="B24" s="10"/>
      <c r="C24" s="10"/>
      <c r="D24" s="10"/>
      <c r="E24" s="11"/>
      <c r="F24" s="10"/>
      <c r="G24" s="10"/>
      <c r="H24" s="10"/>
      <c r="I24" s="10"/>
    </row>
    <row r="25" spans="1:11">
      <c r="A25" s="142" t="s">
        <v>32</v>
      </c>
      <c r="B25" s="142"/>
      <c r="C25" s="10"/>
      <c r="D25" s="10"/>
      <c r="E25" s="11"/>
      <c r="F25" s="10"/>
      <c r="G25" s="10"/>
      <c r="H25" s="10"/>
      <c r="I25" s="10"/>
    </row>
    <row r="26" spans="1:11">
      <c r="A26" s="1" t="s">
        <v>33</v>
      </c>
      <c r="B26" s="161" t="s">
        <v>356</v>
      </c>
      <c r="C26" s="161"/>
      <c r="D26" s="161"/>
      <c r="E26" s="161"/>
      <c r="F26" s="161"/>
      <c r="G26" s="161"/>
      <c r="H26" s="161"/>
      <c r="I26" s="161"/>
      <c r="J26" s="161"/>
      <c r="K26" s="161"/>
    </row>
    <row r="27" spans="1:11">
      <c r="A27" s="1" t="s">
        <v>89</v>
      </c>
      <c r="B27" s="161" t="s">
        <v>357</v>
      </c>
      <c r="C27" s="161"/>
      <c r="D27" s="161"/>
      <c r="E27" s="161"/>
      <c r="F27" s="161"/>
      <c r="G27" s="161"/>
      <c r="H27" s="161"/>
      <c r="I27" s="161"/>
      <c r="J27" s="161"/>
      <c r="K27" s="161"/>
    </row>
  </sheetData>
  <mergeCells count="6">
    <mergeCell ref="A1:K1"/>
    <mergeCell ref="A2:K2"/>
    <mergeCell ref="A25:B25"/>
    <mergeCell ref="B26:K26"/>
    <mergeCell ref="B27:K27"/>
    <mergeCell ref="A3:K3"/>
  </mergeCells>
  <pageMargins left="0.7" right="0.7" top="0.75" bottom="0.75" header="0.3" footer="0.3"/>
  <pageSetup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A9DE3B-0981-409A-9EF4-0219A8C1E8BD}">
  <dimension ref="A1:K29"/>
  <sheetViews>
    <sheetView view="pageLayout" zoomScaleNormal="100" workbookViewId="0">
      <selection activeCell="I16" sqref="I16"/>
    </sheetView>
  </sheetViews>
  <sheetFormatPr defaultColWidth="9.140625" defaultRowHeight="15"/>
  <cols>
    <col min="1" max="1" width="4.7109375" customWidth="1"/>
    <col min="2" max="2" width="1.7109375" customWidth="1"/>
    <col min="3" max="3" width="29.42578125" customWidth="1"/>
    <col min="4" max="4" width="1.7109375" hidden="1" customWidth="1"/>
    <col min="6" max="6" width="1.7109375" customWidth="1"/>
    <col min="7" max="9" width="11.42578125" customWidth="1"/>
    <col min="10" max="10" width="11.42578125" style="44" customWidth="1"/>
    <col min="11" max="13" width="11.42578125" customWidth="1"/>
  </cols>
  <sheetData>
    <row r="1" spans="1:11">
      <c r="A1" s="137" t="s">
        <v>307</v>
      </c>
      <c r="B1" s="137"/>
      <c r="C1" s="137"/>
      <c r="D1" s="137"/>
      <c r="E1" s="137"/>
      <c r="F1" s="137"/>
      <c r="G1" s="137"/>
      <c r="H1" s="137"/>
      <c r="I1" s="137"/>
      <c r="J1" s="137"/>
      <c r="K1" s="137"/>
    </row>
    <row r="2" spans="1:11">
      <c r="A2" s="137" t="s">
        <v>224</v>
      </c>
      <c r="B2" s="137"/>
      <c r="C2" s="137"/>
      <c r="D2" s="137"/>
      <c r="E2" s="137"/>
      <c r="F2" s="137"/>
      <c r="G2" s="137"/>
      <c r="H2" s="137"/>
      <c r="I2" s="137"/>
      <c r="J2" s="137"/>
      <c r="K2" s="137"/>
    </row>
    <row r="3" spans="1:11">
      <c r="A3" s="137" t="s">
        <v>339</v>
      </c>
      <c r="B3" s="137"/>
      <c r="C3" s="137"/>
      <c r="D3" s="137"/>
      <c r="E3" s="137"/>
      <c r="F3" s="137"/>
      <c r="G3" s="137"/>
      <c r="H3" s="137"/>
      <c r="I3" s="137"/>
      <c r="J3" s="137"/>
      <c r="K3" s="137"/>
    </row>
    <row r="4" spans="1:11">
      <c r="B4" s="10"/>
      <c r="C4" s="10"/>
      <c r="D4" s="10"/>
      <c r="E4" s="11"/>
      <c r="F4" s="10"/>
      <c r="G4" s="10"/>
      <c r="H4" s="10"/>
      <c r="I4" s="10"/>
    </row>
    <row r="5" spans="1:11">
      <c r="A5" s="5"/>
      <c r="B5" s="5"/>
      <c r="C5" s="5"/>
      <c r="D5" s="5"/>
      <c r="E5" s="6"/>
      <c r="F5" s="5"/>
      <c r="G5" s="6">
        <v>2022</v>
      </c>
      <c r="H5" s="6">
        <v>2023</v>
      </c>
      <c r="I5" s="6">
        <v>2024</v>
      </c>
      <c r="J5" s="6" t="s">
        <v>352</v>
      </c>
      <c r="K5" s="6" t="s">
        <v>353</v>
      </c>
    </row>
    <row r="6" spans="1:11" ht="26.25">
      <c r="A6" s="7" t="s">
        <v>2</v>
      </c>
      <c r="B6" s="8"/>
      <c r="C6" s="9" t="s">
        <v>3</v>
      </c>
      <c r="D6" s="8"/>
      <c r="E6" s="7" t="s">
        <v>225</v>
      </c>
      <c r="F6" s="8"/>
      <c r="G6" s="7" t="s">
        <v>6</v>
      </c>
      <c r="H6" s="7" t="s">
        <v>28</v>
      </c>
      <c r="I6" s="7" t="s">
        <v>29</v>
      </c>
      <c r="J6" s="7" t="s">
        <v>178</v>
      </c>
      <c r="K6" s="7" t="s">
        <v>178</v>
      </c>
    </row>
    <row r="7" spans="1:11">
      <c r="A7" s="10"/>
      <c r="B7" s="10"/>
      <c r="C7" s="10"/>
      <c r="D7" s="10"/>
      <c r="E7" s="11"/>
      <c r="F7" s="10"/>
      <c r="G7" s="11" t="s">
        <v>7</v>
      </c>
      <c r="H7" s="11" t="s">
        <v>8</v>
      </c>
      <c r="I7" s="11" t="s">
        <v>9</v>
      </c>
      <c r="J7" s="11" t="s">
        <v>354</v>
      </c>
      <c r="K7" s="11" t="s">
        <v>355</v>
      </c>
    </row>
    <row r="8" spans="1:11">
      <c r="A8" s="11"/>
      <c r="B8" s="10"/>
      <c r="C8" s="10"/>
      <c r="D8" s="10"/>
      <c r="E8" s="11"/>
      <c r="F8" s="10"/>
      <c r="G8" s="10"/>
      <c r="H8" s="10"/>
      <c r="I8" s="3"/>
      <c r="J8" s="10"/>
      <c r="K8" s="3"/>
    </row>
    <row r="9" spans="1:11" ht="15" customHeight="1">
      <c r="A9" s="11">
        <v>1</v>
      </c>
      <c r="B9" s="10"/>
      <c r="C9" s="116" t="s">
        <v>227</v>
      </c>
      <c r="D9" s="10"/>
      <c r="E9" s="11" t="s">
        <v>228</v>
      </c>
      <c r="F9" s="10"/>
      <c r="G9" s="12">
        <v>106.80874859137165</v>
      </c>
      <c r="H9" s="12">
        <v>321.77004899999997</v>
      </c>
      <c r="I9" s="12">
        <v>46.300981999999998</v>
      </c>
      <c r="J9" s="12">
        <f>H9-G9</f>
        <v>214.96130040862832</v>
      </c>
      <c r="K9" s="12">
        <f>I9-H9</f>
        <v>-275.469067</v>
      </c>
    </row>
    <row r="10" spans="1:11" ht="15" customHeight="1">
      <c r="A10" s="11">
        <v>2</v>
      </c>
      <c r="B10" s="10"/>
      <c r="C10" s="116" t="s">
        <v>229</v>
      </c>
      <c r="D10" s="10"/>
      <c r="E10" s="11" t="s">
        <v>230</v>
      </c>
      <c r="F10" s="10"/>
      <c r="G10" s="12">
        <v>296.99205732251062</v>
      </c>
      <c r="H10" s="12">
        <v>286.26810030574467</v>
      </c>
      <c r="I10" s="12">
        <v>304.10414263021255</v>
      </c>
      <c r="J10" s="12">
        <f t="shared" ref="J10:K22" si="0">H10-G10</f>
        <v>-10.723957016765951</v>
      </c>
      <c r="K10" s="12">
        <f t="shared" si="0"/>
        <v>17.836042324467883</v>
      </c>
    </row>
    <row r="11" spans="1:11" ht="15" customHeight="1">
      <c r="A11" s="11">
        <v>3</v>
      </c>
      <c r="B11" s="10"/>
      <c r="C11" s="116" t="s">
        <v>231</v>
      </c>
      <c r="D11" s="10"/>
      <c r="E11" s="11" t="s">
        <v>232</v>
      </c>
      <c r="F11" s="10"/>
      <c r="G11" s="12">
        <v>477.46706814743169</v>
      </c>
      <c r="H11" s="12">
        <v>237.47028622956114</v>
      </c>
      <c r="I11" s="12">
        <v>357.05121649055252</v>
      </c>
      <c r="J11" s="12">
        <f t="shared" si="0"/>
        <v>-239.99678191787055</v>
      </c>
      <c r="K11" s="12">
        <f t="shared" si="0"/>
        <v>119.58093026099138</v>
      </c>
    </row>
    <row r="12" spans="1:11" ht="15" customHeight="1">
      <c r="A12" s="11">
        <v>4</v>
      </c>
      <c r="B12" s="10"/>
      <c r="C12" s="116" t="s">
        <v>233</v>
      </c>
      <c r="D12" s="10"/>
      <c r="E12" s="11" t="s">
        <v>232</v>
      </c>
      <c r="F12" s="10"/>
      <c r="G12" s="12">
        <v>97.133455854805547</v>
      </c>
      <c r="H12" s="12">
        <v>67.470907645592121</v>
      </c>
      <c r="I12" s="12">
        <v>83.52664085528798</v>
      </c>
      <c r="J12" s="12">
        <f t="shared" si="0"/>
        <v>-29.662548209213426</v>
      </c>
      <c r="K12" s="12">
        <f t="shared" si="0"/>
        <v>16.055733209695859</v>
      </c>
    </row>
    <row r="13" spans="1:11" ht="15" customHeight="1">
      <c r="A13" s="11">
        <v>5</v>
      </c>
      <c r="B13" s="10"/>
      <c r="C13" s="116" t="s">
        <v>234</v>
      </c>
      <c r="D13" s="10"/>
      <c r="E13" s="11" t="s">
        <v>235</v>
      </c>
      <c r="F13" s="10"/>
      <c r="G13" s="12">
        <v>30.551756360404568</v>
      </c>
      <c r="H13" s="12">
        <v>8.8613601501557202</v>
      </c>
      <c r="I13" s="12">
        <v>31.487134427329732</v>
      </c>
      <c r="J13" s="12">
        <f t="shared" si="0"/>
        <v>-21.690396210248849</v>
      </c>
      <c r="K13" s="12">
        <f t="shared" si="0"/>
        <v>22.62577427717401</v>
      </c>
    </row>
    <row r="14" spans="1:11" ht="26.25">
      <c r="A14" s="11">
        <v>6</v>
      </c>
      <c r="B14" s="10"/>
      <c r="C14" s="116" t="s">
        <v>236</v>
      </c>
      <c r="D14" s="10"/>
      <c r="E14" s="11" t="s">
        <v>230</v>
      </c>
      <c r="F14" s="10"/>
      <c r="G14" s="12">
        <v>69.438212050754743</v>
      </c>
      <c r="H14" s="12">
        <v>55.139686317443058</v>
      </c>
      <c r="I14" s="12">
        <v>85.235966291476913</v>
      </c>
      <c r="J14" s="12">
        <f t="shared" si="0"/>
        <v>-14.298525733311685</v>
      </c>
      <c r="K14" s="12">
        <f t="shared" si="0"/>
        <v>30.096279974033855</v>
      </c>
    </row>
    <row r="15" spans="1:11" ht="24" customHeight="1">
      <c r="A15" s="11">
        <v>7</v>
      </c>
      <c r="B15" s="10"/>
      <c r="C15" s="116" t="s">
        <v>237</v>
      </c>
      <c r="D15" s="10"/>
      <c r="E15" s="11" t="s">
        <v>235</v>
      </c>
      <c r="F15" s="10"/>
      <c r="G15" s="12">
        <v>64.357944001473271</v>
      </c>
      <c r="H15" s="12">
        <v>62.965948735913663</v>
      </c>
      <c r="I15" s="12">
        <v>62.969466465704137</v>
      </c>
      <c r="J15" s="12">
        <f t="shared" si="0"/>
        <v>-1.3919952655596077</v>
      </c>
      <c r="K15" s="12">
        <f t="shared" si="0"/>
        <v>3.5177297904738225E-3</v>
      </c>
    </row>
    <row r="16" spans="1:11" ht="15" customHeight="1">
      <c r="A16" s="11">
        <v>8</v>
      </c>
      <c r="B16" s="10"/>
      <c r="C16" s="116" t="s">
        <v>238</v>
      </c>
      <c r="D16" s="10"/>
      <c r="E16" s="11" t="s">
        <v>235</v>
      </c>
      <c r="F16" s="10"/>
      <c r="G16" s="12">
        <v>28.071055897746142</v>
      </c>
      <c r="H16" s="12">
        <v>47.131161639296224</v>
      </c>
      <c r="I16" s="12">
        <v>102.44126747775265</v>
      </c>
      <c r="J16" s="12">
        <f t="shared" si="0"/>
        <v>19.060105741550082</v>
      </c>
      <c r="K16" s="12">
        <f t="shared" si="0"/>
        <v>55.310105838456423</v>
      </c>
    </row>
    <row r="17" spans="1:11" ht="26.25">
      <c r="A17" s="11">
        <v>9</v>
      </c>
      <c r="B17" s="10"/>
      <c r="C17" s="116" t="s">
        <v>239</v>
      </c>
      <c r="D17" s="10"/>
      <c r="E17" s="11" t="s">
        <v>228</v>
      </c>
      <c r="F17" s="10"/>
      <c r="G17" s="12">
        <v>96.81419653256529</v>
      </c>
      <c r="H17" s="12">
        <f>101.652728-22.688649</f>
        <v>78.964078999999998</v>
      </c>
      <c r="I17" s="12">
        <f>264.062643-194.881628</f>
        <v>69.181014999999974</v>
      </c>
      <c r="J17" s="12">
        <f t="shared" si="0"/>
        <v>-17.850117532565292</v>
      </c>
      <c r="K17" s="12">
        <f t="shared" si="0"/>
        <v>-9.7830640000000244</v>
      </c>
    </row>
    <row r="18" spans="1:11" ht="15" customHeight="1">
      <c r="A18" s="11">
        <v>10</v>
      </c>
      <c r="B18" s="10"/>
      <c r="C18" s="116" t="s">
        <v>240</v>
      </c>
      <c r="D18" s="10"/>
      <c r="E18" s="11" t="s">
        <v>232</v>
      </c>
      <c r="F18" s="10"/>
      <c r="G18" s="12">
        <v>98.385674711150585</v>
      </c>
      <c r="H18" s="12">
        <v>160.72742092382057</v>
      </c>
      <c r="I18" s="12">
        <v>152.34148794521937</v>
      </c>
      <c r="J18" s="12">
        <f t="shared" si="0"/>
        <v>62.341746212669989</v>
      </c>
      <c r="K18" s="12">
        <f t="shared" si="0"/>
        <v>-8.385932978601204</v>
      </c>
    </row>
    <row r="19" spans="1:11" ht="16.5" customHeight="1">
      <c r="A19" s="11">
        <v>11</v>
      </c>
      <c r="B19" s="10"/>
      <c r="C19" s="116" t="s">
        <v>315</v>
      </c>
      <c r="D19" s="10"/>
      <c r="E19" s="11" t="s">
        <v>223</v>
      </c>
      <c r="F19" s="10"/>
      <c r="G19" s="12">
        <v>27.035886720000001</v>
      </c>
      <c r="H19" s="12">
        <v>25.571378400772119</v>
      </c>
      <c r="I19" s="12">
        <v>39.846629700847643</v>
      </c>
      <c r="J19" s="12">
        <f t="shared" si="0"/>
        <v>-1.4645083192278818</v>
      </c>
      <c r="K19" s="12">
        <f t="shared" si="0"/>
        <v>14.275251300075524</v>
      </c>
    </row>
    <row r="20" spans="1:11" ht="15" customHeight="1">
      <c r="A20" s="11">
        <v>12</v>
      </c>
      <c r="B20" s="10"/>
      <c r="C20" s="116" t="s">
        <v>222</v>
      </c>
      <c r="D20" s="10"/>
      <c r="E20" s="11" t="s">
        <v>223</v>
      </c>
      <c r="F20" s="10"/>
      <c r="G20" s="12">
        <v>28.708346051670858</v>
      </c>
      <c r="H20" s="12">
        <v>19.985301187391901</v>
      </c>
      <c r="I20" s="12">
        <v>0</v>
      </c>
      <c r="J20" s="12">
        <f t="shared" si="0"/>
        <v>-8.7230448642789575</v>
      </c>
      <c r="K20" s="12">
        <f t="shared" si="0"/>
        <v>-19.985301187391901</v>
      </c>
    </row>
    <row r="21" spans="1:11" ht="15" customHeight="1">
      <c r="A21" s="11">
        <v>13</v>
      </c>
      <c r="B21" s="10"/>
      <c r="C21" s="116" t="s">
        <v>242</v>
      </c>
      <c r="D21" s="10"/>
      <c r="E21" s="11" t="s">
        <v>230</v>
      </c>
      <c r="F21" s="10"/>
      <c r="G21" s="12">
        <v>14.221981459999995</v>
      </c>
      <c r="H21" s="12">
        <v>20.618481460000009</v>
      </c>
      <c r="I21" s="12">
        <v>11.202508994856858</v>
      </c>
      <c r="J21" s="12">
        <f t="shared" si="0"/>
        <v>6.3965000000000138</v>
      </c>
      <c r="K21" s="12">
        <f t="shared" si="0"/>
        <v>-9.4159724651431507</v>
      </c>
    </row>
    <row r="22" spans="1:11" ht="15" customHeight="1">
      <c r="A22" s="11">
        <v>14</v>
      </c>
      <c r="B22" s="10"/>
      <c r="C22" s="116" t="s">
        <v>223</v>
      </c>
      <c r="D22" s="10"/>
      <c r="E22" s="11" t="s">
        <v>223</v>
      </c>
      <c r="F22" s="10"/>
      <c r="G22" s="12">
        <v>1.1156080700000004</v>
      </c>
      <c r="H22" s="12">
        <v>34.252971000000002</v>
      </c>
      <c r="I22" s="12">
        <v>124.57301</v>
      </c>
      <c r="J22" s="12">
        <f t="shared" si="0"/>
        <v>33.137362930000002</v>
      </c>
      <c r="K22" s="12">
        <f t="shared" si="0"/>
        <v>90.320038999999994</v>
      </c>
    </row>
    <row r="23" spans="1:11" ht="15" customHeight="1" thickBot="1">
      <c r="A23" s="11">
        <v>15</v>
      </c>
      <c r="B23" s="10"/>
      <c r="C23" s="8" t="s">
        <v>76</v>
      </c>
      <c r="D23" s="10"/>
      <c r="E23" s="11"/>
      <c r="F23" s="10"/>
      <c r="G23" s="14">
        <f>SUM(G9:G22)</f>
        <v>1437.1019917718852</v>
      </c>
      <c r="H23" s="14">
        <f>SUM(H9:H22)</f>
        <v>1427.1971319956911</v>
      </c>
      <c r="I23" s="14">
        <f t="shared" ref="I23:K23" si="1">SUM(I9:I22)</f>
        <v>1470.26146827924</v>
      </c>
      <c r="J23" s="14">
        <f t="shared" si="1"/>
        <v>-9.9048597761937955</v>
      </c>
      <c r="K23" s="14">
        <f t="shared" si="1"/>
        <v>43.064336283549117</v>
      </c>
    </row>
    <row r="24" spans="1:11" ht="15.75" thickTop="1">
      <c r="A24" s="10"/>
      <c r="B24" s="10"/>
      <c r="C24" s="10"/>
      <c r="D24" s="10"/>
      <c r="E24" s="11"/>
      <c r="F24" s="10"/>
      <c r="G24" s="10"/>
      <c r="H24" s="10"/>
      <c r="I24" s="10"/>
    </row>
    <row r="25" spans="1:11">
      <c r="A25" s="142" t="s">
        <v>32</v>
      </c>
      <c r="B25" s="142"/>
      <c r="C25" s="10"/>
      <c r="D25" s="10"/>
      <c r="E25" s="11"/>
      <c r="F25" s="10"/>
      <c r="G25" s="10"/>
      <c r="H25" s="10"/>
      <c r="I25" s="10"/>
    </row>
    <row r="26" spans="1:11">
      <c r="A26" s="1" t="s">
        <v>33</v>
      </c>
      <c r="B26" s="161" t="s">
        <v>243</v>
      </c>
      <c r="C26" s="161"/>
      <c r="D26" s="161"/>
      <c r="E26" s="161"/>
      <c r="F26" s="161"/>
      <c r="G26" s="161"/>
      <c r="H26" s="161"/>
      <c r="I26" s="161"/>
      <c r="J26" s="161"/>
      <c r="K26" s="161"/>
    </row>
    <row r="27" spans="1:11">
      <c r="A27" s="1" t="s">
        <v>89</v>
      </c>
      <c r="B27" s="161" t="s">
        <v>244</v>
      </c>
      <c r="C27" s="161"/>
      <c r="D27" s="161"/>
      <c r="E27" s="161"/>
      <c r="F27" s="161"/>
      <c r="G27" s="161"/>
      <c r="H27" s="161"/>
      <c r="I27" s="161"/>
      <c r="J27" s="161"/>
      <c r="K27" s="161"/>
    </row>
    <row r="28" spans="1:11">
      <c r="A28" s="1" t="s">
        <v>319</v>
      </c>
      <c r="B28" s="162" t="s">
        <v>358</v>
      </c>
      <c r="C28" s="162"/>
      <c r="D28" s="162"/>
      <c r="E28" s="162"/>
      <c r="F28" s="162"/>
      <c r="G28" s="162"/>
      <c r="H28" s="162"/>
      <c r="I28" s="162"/>
      <c r="J28" s="162"/>
      <c r="K28" s="162"/>
    </row>
    <row r="29" spans="1:11">
      <c r="A29" s="1"/>
      <c r="B29" s="117"/>
    </row>
  </sheetData>
  <mergeCells count="7">
    <mergeCell ref="B28:K28"/>
    <mergeCell ref="A3:K3"/>
    <mergeCell ref="A1:K1"/>
    <mergeCell ref="A2:K2"/>
    <mergeCell ref="A25:B25"/>
    <mergeCell ref="B26:K26"/>
    <mergeCell ref="B27:K27"/>
  </mergeCells>
  <pageMargins left="0.7" right="0.7" top="0.75" bottom="0.75" header="0.3" footer="0.3"/>
  <pageSetup orientation="landscape"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7AADDE-3EE7-4068-9919-298C4C1C9FB3}">
  <dimension ref="A1:L30"/>
  <sheetViews>
    <sheetView view="pageLayout" zoomScaleNormal="100" workbookViewId="0">
      <selection activeCell="K14" sqref="K14"/>
    </sheetView>
  </sheetViews>
  <sheetFormatPr defaultColWidth="9.140625" defaultRowHeight="15"/>
  <cols>
    <col min="1" max="1" width="4.7109375" customWidth="1"/>
    <col min="2" max="2" width="1.7109375" customWidth="1"/>
    <col min="3" max="3" width="29.42578125" customWidth="1"/>
    <col min="4" max="4" width="1.7109375" hidden="1" customWidth="1"/>
    <col min="6" max="6" width="1.7109375" customWidth="1"/>
    <col min="7" max="9" width="11.42578125" customWidth="1"/>
    <col min="10" max="10" width="11.42578125" style="44" customWidth="1"/>
    <col min="11" max="13" width="11.42578125" customWidth="1"/>
  </cols>
  <sheetData>
    <row r="1" spans="1:12" s="44" customFormat="1">
      <c r="A1" s="137" t="s">
        <v>312</v>
      </c>
      <c r="B1" s="137"/>
      <c r="C1" s="137"/>
      <c r="D1" s="137"/>
      <c r="E1" s="137"/>
      <c r="F1" s="137"/>
      <c r="G1" s="137"/>
      <c r="H1" s="137"/>
      <c r="I1" s="137"/>
      <c r="K1"/>
      <c r="L1"/>
    </row>
    <row r="2" spans="1:12" s="44" customFormat="1" ht="30" customHeight="1">
      <c r="A2" s="163" t="s">
        <v>359</v>
      </c>
      <c r="B2" s="137"/>
      <c r="C2" s="137"/>
      <c r="D2" s="137"/>
      <c r="E2" s="137"/>
      <c r="F2" s="137"/>
      <c r="G2" s="137"/>
      <c r="H2" s="137"/>
      <c r="I2" s="137"/>
      <c r="K2"/>
      <c r="L2"/>
    </row>
    <row r="3" spans="1:12" s="44" customFormat="1">
      <c r="A3" s="4"/>
      <c r="B3" s="4"/>
      <c r="C3" s="4"/>
      <c r="D3" s="4"/>
      <c r="E3" s="4"/>
      <c r="F3" s="4"/>
      <c r="G3" s="4"/>
      <c r="H3" s="4"/>
      <c r="I3" s="4"/>
      <c r="K3"/>
      <c r="L3"/>
    </row>
    <row r="4" spans="1:12" s="44" customFormat="1">
      <c r="A4" s="5"/>
      <c r="B4" s="5"/>
      <c r="C4" s="5"/>
      <c r="D4" s="5"/>
      <c r="E4" s="6"/>
      <c r="F4" s="5"/>
      <c r="G4" s="6">
        <v>2022</v>
      </c>
      <c r="H4" s="6">
        <v>2023</v>
      </c>
      <c r="I4" s="6">
        <v>2024</v>
      </c>
      <c r="K4"/>
      <c r="L4"/>
    </row>
    <row r="5" spans="1:12" s="44" customFormat="1" ht="26.25">
      <c r="A5" s="7" t="s">
        <v>2</v>
      </c>
      <c r="B5" s="8"/>
      <c r="C5" s="9" t="s">
        <v>3</v>
      </c>
      <c r="D5" s="8"/>
      <c r="E5" s="7" t="s">
        <v>225</v>
      </c>
      <c r="F5" s="8"/>
      <c r="G5" s="7" t="s">
        <v>360</v>
      </c>
      <c r="H5" s="7" t="s">
        <v>28</v>
      </c>
      <c r="I5" s="7" t="s">
        <v>29</v>
      </c>
      <c r="K5"/>
      <c r="L5"/>
    </row>
    <row r="6" spans="1:12" s="44" customFormat="1">
      <c r="A6" s="10"/>
      <c r="B6" s="10"/>
      <c r="C6" s="10"/>
      <c r="D6" s="10"/>
      <c r="E6" s="11"/>
      <c r="F6" s="10"/>
      <c r="G6" s="11" t="s">
        <v>7</v>
      </c>
      <c r="H6" s="11" t="s">
        <v>8</v>
      </c>
      <c r="I6" s="11" t="s">
        <v>9</v>
      </c>
      <c r="K6"/>
      <c r="L6"/>
    </row>
    <row r="7" spans="1:12" s="44" customFormat="1">
      <c r="A7" s="11"/>
      <c r="B7" s="10"/>
      <c r="C7" s="10"/>
      <c r="D7" s="10"/>
      <c r="E7" s="11"/>
      <c r="F7" s="10"/>
      <c r="G7" s="10"/>
      <c r="H7" s="10"/>
      <c r="I7" s="3"/>
      <c r="K7"/>
      <c r="L7"/>
    </row>
    <row r="8" spans="1:12" s="44" customFormat="1" ht="15" customHeight="1">
      <c r="A8" s="11">
        <v>1</v>
      </c>
      <c r="B8" s="10"/>
      <c r="C8" s="116" t="s">
        <v>227</v>
      </c>
      <c r="D8" s="10"/>
      <c r="E8" s="11" t="s">
        <v>228</v>
      </c>
      <c r="F8" s="10"/>
      <c r="G8" s="12">
        <v>19.093349091775082</v>
      </c>
      <c r="H8" s="12">
        <v>82.534245006289382</v>
      </c>
      <c r="I8" s="12">
        <v>7.3851182556616095</v>
      </c>
      <c r="K8"/>
      <c r="L8"/>
    </row>
    <row r="9" spans="1:12" s="44" customFormat="1" ht="15" customHeight="1">
      <c r="A9" s="11">
        <v>2</v>
      </c>
      <c r="B9" s="10"/>
      <c r="C9" s="116" t="s">
        <v>229</v>
      </c>
      <c r="D9" s="10"/>
      <c r="E9" s="11" t="s">
        <v>230</v>
      </c>
      <c r="F9" s="10"/>
      <c r="G9" s="12">
        <v>76.272197462988345</v>
      </c>
      <c r="H9" s="12">
        <v>65.888566572236329</v>
      </c>
      <c r="I9" s="12">
        <v>54.933752578600291</v>
      </c>
      <c r="K9"/>
      <c r="L9"/>
    </row>
    <row r="10" spans="1:12" s="44" customFormat="1" ht="15" customHeight="1">
      <c r="A10" s="11">
        <v>3</v>
      </c>
      <c r="B10" s="10"/>
      <c r="C10" s="116" t="s">
        <v>231</v>
      </c>
      <c r="D10" s="10"/>
      <c r="E10" s="11" t="s">
        <v>232</v>
      </c>
      <c r="F10" s="10"/>
      <c r="G10" s="12">
        <v>18.965048475751246</v>
      </c>
      <c r="H10" s="12">
        <v>-24.4683700206634</v>
      </c>
      <c r="I10" s="12">
        <v>-11.208969573620834</v>
      </c>
      <c r="K10"/>
      <c r="L10"/>
    </row>
    <row r="11" spans="1:12" s="44" customFormat="1" ht="15" customHeight="1">
      <c r="A11" s="11">
        <v>4</v>
      </c>
      <c r="B11" s="10"/>
      <c r="C11" s="116" t="s">
        <v>233</v>
      </c>
      <c r="D11" s="10"/>
      <c r="E11" s="11" t="s">
        <v>232</v>
      </c>
      <c r="F11" s="10"/>
      <c r="G11" s="12">
        <v>-9.4350760943553809</v>
      </c>
      <c r="H11" s="12">
        <v>-81.856536709514103</v>
      </c>
      <c r="I11" s="12">
        <v>-37.030088052202274</v>
      </c>
      <c r="K11"/>
      <c r="L11"/>
    </row>
    <row r="12" spans="1:12" s="44" customFormat="1" ht="15" customHeight="1">
      <c r="A12" s="11">
        <v>5</v>
      </c>
      <c r="B12" s="10"/>
      <c r="C12" s="116" t="s">
        <v>234</v>
      </c>
      <c r="D12" s="10"/>
      <c r="E12" s="11" t="s">
        <v>235</v>
      </c>
      <c r="F12" s="10"/>
      <c r="G12" s="12">
        <v>-7.6982201155253449E-2</v>
      </c>
      <c r="H12" s="12">
        <v>-16.660850071430225</v>
      </c>
      <c r="I12" s="12">
        <v>-3.5343520548354128</v>
      </c>
      <c r="K12"/>
      <c r="L12"/>
    </row>
    <row r="13" spans="1:12" s="44" customFormat="1" ht="26.25">
      <c r="A13" s="11">
        <v>6</v>
      </c>
      <c r="B13" s="10"/>
      <c r="C13" s="116" t="s">
        <v>236</v>
      </c>
      <c r="D13" s="10"/>
      <c r="E13" s="11" t="s">
        <v>230</v>
      </c>
      <c r="F13" s="10"/>
      <c r="G13" s="12">
        <v>16.837294828873397</v>
      </c>
      <c r="H13" s="12">
        <v>0.25029001657715355</v>
      </c>
      <c r="I13" s="12">
        <v>-19.877685140733604</v>
      </c>
      <c r="K13"/>
      <c r="L13"/>
    </row>
    <row r="14" spans="1:12" s="44" customFormat="1" ht="24" customHeight="1">
      <c r="A14" s="11">
        <v>7</v>
      </c>
      <c r="B14" s="10"/>
      <c r="C14" s="116" t="s">
        <v>237</v>
      </c>
      <c r="D14" s="10"/>
      <c r="E14" s="11" t="s">
        <v>235</v>
      </c>
      <c r="F14" s="10"/>
      <c r="G14" s="12">
        <v>-54.299871486966666</v>
      </c>
      <c r="H14" s="12">
        <v>10.86400680703597</v>
      </c>
      <c r="I14" s="12">
        <v>6.4128854217961049</v>
      </c>
      <c r="K14"/>
      <c r="L14"/>
    </row>
    <row r="15" spans="1:12" s="44" customFormat="1" ht="15" customHeight="1">
      <c r="A15" s="11">
        <v>8</v>
      </c>
      <c r="B15" s="10"/>
      <c r="C15" s="116" t="s">
        <v>238</v>
      </c>
      <c r="D15" s="10"/>
      <c r="E15" s="11" t="s">
        <v>235</v>
      </c>
      <c r="F15" s="10"/>
      <c r="G15" s="12">
        <v>-11.371560337628409</v>
      </c>
      <c r="H15" s="12">
        <v>-16.612697478261758</v>
      </c>
      <c r="I15" s="12">
        <v>-9.9852632924542775</v>
      </c>
      <c r="K15"/>
      <c r="L15"/>
    </row>
    <row r="16" spans="1:12" s="44" customFormat="1" ht="26.25">
      <c r="A16" s="11">
        <v>9</v>
      </c>
      <c r="B16" s="10"/>
      <c r="C16" s="116" t="s">
        <v>239</v>
      </c>
      <c r="D16" s="10"/>
      <c r="E16" s="11" t="s">
        <v>228</v>
      </c>
      <c r="F16" s="10"/>
      <c r="G16" s="12">
        <v>-5.7195800969155073</v>
      </c>
      <c r="H16" s="12">
        <v>-201.75420104785056</v>
      </c>
      <c r="I16" s="12">
        <v>-102.49393784709579</v>
      </c>
      <c r="K16"/>
      <c r="L16"/>
    </row>
    <row r="17" spans="1:12" s="44" customFormat="1" ht="15" customHeight="1">
      <c r="A17" s="11">
        <v>10</v>
      </c>
      <c r="B17" s="10"/>
      <c r="C17" s="116" t="s">
        <v>240</v>
      </c>
      <c r="D17" s="10"/>
      <c r="E17" s="11" t="s">
        <v>232</v>
      </c>
      <c r="F17" s="10"/>
      <c r="G17" s="12">
        <v>-21.914052970214797</v>
      </c>
      <c r="H17" s="12">
        <v>24.220730195198229</v>
      </c>
      <c r="I17" s="12">
        <v>5.8616919474386577</v>
      </c>
      <c r="K17"/>
      <c r="L17"/>
    </row>
    <row r="18" spans="1:12" s="44" customFormat="1" ht="24" customHeight="1">
      <c r="A18" s="11">
        <v>11</v>
      </c>
      <c r="B18" s="10"/>
      <c r="C18" s="116" t="s">
        <v>315</v>
      </c>
      <c r="D18" s="10"/>
      <c r="E18" s="11" t="s">
        <v>223</v>
      </c>
      <c r="F18" s="10"/>
      <c r="G18" s="12">
        <v>5.6926145070822116</v>
      </c>
      <c r="H18" s="12">
        <v>3.8973822399803346</v>
      </c>
      <c r="I18" s="12">
        <v>17.89673850925913</v>
      </c>
      <c r="K18"/>
      <c r="L18"/>
    </row>
    <row r="19" spans="1:12" s="44" customFormat="1" ht="15" customHeight="1">
      <c r="A19" s="11">
        <v>12</v>
      </c>
      <c r="B19" s="10"/>
      <c r="C19" s="116" t="s">
        <v>222</v>
      </c>
      <c r="D19" s="10"/>
      <c r="E19" s="11" t="s">
        <v>223</v>
      </c>
      <c r="F19" s="10"/>
      <c r="G19" s="12">
        <v>-12.913934400946118</v>
      </c>
      <c r="H19" s="12">
        <v>-23.656599178546873</v>
      </c>
      <c r="I19" s="12">
        <v>0</v>
      </c>
      <c r="K19"/>
      <c r="L19"/>
    </row>
    <row r="20" spans="1:12" s="44" customFormat="1" ht="15" customHeight="1">
      <c r="A20" s="11">
        <v>13</v>
      </c>
      <c r="B20" s="10"/>
      <c r="C20" s="116" t="s">
        <v>242</v>
      </c>
      <c r="D20" s="10"/>
      <c r="E20" s="11" t="s">
        <v>230</v>
      </c>
      <c r="F20" s="10"/>
      <c r="G20" s="12">
        <v>-6.5140094621971087</v>
      </c>
      <c r="H20" s="12">
        <v>6.6367924682919721</v>
      </c>
      <c r="I20" s="12">
        <v>-13.206248103730337</v>
      </c>
      <c r="K20"/>
      <c r="L20"/>
    </row>
    <row r="21" spans="1:12" s="44" customFormat="1" ht="15" customHeight="1">
      <c r="A21" s="11">
        <v>14</v>
      </c>
      <c r="B21" s="10"/>
      <c r="C21" s="116" t="s">
        <v>223</v>
      </c>
      <c r="D21" s="10"/>
      <c r="E21" s="11" t="s">
        <v>223</v>
      </c>
      <c r="F21" s="10"/>
      <c r="G21" s="12">
        <v>-21.834268819143553</v>
      </c>
      <c r="H21" s="12">
        <v>-7.7561102705108951</v>
      </c>
      <c r="I21" s="12">
        <v>83.772234249967084</v>
      </c>
      <c r="K21"/>
      <c r="L21"/>
    </row>
    <row r="22" spans="1:12" s="44" customFormat="1" ht="15" customHeight="1" thickBot="1">
      <c r="A22" s="11">
        <v>15</v>
      </c>
      <c r="B22" s="10"/>
      <c r="C22" s="8" t="s">
        <v>76</v>
      </c>
      <c r="D22" s="10"/>
      <c r="E22" s="11"/>
      <c r="F22" s="10"/>
      <c r="G22" s="14">
        <f>SUM(G8:G21)</f>
        <v>-7.2188315030525061</v>
      </c>
      <c r="H22" s="14">
        <f>SUM(H8:H21)</f>
        <v>-178.47335147116846</v>
      </c>
      <c r="I22" s="14">
        <f>SUM(I8:I21)</f>
        <v>-21.074123101949652</v>
      </c>
      <c r="K22"/>
      <c r="L22"/>
    </row>
    <row r="23" spans="1:12" s="44" customFormat="1" ht="15.75" thickTop="1">
      <c r="A23" s="10"/>
      <c r="B23" s="10"/>
      <c r="C23" s="10"/>
      <c r="D23" s="10"/>
      <c r="E23" s="11"/>
      <c r="F23" s="10"/>
      <c r="G23" s="10"/>
      <c r="H23" s="10"/>
      <c r="I23" s="10"/>
      <c r="K23"/>
      <c r="L23"/>
    </row>
    <row r="24" spans="1:12" s="44" customFormat="1">
      <c r="A24" s="142" t="s">
        <v>32</v>
      </c>
      <c r="B24" s="142"/>
      <c r="C24" s="10"/>
      <c r="D24" s="10"/>
      <c r="E24" s="11"/>
      <c r="F24" s="10"/>
      <c r="G24" s="10"/>
      <c r="H24" s="10"/>
      <c r="I24" s="10"/>
      <c r="K24"/>
      <c r="L24"/>
    </row>
    <row r="25" spans="1:12" s="44" customFormat="1">
      <c r="A25" s="1" t="s">
        <v>33</v>
      </c>
      <c r="B25" s="161" t="s">
        <v>356</v>
      </c>
      <c r="C25" s="161"/>
      <c r="D25" s="161"/>
      <c r="E25" s="161"/>
      <c r="F25" s="161"/>
      <c r="G25" s="161"/>
      <c r="H25" s="161"/>
      <c r="I25" s="161"/>
      <c r="K25"/>
      <c r="L25"/>
    </row>
    <row r="26" spans="1:12" s="44" customFormat="1">
      <c r="A26" s="1" t="s">
        <v>89</v>
      </c>
      <c r="B26" s="161" t="s">
        <v>357</v>
      </c>
      <c r="C26" s="161"/>
      <c r="D26" s="161"/>
      <c r="E26" s="161"/>
      <c r="F26" s="161"/>
      <c r="G26" s="161"/>
      <c r="H26" s="161"/>
      <c r="I26" s="161"/>
      <c r="K26"/>
      <c r="L26"/>
    </row>
    <row r="27" spans="1:12" s="44" customFormat="1">
      <c r="A27" s="1"/>
      <c r="B27" s="17"/>
      <c r="C27" s="17"/>
      <c r="D27" s="17"/>
      <c r="E27" s="17"/>
      <c r="F27" s="17"/>
      <c r="G27" s="17"/>
      <c r="H27" s="17"/>
      <c r="I27" s="17"/>
      <c r="K27"/>
      <c r="L27"/>
    </row>
    <row r="28" spans="1:12" s="44" customFormat="1">
      <c r="A28" s="1"/>
      <c r="B28" s="17"/>
      <c r="C28" s="17"/>
      <c r="D28" s="17"/>
      <c r="E28" s="17"/>
      <c r="F28" s="17"/>
      <c r="G28" s="17"/>
      <c r="H28" s="17"/>
      <c r="I28" s="17"/>
      <c r="K28"/>
      <c r="L28"/>
    </row>
    <row r="29" spans="1:12" s="44" customFormat="1">
      <c r="A29" s="1"/>
      <c r="B29" s="17"/>
      <c r="C29" s="17"/>
      <c r="D29" s="17"/>
      <c r="E29" s="17"/>
      <c r="F29" s="17"/>
      <c r="G29" s="17"/>
      <c r="H29" s="17"/>
      <c r="I29" s="17"/>
      <c r="K29"/>
      <c r="L29"/>
    </row>
    <row r="30" spans="1:12" s="44" customFormat="1">
      <c r="A30" s="1"/>
      <c r="B30" s="17"/>
      <c r="C30" s="17"/>
      <c r="D30" s="17"/>
      <c r="E30" s="17"/>
      <c r="F30" s="17"/>
      <c r="G30" s="17"/>
      <c r="H30" s="17"/>
      <c r="I30" s="17"/>
      <c r="K30"/>
      <c r="L30"/>
    </row>
  </sheetData>
  <mergeCells count="5">
    <mergeCell ref="A1:I1"/>
    <mergeCell ref="A2:I2"/>
    <mergeCell ref="A24:B24"/>
    <mergeCell ref="B25:I25"/>
    <mergeCell ref="B26:I26"/>
  </mergeCells>
  <pageMargins left="0.7" right="0.7" top="0.75" bottom="0.75" header="0.3" footer="0.3"/>
  <pageSetup orientation="landscape"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DDEE3D-42D8-4747-886E-6226E512E097}">
  <dimension ref="A1:O28"/>
  <sheetViews>
    <sheetView view="pageLayout" topLeftCell="A4" zoomScaleNormal="100" workbookViewId="0">
      <selection activeCell="H21" sqref="H21"/>
    </sheetView>
  </sheetViews>
  <sheetFormatPr defaultColWidth="9.140625" defaultRowHeight="15"/>
  <cols>
    <col min="1" max="1" width="4.7109375" customWidth="1"/>
    <col min="2" max="2" width="1.7109375" customWidth="1"/>
    <col min="3" max="3" width="29.42578125" customWidth="1"/>
    <col min="4" max="4" width="1.7109375" hidden="1" customWidth="1"/>
    <col min="6" max="6" width="1.7109375" customWidth="1"/>
    <col min="7" max="9" width="11.42578125" customWidth="1"/>
    <col min="10" max="10" width="11.42578125" style="44" customWidth="1"/>
    <col min="11" max="11" width="11.42578125" customWidth="1"/>
    <col min="12" max="12" width="13.28515625" customWidth="1"/>
    <col min="13" max="13" width="11.42578125" customWidth="1"/>
  </cols>
  <sheetData>
    <row r="1" spans="1:15">
      <c r="A1" s="137" t="s">
        <v>321</v>
      </c>
      <c r="B1" s="137"/>
      <c r="C1" s="137"/>
      <c r="D1" s="137"/>
      <c r="E1" s="137"/>
      <c r="F1" s="137"/>
      <c r="G1" s="137"/>
      <c r="H1" s="137"/>
      <c r="I1" s="137"/>
      <c r="J1" s="137"/>
      <c r="K1" s="137"/>
      <c r="L1" s="137"/>
    </row>
    <row r="2" spans="1:15" ht="24.75" customHeight="1">
      <c r="A2" s="163" t="s">
        <v>361</v>
      </c>
      <c r="B2" s="137"/>
      <c r="C2" s="137"/>
      <c r="D2" s="137"/>
      <c r="E2" s="137"/>
      <c r="F2" s="137"/>
      <c r="G2" s="137"/>
      <c r="H2" s="137"/>
      <c r="I2" s="137"/>
      <c r="J2" s="137"/>
      <c r="K2" s="137"/>
      <c r="L2" s="137"/>
    </row>
    <row r="3" spans="1:15">
      <c r="A3" s="96"/>
      <c r="B3" s="4"/>
      <c r="C3" s="4"/>
      <c r="D3" s="4"/>
      <c r="E3" s="4"/>
      <c r="F3" s="4"/>
      <c r="G3" s="4"/>
      <c r="H3" s="4"/>
      <c r="I3" s="4"/>
    </row>
    <row r="4" spans="1:15">
      <c r="A4" s="5"/>
      <c r="B4" s="5"/>
      <c r="C4" s="5"/>
      <c r="D4" s="5"/>
      <c r="E4" s="6"/>
      <c r="F4" s="5"/>
      <c r="G4" s="6">
        <v>2023</v>
      </c>
      <c r="H4" s="6"/>
      <c r="I4" s="6"/>
      <c r="L4" s="6">
        <v>2023</v>
      </c>
    </row>
    <row r="5" spans="1:15" ht="51.75">
      <c r="A5" s="7" t="s">
        <v>2</v>
      </c>
      <c r="B5" s="8"/>
      <c r="C5" s="9" t="s">
        <v>3</v>
      </c>
      <c r="D5" s="8"/>
      <c r="E5" s="7" t="s">
        <v>225</v>
      </c>
      <c r="F5" s="8"/>
      <c r="G5" s="7" t="s">
        <v>362</v>
      </c>
      <c r="H5" s="7" t="s">
        <v>363</v>
      </c>
      <c r="I5" s="7" t="s">
        <v>364</v>
      </c>
      <c r="J5" s="7" t="s">
        <v>365</v>
      </c>
      <c r="K5" s="7" t="s">
        <v>366</v>
      </c>
      <c r="L5" s="7" t="s">
        <v>367</v>
      </c>
    </row>
    <row r="6" spans="1:15">
      <c r="A6" s="10"/>
      <c r="B6" s="10"/>
      <c r="C6" s="10"/>
      <c r="D6" s="10"/>
      <c r="E6" s="11"/>
      <c r="F6" s="10"/>
      <c r="G6" s="11" t="s">
        <v>7</v>
      </c>
      <c r="H6" s="11" t="s">
        <v>8</v>
      </c>
      <c r="I6" s="11" t="s">
        <v>9</v>
      </c>
      <c r="J6" s="44" t="s">
        <v>10</v>
      </c>
      <c r="K6" s="11" t="s">
        <v>11</v>
      </c>
      <c r="L6" s="10" t="s">
        <v>368</v>
      </c>
    </row>
    <row r="7" spans="1:15">
      <c r="A7" s="11"/>
      <c r="B7" s="10"/>
      <c r="C7" s="10"/>
      <c r="D7" s="10"/>
      <c r="E7" s="11"/>
      <c r="F7" s="10"/>
      <c r="G7" s="10"/>
      <c r="H7" s="10"/>
      <c r="I7" s="3"/>
      <c r="L7" s="10"/>
    </row>
    <row r="8" spans="1:15">
      <c r="A8" s="11">
        <v>1</v>
      </c>
      <c r="B8" s="10"/>
      <c r="C8" s="116" t="s">
        <v>227</v>
      </c>
      <c r="D8" s="10"/>
      <c r="E8" s="11" t="s">
        <v>228</v>
      </c>
      <c r="F8" s="10"/>
      <c r="G8" s="12">
        <v>239.23580399371059</v>
      </c>
      <c r="H8" s="12">
        <v>20.7</v>
      </c>
      <c r="I8" s="12">
        <v>4.2</v>
      </c>
      <c r="J8" s="12">
        <v>-18.8</v>
      </c>
      <c r="K8" s="12">
        <v>76.5</v>
      </c>
      <c r="L8" s="12">
        <v>321.77004899999997</v>
      </c>
      <c r="M8" s="130"/>
    </row>
    <row r="9" spans="1:15">
      <c r="A9" s="11">
        <v>2</v>
      </c>
      <c r="B9" s="10"/>
      <c r="C9" s="116" t="s">
        <v>229</v>
      </c>
      <c r="D9" s="10"/>
      <c r="E9" s="11" t="s">
        <v>230</v>
      </c>
      <c r="F9" s="10"/>
      <c r="G9" s="12">
        <v>220.37953373350834</v>
      </c>
      <c r="H9" s="12">
        <v>0</v>
      </c>
      <c r="I9" s="12">
        <v>0</v>
      </c>
      <c r="J9" s="12">
        <v>0</v>
      </c>
      <c r="K9" s="12">
        <f>65.8</f>
        <v>65.8</v>
      </c>
      <c r="L9" s="12">
        <v>286.26810030574467</v>
      </c>
      <c r="M9" s="130"/>
    </row>
    <row r="10" spans="1:15">
      <c r="A10" s="11">
        <v>3</v>
      </c>
      <c r="B10" s="10"/>
      <c r="C10" s="116" t="s">
        <v>231</v>
      </c>
      <c r="D10" s="10"/>
      <c r="E10" s="11" t="s">
        <v>232</v>
      </c>
      <c r="F10" s="10"/>
      <c r="G10" s="12">
        <v>261.93865625022454</v>
      </c>
      <c r="H10" s="12">
        <v>36.4</v>
      </c>
      <c r="I10" s="12">
        <v>23.6</v>
      </c>
      <c r="J10" s="12">
        <v>-83.4</v>
      </c>
      <c r="K10" s="12">
        <v>-1.1000000000000001</v>
      </c>
      <c r="L10" s="12">
        <v>237.47028622956114</v>
      </c>
      <c r="M10" s="130"/>
    </row>
    <row r="11" spans="1:15">
      <c r="A11" s="11">
        <v>4</v>
      </c>
      <c r="B11" s="10"/>
      <c r="C11" s="116" t="s">
        <v>233</v>
      </c>
      <c r="D11" s="10"/>
      <c r="E11" s="11" t="s">
        <v>232</v>
      </c>
      <c r="F11" s="10"/>
      <c r="G11" s="12">
        <v>149.32744435510622</v>
      </c>
      <c r="H11" s="12">
        <v>10.3</v>
      </c>
      <c r="I11" s="12">
        <v>10</v>
      </c>
      <c r="J11" s="12">
        <v>-58.6</v>
      </c>
      <c r="K11" s="12">
        <v>-43.5</v>
      </c>
      <c r="L11" s="12">
        <v>67.470907645592121</v>
      </c>
      <c r="M11" s="130"/>
    </row>
    <row r="12" spans="1:15">
      <c r="A12" s="11">
        <v>5</v>
      </c>
      <c r="B12" s="10"/>
      <c r="C12" s="116" t="s">
        <v>234</v>
      </c>
      <c r="D12" s="10"/>
      <c r="E12" s="11" t="s">
        <v>235</v>
      </c>
      <c r="F12" s="10"/>
      <c r="G12" s="12">
        <v>25.522210221585947</v>
      </c>
      <c r="H12" s="12">
        <v>0</v>
      </c>
      <c r="I12" s="12">
        <v>2.2999999999999998</v>
      </c>
      <c r="J12" s="12">
        <v>0</v>
      </c>
      <c r="K12" s="12">
        <v>-18.899999999999999</v>
      </c>
      <c r="L12" s="12">
        <v>8.8613601501557202</v>
      </c>
      <c r="M12" s="130"/>
    </row>
    <row r="13" spans="1:15" ht="26.25">
      <c r="A13" s="11">
        <v>6</v>
      </c>
      <c r="B13" s="10"/>
      <c r="C13" s="116" t="s">
        <v>236</v>
      </c>
      <c r="D13" s="10"/>
      <c r="E13" s="11" t="s">
        <v>230</v>
      </c>
      <c r="F13" s="10"/>
      <c r="G13" s="12">
        <v>54.889396300865904</v>
      </c>
      <c r="H13" s="12">
        <v>1.7</v>
      </c>
      <c r="I13" s="12">
        <v>26.1</v>
      </c>
      <c r="J13" s="12">
        <v>-14.3</v>
      </c>
      <c r="K13" s="12">
        <f>-13.5</f>
        <v>-13.5</v>
      </c>
      <c r="L13" s="12">
        <v>55.139686317443058</v>
      </c>
      <c r="M13" s="130"/>
    </row>
    <row r="14" spans="1:15" ht="26.25">
      <c r="A14" s="11">
        <v>7</v>
      </c>
      <c r="B14" s="10"/>
      <c r="C14" s="116" t="s">
        <v>237</v>
      </c>
      <c r="D14" s="10"/>
      <c r="E14" s="11" t="s">
        <v>235</v>
      </c>
      <c r="F14" s="10"/>
      <c r="G14" s="12">
        <v>52.101941928877693</v>
      </c>
      <c r="H14" s="12">
        <v>0.5</v>
      </c>
      <c r="I14" s="12">
        <v>2.5</v>
      </c>
      <c r="J14" s="12">
        <v>-16.8</v>
      </c>
      <c r="K14" s="12">
        <v>24.7</v>
      </c>
      <c r="L14" s="12">
        <v>62.965948735913663</v>
      </c>
      <c r="M14" s="130"/>
    </row>
    <row r="15" spans="1:15">
      <c r="A15" s="11">
        <v>8</v>
      </c>
      <c r="B15" s="10"/>
      <c r="C15" s="116" t="s">
        <v>238</v>
      </c>
      <c r="D15" s="10"/>
      <c r="E15" s="11" t="s">
        <v>235</v>
      </c>
      <c r="F15" s="10"/>
      <c r="G15" s="12">
        <v>63.743859117557982</v>
      </c>
      <c r="H15" s="12">
        <v>1.3</v>
      </c>
      <c r="I15" s="12">
        <v>2.4</v>
      </c>
      <c r="J15" s="12">
        <v>-12.4</v>
      </c>
      <c r="K15" s="12">
        <v>-7.9</v>
      </c>
      <c r="L15" s="12">
        <v>47.131161639296224</v>
      </c>
      <c r="M15" s="130"/>
    </row>
    <row r="16" spans="1:15" ht="26.25">
      <c r="A16" s="11">
        <v>9</v>
      </c>
      <c r="B16" s="10"/>
      <c r="C16" s="116" t="s">
        <v>239</v>
      </c>
      <c r="D16" s="10"/>
      <c r="E16" s="11" t="s">
        <v>228</v>
      </c>
      <c r="F16" s="10"/>
      <c r="G16" s="12">
        <v>280.71828004785056</v>
      </c>
      <c r="H16" s="12">
        <f>0.9+39</f>
        <v>39.9</v>
      </c>
      <c r="I16" s="12">
        <f>43.4-39</f>
        <v>4.3999999999999986</v>
      </c>
      <c r="J16" s="12">
        <f>-22.7-223.5-8.9</f>
        <v>-255.1</v>
      </c>
      <c r="K16" s="12">
        <f>-223.3+223.5+8.9</f>
        <v>9.099999999999989</v>
      </c>
      <c r="L16" s="12">
        <v>78.964078999999998</v>
      </c>
      <c r="M16" s="130"/>
      <c r="O16" s="130"/>
    </row>
    <row r="17" spans="1:13">
      <c r="A17" s="11">
        <v>10</v>
      </c>
      <c r="B17" s="10"/>
      <c r="C17" s="116" t="s">
        <v>240</v>
      </c>
      <c r="D17" s="10"/>
      <c r="E17" s="11" t="s">
        <v>232</v>
      </c>
      <c r="F17" s="10"/>
      <c r="G17" s="12">
        <v>136.50669072862235</v>
      </c>
      <c r="H17" s="12">
        <v>0</v>
      </c>
      <c r="I17" s="12">
        <v>0</v>
      </c>
      <c r="J17" s="12">
        <v>0</v>
      </c>
      <c r="K17" s="12">
        <v>24.2</v>
      </c>
      <c r="L17" s="12">
        <v>160.72742092382057</v>
      </c>
      <c r="M17" s="130"/>
    </row>
    <row r="18" spans="1:13" ht="24" customHeight="1">
      <c r="A18" s="11">
        <v>11</v>
      </c>
      <c r="B18" s="10"/>
      <c r="C18" s="116" t="s">
        <v>315</v>
      </c>
      <c r="D18" s="10"/>
      <c r="E18" s="11" t="s">
        <v>223</v>
      </c>
      <c r="F18" s="10"/>
      <c r="G18" s="12">
        <v>21.673996160791784</v>
      </c>
      <c r="H18" s="12">
        <v>0</v>
      </c>
      <c r="I18" s="12">
        <v>0</v>
      </c>
      <c r="J18" s="12">
        <v>0</v>
      </c>
      <c r="K18" s="12">
        <v>3.9</v>
      </c>
      <c r="L18" s="12">
        <v>25.571378400772119</v>
      </c>
      <c r="M18" s="130"/>
    </row>
    <row r="19" spans="1:13">
      <c r="A19" s="11">
        <v>12</v>
      </c>
      <c r="B19" s="10"/>
      <c r="C19" s="116" t="s">
        <v>222</v>
      </c>
      <c r="D19" s="10"/>
      <c r="E19" s="11" t="s">
        <v>223</v>
      </c>
      <c r="F19" s="10"/>
      <c r="G19" s="12">
        <v>43.641900365938774</v>
      </c>
      <c r="H19" s="12">
        <v>5.0999999999999996</v>
      </c>
      <c r="I19" s="12">
        <v>1.2</v>
      </c>
      <c r="J19" s="12">
        <v>-29.9</v>
      </c>
      <c r="K19" s="12">
        <v>0</v>
      </c>
      <c r="L19" s="12">
        <v>19.985301187391901</v>
      </c>
      <c r="M19" s="130"/>
    </row>
    <row r="20" spans="1:13">
      <c r="A20" s="11">
        <v>13</v>
      </c>
      <c r="B20" s="10"/>
      <c r="C20" s="116" t="s">
        <v>242</v>
      </c>
      <c r="D20" s="10"/>
      <c r="E20" s="11" t="s">
        <v>230</v>
      </c>
      <c r="F20" s="10"/>
      <c r="G20" s="12">
        <v>13.981688991708037</v>
      </c>
      <c r="H20" s="12">
        <v>0</v>
      </c>
      <c r="I20" s="12">
        <v>0</v>
      </c>
      <c r="J20" s="12">
        <v>0</v>
      </c>
      <c r="K20" s="12">
        <f>6.6</f>
        <v>6.6</v>
      </c>
      <c r="L20" s="12">
        <v>20.618481460000009</v>
      </c>
      <c r="M20" s="130"/>
    </row>
    <row r="21" spans="1:13">
      <c r="A21" s="11">
        <v>14</v>
      </c>
      <c r="B21" s="10"/>
      <c r="C21" s="116" t="s">
        <v>223</v>
      </c>
      <c r="D21" s="10"/>
      <c r="E21" s="11" t="s">
        <v>223</v>
      </c>
      <c r="F21" s="10"/>
      <c r="G21" s="12">
        <v>42.009081270510897</v>
      </c>
      <c r="H21" s="12">
        <v>0</v>
      </c>
      <c r="I21" s="12">
        <v>0</v>
      </c>
      <c r="J21" s="12">
        <v>-7.7</v>
      </c>
      <c r="K21" s="12">
        <v>0</v>
      </c>
      <c r="L21" s="12">
        <v>34.252971000000002</v>
      </c>
      <c r="M21" s="130"/>
    </row>
    <row r="22" spans="1:13" ht="15.75" thickBot="1">
      <c r="A22" s="11">
        <v>15</v>
      </c>
      <c r="B22" s="10"/>
      <c r="C22" s="8" t="s">
        <v>76</v>
      </c>
      <c r="D22" s="10"/>
      <c r="E22" s="11"/>
      <c r="F22" s="10"/>
      <c r="G22" s="14">
        <f t="shared" ref="G22:L22" si="0">SUM(G8:G21)</f>
        <v>1605.6704834668597</v>
      </c>
      <c r="H22" s="14">
        <f t="shared" si="0"/>
        <v>115.89999999999998</v>
      </c>
      <c r="I22" s="14">
        <f t="shared" si="0"/>
        <v>76.7</v>
      </c>
      <c r="J22" s="14">
        <f t="shared" si="0"/>
        <v>-497</v>
      </c>
      <c r="K22" s="14">
        <f t="shared" si="0"/>
        <v>125.9</v>
      </c>
      <c r="L22" s="14">
        <f t="shared" si="0"/>
        <v>1427.1971319956911</v>
      </c>
      <c r="M22" s="130"/>
    </row>
    <row r="23" spans="1:13" ht="15.75" thickTop="1">
      <c r="A23" s="10"/>
      <c r="B23" s="10"/>
      <c r="C23" s="10"/>
      <c r="D23" s="10"/>
      <c r="E23" s="11"/>
      <c r="F23" s="10"/>
      <c r="G23" s="10"/>
      <c r="H23" s="10"/>
      <c r="I23" s="10"/>
      <c r="L23" s="53"/>
    </row>
    <row r="24" spans="1:13">
      <c r="A24" s="142" t="s">
        <v>32</v>
      </c>
      <c r="B24" s="142"/>
      <c r="C24" s="10"/>
      <c r="D24" s="10"/>
      <c r="E24" s="11"/>
      <c r="F24" s="10"/>
      <c r="G24" s="10"/>
      <c r="H24" s="10"/>
      <c r="I24" s="10"/>
      <c r="L24" s="130"/>
    </row>
    <row r="25" spans="1:13">
      <c r="A25" s="1" t="s">
        <v>33</v>
      </c>
      <c r="B25" s="161" t="s">
        <v>356</v>
      </c>
      <c r="C25" s="161"/>
      <c r="D25" s="161"/>
      <c r="E25" s="161"/>
      <c r="F25" s="161"/>
      <c r="G25" s="161"/>
      <c r="H25" s="161"/>
      <c r="I25" s="161"/>
      <c r="J25" s="161"/>
      <c r="K25" s="161"/>
      <c r="L25" s="161"/>
    </row>
    <row r="26" spans="1:13">
      <c r="A26" s="1" t="s">
        <v>89</v>
      </c>
      <c r="B26" s="161" t="s">
        <v>357</v>
      </c>
      <c r="C26" s="161"/>
      <c r="D26" s="161"/>
      <c r="E26" s="161"/>
      <c r="F26" s="161"/>
      <c r="G26" s="161"/>
      <c r="H26" s="161"/>
      <c r="I26" s="161"/>
      <c r="J26" s="161"/>
      <c r="K26" s="161"/>
      <c r="L26" s="161"/>
    </row>
    <row r="27" spans="1:13">
      <c r="A27" s="1" t="s">
        <v>319</v>
      </c>
      <c r="B27" s="162" t="s">
        <v>369</v>
      </c>
      <c r="C27" s="162"/>
      <c r="D27" s="162"/>
      <c r="E27" s="162"/>
      <c r="F27" s="162"/>
      <c r="G27" s="162"/>
      <c r="H27" s="162"/>
      <c r="I27" s="162"/>
      <c r="J27" s="162"/>
      <c r="K27" s="162"/>
      <c r="L27" s="162"/>
    </row>
    <row r="28" spans="1:13">
      <c r="A28" s="1" t="s">
        <v>370</v>
      </c>
      <c r="B28" s="162" t="s">
        <v>371</v>
      </c>
      <c r="C28" s="162"/>
      <c r="D28" s="162"/>
      <c r="E28" s="162"/>
      <c r="F28" s="162"/>
      <c r="G28" s="162"/>
      <c r="H28" s="162"/>
      <c r="I28" s="162"/>
      <c r="J28" s="162"/>
      <c r="K28" s="162"/>
      <c r="L28" s="162"/>
    </row>
  </sheetData>
  <mergeCells count="7">
    <mergeCell ref="B28:L28"/>
    <mergeCell ref="A1:L1"/>
    <mergeCell ref="A2:L2"/>
    <mergeCell ref="A24:B24"/>
    <mergeCell ref="B25:L25"/>
    <mergeCell ref="B26:L26"/>
    <mergeCell ref="B27:L27"/>
  </mergeCells>
  <pageMargins left="0.7" right="0.7" top="0.75" bottom="0.75" header="0.3" footer="0.3"/>
  <pageSetup orientation="landscape"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E6A825-4A73-48E5-BDE0-1403632480AD}">
  <dimension ref="A1:L28"/>
  <sheetViews>
    <sheetView view="pageLayout" zoomScaleNormal="100" workbookViewId="0">
      <selection activeCell="A3" sqref="A3"/>
    </sheetView>
  </sheetViews>
  <sheetFormatPr defaultColWidth="9.140625" defaultRowHeight="15"/>
  <cols>
    <col min="1" max="1" width="4.7109375" customWidth="1"/>
    <col min="2" max="2" width="1.7109375" customWidth="1"/>
    <col min="3" max="3" width="29.42578125" customWidth="1"/>
    <col min="4" max="4" width="1.7109375" hidden="1" customWidth="1"/>
    <col min="6" max="6" width="1.7109375" customWidth="1"/>
    <col min="7" max="9" width="11.42578125" customWidth="1"/>
    <col min="10" max="10" width="11.42578125" style="44" customWidth="1"/>
    <col min="11" max="11" width="11.42578125" customWidth="1"/>
    <col min="12" max="12" width="13.28515625" customWidth="1"/>
    <col min="13" max="13" width="11.42578125" customWidth="1"/>
  </cols>
  <sheetData>
    <row r="1" spans="1:12">
      <c r="A1" s="137" t="s">
        <v>325</v>
      </c>
      <c r="B1" s="137"/>
      <c r="C1" s="137"/>
      <c r="D1" s="137"/>
      <c r="E1" s="137"/>
      <c r="F1" s="137"/>
      <c r="G1" s="137"/>
      <c r="H1" s="137"/>
      <c r="I1" s="137"/>
      <c r="J1" s="137"/>
      <c r="K1" s="137"/>
      <c r="L1" s="137"/>
    </row>
    <row r="2" spans="1:12" ht="27" customHeight="1">
      <c r="A2" s="163" t="s">
        <v>361</v>
      </c>
      <c r="B2" s="137"/>
      <c r="C2" s="137"/>
      <c r="D2" s="137"/>
      <c r="E2" s="137"/>
      <c r="F2" s="137"/>
      <c r="G2" s="137"/>
      <c r="H2" s="137"/>
      <c r="I2" s="137"/>
      <c r="J2" s="137"/>
      <c r="K2" s="137"/>
      <c r="L2" s="137"/>
    </row>
    <row r="3" spans="1:12">
      <c r="A3" s="96"/>
      <c r="B3" s="4"/>
      <c r="C3" s="4"/>
      <c r="D3" s="4"/>
      <c r="E3" s="4"/>
      <c r="F3" s="4"/>
      <c r="G3" s="4"/>
      <c r="H3" s="4"/>
      <c r="I3" s="4"/>
    </row>
    <row r="4" spans="1:12">
      <c r="A4" s="5"/>
      <c r="B4" s="5"/>
      <c r="C4" s="5"/>
      <c r="D4" s="5"/>
      <c r="E4" s="6"/>
      <c r="F4" s="5"/>
      <c r="G4" s="6">
        <v>2024</v>
      </c>
      <c r="H4" s="6"/>
      <c r="I4" s="6"/>
      <c r="L4" s="6">
        <v>2024</v>
      </c>
    </row>
    <row r="5" spans="1:12" ht="51.75">
      <c r="A5" s="7" t="s">
        <v>2</v>
      </c>
      <c r="B5" s="8"/>
      <c r="C5" s="9" t="s">
        <v>3</v>
      </c>
      <c r="D5" s="8"/>
      <c r="E5" s="7" t="s">
        <v>225</v>
      </c>
      <c r="F5" s="8"/>
      <c r="G5" s="7" t="s">
        <v>362</v>
      </c>
      <c r="H5" s="7" t="s">
        <v>363</v>
      </c>
      <c r="I5" s="7" t="s">
        <v>364</v>
      </c>
      <c r="J5" s="7" t="s">
        <v>365</v>
      </c>
      <c r="K5" s="7" t="s">
        <v>366</v>
      </c>
      <c r="L5" s="7" t="s">
        <v>367</v>
      </c>
    </row>
    <row r="6" spans="1:12">
      <c r="A6" s="10"/>
      <c r="B6" s="10"/>
      <c r="C6" s="10"/>
      <c r="D6" s="10"/>
      <c r="E6" s="11"/>
      <c r="F6" s="10"/>
      <c r="G6" s="11" t="s">
        <v>7</v>
      </c>
      <c r="H6" s="11" t="s">
        <v>8</v>
      </c>
      <c r="I6" s="11" t="s">
        <v>9</v>
      </c>
      <c r="J6" s="44" t="s">
        <v>10</v>
      </c>
      <c r="K6" s="11" t="s">
        <v>11</v>
      </c>
      <c r="L6" s="10" t="s">
        <v>368</v>
      </c>
    </row>
    <row r="7" spans="1:12">
      <c r="A7" s="11"/>
      <c r="B7" s="10"/>
      <c r="C7" s="10"/>
      <c r="D7" s="10"/>
      <c r="E7" s="11"/>
      <c r="F7" s="10"/>
      <c r="G7" s="10"/>
      <c r="H7" s="10"/>
      <c r="I7" s="3"/>
      <c r="L7" s="10"/>
    </row>
    <row r="8" spans="1:12">
      <c r="A8" s="11">
        <v>1</v>
      </c>
      <c r="B8" s="10"/>
      <c r="C8" s="116" t="s">
        <v>227</v>
      </c>
      <c r="D8" s="10"/>
      <c r="E8" s="11" t="s">
        <v>228</v>
      </c>
      <c r="F8" s="10"/>
      <c r="G8" s="12">
        <v>38.915863744338388</v>
      </c>
      <c r="H8" s="12">
        <v>10.7</v>
      </c>
      <c r="I8" s="12">
        <v>15.1</v>
      </c>
      <c r="J8" s="12">
        <v>-24.7</v>
      </c>
      <c r="K8" s="12">
        <f>5.9+0.4</f>
        <v>6.3000000000000007</v>
      </c>
      <c r="L8" s="12">
        <v>46.300981999999998</v>
      </c>
    </row>
    <row r="9" spans="1:12">
      <c r="A9" s="11">
        <v>2</v>
      </c>
      <c r="B9" s="10"/>
      <c r="C9" s="116" t="s">
        <v>229</v>
      </c>
      <c r="D9" s="10"/>
      <c r="E9" s="11" t="s">
        <v>230</v>
      </c>
      <c r="F9" s="10"/>
      <c r="G9" s="12">
        <v>249.17039005161226</v>
      </c>
      <c r="H9" s="12">
        <v>0</v>
      </c>
      <c r="I9" s="12">
        <v>0</v>
      </c>
      <c r="J9" s="12">
        <v>0</v>
      </c>
      <c r="K9" s="12">
        <f>54.7+0.2</f>
        <v>54.900000000000006</v>
      </c>
      <c r="L9" s="12">
        <v>304.10414263021255</v>
      </c>
    </row>
    <row r="10" spans="1:12">
      <c r="A10" s="11">
        <v>3</v>
      </c>
      <c r="B10" s="10"/>
      <c r="C10" s="116" t="s">
        <v>231</v>
      </c>
      <c r="D10" s="10"/>
      <c r="E10" s="11" t="s">
        <v>232</v>
      </c>
      <c r="F10" s="10"/>
      <c r="G10" s="12">
        <v>368.26018606417335</v>
      </c>
      <c r="H10" s="12">
        <v>4.2</v>
      </c>
      <c r="I10" s="12">
        <v>4</v>
      </c>
      <c r="J10" s="12">
        <v>-97.8</v>
      </c>
      <c r="K10" s="12">
        <v>78.400000000000006</v>
      </c>
      <c r="L10" s="12">
        <v>357.05121649055252</v>
      </c>
    </row>
    <row r="11" spans="1:12">
      <c r="A11" s="11">
        <v>4</v>
      </c>
      <c r="B11" s="10"/>
      <c r="C11" s="116" t="s">
        <v>233</v>
      </c>
      <c r="D11" s="10"/>
      <c r="E11" s="11" t="s">
        <v>232</v>
      </c>
      <c r="F11" s="10"/>
      <c r="G11" s="12">
        <v>120.55672890749025</v>
      </c>
      <c r="H11" s="12">
        <v>8.1</v>
      </c>
      <c r="I11" s="12">
        <v>5.6</v>
      </c>
      <c r="J11" s="12">
        <v>-80.5</v>
      </c>
      <c r="K11" s="12">
        <v>29.7</v>
      </c>
      <c r="L11" s="12">
        <v>83.52664085528798</v>
      </c>
    </row>
    <row r="12" spans="1:12">
      <c r="A12" s="11">
        <v>5</v>
      </c>
      <c r="B12" s="10"/>
      <c r="C12" s="116" t="s">
        <v>234</v>
      </c>
      <c r="D12" s="10"/>
      <c r="E12" s="11" t="s">
        <v>235</v>
      </c>
      <c r="F12" s="10"/>
      <c r="G12" s="12">
        <v>35.021486482165145</v>
      </c>
      <c r="H12" s="12">
        <v>1.3</v>
      </c>
      <c r="I12" s="12">
        <v>2.6</v>
      </c>
      <c r="J12" s="12">
        <v>0</v>
      </c>
      <c r="K12" s="12">
        <f>-7.5+0.1</f>
        <v>-7.4</v>
      </c>
      <c r="L12" s="12">
        <v>31.487134427329732</v>
      </c>
    </row>
    <row r="13" spans="1:12" ht="26.25">
      <c r="A13" s="11">
        <v>6</v>
      </c>
      <c r="B13" s="10"/>
      <c r="C13" s="116" t="s">
        <v>236</v>
      </c>
      <c r="D13" s="10"/>
      <c r="E13" s="11" t="s">
        <v>230</v>
      </c>
      <c r="F13" s="10"/>
      <c r="G13" s="12">
        <v>105.11365143221052</v>
      </c>
      <c r="H13" s="12">
        <v>15.2</v>
      </c>
      <c r="I13" s="12">
        <v>9.3000000000000007</v>
      </c>
      <c r="J13" s="12">
        <v>-64.599999999999994</v>
      </c>
      <c r="K13" s="12">
        <f>21.1-0.9</f>
        <v>20.200000000000003</v>
      </c>
      <c r="L13" s="12">
        <v>85.235966291476913</v>
      </c>
    </row>
    <row r="14" spans="1:12" ht="26.25">
      <c r="A14" s="11">
        <v>7</v>
      </c>
      <c r="B14" s="10"/>
      <c r="C14" s="116" t="s">
        <v>237</v>
      </c>
      <c r="D14" s="10"/>
      <c r="E14" s="11" t="s">
        <v>235</v>
      </c>
      <c r="F14" s="10"/>
      <c r="G14" s="12">
        <v>56.556581043908032</v>
      </c>
      <c r="H14" s="12">
        <v>8.8000000000000007</v>
      </c>
      <c r="I14" s="12">
        <v>1.1000000000000001</v>
      </c>
      <c r="J14" s="12">
        <v>-34.6</v>
      </c>
      <c r="K14" s="12">
        <v>31.1</v>
      </c>
      <c r="L14" s="12">
        <v>62.969466465704137</v>
      </c>
    </row>
    <row r="15" spans="1:12">
      <c r="A15" s="11">
        <v>8</v>
      </c>
      <c r="B15" s="10"/>
      <c r="C15" s="116" t="s">
        <v>238</v>
      </c>
      <c r="D15" s="10"/>
      <c r="E15" s="11" t="s">
        <v>235</v>
      </c>
      <c r="F15" s="10"/>
      <c r="G15" s="12">
        <v>112.42653077020692</v>
      </c>
      <c r="H15" s="12">
        <v>0.8</v>
      </c>
      <c r="I15" s="12">
        <v>14.7</v>
      </c>
      <c r="J15" s="12">
        <v>-13.9</v>
      </c>
      <c r="K15" s="12">
        <v>-11.6</v>
      </c>
      <c r="L15" s="12">
        <v>102.44126747775265</v>
      </c>
    </row>
    <row r="16" spans="1:12" ht="26.25">
      <c r="A16" s="11">
        <v>9</v>
      </c>
      <c r="B16" s="10"/>
      <c r="C16" s="116" t="s">
        <v>239</v>
      </c>
      <c r="D16" s="10"/>
      <c r="E16" s="11" t="s">
        <v>228</v>
      </c>
      <c r="F16" s="10"/>
      <c r="G16" s="12">
        <v>171.67495284709577</v>
      </c>
      <c r="H16" s="12">
        <v>5.8</v>
      </c>
      <c r="I16" s="12">
        <v>11.8</v>
      </c>
      <c r="J16" s="12">
        <v>-39</v>
      </c>
      <c r="K16" s="12">
        <f>-81.2+0.1</f>
        <v>-81.100000000000009</v>
      </c>
      <c r="L16" s="12">
        <f>264.062643-194.881628</f>
        <v>69.181014999999974</v>
      </c>
    </row>
    <row r="17" spans="1:12">
      <c r="A17" s="11">
        <v>10</v>
      </c>
      <c r="B17" s="10"/>
      <c r="C17" s="116" t="s">
        <v>240</v>
      </c>
      <c r="D17" s="10"/>
      <c r="E17" s="11" t="s">
        <v>232</v>
      </c>
      <c r="F17" s="10"/>
      <c r="G17" s="12">
        <v>146.47979599778071</v>
      </c>
      <c r="H17" s="12">
        <v>0</v>
      </c>
      <c r="I17" s="12">
        <v>0</v>
      </c>
      <c r="J17" s="12">
        <v>0</v>
      </c>
      <c r="K17" s="12">
        <f>5.8+0.05</f>
        <v>5.85</v>
      </c>
      <c r="L17" s="12">
        <v>152.34148794521937</v>
      </c>
    </row>
    <row r="18" spans="1:12" ht="24" customHeight="1">
      <c r="A18" s="11">
        <v>11</v>
      </c>
      <c r="B18" s="10"/>
      <c r="C18" s="116" t="s">
        <v>315</v>
      </c>
      <c r="D18" s="10"/>
      <c r="E18" s="11" t="s">
        <v>223</v>
      </c>
      <c r="F18" s="10"/>
      <c r="G18" s="12">
        <v>21.949891191588513</v>
      </c>
      <c r="H18" s="12">
        <v>0</v>
      </c>
      <c r="I18" s="12">
        <v>0</v>
      </c>
      <c r="J18" s="12">
        <v>0</v>
      </c>
      <c r="K18" s="12">
        <v>17.899999999999999</v>
      </c>
      <c r="L18" s="12">
        <v>39.846629700847643</v>
      </c>
    </row>
    <row r="19" spans="1:12">
      <c r="A19" s="11">
        <v>12</v>
      </c>
      <c r="B19" s="10"/>
      <c r="C19" s="116" t="s">
        <v>222</v>
      </c>
      <c r="D19" s="10"/>
      <c r="E19" s="11" t="s">
        <v>223</v>
      </c>
      <c r="F19" s="10"/>
      <c r="G19" s="12">
        <v>0</v>
      </c>
      <c r="H19" s="12">
        <v>0</v>
      </c>
      <c r="I19" s="12">
        <v>0</v>
      </c>
      <c r="J19" s="12">
        <v>0</v>
      </c>
      <c r="K19" s="12">
        <v>0</v>
      </c>
      <c r="L19" s="12">
        <v>0</v>
      </c>
    </row>
    <row r="20" spans="1:12">
      <c r="A20" s="11">
        <v>13</v>
      </c>
      <c r="B20" s="10"/>
      <c r="C20" s="116" t="s">
        <v>242</v>
      </c>
      <c r="D20" s="10"/>
      <c r="E20" s="11" t="s">
        <v>230</v>
      </c>
      <c r="F20" s="10"/>
      <c r="G20" s="12">
        <v>24.408757098587195</v>
      </c>
      <c r="H20" s="12">
        <v>0</v>
      </c>
      <c r="I20" s="12">
        <v>0</v>
      </c>
      <c r="J20" s="12">
        <v>-13.16</v>
      </c>
      <c r="K20" s="12">
        <v>0</v>
      </c>
      <c r="L20" s="12">
        <v>11.202508994856858</v>
      </c>
    </row>
    <row r="21" spans="1:12">
      <c r="A21" s="11">
        <v>14</v>
      </c>
      <c r="B21" s="10"/>
      <c r="C21" s="116" t="s">
        <v>223</v>
      </c>
      <c r="D21" s="10"/>
      <c r="E21" s="11" t="s">
        <v>223</v>
      </c>
      <c r="F21" s="10"/>
      <c r="G21" s="12">
        <v>40.800775750032912</v>
      </c>
      <c r="H21" s="12">
        <v>24.1</v>
      </c>
      <c r="I21" s="12">
        <v>59.74</v>
      </c>
      <c r="J21" s="12">
        <v>0</v>
      </c>
      <c r="K21" s="12">
        <v>0</v>
      </c>
      <c r="L21" s="12">
        <v>124.57301</v>
      </c>
    </row>
    <row r="22" spans="1:12" ht="15.75" thickBot="1">
      <c r="A22" s="11">
        <v>15</v>
      </c>
      <c r="B22" s="10"/>
      <c r="C22" s="8" t="s">
        <v>76</v>
      </c>
      <c r="D22" s="10"/>
      <c r="E22" s="11"/>
      <c r="F22" s="10"/>
      <c r="G22" s="14">
        <f t="shared" ref="G22:L22" si="0">SUM(G8:G21)</f>
        <v>1491.3355913811899</v>
      </c>
      <c r="H22" s="14">
        <f t="shared" si="0"/>
        <v>79</v>
      </c>
      <c r="I22" s="14">
        <f t="shared" si="0"/>
        <v>123.94</v>
      </c>
      <c r="J22" s="14">
        <f t="shared" si="0"/>
        <v>-368.26000000000005</v>
      </c>
      <c r="K22" s="14">
        <f t="shared" si="0"/>
        <v>144.25</v>
      </c>
      <c r="L22" s="14">
        <f t="shared" si="0"/>
        <v>1470.26146827924</v>
      </c>
    </row>
    <row r="23" spans="1:12" ht="15.75" thickTop="1">
      <c r="A23" s="10"/>
      <c r="B23" s="10"/>
      <c r="C23" s="10"/>
      <c r="D23" s="10"/>
      <c r="E23" s="11"/>
      <c r="F23" s="10"/>
      <c r="G23" s="10"/>
      <c r="H23" s="10"/>
      <c r="I23" s="10"/>
      <c r="L23" s="53"/>
    </row>
    <row r="24" spans="1:12">
      <c r="A24" s="142" t="s">
        <v>32</v>
      </c>
      <c r="B24" s="142"/>
      <c r="C24" s="10"/>
      <c r="D24" s="10"/>
      <c r="E24" s="11"/>
      <c r="F24" s="10"/>
      <c r="G24" s="10"/>
      <c r="H24" s="10"/>
      <c r="I24" s="10"/>
    </row>
    <row r="25" spans="1:12">
      <c r="A25" s="1" t="s">
        <v>33</v>
      </c>
      <c r="B25" s="161" t="s">
        <v>356</v>
      </c>
      <c r="C25" s="161"/>
      <c r="D25" s="161"/>
      <c r="E25" s="161"/>
      <c r="F25" s="161"/>
      <c r="G25" s="161"/>
      <c r="H25" s="161"/>
      <c r="I25" s="161"/>
      <c r="J25" s="161"/>
      <c r="K25" s="161"/>
      <c r="L25" s="161"/>
    </row>
    <row r="26" spans="1:12">
      <c r="A26" s="1" t="s">
        <v>89</v>
      </c>
      <c r="B26" s="161" t="s">
        <v>357</v>
      </c>
      <c r="C26" s="161"/>
      <c r="D26" s="161"/>
      <c r="E26" s="161"/>
      <c r="F26" s="161"/>
      <c r="G26" s="161"/>
      <c r="H26" s="161"/>
      <c r="I26" s="161"/>
      <c r="J26" s="161"/>
      <c r="K26" s="161"/>
      <c r="L26" s="161"/>
    </row>
    <row r="27" spans="1:12">
      <c r="A27" s="1" t="s">
        <v>319</v>
      </c>
      <c r="B27" s="162" t="s">
        <v>369</v>
      </c>
      <c r="C27" s="162"/>
      <c r="D27" s="162"/>
      <c r="E27" s="162"/>
      <c r="F27" s="162"/>
      <c r="G27" s="162"/>
      <c r="H27" s="162"/>
      <c r="I27" s="162"/>
      <c r="J27" s="162"/>
      <c r="K27" s="162"/>
      <c r="L27" s="162"/>
    </row>
    <row r="28" spans="1:12">
      <c r="A28" s="1" t="s">
        <v>370</v>
      </c>
      <c r="B28" s="162" t="s">
        <v>372</v>
      </c>
      <c r="C28" s="162"/>
      <c r="D28" s="162"/>
      <c r="E28" s="162"/>
      <c r="F28" s="162"/>
      <c r="G28" s="162"/>
      <c r="H28" s="162"/>
      <c r="I28" s="162"/>
      <c r="J28" s="162"/>
      <c r="K28" s="162"/>
      <c r="L28" s="162"/>
    </row>
  </sheetData>
  <mergeCells count="7">
    <mergeCell ref="B27:L27"/>
    <mergeCell ref="B28:L28"/>
    <mergeCell ref="A1:L1"/>
    <mergeCell ref="A2:L2"/>
    <mergeCell ref="A24:B24"/>
    <mergeCell ref="B25:L25"/>
    <mergeCell ref="B26:L26"/>
  </mergeCells>
  <pageMargins left="0.7" right="0.7" top="0.75" bottom="0.75" header="0.3" footer="0.3"/>
  <pageSetup orientation="landscape"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6085DD-177F-4BF7-8E1E-55DB86E3F298}">
  <dimension ref="A1:I24"/>
  <sheetViews>
    <sheetView view="pageLayout" zoomScaleNormal="100" workbookViewId="0">
      <selection activeCell="C25" sqref="C25"/>
    </sheetView>
  </sheetViews>
  <sheetFormatPr defaultColWidth="101.42578125" defaultRowHeight="12.75"/>
  <cols>
    <col min="1" max="1" width="5.5703125" style="10" bestFit="1" customWidth="1"/>
    <col min="2" max="2" width="1.42578125" style="10" customWidth="1"/>
    <col min="3" max="3" width="32.7109375" style="10" customWidth="1"/>
    <col min="4" max="4" width="1.42578125" style="10" customWidth="1"/>
    <col min="5" max="9" width="13.7109375" style="10" customWidth="1"/>
    <col min="10" max="15" width="10.7109375" style="10" customWidth="1"/>
    <col min="16" max="16384" width="101.42578125" style="10"/>
  </cols>
  <sheetData>
    <row r="1" spans="1:9">
      <c r="A1" s="137" t="s">
        <v>327</v>
      </c>
      <c r="B1" s="137"/>
      <c r="C1" s="137"/>
      <c r="D1" s="137"/>
      <c r="E1" s="137"/>
      <c r="F1" s="137"/>
      <c r="G1" s="137"/>
      <c r="H1" s="137"/>
      <c r="I1" s="137"/>
    </row>
    <row r="2" spans="1:9">
      <c r="A2" s="163" t="s">
        <v>373</v>
      </c>
      <c r="B2" s="137"/>
      <c r="C2" s="137"/>
      <c r="D2" s="137"/>
      <c r="E2" s="137"/>
      <c r="F2" s="137"/>
      <c r="G2" s="137"/>
      <c r="H2" s="137"/>
      <c r="I2" s="137"/>
    </row>
    <row r="3" spans="1:9">
      <c r="A3" s="137" t="s">
        <v>338</v>
      </c>
      <c r="B3" s="137"/>
      <c r="C3" s="137"/>
      <c r="D3" s="137"/>
      <c r="E3" s="137"/>
      <c r="F3" s="137"/>
      <c r="G3" s="137"/>
      <c r="H3" s="137"/>
      <c r="I3" s="137"/>
    </row>
    <row r="5" spans="1:9" s="121" customFormat="1">
      <c r="E5" s="121">
        <v>2022</v>
      </c>
      <c r="F5" s="121">
        <v>2023</v>
      </c>
      <c r="G5" s="121">
        <v>2024</v>
      </c>
      <c r="H5" s="121" t="s">
        <v>352</v>
      </c>
      <c r="I5" s="121" t="s">
        <v>353</v>
      </c>
    </row>
    <row r="6" spans="1:9" s="8" customFormat="1" ht="25.5">
      <c r="A6" s="7" t="s">
        <v>2</v>
      </c>
      <c r="C6" s="9" t="s">
        <v>3</v>
      </c>
      <c r="E6" s="7" t="s">
        <v>27</v>
      </c>
      <c r="F6" s="7" t="s">
        <v>28</v>
      </c>
      <c r="G6" s="7" t="s">
        <v>29</v>
      </c>
      <c r="H6" s="7" t="s">
        <v>178</v>
      </c>
      <c r="I6" s="7" t="s">
        <v>178</v>
      </c>
    </row>
    <row r="7" spans="1:9">
      <c r="E7" s="11" t="s">
        <v>7</v>
      </c>
      <c r="F7" s="11" t="s">
        <v>8</v>
      </c>
      <c r="G7" s="11" t="s">
        <v>9</v>
      </c>
      <c r="H7" s="11" t="s">
        <v>354</v>
      </c>
      <c r="I7" s="11" t="s">
        <v>355</v>
      </c>
    </row>
    <row r="8" spans="1:9">
      <c r="E8" s="11"/>
      <c r="F8" s="11"/>
      <c r="G8" s="11"/>
    </row>
    <row r="9" spans="1:9">
      <c r="C9" s="5" t="s">
        <v>374</v>
      </c>
      <c r="E9" s="11"/>
      <c r="F9" s="11"/>
      <c r="G9" s="11"/>
    </row>
    <row r="11" spans="1:9">
      <c r="A11" s="11">
        <v>1</v>
      </c>
      <c r="C11" s="10" t="s">
        <v>14</v>
      </c>
      <c r="E11" s="12">
        <v>22663.3</v>
      </c>
      <c r="F11" s="12">
        <v>23874.799999999999</v>
      </c>
      <c r="G11" s="12">
        <v>24902.9</v>
      </c>
      <c r="H11" s="12">
        <f>F11-E11</f>
        <v>1211.5</v>
      </c>
      <c r="I11" s="12">
        <f>G11-F11</f>
        <v>1028.1000000000022</v>
      </c>
    </row>
    <row r="12" spans="1:9">
      <c r="A12" s="11">
        <f>A11+1</f>
        <v>2</v>
      </c>
      <c r="C12" s="10" t="s">
        <v>16</v>
      </c>
      <c r="E12" s="12">
        <v>-8417.7999999999993</v>
      </c>
      <c r="F12" s="12">
        <v>-8924.1</v>
      </c>
      <c r="G12" s="12">
        <v>-9178.9</v>
      </c>
      <c r="H12" s="12">
        <f>F12-E12</f>
        <v>-506.30000000000109</v>
      </c>
      <c r="I12" s="12">
        <f>G12-F12</f>
        <v>-254.79999999999927</v>
      </c>
    </row>
    <row r="13" spans="1:9">
      <c r="A13" s="11"/>
      <c r="E13" s="12"/>
      <c r="F13" s="12"/>
      <c r="G13" s="12"/>
    </row>
    <row r="14" spans="1:9">
      <c r="A14" s="11">
        <f>A12+1</f>
        <v>3</v>
      </c>
      <c r="C14" s="10" t="s">
        <v>375</v>
      </c>
      <c r="E14" s="13">
        <f>E11+E12-0.1</f>
        <v>14245.4</v>
      </c>
      <c r="F14" s="13">
        <f>F11+F12</f>
        <v>14950.699999999999</v>
      </c>
      <c r="G14" s="13">
        <f>G11+G12</f>
        <v>15724.000000000002</v>
      </c>
      <c r="H14" s="13">
        <f t="shared" ref="H14:I14" si="0">H11+H12</f>
        <v>705.19999999999891</v>
      </c>
      <c r="I14" s="13">
        <f t="shared" si="0"/>
        <v>773.30000000000291</v>
      </c>
    </row>
    <row r="16" spans="1:9">
      <c r="A16" s="11"/>
      <c r="C16" s="5" t="s">
        <v>87</v>
      </c>
      <c r="E16" s="12"/>
      <c r="F16" s="12"/>
      <c r="G16" s="12"/>
    </row>
    <row r="17" spans="1:9">
      <c r="A17" s="11"/>
      <c r="E17" s="12"/>
      <c r="F17" s="12"/>
      <c r="G17" s="12"/>
    </row>
    <row r="18" spans="1:9">
      <c r="A18" s="11">
        <v>4</v>
      </c>
      <c r="C18" s="10" t="s">
        <v>376</v>
      </c>
      <c r="E18" s="108">
        <v>855.9</v>
      </c>
      <c r="F18" s="108">
        <v>689.4</v>
      </c>
      <c r="G18" s="108">
        <v>557</v>
      </c>
      <c r="H18" s="108">
        <f>F18-E18</f>
        <v>-166.5</v>
      </c>
      <c r="I18" s="108">
        <f>G18-F18</f>
        <v>-132.39999999999998</v>
      </c>
    </row>
    <row r="20" spans="1:9" ht="13.5" thickBot="1">
      <c r="A20" s="11">
        <v>5</v>
      </c>
      <c r="C20" s="10" t="s">
        <v>377</v>
      </c>
      <c r="E20" s="122">
        <f>SUM(E18,E14)</f>
        <v>15101.3</v>
      </c>
      <c r="F20" s="122">
        <f>SUM(F18,F14)</f>
        <v>15640.099999999999</v>
      </c>
      <c r="G20" s="122">
        <f>SUM(G18,G14)+0.1</f>
        <v>16281.100000000002</v>
      </c>
      <c r="H20" s="122">
        <f>SUM(H18,H14)</f>
        <v>538.69999999999891</v>
      </c>
      <c r="I20" s="122">
        <f>SUM(I18,I14)</f>
        <v>640.90000000000293</v>
      </c>
    </row>
    <row r="21" spans="1:9" ht="13.5" thickTop="1"/>
    <row r="22" spans="1:9">
      <c r="A22" s="5" t="s">
        <v>57</v>
      </c>
    </row>
    <row r="23" spans="1:9" ht="15">
      <c r="A23" s="123" t="s">
        <v>33</v>
      </c>
      <c r="C23" s="193" t="s">
        <v>378</v>
      </c>
      <c r="D23" s="194"/>
      <c r="E23" s="194"/>
      <c r="F23" s="194"/>
      <c r="G23" s="194"/>
      <c r="H23" s="194"/>
      <c r="I23" s="194"/>
    </row>
    <row r="24" spans="1:9" ht="15">
      <c r="C24" s="193" t="s">
        <v>379</v>
      </c>
      <c r="D24" s="194"/>
      <c r="E24" s="194"/>
      <c r="F24" s="194"/>
      <c r="G24" s="194"/>
      <c r="H24" s="194"/>
      <c r="I24" s="194"/>
    </row>
  </sheetData>
  <mergeCells count="5">
    <mergeCell ref="C23:I23"/>
    <mergeCell ref="C24:I24"/>
    <mergeCell ref="A1:I1"/>
    <mergeCell ref="A2:I2"/>
    <mergeCell ref="A3:I3"/>
  </mergeCells>
  <pageMargins left="0.7" right="0.7" top="0.75" bottom="0.75" header="0.3" footer="0.3"/>
  <pageSetup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E2A33C-DE6D-4B1A-92B1-B5CF2F969D6D}">
  <dimension ref="A1:O21"/>
  <sheetViews>
    <sheetView zoomScaleNormal="100" zoomScalePageLayoutView="80" workbookViewId="0">
      <selection activeCell="L27" sqref="L27"/>
    </sheetView>
  </sheetViews>
  <sheetFormatPr defaultColWidth="101.42578125" defaultRowHeight="12.75"/>
  <cols>
    <col min="1" max="1" width="4.7109375" style="10" customWidth="1"/>
    <col min="2" max="2" width="1.7109375" style="10" customWidth="1"/>
    <col min="3" max="3" width="43.42578125" style="10" bestFit="1" customWidth="1"/>
    <col min="4" max="4" width="1.7109375" style="10" customWidth="1"/>
    <col min="5" max="5" width="8.5703125" style="11" customWidth="1"/>
    <col min="6" max="6" width="1.7109375" style="10" customWidth="1"/>
    <col min="7" max="12" width="10.42578125" style="10" customWidth="1"/>
    <col min="13" max="13" width="4.42578125" style="10" customWidth="1"/>
    <col min="14" max="14" width="10.5703125" style="10" customWidth="1"/>
    <col min="15" max="16384" width="101.42578125" style="10"/>
  </cols>
  <sheetData>
    <row r="1" spans="1:15" s="17" customFormat="1">
      <c r="A1" s="4" t="s">
        <v>0</v>
      </c>
      <c r="B1" s="4"/>
      <c r="C1" s="4"/>
      <c r="D1" s="4"/>
      <c r="E1" s="4"/>
      <c r="F1" s="4"/>
      <c r="G1" s="4"/>
      <c r="H1" s="4"/>
      <c r="I1" s="4"/>
      <c r="J1" s="4"/>
      <c r="K1" s="4"/>
      <c r="L1" s="4"/>
    </row>
    <row r="2" spans="1:15" s="17" customFormat="1">
      <c r="A2" s="4" t="s">
        <v>45</v>
      </c>
      <c r="B2" s="4"/>
      <c r="C2" s="4"/>
      <c r="D2" s="4"/>
      <c r="E2" s="4"/>
      <c r="F2" s="4"/>
      <c r="G2" s="4"/>
      <c r="H2" s="4"/>
      <c r="I2" s="4"/>
      <c r="J2" s="4"/>
      <c r="K2" s="4"/>
      <c r="L2" s="4"/>
    </row>
    <row r="4" spans="1:15" s="5" customFormat="1">
      <c r="E4" s="6"/>
      <c r="G4" s="6">
        <v>2019</v>
      </c>
      <c r="H4" s="6">
        <v>2020</v>
      </c>
      <c r="I4" s="6">
        <v>2021</v>
      </c>
      <c r="J4" s="6">
        <v>2022</v>
      </c>
      <c r="K4" s="6">
        <v>2023</v>
      </c>
      <c r="L4" s="6">
        <v>2024</v>
      </c>
    </row>
    <row r="5" spans="1:15" s="8" customFormat="1" ht="25.5">
      <c r="A5" s="7" t="s">
        <v>2</v>
      </c>
      <c r="C5" s="9" t="s">
        <v>3</v>
      </c>
      <c r="E5" s="7" t="s">
        <v>4</v>
      </c>
      <c r="G5" s="7" t="s">
        <v>6</v>
      </c>
      <c r="H5" s="7" t="s">
        <v>6</v>
      </c>
      <c r="I5" s="7" t="s">
        <v>6</v>
      </c>
      <c r="J5" s="7" t="s">
        <v>27</v>
      </c>
      <c r="K5" s="7" t="s">
        <v>46</v>
      </c>
      <c r="L5" s="7" t="s">
        <v>47</v>
      </c>
    </row>
    <row r="6" spans="1:15">
      <c r="G6" s="11" t="s">
        <v>7</v>
      </c>
      <c r="H6" s="11" t="s">
        <v>8</v>
      </c>
      <c r="I6" s="11" t="s">
        <v>9</v>
      </c>
      <c r="J6" s="11" t="s">
        <v>10</v>
      </c>
      <c r="K6" s="11" t="s">
        <v>11</v>
      </c>
      <c r="L6" s="11" t="s">
        <v>12</v>
      </c>
      <c r="M6" s="33"/>
    </row>
    <row r="8" spans="1:15">
      <c r="A8" s="11">
        <v>1</v>
      </c>
      <c r="C8" s="10" t="s">
        <v>48</v>
      </c>
      <c r="E8" s="11" t="s">
        <v>30</v>
      </c>
      <c r="G8" s="12">
        <f>19472.5-4.8</f>
        <v>19467.7</v>
      </c>
      <c r="H8" s="12">
        <f>G13</f>
        <v>20402.800000000003</v>
      </c>
      <c r="I8" s="12">
        <f>H13</f>
        <v>21259.900000000005</v>
      </c>
      <c r="J8" s="12">
        <f>I13</f>
        <v>22221.400000000005</v>
      </c>
      <c r="K8" s="12">
        <f>J13</f>
        <v>23535.1892326694</v>
      </c>
      <c r="L8" s="12">
        <f>K13</f>
        <v>24831.489978453075</v>
      </c>
      <c r="M8" s="11" t="s">
        <v>31</v>
      </c>
    </row>
    <row r="9" spans="1:15">
      <c r="A9" s="11">
        <v>2</v>
      </c>
      <c r="C9" s="10" t="s">
        <v>49</v>
      </c>
      <c r="E9" s="11" t="s">
        <v>30</v>
      </c>
      <c r="G9" s="12">
        <v>0</v>
      </c>
      <c r="H9" s="12">
        <v>0</v>
      </c>
      <c r="I9" s="12">
        <v>0</v>
      </c>
      <c r="J9" s="12">
        <v>10.4</v>
      </c>
      <c r="K9" s="12">
        <v>-69.599999999999994</v>
      </c>
      <c r="L9" s="12">
        <v>-317.5</v>
      </c>
      <c r="M9" s="11"/>
    </row>
    <row r="10" spans="1:15">
      <c r="A10" s="11">
        <v>3</v>
      </c>
      <c r="C10" s="10" t="s">
        <v>50</v>
      </c>
      <c r="E10" s="11" t="s">
        <v>30</v>
      </c>
      <c r="G10" s="12">
        <v>1056.2</v>
      </c>
      <c r="H10" s="12">
        <v>1023.4</v>
      </c>
      <c r="I10" s="12">
        <v>1211.7</v>
      </c>
      <c r="J10" s="12">
        <v>1442.2892326693927</v>
      </c>
      <c r="K10" s="12">
        <v>1521.7007457836737</v>
      </c>
      <c r="L10" s="12">
        <v>1503.9342055384432</v>
      </c>
      <c r="M10" s="11" t="s">
        <v>31</v>
      </c>
    </row>
    <row r="11" spans="1:15">
      <c r="A11" s="11">
        <v>4</v>
      </c>
      <c r="C11" s="10" t="s">
        <v>51</v>
      </c>
      <c r="E11" s="11" t="s">
        <v>30</v>
      </c>
      <c r="G11" s="12">
        <v>-121</v>
      </c>
      <c r="H11" s="12">
        <v>-166.2</v>
      </c>
      <c r="I11" s="12">
        <v>-250.2</v>
      </c>
      <c r="J11" s="12">
        <v>-139</v>
      </c>
      <c r="K11" s="12">
        <v>-155.80000000000001</v>
      </c>
      <c r="L11" s="12">
        <v>-226.09693566368469</v>
      </c>
      <c r="M11" s="11" t="s">
        <v>31</v>
      </c>
    </row>
    <row r="12" spans="1:15">
      <c r="A12" s="11">
        <v>5</v>
      </c>
      <c r="C12" s="10" t="s">
        <v>52</v>
      </c>
      <c r="E12" s="11" t="s">
        <v>30</v>
      </c>
      <c r="G12" s="12">
        <v>0</v>
      </c>
      <c r="H12" s="12">
        <v>0</v>
      </c>
      <c r="I12" s="12">
        <v>0.1</v>
      </c>
      <c r="J12" s="12">
        <v>0.1</v>
      </c>
      <c r="K12" s="12">
        <v>0</v>
      </c>
      <c r="L12" s="12">
        <v>0</v>
      </c>
      <c r="M12" s="11"/>
    </row>
    <row r="13" spans="1:15">
      <c r="A13" s="11">
        <v>6</v>
      </c>
      <c r="C13" s="10" t="s">
        <v>53</v>
      </c>
      <c r="E13" s="11" t="s">
        <v>30</v>
      </c>
      <c r="G13" s="13">
        <f>SUM(G8:G11)-0.1</f>
        <v>20402.800000000003</v>
      </c>
      <c r="H13" s="13">
        <f>SUM(H8:H11)-0.1</f>
        <v>21259.900000000005</v>
      </c>
      <c r="I13" s="13">
        <f>SUM(I8:I11)</f>
        <v>22221.400000000005</v>
      </c>
      <c r="J13" s="13">
        <f>SUM(J8:J12)</f>
        <v>23535.1892326694</v>
      </c>
      <c r="K13" s="13">
        <f t="shared" ref="K13:L13" si="0">SUM(K8:K12)</f>
        <v>24831.489978453075</v>
      </c>
      <c r="L13" s="13">
        <f t="shared" si="0"/>
        <v>25791.827248327834</v>
      </c>
      <c r="M13" s="11" t="s">
        <v>31</v>
      </c>
      <c r="N13" s="27"/>
    </row>
    <row r="14" spans="1:15">
      <c r="A14" s="11"/>
      <c r="G14" s="12"/>
      <c r="H14" s="12"/>
      <c r="I14" s="12"/>
      <c r="J14" s="12"/>
      <c r="K14" s="12"/>
      <c r="L14" s="12"/>
      <c r="M14" s="11"/>
    </row>
    <row r="15" spans="1:15">
      <c r="A15" s="11">
        <v>7</v>
      </c>
      <c r="C15" s="10" t="s">
        <v>54</v>
      </c>
      <c r="E15" s="11" t="s">
        <v>30</v>
      </c>
      <c r="G15" s="13">
        <v>19765.5</v>
      </c>
      <c r="H15" s="13">
        <v>20582.099999999999</v>
      </c>
      <c r="I15" s="13">
        <v>21539.8</v>
      </c>
      <c r="J15" s="13">
        <v>22663.252413062866</v>
      </c>
      <c r="K15" s="13">
        <v>23874.84626606141</v>
      </c>
      <c r="L15" s="13">
        <v>24902.941516122788</v>
      </c>
      <c r="M15" s="11" t="s">
        <v>31</v>
      </c>
      <c r="N15" s="27"/>
      <c r="O15" s="17"/>
    </row>
    <row r="16" spans="1:15">
      <c r="A16" s="11"/>
      <c r="G16" s="12"/>
      <c r="H16" s="12"/>
      <c r="I16" s="12"/>
      <c r="J16" s="12"/>
      <c r="K16" s="12"/>
      <c r="L16" s="12"/>
      <c r="M16" s="11"/>
      <c r="N16" s="27"/>
      <c r="O16" s="17"/>
    </row>
    <row r="17" spans="1:15">
      <c r="A17" s="11">
        <v>8</v>
      </c>
      <c r="C17" s="10" t="s">
        <v>55</v>
      </c>
      <c r="H17" s="100">
        <f>H13-G13</f>
        <v>857.10000000000218</v>
      </c>
      <c r="I17" s="100">
        <f t="shared" ref="I17:L17" si="1">I13-H13</f>
        <v>961.5</v>
      </c>
      <c r="J17" s="100">
        <f t="shared" si="1"/>
        <v>1313.7892326693946</v>
      </c>
      <c r="K17" s="100">
        <f t="shared" si="1"/>
        <v>1296.3007457836757</v>
      </c>
      <c r="L17" s="100">
        <f t="shared" si="1"/>
        <v>960.33726987475893</v>
      </c>
      <c r="M17" s="11" t="s">
        <v>31</v>
      </c>
      <c r="N17" s="27"/>
      <c r="O17" s="17"/>
    </row>
    <row r="18" spans="1:15">
      <c r="A18" s="11">
        <v>9</v>
      </c>
      <c r="C18" s="10" t="s">
        <v>56</v>
      </c>
      <c r="H18" s="100">
        <f>H15-G15</f>
        <v>816.59999999999854</v>
      </c>
      <c r="I18" s="100">
        <f t="shared" ref="I18:L18" si="2">I15-H15</f>
        <v>957.70000000000073</v>
      </c>
      <c r="J18" s="100">
        <f t="shared" si="2"/>
        <v>1123.452413062867</v>
      </c>
      <c r="K18" s="100">
        <f t="shared" si="2"/>
        <v>1211.5938529985433</v>
      </c>
      <c r="L18" s="100">
        <f t="shared" si="2"/>
        <v>1028.0952500613785</v>
      </c>
      <c r="M18" s="11" t="s">
        <v>31</v>
      </c>
    </row>
    <row r="20" spans="1:15">
      <c r="A20" s="5" t="s">
        <v>57</v>
      </c>
      <c r="E20" s="10"/>
    </row>
    <row r="21" spans="1:15">
      <c r="A21" s="2" t="s">
        <v>33</v>
      </c>
      <c r="B21" s="10" t="s">
        <v>58</v>
      </c>
    </row>
  </sheetData>
  <pageMargins left="0.7" right="0.7" top="0.75" bottom="0.75" header="0.3" footer="0.3"/>
  <pageSetup paperSize="5" orientation="landscape" r:id="rId1"/>
  <headerFooter>
    <oddHeader>&amp;R&amp;"Arial,Regular"&amp;10Filed: 2022-XX-XX
EB-2022-XXXX
Exhibit X
Tab X
Schedule X
Attachment X
Page 1 of X</oddHead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604B94-EB40-455A-8B41-D827F1025867}">
  <dimension ref="A1:I24"/>
  <sheetViews>
    <sheetView view="pageLayout" zoomScaleNormal="100" workbookViewId="0">
      <selection activeCell="C28" sqref="C28"/>
    </sheetView>
  </sheetViews>
  <sheetFormatPr defaultColWidth="101.42578125" defaultRowHeight="12.75"/>
  <cols>
    <col min="1" max="1" width="5.5703125" style="10" bestFit="1" customWidth="1"/>
    <col min="2" max="2" width="1.42578125" style="10" customWidth="1"/>
    <col min="3" max="3" width="32.7109375" style="10" customWidth="1"/>
    <col min="4" max="4" width="1.42578125" style="10" customWidth="1"/>
    <col min="5" max="9" width="13.7109375" style="10" customWidth="1"/>
    <col min="10" max="15" width="10.7109375" style="10" customWidth="1"/>
    <col min="16" max="16384" width="101.42578125" style="10"/>
  </cols>
  <sheetData>
    <row r="1" spans="1:9">
      <c r="A1" s="137" t="s">
        <v>330</v>
      </c>
      <c r="B1" s="137"/>
      <c r="C1" s="137"/>
      <c r="D1" s="137"/>
      <c r="E1" s="137"/>
      <c r="F1" s="137"/>
      <c r="G1" s="137"/>
      <c r="H1" s="137"/>
      <c r="I1" s="137"/>
    </row>
    <row r="2" spans="1:9">
      <c r="A2" s="163" t="s">
        <v>373</v>
      </c>
      <c r="B2" s="137"/>
      <c r="C2" s="137"/>
      <c r="D2" s="137"/>
      <c r="E2" s="137"/>
      <c r="F2" s="137"/>
      <c r="G2" s="137"/>
      <c r="H2" s="137"/>
      <c r="I2" s="137"/>
    </row>
    <row r="3" spans="1:9">
      <c r="A3" s="137" t="s">
        <v>339</v>
      </c>
      <c r="B3" s="137"/>
      <c r="C3" s="137"/>
      <c r="D3" s="137"/>
      <c r="E3" s="137"/>
      <c r="F3" s="137"/>
      <c r="G3" s="137"/>
      <c r="H3" s="137"/>
      <c r="I3" s="137"/>
    </row>
    <row r="5" spans="1:9">
      <c r="A5" s="121"/>
      <c r="B5" s="121"/>
      <c r="C5" s="121"/>
      <c r="D5" s="121"/>
      <c r="E5" s="121">
        <v>2022</v>
      </c>
      <c r="F5" s="121">
        <v>2023</v>
      </c>
      <c r="G5" s="121">
        <v>2024</v>
      </c>
      <c r="H5" s="121" t="s">
        <v>352</v>
      </c>
      <c r="I5" s="121" t="s">
        <v>353</v>
      </c>
    </row>
    <row r="6" spans="1:9" ht="25.5">
      <c r="A6" s="7" t="s">
        <v>2</v>
      </c>
      <c r="B6" s="8"/>
      <c r="C6" s="9" t="s">
        <v>3</v>
      </c>
      <c r="D6" s="8"/>
      <c r="E6" s="7" t="s">
        <v>6</v>
      </c>
      <c r="F6" s="7" t="s">
        <v>28</v>
      </c>
      <c r="G6" s="7" t="s">
        <v>29</v>
      </c>
      <c r="H6" s="7" t="s">
        <v>178</v>
      </c>
      <c r="I6" s="7" t="s">
        <v>178</v>
      </c>
    </row>
    <row r="7" spans="1:9">
      <c r="E7" s="11" t="s">
        <v>7</v>
      </c>
      <c r="F7" s="11" t="s">
        <v>8</v>
      </c>
      <c r="G7" s="11" t="s">
        <v>9</v>
      </c>
      <c r="H7" s="11" t="s">
        <v>354</v>
      </c>
      <c r="I7" s="11" t="s">
        <v>355</v>
      </c>
    </row>
    <row r="8" spans="1:9">
      <c r="E8" s="11"/>
      <c r="F8" s="11"/>
      <c r="G8" s="11"/>
    </row>
    <row r="9" spans="1:9">
      <c r="C9" s="5" t="s">
        <v>374</v>
      </c>
      <c r="E9" s="11"/>
      <c r="F9" s="11"/>
      <c r="G9" s="11"/>
    </row>
    <row r="11" spans="1:9">
      <c r="A11" s="11">
        <v>1</v>
      </c>
      <c r="C11" s="10" t="s">
        <v>14</v>
      </c>
      <c r="E11" s="12">
        <v>22585.9</v>
      </c>
      <c r="F11" s="12">
        <v>23716.483186072252</v>
      </c>
      <c r="G11" s="12">
        <v>24736.3</v>
      </c>
      <c r="H11" s="12">
        <f>F11-E11</f>
        <v>1130.5831860722501</v>
      </c>
      <c r="I11" s="12">
        <f>G11-F11</f>
        <v>1019.8168139277477</v>
      </c>
    </row>
    <row r="12" spans="1:9">
      <c r="A12" s="11">
        <f>A11+1</f>
        <v>2</v>
      </c>
      <c r="C12" s="10" t="s">
        <v>16</v>
      </c>
      <c r="E12" s="12">
        <v>-8320.1</v>
      </c>
      <c r="F12" s="12">
        <v>-8769.1515126471968</v>
      </c>
      <c r="G12" s="12">
        <v>-9081</v>
      </c>
      <c r="H12" s="12">
        <f>F12-E12</f>
        <v>-449.05151264719643</v>
      </c>
      <c r="I12" s="12">
        <f>G12-F12</f>
        <v>-311.8484873528032</v>
      </c>
    </row>
    <row r="13" spans="1:9">
      <c r="A13" s="11"/>
      <c r="E13" s="12"/>
      <c r="F13" s="12"/>
      <c r="G13" s="12"/>
    </row>
    <row r="14" spans="1:9">
      <c r="A14" s="11">
        <f>A12+1</f>
        <v>3</v>
      </c>
      <c r="C14" s="10" t="s">
        <v>375</v>
      </c>
      <c r="E14" s="13">
        <v>14265.9</v>
      </c>
      <c r="F14" s="13">
        <f>SUM(F11:F12)</f>
        <v>14947.331673425055</v>
      </c>
      <c r="G14" s="13">
        <v>15655.3</v>
      </c>
      <c r="H14" s="13">
        <f t="shared" ref="H14:I14" si="0">H11+H12</f>
        <v>681.53167342505367</v>
      </c>
      <c r="I14" s="13">
        <f t="shared" si="0"/>
        <v>707.96832657494451</v>
      </c>
    </row>
    <row r="16" spans="1:9">
      <c r="A16" s="11"/>
      <c r="C16" s="5" t="s">
        <v>87</v>
      </c>
      <c r="E16" s="12"/>
      <c r="F16" s="12"/>
      <c r="G16" s="12"/>
    </row>
    <row r="17" spans="1:9">
      <c r="A17" s="11"/>
      <c r="E17" s="12"/>
      <c r="F17" s="12"/>
      <c r="G17" s="12"/>
    </row>
    <row r="18" spans="1:9">
      <c r="A18" s="11">
        <v>5</v>
      </c>
      <c r="C18" s="10" t="s">
        <v>376</v>
      </c>
      <c r="E18" s="108">
        <v>1115.5</v>
      </c>
      <c r="F18" s="108">
        <v>689.4</v>
      </c>
      <c r="G18" s="108">
        <v>557</v>
      </c>
      <c r="H18" s="108">
        <f>F18-E18</f>
        <v>-426.1</v>
      </c>
      <c r="I18" s="108">
        <f>G18-F18</f>
        <v>-132.39999999999998</v>
      </c>
    </row>
    <row r="20" spans="1:9" ht="13.5" thickBot="1">
      <c r="A20" s="11">
        <v>6</v>
      </c>
      <c r="C20" s="10" t="s">
        <v>377</v>
      </c>
      <c r="E20" s="122">
        <f>SUM(E18,E14)</f>
        <v>15381.4</v>
      </c>
      <c r="F20" s="122">
        <f>SUM(F18,F14)</f>
        <v>15636.731673425054</v>
      </c>
      <c r="G20" s="122">
        <f>SUM(G18,G14)</f>
        <v>16212.3</v>
      </c>
      <c r="H20" s="122">
        <f>SUM(H18,H14)</f>
        <v>255.43167342505365</v>
      </c>
      <c r="I20" s="122">
        <f>SUM(I18,I14)</f>
        <v>575.56832657494454</v>
      </c>
    </row>
    <row r="21" spans="1:9" ht="13.5" thickTop="1"/>
    <row r="22" spans="1:9">
      <c r="A22" s="5" t="s">
        <v>57</v>
      </c>
    </row>
    <row r="23" spans="1:9" ht="15">
      <c r="A23" s="123" t="s">
        <v>33</v>
      </c>
      <c r="B23" s="124"/>
      <c r="C23" s="193" t="s">
        <v>380</v>
      </c>
      <c r="D23" s="194"/>
      <c r="E23" s="194"/>
      <c r="F23" s="194"/>
      <c r="G23" s="194"/>
      <c r="H23" s="194"/>
      <c r="I23" s="194"/>
    </row>
    <row r="24" spans="1:9" ht="15">
      <c r="A24" s="123"/>
      <c r="B24" s="124"/>
      <c r="C24" s="193" t="s">
        <v>381</v>
      </c>
      <c r="D24" s="194"/>
      <c r="E24" s="194"/>
      <c r="F24" s="194"/>
      <c r="G24" s="194"/>
      <c r="H24" s="194"/>
      <c r="I24" s="194"/>
    </row>
  </sheetData>
  <mergeCells count="5">
    <mergeCell ref="C23:I23"/>
    <mergeCell ref="C24:I24"/>
    <mergeCell ref="A1:I1"/>
    <mergeCell ref="A2:I2"/>
    <mergeCell ref="A3:I3"/>
  </mergeCells>
  <pageMargins left="0.7" right="0.7" top="0.75" bottom="0.75" header="0.3" footer="0.3"/>
  <pageSetup orientation="landscape"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E97EF6-5B9E-4A8C-9F64-71EBAC3B87F1}">
  <dimension ref="A1:I22"/>
  <sheetViews>
    <sheetView view="pageLayout" zoomScaleNormal="100" workbookViewId="0">
      <selection activeCell="G18" sqref="G18"/>
    </sheetView>
  </sheetViews>
  <sheetFormatPr defaultColWidth="101.42578125" defaultRowHeight="12.75"/>
  <cols>
    <col min="1" max="1" width="5.5703125" style="10" bestFit="1" customWidth="1"/>
    <col min="2" max="2" width="1.42578125" style="10" customWidth="1"/>
    <col min="3" max="3" width="32.7109375" style="10" customWidth="1"/>
    <col min="4" max="4" width="1.42578125" style="10" customWidth="1"/>
    <col min="5" max="9" width="13.7109375" style="10" customWidth="1"/>
    <col min="10" max="15" width="10.7109375" style="10" customWidth="1"/>
    <col min="16" max="16384" width="101.42578125" style="10"/>
  </cols>
  <sheetData>
    <row r="1" spans="1:9">
      <c r="A1" s="137" t="s">
        <v>333</v>
      </c>
      <c r="B1" s="137"/>
      <c r="C1" s="137"/>
      <c r="D1" s="137"/>
      <c r="E1" s="137"/>
      <c r="F1" s="137"/>
      <c r="G1" s="137"/>
      <c r="H1" s="5"/>
      <c r="I1" s="5"/>
    </row>
    <row r="2" spans="1:9" ht="12.75" customHeight="1">
      <c r="A2" s="137" t="s">
        <v>373</v>
      </c>
      <c r="B2" s="137"/>
      <c r="C2" s="137"/>
      <c r="D2" s="137"/>
      <c r="E2" s="137"/>
      <c r="F2" s="137"/>
      <c r="G2" s="137"/>
      <c r="H2" s="5"/>
      <c r="I2" s="5"/>
    </row>
    <row r="3" spans="1:9">
      <c r="A3" s="137" t="s">
        <v>382</v>
      </c>
      <c r="B3" s="137"/>
      <c r="C3" s="137"/>
      <c r="D3" s="137"/>
      <c r="E3" s="137"/>
      <c r="F3" s="137"/>
      <c r="G3" s="137"/>
      <c r="H3" s="5"/>
      <c r="I3" s="5"/>
    </row>
    <row r="5" spans="1:9">
      <c r="A5" s="121"/>
      <c r="B5" s="121"/>
      <c r="C5" s="121"/>
      <c r="D5" s="121"/>
      <c r="E5" s="121">
        <v>2022</v>
      </c>
      <c r="F5" s="121">
        <v>2023</v>
      </c>
      <c r="G5" s="121">
        <v>2024</v>
      </c>
    </row>
    <row r="6" spans="1:9" ht="25.5">
      <c r="A6" s="7" t="s">
        <v>2</v>
      </c>
      <c r="B6" s="8"/>
      <c r="C6" s="9" t="s">
        <v>3</v>
      </c>
      <c r="D6" s="8"/>
      <c r="E6" s="7" t="s">
        <v>360</v>
      </c>
      <c r="F6" s="7" t="s">
        <v>28</v>
      </c>
      <c r="G6" s="7" t="s">
        <v>29</v>
      </c>
    </row>
    <row r="7" spans="1:9">
      <c r="E7" s="11" t="s">
        <v>7</v>
      </c>
      <c r="F7" s="11" t="s">
        <v>8</v>
      </c>
      <c r="G7" s="11" t="s">
        <v>9</v>
      </c>
    </row>
    <row r="8" spans="1:9">
      <c r="E8" s="11"/>
      <c r="F8" s="11"/>
      <c r="G8" s="11"/>
    </row>
    <row r="9" spans="1:9">
      <c r="C9" s="5" t="s">
        <v>374</v>
      </c>
      <c r="E9" s="11"/>
      <c r="F9" s="11"/>
      <c r="G9" s="11"/>
    </row>
    <row r="11" spans="1:9">
      <c r="A11" s="11">
        <v>1</v>
      </c>
      <c r="C11" s="10" t="s">
        <v>14</v>
      </c>
      <c r="E11" s="12">
        <v>-77.399999999997817</v>
      </c>
      <c r="F11" s="12">
        <v>-158.31681392774772</v>
      </c>
      <c r="G11" s="12">
        <v>-166.60000000000218</v>
      </c>
    </row>
    <row r="12" spans="1:9">
      <c r="A12" s="11">
        <f>A11+1</f>
        <v>2</v>
      </c>
      <c r="C12" s="10" t="s">
        <v>16</v>
      </c>
      <c r="E12" s="12">
        <v>97.699999999998909</v>
      </c>
      <c r="F12" s="12">
        <v>154.94848735280357</v>
      </c>
      <c r="G12" s="12">
        <v>97.899999999999636</v>
      </c>
    </row>
    <row r="13" spans="1:9">
      <c r="A13" s="11"/>
      <c r="E13" s="12"/>
      <c r="F13" s="12"/>
      <c r="G13" s="12"/>
    </row>
    <row r="14" spans="1:9">
      <c r="A14" s="11">
        <f>A12+1</f>
        <v>3</v>
      </c>
      <c r="C14" s="10" t="s">
        <v>17</v>
      </c>
      <c r="E14" s="13">
        <f>E11+E12</f>
        <v>20.300000000001091</v>
      </c>
      <c r="F14" s="13">
        <f>F11+F12</f>
        <v>-3.3683265749441489</v>
      </c>
      <c r="G14" s="13">
        <f>G11+G12</f>
        <v>-68.700000000002547</v>
      </c>
    </row>
    <row r="16" spans="1:9">
      <c r="A16" s="11"/>
      <c r="C16" s="5" t="s">
        <v>87</v>
      </c>
      <c r="E16" s="12"/>
      <c r="F16" s="12"/>
      <c r="G16" s="12"/>
    </row>
    <row r="17" spans="1:7">
      <c r="A17" s="11"/>
      <c r="E17" s="12"/>
      <c r="F17" s="12"/>
      <c r="G17" s="12"/>
    </row>
    <row r="18" spans="1:7">
      <c r="A18" s="11">
        <v>4</v>
      </c>
      <c r="C18" s="10" t="s">
        <v>376</v>
      </c>
      <c r="E18" s="108">
        <v>259.60000000000002</v>
      </c>
      <c r="F18" s="108">
        <v>0</v>
      </c>
      <c r="G18" s="108">
        <v>0</v>
      </c>
    </row>
    <row r="20" spans="1:7" ht="13.5" thickBot="1">
      <c r="A20" s="11">
        <v>5</v>
      </c>
      <c r="C20" s="10" t="s">
        <v>377</v>
      </c>
      <c r="E20" s="122">
        <f>SUM(E18,E14)+0.2</f>
        <v>280.1000000000011</v>
      </c>
      <c r="F20" s="122">
        <f>SUM(F18,F14)</f>
        <v>-3.3683265749441489</v>
      </c>
      <c r="G20" s="122">
        <f>SUM(G18,G14)-0.1</f>
        <v>-68.800000000002541</v>
      </c>
    </row>
    <row r="21" spans="1:7" ht="13.5" thickTop="1"/>
    <row r="22" spans="1:7">
      <c r="A22" s="5" t="s">
        <v>32</v>
      </c>
    </row>
  </sheetData>
  <mergeCells count="3">
    <mergeCell ref="A3:G3"/>
    <mergeCell ref="A1:G1"/>
    <mergeCell ref="A2:G2"/>
  </mergeCells>
  <pageMargins left="0.7" right="0.7" top="0.75" bottom="0.75" header="0.3" footer="0.3"/>
  <pageSetup orientation="landscape"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8748D1-85B1-462F-A5D2-22D63F982989}">
  <dimension ref="A1:I26"/>
  <sheetViews>
    <sheetView workbookViewId="0">
      <selection activeCell="C19" sqref="C19"/>
    </sheetView>
  </sheetViews>
  <sheetFormatPr defaultRowHeight="12.75"/>
  <cols>
    <col min="1" max="1" width="4.7109375" style="16" customWidth="1"/>
    <col min="2" max="2" width="18.5703125" style="16" customWidth="1"/>
    <col min="3" max="3" width="41.28515625" style="16" customWidth="1"/>
    <col min="4" max="4" width="13.140625" style="16" customWidth="1"/>
    <col min="5" max="16384" width="9.140625" style="16"/>
  </cols>
  <sheetData>
    <row r="1" spans="1:9">
      <c r="A1" s="164" t="s">
        <v>383</v>
      </c>
      <c r="B1" s="164"/>
      <c r="C1" s="164"/>
      <c r="D1" s="164"/>
    </row>
    <row r="2" spans="1:9">
      <c r="A2" s="164" t="s">
        <v>384</v>
      </c>
      <c r="B2" s="164"/>
      <c r="C2" s="164"/>
      <c r="D2" s="164"/>
    </row>
    <row r="3" spans="1:9">
      <c r="A3" s="125"/>
      <c r="B3" s="125"/>
      <c r="C3" s="125"/>
      <c r="D3" s="125"/>
    </row>
    <row r="4" spans="1:9">
      <c r="A4" s="165" t="s">
        <v>2</v>
      </c>
      <c r="B4" s="165" t="s">
        <v>385</v>
      </c>
      <c r="C4" s="167" t="s">
        <v>367</v>
      </c>
      <c r="D4" s="126" t="s">
        <v>386</v>
      </c>
    </row>
    <row r="5" spans="1:9">
      <c r="A5" s="166"/>
      <c r="B5" s="166"/>
      <c r="C5" s="168"/>
      <c r="D5" s="127" t="s">
        <v>387</v>
      </c>
    </row>
    <row r="6" spans="1:9">
      <c r="A6" s="125"/>
      <c r="B6" s="41"/>
      <c r="C6" s="41"/>
      <c r="D6" s="125"/>
    </row>
    <row r="7" spans="1:9" ht="25.5">
      <c r="A7" s="125">
        <v>1</v>
      </c>
      <c r="B7" s="41" t="s">
        <v>388</v>
      </c>
      <c r="C7" s="41"/>
      <c r="D7" s="12">
        <v>-294.10000000000002</v>
      </c>
      <c r="I7" s="132"/>
    </row>
    <row r="8" spans="1:9">
      <c r="A8" s="125"/>
      <c r="B8" s="41"/>
      <c r="C8" s="41" t="s">
        <v>346</v>
      </c>
      <c r="D8" s="12"/>
    </row>
    <row r="9" spans="1:9" ht="38.25">
      <c r="A9" s="125">
        <v>2</v>
      </c>
      <c r="B9" s="41"/>
      <c r="C9" s="8" t="s">
        <v>389</v>
      </c>
      <c r="D9" s="12">
        <v>22.4</v>
      </c>
      <c r="H9" s="132"/>
    </row>
    <row r="10" spans="1:9">
      <c r="A10" s="125">
        <v>3</v>
      </c>
      <c r="B10" s="41"/>
      <c r="C10" s="10" t="s">
        <v>390</v>
      </c>
      <c r="D10" s="12">
        <v>3.1</v>
      </c>
    </row>
    <row r="11" spans="1:9">
      <c r="A11" s="125"/>
      <c r="B11" s="41"/>
      <c r="C11" s="41"/>
      <c r="D11" s="12"/>
    </row>
    <row r="12" spans="1:9">
      <c r="A12" s="125"/>
      <c r="B12" s="41"/>
      <c r="C12" s="41" t="s">
        <v>391</v>
      </c>
      <c r="D12" s="12"/>
    </row>
    <row r="13" spans="1:9" ht="25.5">
      <c r="A13" s="125">
        <v>4</v>
      </c>
      <c r="B13" s="41"/>
      <c r="C13" s="8" t="s">
        <v>392</v>
      </c>
      <c r="D13" s="12">
        <v>-14.4</v>
      </c>
    </row>
    <row r="14" spans="1:9">
      <c r="A14" s="125"/>
      <c r="B14" s="41"/>
      <c r="C14" s="41"/>
      <c r="D14" s="12"/>
    </row>
    <row r="15" spans="1:9">
      <c r="A15" s="125"/>
      <c r="B15" s="41"/>
      <c r="C15" s="41" t="s">
        <v>393</v>
      </c>
      <c r="D15" s="12"/>
    </row>
    <row r="16" spans="1:9">
      <c r="A16" s="125">
        <v>5</v>
      </c>
      <c r="B16" s="41"/>
      <c r="C16" s="41" t="s">
        <v>394</v>
      </c>
      <c r="D16" s="108">
        <v>-8</v>
      </c>
    </row>
    <row r="17" spans="1:4" ht="25.5">
      <c r="A17" s="125">
        <v>6</v>
      </c>
      <c r="B17" s="41" t="s">
        <v>395</v>
      </c>
      <c r="C17" s="41"/>
      <c r="D17" s="12">
        <v>-291</v>
      </c>
    </row>
    <row r="18" spans="1:4" ht="24">
      <c r="A18" s="125">
        <v>7</v>
      </c>
      <c r="B18" s="41" t="s">
        <v>396</v>
      </c>
      <c r="C18" s="41" t="s">
        <v>397</v>
      </c>
      <c r="D18" s="108">
        <v>22.5</v>
      </c>
    </row>
    <row r="19" spans="1:4" ht="25.5">
      <c r="A19" s="125">
        <v>8</v>
      </c>
      <c r="B19" s="41" t="s">
        <v>398</v>
      </c>
      <c r="C19" s="41" t="s">
        <v>399</v>
      </c>
      <c r="D19" s="12">
        <v>-268.5</v>
      </c>
    </row>
    <row r="21" spans="1:4">
      <c r="A21" s="131" t="s">
        <v>32</v>
      </c>
    </row>
    <row r="22" spans="1:4">
      <c r="A22" s="45" t="s">
        <v>33</v>
      </c>
      <c r="B22" s="145" t="s">
        <v>400</v>
      </c>
      <c r="C22" s="145"/>
      <c r="D22" s="145"/>
    </row>
    <row r="23" spans="1:4">
      <c r="A23" s="45" t="s">
        <v>89</v>
      </c>
      <c r="B23" s="145" t="s">
        <v>401</v>
      </c>
      <c r="C23" s="145"/>
      <c r="D23" s="145"/>
    </row>
    <row r="24" spans="1:4">
      <c r="A24" s="45" t="s">
        <v>319</v>
      </c>
      <c r="B24" s="145" t="s">
        <v>402</v>
      </c>
      <c r="C24" s="145"/>
      <c r="D24" s="145"/>
    </row>
    <row r="25" spans="1:4">
      <c r="A25" s="45" t="s">
        <v>370</v>
      </c>
      <c r="B25" s="145" t="s">
        <v>403</v>
      </c>
      <c r="C25" s="145"/>
      <c r="D25" s="145"/>
    </row>
    <row r="26" spans="1:4" ht="15">
      <c r="A26" s="135"/>
      <c r="B26"/>
    </row>
  </sheetData>
  <mergeCells count="9">
    <mergeCell ref="B22:D22"/>
    <mergeCell ref="B23:D23"/>
    <mergeCell ref="B24:D24"/>
    <mergeCell ref="B25:D25"/>
    <mergeCell ref="A1:D1"/>
    <mergeCell ref="A2:D2"/>
    <mergeCell ref="A4:A5"/>
    <mergeCell ref="B4:B5"/>
    <mergeCell ref="C4:C5"/>
  </mergeCells>
  <pageMargins left="0.7" right="0.7" top="0.75" bottom="0.75" header="0.3" footer="0.3"/>
  <pageSetup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6CF31D-4E95-4E4B-9125-12FD40FCB7DF}">
  <dimension ref="A1:D16"/>
  <sheetViews>
    <sheetView tabSelected="1" topLeftCell="A7" workbookViewId="0">
      <selection activeCell="H13" sqref="H13"/>
    </sheetView>
  </sheetViews>
  <sheetFormatPr defaultRowHeight="15"/>
  <cols>
    <col min="1" max="1" width="4.7109375" customWidth="1"/>
    <col min="2" max="2" width="26.28515625" customWidth="1"/>
    <col min="3" max="3" width="38.7109375" customWidth="1"/>
    <col min="4" max="4" width="12.42578125" customWidth="1"/>
  </cols>
  <sheetData>
    <row r="1" spans="1:4">
      <c r="A1" s="164" t="s">
        <v>404</v>
      </c>
      <c r="B1" s="164"/>
      <c r="C1" s="164"/>
      <c r="D1" s="164"/>
    </row>
    <row r="2" spans="1:4">
      <c r="A2" s="164" t="s">
        <v>405</v>
      </c>
      <c r="B2" s="164"/>
      <c r="C2" s="164"/>
      <c r="D2" s="164"/>
    </row>
    <row r="3" spans="1:4">
      <c r="A3" s="125"/>
      <c r="B3" s="125"/>
      <c r="C3" s="125"/>
      <c r="D3" s="125"/>
    </row>
    <row r="4" spans="1:4" ht="63" customHeight="1">
      <c r="A4" s="169" t="s">
        <v>2</v>
      </c>
      <c r="B4" s="169" t="s">
        <v>406</v>
      </c>
      <c r="C4" s="171" t="s">
        <v>407</v>
      </c>
      <c r="D4" s="125" t="s">
        <v>408</v>
      </c>
    </row>
    <row r="5" spans="1:4">
      <c r="A5" s="170"/>
      <c r="B5" s="170"/>
      <c r="C5" s="172"/>
      <c r="D5" s="40" t="s">
        <v>387</v>
      </c>
    </row>
    <row r="6" spans="1:4">
      <c r="A6" s="125"/>
      <c r="B6" s="41"/>
      <c r="C6" s="41"/>
      <c r="D6" s="125"/>
    </row>
    <row r="7" spans="1:4">
      <c r="A7" s="125"/>
      <c r="B7" s="41" t="s">
        <v>346</v>
      </c>
      <c r="C7" s="41"/>
      <c r="D7" s="125"/>
    </row>
    <row r="8" spans="1:4" ht="102">
      <c r="A8" s="125">
        <v>1</v>
      </c>
      <c r="B8" s="128" t="s">
        <v>409</v>
      </c>
      <c r="C8" s="41" t="s">
        <v>410</v>
      </c>
      <c r="D8" s="12">
        <v>22.4</v>
      </c>
    </row>
    <row r="9" spans="1:4">
      <c r="A9" s="125"/>
      <c r="B9" s="128"/>
      <c r="C9" s="41"/>
      <c r="D9" s="12"/>
    </row>
    <row r="10" spans="1:4" ht="63.75">
      <c r="A10" s="125">
        <v>2</v>
      </c>
      <c r="B10" s="128" t="s">
        <v>411</v>
      </c>
      <c r="C10" s="41" t="s">
        <v>412</v>
      </c>
      <c r="D10" s="12">
        <v>3.1</v>
      </c>
    </row>
    <row r="11" spans="1:4">
      <c r="A11" s="125"/>
      <c r="B11" s="41"/>
      <c r="C11" s="41"/>
      <c r="D11" s="12"/>
    </row>
    <row r="12" spans="1:4">
      <c r="A12" s="125"/>
      <c r="B12" s="41" t="s">
        <v>391</v>
      </c>
      <c r="C12" s="41"/>
      <c r="D12" s="12"/>
    </row>
    <row r="13" spans="1:4" ht="102">
      <c r="A13" s="125">
        <v>3</v>
      </c>
      <c r="B13" s="134" t="s">
        <v>413</v>
      </c>
      <c r="C13" s="41" t="s">
        <v>414</v>
      </c>
      <c r="D13" s="12">
        <v>-14.4</v>
      </c>
    </row>
    <row r="14" spans="1:4">
      <c r="A14" s="125"/>
      <c r="B14" s="41"/>
      <c r="C14" s="41"/>
      <c r="D14" s="12"/>
    </row>
    <row r="15" spans="1:4">
      <c r="A15" s="125"/>
      <c r="B15" s="41" t="s">
        <v>393</v>
      </c>
      <c r="C15" s="41"/>
      <c r="D15" s="12"/>
    </row>
    <row r="16" spans="1:4" ht="65.25">
      <c r="A16" s="125">
        <v>4</v>
      </c>
      <c r="B16" s="134" t="s">
        <v>415</v>
      </c>
      <c r="C16" s="41" t="s">
        <v>416</v>
      </c>
      <c r="D16" s="12">
        <v>-8</v>
      </c>
    </row>
  </sheetData>
  <mergeCells count="5">
    <mergeCell ref="A1:D1"/>
    <mergeCell ref="A2:D2"/>
    <mergeCell ref="A4:A5"/>
    <mergeCell ref="B4:B5"/>
    <mergeCell ref="C4:C5"/>
  </mergeCells>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D5C26B-0076-4A5F-BCB4-357A66521D3E}">
  <dimension ref="A1:C15"/>
  <sheetViews>
    <sheetView workbookViewId="0">
      <selection activeCell="B5" sqref="B5"/>
    </sheetView>
  </sheetViews>
  <sheetFormatPr defaultRowHeight="15"/>
  <cols>
    <col min="1" max="1" width="8" customWidth="1"/>
    <col min="2" max="2" width="20.42578125" customWidth="1"/>
    <col min="3" max="3" width="18.7109375" customWidth="1"/>
  </cols>
  <sheetData>
    <row r="1" spans="1:3">
      <c r="A1" s="140" t="s">
        <v>26</v>
      </c>
      <c r="B1" s="140"/>
      <c r="C1" s="140"/>
    </row>
    <row r="2" spans="1:3">
      <c r="A2" s="173" t="s">
        <v>417</v>
      </c>
      <c r="B2" s="173"/>
      <c r="C2" s="173"/>
    </row>
    <row r="3" spans="1:3" ht="28.5">
      <c r="A3" s="76" t="s">
        <v>189</v>
      </c>
      <c r="B3" s="76" t="s">
        <v>418</v>
      </c>
      <c r="C3" s="76" t="s">
        <v>419</v>
      </c>
    </row>
    <row r="4" spans="1:3">
      <c r="A4" s="77">
        <v>2022</v>
      </c>
      <c r="B4" s="77">
        <v>50</v>
      </c>
      <c r="C4" s="77">
        <v>9.7899999999999991</v>
      </c>
    </row>
    <row r="5" spans="1:3">
      <c r="A5" s="77">
        <v>2023</v>
      </c>
      <c r="B5" s="77">
        <v>65</v>
      </c>
      <c r="C5" s="77">
        <v>12.39</v>
      </c>
    </row>
    <row r="6" spans="1:3">
      <c r="A6" s="77">
        <v>2024</v>
      </c>
      <c r="B6" s="77">
        <v>80</v>
      </c>
      <c r="C6" s="77">
        <v>15.25</v>
      </c>
    </row>
    <row r="7" spans="1:3">
      <c r="A7" s="77">
        <v>2025</v>
      </c>
      <c r="B7" s="77">
        <v>95</v>
      </c>
      <c r="C7" s="77">
        <v>18.11</v>
      </c>
    </row>
    <row r="8" spans="1:3">
      <c r="A8" s="77">
        <v>2026</v>
      </c>
      <c r="B8" s="77">
        <v>110</v>
      </c>
      <c r="C8" s="77">
        <v>20.97</v>
      </c>
    </row>
    <row r="9" spans="1:3">
      <c r="A9" s="77">
        <v>2027</v>
      </c>
      <c r="B9" s="77">
        <v>125</v>
      </c>
      <c r="C9" s="77">
        <v>23.83</v>
      </c>
    </row>
    <row r="10" spans="1:3">
      <c r="A10" s="77">
        <v>2028</v>
      </c>
      <c r="B10" s="77">
        <v>140</v>
      </c>
      <c r="C10" s="77">
        <v>26.69</v>
      </c>
    </row>
    <row r="11" spans="1:3">
      <c r="A11" s="77">
        <v>2029</v>
      </c>
      <c r="B11" s="77">
        <v>155</v>
      </c>
      <c r="C11" s="77">
        <v>29.54</v>
      </c>
    </row>
    <row r="12" spans="1:3">
      <c r="A12" s="77">
        <v>2030</v>
      </c>
      <c r="B12" s="77">
        <v>170</v>
      </c>
      <c r="C12" s="77">
        <v>32.4</v>
      </c>
    </row>
    <row r="14" spans="1:3">
      <c r="A14" s="70" t="s">
        <v>420</v>
      </c>
    </row>
    <row r="15" spans="1:3">
      <c r="A15" s="71" t="s">
        <v>421</v>
      </c>
    </row>
  </sheetData>
  <mergeCells count="2">
    <mergeCell ref="A1:C1"/>
    <mergeCell ref="A2:C2"/>
  </mergeCells>
  <pageMargins left="0.7" right="0.7" top="0.75" bottom="0.75" header="0.3" footer="0.3"/>
  <pageSetup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EE5A82-A2C4-4429-8670-4949D7588228}">
  <dimension ref="A1:I13"/>
  <sheetViews>
    <sheetView workbookViewId="0">
      <selection activeCell="B13" sqref="B13"/>
    </sheetView>
  </sheetViews>
  <sheetFormatPr defaultRowHeight="15"/>
  <cols>
    <col min="1" max="1" width="37.85546875" customWidth="1"/>
    <col min="2" max="2" width="19.140625" customWidth="1"/>
    <col min="4" max="4" width="45.85546875" customWidth="1"/>
    <col min="8" max="8" width="11.5703125" customWidth="1"/>
    <col min="9" max="9" width="15.42578125" bestFit="1" customWidth="1"/>
  </cols>
  <sheetData>
    <row r="1" spans="1:9">
      <c r="A1" s="140" t="s">
        <v>77</v>
      </c>
      <c r="B1" s="140"/>
      <c r="C1" s="140"/>
      <c r="D1" s="140"/>
      <c r="E1" s="140"/>
      <c r="F1" s="140"/>
      <c r="G1" s="140"/>
      <c r="H1" s="140"/>
      <c r="I1" s="140"/>
    </row>
    <row r="2" spans="1:9">
      <c r="A2" s="140" t="s">
        <v>422</v>
      </c>
      <c r="B2" s="140"/>
      <c r="C2" s="140"/>
      <c r="D2" s="140"/>
      <c r="E2" s="140"/>
      <c r="F2" s="140"/>
      <c r="G2" s="140"/>
      <c r="H2" s="140"/>
      <c r="I2" s="140"/>
    </row>
    <row r="3" spans="1:9" ht="52.5" customHeight="1">
      <c r="A3" s="84" t="s">
        <v>423</v>
      </c>
      <c r="B3" s="87" t="s">
        <v>424</v>
      </c>
      <c r="C3" s="178" t="s">
        <v>425</v>
      </c>
      <c r="D3" s="179"/>
      <c r="E3" s="178" t="s">
        <v>426</v>
      </c>
      <c r="F3" s="179"/>
      <c r="G3" s="180" t="s">
        <v>427</v>
      </c>
      <c r="H3" s="181"/>
      <c r="I3" s="85" t="s">
        <v>428</v>
      </c>
    </row>
    <row r="4" spans="1:9">
      <c r="A4" s="78" t="s">
        <v>227</v>
      </c>
      <c r="B4" s="78" t="s">
        <v>429</v>
      </c>
      <c r="C4" s="174" t="s">
        <v>430</v>
      </c>
      <c r="D4" s="174"/>
      <c r="E4" s="175">
        <v>2026</v>
      </c>
      <c r="F4" s="175"/>
      <c r="G4" s="176">
        <v>163.4</v>
      </c>
      <c r="H4" s="176"/>
      <c r="I4" s="79">
        <v>146.1</v>
      </c>
    </row>
    <row r="5" spans="1:9">
      <c r="A5" s="78" t="s">
        <v>230</v>
      </c>
      <c r="B5" s="78" t="s">
        <v>431</v>
      </c>
      <c r="C5" s="174" t="s">
        <v>432</v>
      </c>
      <c r="D5" s="174"/>
      <c r="E5" s="175">
        <v>2025</v>
      </c>
      <c r="F5" s="175"/>
      <c r="G5" s="176">
        <v>132.9</v>
      </c>
      <c r="H5" s="177"/>
      <c r="I5" s="79">
        <v>126.4</v>
      </c>
    </row>
    <row r="6" spans="1:9">
      <c r="A6" s="78" t="s">
        <v>231</v>
      </c>
      <c r="B6" s="78" t="s">
        <v>429</v>
      </c>
      <c r="C6" s="174" t="s">
        <v>433</v>
      </c>
      <c r="D6" s="174"/>
      <c r="E6" s="175">
        <v>2025</v>
      </c>
      <c r="F6" s="175"/>
      <c r="G6" s="176">
        <v>91.2</v>
      </c>
      <c r="H6" s="177"/>
      <c r="I6" s="79">
        <v>91.5</v>
      </c>
    </row>
    <row r="7" spans="1:9">
      <c r="A7" s="78" t="s">
        <v>434</v>
      </c>
      <c r="B7" s="78" t="s">
        <v>435</v>
      </c>
      <c r="C7" s="174" t="s">
        <v>436</v>
      </c>
      <c r="D7" s="174"/>
      <c r="E7" s="175">
        <v>2026</v>
      </c>
      <c r="F7" s="175"/>
      <c r="G7" s="176">
        <v>245.9</v>
      </c>
      <c r="H7" s="177"/>
      <c r="I7" s="79">
        <v>228.2</v>
      </c>
    </row>
    <row r="8" spans="1:9">
      <c r="A8" s="78" t="s">
        <v>434</v>
      </c>
      <c r="B8" s="78" t="s">
        <v>435</v>
      </c>
      <c r="C8" s="174" t="s">
        <v>437</v>
      </c>
      <c r="D8" s="174"/>
      <c r="E8" s="175">
        <v>2028</v>
      </c>
      <c r="F8" s="175"/>
      <c r="G8" s="176">
        <v>95.9</v>
      </c>
      <c r="H8" s="177"/>
      <c r="I8" s="79">
        <v>86.4</v>
      </c>
    </row>
    <row r="9" spans="1:9">
      <c r="A9" s="78" t="s">
        <v>237</v>
      </c>
      <c r="B9" s="78" t="s">
        <v>74</v>
      </c>
      <c r="C9" s="174" t="s">
        <v>438</v>
      </c>
      <c r="D9" s="174"/>
      <c r="E9" s="175">
        <v>2026</v>
      </c>
      <c r="F9" s="175"/>
      <c r="G9" s="176">
        <v>51.9</v>
      </c>
      <c r="H9" s="177"/>
      <c r="I9" s="79">
        <v>55.1</v>
      </c>
    </row>
    <row r="10" spans="1:9">
      <c r="A10" s="78" t="s">
        <v>439</v>
      </c>
      <c r="B10" s="78" t="s">
        <v>74</v>
      </c>
      <c r="C10" s="174" t="s">
        <v>440</v>
      </c>
      <c r="D10" s="174"/>
      <c r="E10" s="175">
        <v>2026</v>
      </c>
      <c r="F10" s="175"/>
      <c r="G10" s="176">
        <v>68.400000000000006</v>
      </c>
      <c r="H10" s="177"/>
      <c r="I10" s="79">
        <v>68.400000000000006</v>
      </c>
    </row>
    <row r="12" spans="1:9">
      <c r="A12" s="31" t="s">
        <v>441</v>
      </c>
    </row>
    <row r="13" spans="1:9">
      <c r="A13" s="43"/>
    </row>
  </sheetData>
  <mergeCells count="26">
    <mergeCell ref="G4:H4"/>
    <mergeCell ref="C10:D10"/>
    <mergeCell ref="E10:F10"/>
    <mergeCell ref="G10:H10"/>
    <mergeCell ref="C7:D7"/>
    <mergeCell ref="E7:F7"/>
    <mergeCell ref="G7:H7"/>
    <mergeCell ref="C8:D8"/>
    <mergeCell ref="E8:F8"/>
    <mergeCell ref="G8:H8"/>
    <mergeCell ref="A1:I1"/>
    <mergeCell ref="A2:I2"/>
    <mergeCell ref="C9:D9"/>
    <mergeCell ref="E9:F9"/>
    <mergeCell ref="G9:H9"/>
    <mergeCell ref="C5:D5"/>
    <mergeCell ref="E5:F5"/>
    <mergeCell ref="G5:H5"/>
    <mergeCell ref="C6:D6"/>
    <mergeCell ref="E6:F6"/>
    <mergeCell ref="G6:H6"/>
    <mergeCell ref="C3:D3"/>
    <mergeCell ref="E3:F3"/>
    <mergeCell ref="G3:H3"/>
    <mergeCell ref="C4:D4"/>
    <mergeCell ref="E4:F4"/>
  </mergeCells>
  <pageMargins left="0.7" right="0.7" top="0.75" bottom="0.75" header="0.3" footer="0.3"/>
  <pageSetup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898F90-2551-4611-BC54-E7A08BD4480C}">
  <dimension ref="A1:E18"/>
  <sheetViews>
    <sheetView workbookViewId="0">
      <selection activeCell="L9" sqref="L9"/>
    </sheetView>
  </sheetViews>
  <sheetFormatPr defaultColWidth="9.140625" defaultRowHeight="12.75"/>
  <cols>
    <col min="1" max="1" width="21.42578125" style="62" customWidth="1"/>
    <col min="2" max="2" width="14.42578125" style="62" bestFit="1" customWidth="1"/>
    <col min="3" max="3" width="16.85546875" style="62" customWidth="1"/>
    <col min="4" max="4" width="21.85546875" style="62" bestFit="1" customWidth="1"/>
    <col min="5" max="5" width="19.28515625" style="62" bestFit="1" customWidth="1"/>
    <col min="6" max="16384" width="9.140625" style="62"/>
  </cols>
  <sheetData>
    <row r="1" spans="1:5">
      <c r="A1" s="140" t="s">
        <v>442</v>
      </c>
      <c r="B1" s="140"/>
      <c r="C1" s="140"/>
      <c r="D1" s="140"/>
      <c r="E1" s="140"/>
    </row>
    <row r="2" spans="1:5">
      <c r="A2" s="182" t="s">
        <v>443</v>
      </c>
      <c r="B2" s="182" t="s">
        <v>444</v>
      </c>
      <c r="C2" s="183" t="s">
        <v>425</v>
      </c>
      <c r="D2" s="184" t="s">
        <v>445</v>
      </c>
      <c r="E2" s="184" t="s">
        <v>446</v>
      </c>
    </row>
    <row r="3" spans="1:5">
      <c r="A3" s="182"/>
      <c r="B3" s="182"/>
      <c r="C3" s="183"/>
      <c r="D3" s="184"/>
      <c r="E3" s="185"/>
    </row>
    <row r="4" spans="1:5" ht="63.75">
      <c r="A4" s="80" t="s">
        <v>231</v>
      </c>
      <c r="B4" s="81">
        <v>10290</v>
      </c>
      <c r="C4" s="82" t="s">
        <v>447</v>
      </c>
      <c r="D4" s="83">
        <v>10971063</v>
      </c>
      <c r="E4" s="83">
        <v>11273059</v>
      </c>
    </row>
    <row r="5" spans="1:5" ht="38.25">
      <c r="A5" s="80" t="s">
        <v>231</v>
      </c>
      <c r="B5" s="81">
        <v>10293</v>
      </c>
      <c r="C5" s="82" t="s">
        <v>448</v>
      </c>
      <c r="D5" s="83">
        <v>56123791</v>
      </c>
      <c r="E5" s="83">
        <v>59372892</v>
      </c>
    </row>
    <row r="6" spans="1:5" ht="38.25">
      <c r="A6" s="80" t="s">
        <v>231</v>
      </c>
      <c r="B6" s="81">
        <v>100295</v>
      </c>
      <c r="C6" s="82" t="s">
        <v>449</v>
      </c>
      <c r="D6" s="83">
        <v>18457580</v>
      </c>
      <c r="E6" s="83">
        <v>19067429</v>
      </c>
    </row>
    <row r="7" spans="1:5" ht="51">
      <c r="A7" s="80" t="s">
        <v>230</v>
      </c>
      <c r="B7" s="81">
        <v>30500</v>
      </c>
      <c r="C7" s="82" t="s">
        <v>450</v>
      </c>
      <c r="D7" s="83">
        <v>6919435</v>
      </c>
      <c r="E7" s="83">
        <v>6919435</v>
      </c>
    </row>
    <row r="8" spans="1:5" ht="76.5">
      <c r="A8" s="80" t="s">
        <v>230</v>
      </c>
      <c r="B8" s="81">
        <v>30507</v>
      </c>
      <c r="C8" s="82" t="s">
        <v>451</v>
      </c>
      <c r="D8" s="83">
        <v>6217387</v>
      </c>
      <c r="E8" s="83">
        <v>6217387</v>
      </c>
    </row>
    <row r="9" spans="1:5" ht="38.25">
      <c r="A9" s="80" t="s">
        <v>230</v>
      </c>
      <c r="B9" s="81">
        <v>30518</v>
      </c>
      <c r="C9" s="82" t="s">
        <v>452</v>
      </c>
      <c r="D9" s="83">
        <v>3011803</v>
      </c>
      <c r="E9" s="83">
        <v>3011803</v>
      </c>
    </row>
    <row r="10" spans="1:5" ht="63.75">
      <c r="A10" s="80" t="s">
        <v>230</v>
      </c>
      <c r="B10" s="81">
        <v>30525</v>
      </c>
      <c r="C10" s="82" t="s">
        <v>453</v>
      </c>
      <c r="D10" s="83">
        <v>2050589</v>
      </c>
      <c r="E10" s="83">
        <v>2050589</v>
      </c>
    </row>
    <row r="11" spans="1:5" ht="76.5">
      <c r="A11" s="80" t="s">
        <v>230</v>
      </c>
      <c r="B11" s="81">
        <v>30566</v>
      </c>
      <c r="C11" s="82" t="s">
        <v>454</v>
      </c>
      <c r="D11" s="83">
        <v>11662726</v>
      </c>
      <c r="E11" s="83">
        <v>11662726</v>
      </c>
    </row>
    <row r="12" spans="1:5" ht="76.5">
      <c r="A12" s="80" t="s">
        <v>230</v>
      </c>
      <c r="B12" s="81">
        <v>100703</v>
      </c>
      <c r="C12" s="82" t="s">
        <v>455</v>
      </c>
      <c r="D12" s="83">
        <v>24094424</v>
      </c>
      <c r="E12" s="83">
        <v>28702886</v>
      </c>
    </row>
    <row r="13" spans="1:5" ht="89.25">
      <c r="A13" s="80" t="s">
        <v>230</v>
      </c>
      <c r="B13" s="81">
        <v>736075</v>
      </c>
      <c r="C13" s="82" t="s">
        <v>456</v>
      </c>
      <c r="D13" s="83">
        <v>19941981</v>
      </c>
      <c r="E13" s="83">
        <v>21106551</v>
      </c>
    </row>
    <row r="14" spans="1:5" ht="25.5">
      <c r="A14" s="80" t="s">
        <v>230</v>
      </c>
      <c r="B14" s="81">
        <v>736259</v>
      </c>
      <c r="C14" s="82" t="s">
        <v>432</v>
      </c>
      <c r="D14" s="83">
        <v>10252946</v>
      </c>
      <c r="E14" s="83">
        <v>132907739</v>
      </c>
    </row>
    <row r="15" spans="1:5">
      <c r="A15" s="80" t="s">
        <v>227</v>
      </c>
      <c r="B15" s="81">
        <v>100901</v>
      </c>
      <c r="C15" s="82" t="s">
        <v>457</v>
      </c>
      <c r="D15" s="83">
        <v>6418838</v>
      </c>
      <c r="E15" s="83">
        <v>165101440</v>
      </c>
    </row>
    <row r="16" spans="1:5" ht="51">
      <c r="A16" s="76" t="s">
        <v>434</v>
      </c>
      <c r="B16" s="81">
        <v>48654</v>
      </c>
      <c r="C16" s="82" t="s">
        <v>458</v>
      </c>
      <c r="D16" s="83">
        <v>24350748</v>
      </c>
      <c r="E16" s="83">
        <v>245855289</v>
      </c>
    </row>
    <row r="17" spans="1:5" ht="38.25">
      <c r="A17" s="76" t="s">
        <v>434</v>
      </c>
      <c r="B17" s="81">
        <v>49758</v>
      </c>
      <c r="C17" s="82" t="s">
        <v>459</v>
      </c>
      <c r="D17" s="83">
        <v>11012395</v>
      </c>
      <c r="E17" s="83">
        <v>219431846</v>
      </c>
    </row>
    <row r="18" spans="1:5" ht="63.75">
      <c r="A18" s="76" t="s">
        <v>434</v>
      </c>
      <c r="B18" s="81">
        <v>736923</v>
      </c>
      <c r="C18" s="82" t="s">
        <v>460</v>
      </c>
      <c r="D18" s="83">
        <v>50750549</v>
      </c>
      <c r="E18" s="83">
        <v>69934844</v>
      </c>
    </row>
  </sheetData>
  <mergeCells count="6">
    <mergeCell ref="A2:A3"/>
    <mergeCell ref="B2:B3"/>
    <mergeCell ref="C2:C3"/>
    <mergeCell ref="D2:D3"/>
    <mergeCell ref="A1:E1"/>
    <mergeCell ref="E2:E3"/>
  </mergeCells>
  <pageMargins left="0.7" right="0.7" top="0.75" bottom="0.75" header="0.3" footer="0.3"/>
  <pageSetup orientation="portrait"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D249E9-1153-4279-B829-BB31FE673E01}">
  <dimension ref="A1:E36"/>
  <sheetViews>
    <sheetView workbookViewId="0">
      <selection activeCell="A5" sqref="A5"/>
    </sheetView>
  </sheetViews>
  <sheetFormatPr defaultRowHeight="15"/>
  <cols>
    <col min="1" max="1" width="46.5703125" bestFit="1" customWidth="1"/>
    <col min="2" max="2" width="12.140625" style="44" customWidth="1"/>
    <col min="3" max="3" width="13.42578125" bestFit="1" customWidth="1"/>
    <col min="4" max="4" width="13.5703125" style="44" bestFit="1" customWidth="1"/>
    <col min="5" max="5" width="20.42578125" style="44" bestFit="1" customWidth="1"/>
  </cols>
  <sheetData>
    <row r="1" spans="1:5">
      <c r="A1" s="186" t="s">
        <v>461</v>
      </c>
      <c r="B1" s="186"/>
      <c r="C1" s="186"/>
      <c r="D1" s="186"/>
      <c r="E1" s="186"/>
    </row>
    <row r="2" spans="1:5" ht="26.25">
      <c r="A2" s="88" t="s">
        <v>443</v>
      </c>
      <c r="B2" s="89" t="s">
        <v>444</v>
      </c>
      <c r="C2" s="86" t="s">
        <v>425</v>
      </c>
      <c r="D2" s="84" t="s">
        <v>462</v>
      </c>
      <c r="E2" s="84" t="s">
        <v>463</v>
      </c>
    </row>
    <row r="3" spans="1:5" ht="25.5">
      <c r="A3" s="80" t="s">
        <v>231</v>
      </c>
      <c r="B3" s="90">
        <v>7660</v>
      </c>
      <c r="C3" s="76" t="s">
        <v>464</v>
      </c>
      <c r="D3" s="91">
        <v>3032186</v>
      </c>
      <c r="E3" s="91">
        <v>11695807</v>
      </c>
    </row>
    <row r="4" spans="1:5" ht="51">
      <c r="A4" s="80" t="s">
        <v>231</v>
      </c>
      <c r="B4" s="90">
        <v>100339</v>
      </c>
      <c r="C4" s="76" t="s">
        <v>465</v>
      </c>
      <c r="D4" s="91">
        <v>36134725</v>
      </c>
      <c r="E4" s="91">
        <v>91158784</v>
      </c>
    </row>
    <row r="5" spans="1:5" ht="51">
      <c r="A5" s="80" t="s">
        <v>231</v>
      </c>
      <c r="B5" s="90">
        <v>100517</v>
      </c>
      <c r="C5" s="76" t="s">
        <v>466</v>
      </c>
      <c r="D5" s="91">
        <v>2133623</v>
      </c>
      <c r="E5" s="91">
        <v>4209858</v>
      </c>
    </row>
    <row r="6" spans="1:5" ht="38.25">
      <c r="A6" s="80" t="s">
        <v>231</v>
      </c>
      <c r="B6" s="90">
        <v>101343</v>
      </c>
      <c r="C6" s="76" t="s">
        <v>467</v>
      </c>
      <c r="D6" s="91">
        <v>11236154</v>
      </c>
      <c r="E6" s="91">
        <v>11808967</v>
      </c>
    </row>
    <row r="7" spans="1:5" ht="25.5">
      <c r="A7" s="80" t="s">
        <v>233</v>
      </c>
      <c r="B7" s="90">
        <v>1011</v>
      </c>
      <c r="C7" s="76" t="s">
        <v>468</v>
      </c>
      <c r="D7" s="91">
        <v>4100406</v>
      </c>
      <c r="E7" s="91">
        <v>4175221</v>
      </c>
    </row>
    <row r="8" spans="1:5" ht="25.5">
      <c r="A8" s="80" t="s">
        <v>233</v>
      </c>
      <c r="B8" s="90">
        <v>3605</v>
      </c>
      <c r="C8" s="76" t="s">
        <v>469</v>
      </c>
      <c r="D8" s="91">
        <v>5908922</v>
      </c>
      <c r="E8" s="91">
        <v>6532378</v>
      </c>
    </row>
    <row r="9" spans="1:5" ht="25.5">
      <c r="A9" s="80" t="s">
        <v>233</v>
      </c>
      <c r="B9" s="90">
        <v>7752</v>
      </c>
      <c r="C9" s="76" t="s">
        <v>470</v>
      </c>
      <c r="D9" s="91">
        <v>3523787</v>
      </c>
      <c r="E9" s="91">
        <v>4550640</v>
      </c>
    </row>
    <row r="10" spans="1:5">
      <c r="A10" s="80" t="s">
        <v>233</v>
      </c>
      <c r="B10" s="90">
        <v>7756</v>
      </c>
      <c r="C10" s="76" t="s">
        <v>471</v>
      </c>
      <c r="D10" s="91">
        <v>2336960</v>
      </c>
      <c r="E10" s="91">
        <v>3191800</v>
      </c>
    </row>
    <row r="11" spans="1:5" ht="25.5">
      <c r="A11" s="80" t="s">
        <v>233</v>
      </c>
      <c r="B11" s="90">
        <v>7758</v>
      </c>
      <c r="C11" s="76" t="s">
        <v>472</v>
      </c>
      <c r="D11" s="91">
        <v>3908199</v>
      </c>
      <c r="E11" s="91">
        <v>4656346</v>
      </c>
    </row>
    <row r="12" spans="1:5" ht="63.75">
      <c r="A12" s="80" t="s">
        <v>233</v>
      </c>
      <c r="B12" s="90">
        <v>48743</v>
      </c>
      <c r="C12" s="76" t="s">
        <v>473</v>
      </c>
      <c r="D12" s="91">
        <v>2141465</v>
      </c>
      <c r="E12" s="91">
        <v>21900914</v>
      </c>
    </row>
    <row r="13" spans="1:5" ht="51">
      <c r="A13" s="80" t="s">
        <v>233</v>
      </c>
      <c r="B13" s="90">
        <v>48744</v>
      </c>
      <c r="C13" s="76" t="s">
        <v>474</v>
      </c>
      <c r="D13" s="91">
        <v>2563237</v>
      </c>
      <c r="E13" s="91">
        <v>26848160</v>
      </c>
    </row>
    <row r="14" spans="1:5" ht="63.75">
      <c r="A14" s="80" t="s">
        <v>233</v>
      </c>
      <c r="B14" s="90">
        <v>100918</v>
      </c>
      <c r="C14" s="76" t="s">
        <v>475</v>
      </c>
      <c r="D14" s="91">
        <v>2563237</v>
      </c>
      <c r="E14" s="91">
        <v>2563237</v>
      </c>
    </row>
    <row r="15" spans="1:5" ht="38.25">
      <c r="A15" s="80" t="s">
        <v>233</v>
      </c>
      <c r="B15" s="90">
        <v>101086</v>
      </c>
      <c r="C15" s="76" t="s">
        <v>476</v>
      </c>
      <c r="D15" s="91">
        <v>4767620</v>
      </c>
      <c r="E15" s="91">
        <v>8550131</v>
      </c>
    </row>
    <row r="16" spans="1:5" ht="63.75">
      <c r="A16" s="80" t="s">
        <v>233</v>
      </c>
      <c r="B16" s="90">
        <v>501374</v>
      </c>
      <c r="C16" s="76" t="s">
        <v>477</v>
      </c>
      <c r="D16" s="91">
        <v>2509409</v>
      </c>
      <c r="E16" s="91">
        <v>2509409</v>
      </c>
    </row>
    <row r="17" spans="1:5" ht="51">
      <c r="A17" s="80" t="s">
        <v>233</v>
      </c>
      <c r="B17" s="90">
        <v>503332</v>
      </c>
      <c r="C17" s="76" t="s">
        <v>478</v>
      </c>
      <c r="D17" s="91">
        <v>4101179</v>
      </c>
      <c r="E17" s="91">
        <v>4101179</v>
      </c>
    </row>
    <row r="18" spans="1:5">
      <c r="A18" s="80" t="s">
        <v>233</v>
      </c>
      <c r="B18" s="90">
        <v>503369</v>
      </c>
      <c r="C18" s="76" t="s">
        <v>479</v>
      </c>
      <c r="D18" s="91">
        <v>2337155</v>
      </c>
      <c r="E18" s="91">
        <v>21527376</v>
      </c>
    </row>
    <row r="19" spans="1:5" ht="51">
      <c r="A19" s="80" t="s">
        <v>233</v>
      </c>
      <c r="B19" s="90">
        <v>734674</v>
      </c>
      <c r="C19" s="76" t="s">
        <v>480</v>
      </c>
      <c r="D19" s="91">
        <v>8586843</v>
      </c>
      <c r="E19" s="91">
        <v>9583267</v>
      </c>
    </row>
    <row r="20" spans="1:5" ht="51">
      <c r="A20" s="80" t="s">
        <v>233</v>
      </c>
      <c r="B20" s="90">
        <v>734689</v>
      </c>
      <c r="C20" s="76" t="s">
        <v>481</v>
      </c>
      <c r="D20" s="91">
        <v>8458681</v>
      </c>
      <c r="E20" s="91">
        <v>8458681</v>
      </c>
    </row>
    <row r="21" spans="1:5" ht="76.5">
      <c r="A21" s="80" t="s">
        <v>230</v>
      </c>
      <c r="B21" s="90">
        <v>736975</v>
      </c>
      <c r="C21" s="76" t="s">
        <v>482</v>
      </c>
      <c r="D21" s="91">
        <v>5125507</v>
      </c>
      <c r="E21" s="91">
        <v>15523163</v>
      </c>
    </row>
    <row r="22" spans="1:5" ht="38.25">
      <c r="A22" s="80" t="s">
        <v>227</v>
      </c>
      <c r="B22" s="90">
        <v>48715</v>
      </c>
      <c r="C22" s="76" t="s">
        <v>430</v>
      </c>
      <c r="D22" s="91">
        <v>15994596</v>
      </c>
      <c r="E22" s="91">
        <v>163382650</v>
      </c>
    </row>
    <row r="23" spans="1:5" ht="51">
      <c r="A23" s="80" t="s">
        <v>227</v>
      </c>
      <c r="B23" s="90">
        <v>733780</v>
      </c>
      <c r="C23" s="76" t="s">
        <v>483</v>
      </c>
      <c r="D23" s="91">
        <v>2772130</v>
      </c>
      <c r="E23" s="91">
        <v>2772130</v>
      </c>
    </row>
    <row r="24" spans="1:5" ht="25.5">
      <c r="A24" s="80" t="s">
        <v>434</v>
      </c>
      <c r="B24" s="90">
        <v>6377</v>
      </c>
      <c r="C24" s="76" t="s">
        <v>484</v>
      </c>
      <c r="D24" s="91">
        <v>2242409</v>
      </c>
      <c r="E24" s="91">
        <v>12841157</v>
      </c>
    </row>
    <row r="25" spans="1:5" ht="25.5">
      <c r="A25" s="80" t="s">
        <v>434</v>
      </c>
      <c r="B25" s="90">
        <v>13044</v>
      </c>
      <c r="C25" s="76" t="s">
        <v>485</v>
      </c>
      <c r="D25" s="92">
        <v>2428210.42</v>
      </c>
      <c r="E25" s="91">
        <v>3182592</v>
      </c>
    </row>
    <row r="26" spans="1:5" ht="25.5">
      <c r="A26" s="80" t="s">
        <v>434</v>
      </c>
      <c r="B26" s="90">
        <v>13047</v>
      </c>
      <c r="C26" s="76" t="s">
        <v>486</v>
      </c>
      <c r="D26" s="92">
        <v>2428210.42</v>
      </c>
      <c r="E26" s="91">
        <v>3182592</v>
      </c>
    </row>
    <row r="27" spans="1:5" ht="38.25">
      <c r="A27" s="80" t="s">
        <v>434</v>
      </c>
      <c r="B27" s="90">
        <v>100086</v>
      </c>
      <c r="C27" s="76" t="s">
        <v>487</v>
      </c>
      <c r="D27" s="91">
        <v>31089061</v>
      </c>
      <c r="E27" s="91">
        <v>37488223</v>
      </c>
    </row>
    <row r="28" spans="1:5" ht="51">
      <c r="A28" s="80" t="s">
        <v>434</v>
      </c>
      <c r="B28" s="90">
        <v>503024</v>
      </c>
      <c r="C28" s="76" t="s">
        <v>488</v>
      </c>
      <c r="D28" s="91">
        <v>5086743</v>
      </c>
      <c r="E28" s="91">
        <v>5322148</v>
      </c>
    </row>
    <row r="29" spans="1:5" ht="25.5">
      <c r="A29" s="80" t="s">
        <v>237</v>
      </c>
      <c r="B29" s="90">
        <v>3640</v>
      </c>
      <c r="C29" s="76" t="s">
        <v>489</v>
      </c>
      <c r="D29" s="91">
        <v>11532392</v>
      </c>
      <c r="E29" s="91">
        <v>36470620</v>
      </c>
    </row>
    <row r="30" spans="1:5" ht="38.25">
      <c r="A30" s="80" t="s">
        <v>237</v>
      </c>
      <c r="B30" s="90">
        <v>3642</v>
      </c>
      <c r="C30" s="76" t="s">
        <v>490</v>
      </c>
      <c r="D30" s="91">
        <v>6406884</v>
      </c>
      <c r="E30" s="91">
        <v>20122910</v>
      </c>
    </row>
    <row r="31" spans="1:5" ht="25.5">
      <c r="A31" s="80" t="s">
        <v>237</v>
      </c>
      <c r="B31" s="90">
        <v>501813</v>
      </c>
      <c r="C31" s="76" t="s">
        <v>491</v>
      </c>
      <c r="D31" s="91">
        <v>25307193</v>
      </c>
      <c r="E31" s="91">
        <v>48870149</v>
      </c>
    </row>
    <row r="32" spans="1:5" ht="38.25">
      <c r="A32" s="80" t="s">
        <v>492</v>
      </c>
      <c r="B32" s="90">
        <v>102291</v>
      </c>
      <c r="C32" s="76" t="s">
        <v>493</v>
      </c>
      <c r="D32" s="91">
        <v>6406884</v>
      </c>
      <c r="E32" s="91">
        <v>18968576</v>
      </c>
    </row>
    <row r="33" spans="1:5" ht="51">
      <c r="A33" s="80" t="s">
        <v>492</v>
      </c>
      <c r="B33" s="90">
        <v>102364</v>
      </c>
      <c r="C33" s="76" t="s">
        <v>494</v>
      </c>
      <c r="D33" s="91">
        <v>5445852</v>
      </c>
      <c r="E33" s="91">
        <v>27930782</v>
      </c>
    </row>
    <row r="34" spans="1:5" ht="51">
      <c r="A34" s="80" t="s">
        <v>492</v>
      </c>
      <c r="B34" s="90">
        <v>736081</v>
      </c>
      <c r="C34" s="76" t="s">
        <v>495</v>
      </c>
      <c r="D34" s="91">
        <v>17939276</v>
      </c>
      <c r="E34" s="91">
        <v>20522746</v>
      </c>
    </row>
    <row r="35" spans="1:5" ht="63.75">
      <c r="A35" s="80" t="s">
        <v>492</v>
      </c>
      <c r="B35" s="90">
        <v>736942</v>
      </c>
      <c r="C35" s="76" t="s">
        <v>496</v>
      </c>
      <c r="D35" s="91">
        <v>22846949</v>
      </c>
      <c r="E35" s="91">
        <v>68414861</v>
      </c>
    </row>
    <row r="36" spans="1:5">
      <c r="A36" s="80" t="s">
        <v>492</v>
      </c>
      <c r="B36" s="90">
        <v>737248</v>
      </c>
      <c r="C36" s="76" t="s">
        <v>497</v>
      </c>
      <c r="D36" s="91">
        <v>2819029</v>
      </c>
      <c r="E36" s="91">
        <v>2819029</v>
      </c>
    </row>
  </sheetData>
  <mergeCells count="1">
    <mergeCell ref="A1:E1"/>
  </mergeCells>
  <pageMargins left="0.7" right="0.7" top="0.75" bottom="0.75" header="0.3" footer="0.3"/>
  <pageSetup orientation="portrait"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3E2F64-C1C9-4EBC-A7CA-BF5318320189}">
  <dimension ref="A1:L29"/>
  <sheetViews>
    <sheetView workbookViewId="0">
      <selection activeCell="C14" sqref="C14"/>
    </sheetView>
  </sheetViews>
  <sheetFormatPr defaultColWidth="9.140625" defaultRowHeight="15"/>
  <cols>
    <col min="1" max="1" width="4.7109375" customWidth="1"/>
    <col min="2" max="2" width="1.7109375" customWidth="1"/>
    <col min="3" max="3" width="17.140625" customWidth="1"/>
    <col min="4" max="4" width="1.7109375" customWidth="1"/>
  </cols>
  <sheetData>
    <row r="1" spans="1:12">
      <c r="A1" s="160" t="s">
        <v>0</v>
      </c>
      <c r="B1" s="160"/>
      <c r="C1" s="160"/>
      <c r="D1" s="160"/>
      <c r="E1" s="160"/>
      <c r="F1" s="160"/>
      <c r="G1" s="160"/>
      <c r="H1" s="160"/>
      <c r="I1" s="160"/>
      <c r="J1" s="160"/>
      <c r="K1" s="160"/>
      <c r="L1" s="160"/>
    </row>
    <row r="2" spans="1:12">
      <c r="A2" s="160" t="s">
        <v>498</v>
      </c>
      <c r="B2" s="160"/>
      <c r="C2" s="160"/>
      <c r="D2" s="160"/>
      <c r="E2" s="160"/>
      <c r="F2" s="160"/>
      <c r="G2" s="160"/>
      <c r="H2" s="160"/>
      <c r="I2" s="160"/>
      <c r="J2" s="160"/>
      <c r="K2" s="160"/>
      <c r="L2" s="160"/>
    </row>
    <row r="3" spans="1:12">
      <c r="A3" s="23"/>
      <c r="B3" s="23"/>
      <c r="C3" s="24"/>
      <c r="D3" s="23"/>
      <c r="E3" s="23"/>
      <c r="F3" s="23"/>
      <c r="G3" s="23"/>
      <c r="H3" s="146"/>
      <c r="I3" s="146"/>
      <c r="J3" s="146"/>
      <c r="K3" s="146"/>
      <c r="L3" s="23"/>
    </row>
    <row r="4" spans="1:12" ht="15" customHeight="1">
      <c r="A4" s="23"/>
      <c r="B4" s="23"/>
      <c r="C4" s="24"/>
      <c r="D4" s="23"/>
      <c r="E4" s="23"/>
      <c r="F4" s="23"/>
      <c r="G4" s="23"/>
      <c r="H4" s="147" t="s">
        <v>499</v>
      </c>
      <c r="I4" s="147"/>
      <c r="J4" s="147"/>
      <c r="K4" s="147"/>
      <c r="L4" s="147"/>
    </row>
    <row r="5" spans="1:12">
      <c r="A5" s="152" t="s">
        <v>2</v>
      </c>
      <c r="B5" s="152"/>
      <c r="C5" s="155" t="s">
        <v>500</v>
      </c>
      <c r="D5" s="152"/>
      <c r="E5" s="152" t="s">
        <v>501</v>
      </c>
      <c r="F5" s="152" t="s">
        <v>502</v>
      </c>
      <c r="G5" s="152" t="s">
        <v>503</v>
      </c>
      <c r="H5" s="93"/>
      <c r="I5" s="152" t="s">
        <v>504</v>
      </c>
      <c r="J5" s="152"/>
      <c r="K5" s="152" t="s">
        <v>76</v>
      </c>
      <c r="L5" s="152"/>
    </row>
    <row r="6" spans="1:12">
      <c r="A6" s="152"/>
      <c r="B6" s="152"/>
      <c r="C6" s="155"/>
      <c r="D6" s="152"/>
      <c r="E6" s="152"/>
      <c r="F6" s="152"/>
      <c r="G6" s="152"/>
      <c r="H6" s="93" t="s">
        <v>505</v>
      </c>
      <c r="I6" s="152" t="s">
        <v>506</v>
      </c>
      <c r="J6" s="152"/>
      <c r="K6" s="152" t="s">
        <v>507</v>
      </c>
      <c r="L6" s="152"/>
    </row>
    <row r="7" spans="1:12" ht="15" customHeight="1">
      <c r="A7" s="152"/>
      <c r="B7" s="152"/>
      <c r="C7" s="155"/>
      <c r="D7" s="152"/>
      <c r="E7" s="152"/>
      <c r="F7" s="152"/>
      <c r="G7" s="152"/>
      <c r="H7" s="93" t="s">
        <v>508</v>
      </c>
      <c r="I7" s="152" t="s">
        <v>509</v>
      </c>
      <c r="J7" s="152"/>
      <c r="K7" s="152" t="s">
        <v>76</v>
      </c>
      <c r="L7" s="152"/>
    </row>
    <row r="8" spans="1:12">
      <c r="A8" s="153"/>
      <c r="B8" s="152"/>
      <c r="C8" s="156"/>
      <c r="D8" s="152"/>
      <c r="E8" s="153"/>
      <c r="F8" s="153"/>
      <c r="G8" s="153"/>
      <c r="H8" s="26" t="s">
        <v>507</v>
      </c>
      <c r="I8" s="153" t="s">
        <v>507</v>
      </c>
      <c r="J8" s="153"/>
      <c r="K8" s="153" t="s">
        <v>507</v>
      </c>
      <c r="L8" s="153"/>
    </row>
    <row r="9" spans="1:12">
      <c r="A9" s="23"/>
      <c r="B9" s="23"/>
      <c r="C9" s="24"/>
      <c r="D9" s="23"/>
      <c r="E9" s="23" t="s">
        <v>7</v>
      </c>
      <c r="F9" s="23" t="s">
        <v>8</v>
      </c>
      <c r="G9" s="23" t="s">
        <v>9</v>
      </c>
      <c r="H9" s="23" t="s">
        <v>10</v>
      </c>
      <c r="I9" s="146" t="s">
        <v>11</v>
      </c>
      <c r="J9" s="146"/>
      <c r="K9" s="146" t="s">
        <v>12</v>
      </c>
      <c r="L9" s="146"/>
    </row>
    <row r="10" spans="1:12">
      <c r="A10" s="23"/>
      <c r="B10" s="23"/>
      <c r="C10" s="24"/>
      <c r="D10" s="23"/>
      <c r="E10" s="24"/>
      <c r="F10" s="24"/>
      <c r="G10" s="24"/>
      <c r="H10" s="23"/>
      <c r="I10" s="146"/>
      <c r="J10" s="146"/>
      <c r="K10" s="146"/>
      <c r="L10" s="146"/>
    </row>
    <row r="11" spans="1:12">
      <c r="A11" s="23">
        <v>1</v>
      </c>
      <c r="B11" s="23"/>
      <c r="C11" s="24" t="s">
        <v>510</v>
      </c>
      <c r="D11" s="23"/>
      <c r="E11" s="46">
        <v>7981</v>
      </c>
      <c r="F11" s="46">
        <v>7892</v>
      </c>
      <c r="G11" s="24">
        <v>89</v>
      </c>
      <c r="H11" s="23">
        <v>253</v>
      </c>
      <c r="I11" s="146">
        <v>46</v>
      </c>
      <c r="J11" s="146"/>
      <c r="K11" s="146">
        <v>299</v>
      </c>
      <c r="L11" s="146"/>
    </row>
    <row r="12" spans="1:12">
      <c r="A12" s="23">
        <v>2</v>
      </c>
      <c r="B12" s="23"/>
      <c r="C12" s="24" t="s">
        <v>511</v>
      </c>
      <c r="D12" s="23"/>
      <c r="E12" s="46">
        <v>7873</v>
      </c>
      <c r="F12" s="46">
        <v>7766</v>
      </c>
      <c r="G12" s="24">
        <v>106</v>
      </c>
      <c r="H12" s="23">
        <v>253</v>
      </c>
      <c r="I12" s="146">
        <v>46</v>
      </c>
      <c r="J12" s="146"/>
      <c r="K12" s="146">
        <v>299</v>
      </c>
      <c r="L12" s="146"/>
    </row>
    <row r="13" spans="1:12">
      <c r="A13" s="23">
        <v>3</v>
      </c>
      <c r="B13" s="23"/>
      <c r="C13" s="24" t="s">
        <v>512</v>
      </c>
      <c r="D13" s="23"/>
      <c r="E13" s="46">
        <v>7977</v>
      </c>
      <c r="F13" s="46">
        <v>7992</v>
      </c>
      <c r="G13" s="24">
        <v>-15</v>
      </c>
      <c r="H13" s="23">
        <v>339</v>
      </c>
      <c r="I13" s="146">
        <v>46</v>
      </c>
      <c r="J13" s="146"/>
      <c r="K13" s="146">
        <v>385</v>
      </c>
      <c r="L13" s="146"/>
    </row>
    <row r="14" spans="1:12">
      <c r="A14" s="23">
        <v>4</v>
      </c>
      <c r="B14" s="23"/>
      <c r="C14" s="24" t="s">
        <v>513</v>
      </c>
      <c r="D14" s="23"/>
      <c r="E14" s="46">
        <v>8030</v>
      </c>
      <c r="F14" s="46">
        <v>8012</v>
      </c>
      <c r="G14" s="24">
        <v>18</v>
      </c>
      <c r="H14" s="23">
        <v>336</v>
      </c>
      <c r="I14" s="146">
        <v>45</v>
      </c>
      <c r="J14" s="146"/>
      <c r="K14" s="146">
        <v>381</v>
      </c>
      <c r="L14" s="146"/>
    </row>
    <row r="15" spans="1:12">
      <c r="A15" s="23">
        <v>5</v>
      </c>
      <c r="B15" s="23"/>
      <c r="C15" s="24" t="s">
        <v>514</v>
      </c>
      <c r="D15" s="23"/>
      <c r="E15" s="46">
        <v>8029</v>
      </c>
      <c r="F15" s="46">
        <v>8035</v>
      </c>
      <c r="G15" s="24">
        <v>-6</v>
      </c>
      <c r="H15" s="23">
        <v>332</v>
      </c>
      <c r="I15" s="146">
        <v>45</v>
      </c>
      <c r="J15" s="146"/>
      <c r="K15" s="146">
        <v>377</v>
      </c>
      <c r="L15" s="146"/>
    </row>
    <row r="16" spans="1:12">
      <c r="A16" s="23">
        <v>6</v>
      </c>
      <c r="B16" s="23"/>
      <c r="C16" s="24" t="s">
        <v>515</v>
      </c>
      <c r="D16" s="23"/>
      <c r="E16" s="46">
        <v>8025</v>
      </c>
      <c r="F16" s="46">
        <v>8062</v>
      </c>
      <c r="G16" s="24">
        <v>-37</v>
      </c>
      <c r="H16" s="23">
        <v>329</v>
      </c>
      <c r="I16" s="146">
        <v>45</v>
      </c>
      <c r="J16" s="146"/>
      <c r="K16" s="146">
        <v>374</v>
      </c>
      <c r="L16" s="146"/>
    </row>
    <row r="17" spans="1:12">
      <c r="A17" s="23">
        <v>7</v>
      </c>
      <c r="B17" s="23"/>
      <c r="C17" s="24" t="s">
        <v>516</v>
      </c>
      <c r="D17" s="23"/>
      <c r="E17" s="46">
        <v>8179</v>
      </c>
      <c r="F17" s="46">
        <v>8089</v>
      </c>
      <c r="G17" s="24">
        <v>90</v>
      </c>
      <c r="H17" s="23">
        <v>327</v>
      </c>
      <c r="I17" s="146">
        <v>45</v>
      </c>
      <c r="J17" s="146"/>
      <c r="K17" s="146">
        <v>372</v>
      </c>
      <c r="L17" s="146"/>
    </row>
    <row r="18" spans="1:12">
      <c r="A18" s="23">
        <v>8</v>
      </c>
      <c r="B18" s="23"/>
      <c r="C18" s="24" t="s">
        <v>517</v>
      </c>
      <c r="D18" s="23"/>
      <c r="E18" s="46">
        <v>8178</v>
      </c>
      <c r="F18" s="46">
        <v>8115</v>
      </c>
      <c r="G18" s="24">
        <v>63</v>
      </c>
      <c r="H18" s="23">
        <v>324</v>
      </c>
      <c r="I18" s="146">
        <v>44</v>
      </c>
      <c r="J18" s="146"/>
      <c r="K18" s="146">
        <v>368</v>
      </c>
      <c r="L18" s="146"/>
    </row>
    <row r="19" spans="1:12">
      <c r="A19" s="23">
        <v>9</v>
      </c>
      <c r="B19" s="23"/>
      <c r="C19" s="24" t="s">
        <v>518</v>
      </c>
      <c r="D19" s="23"/>
      <c r="E19" s="46">
        <v>8178</v>
      </c>
      <c r="F19" s="46">
        <v>8142</v>
      </c>
      <c r="G19" s="24">
        <v>37</v>
      </c>
      <c r="H19" s="23">
        <v>321</v>
      </c>
      <c r="I19" s="146">
        <v>44</v>
      </c>
      <c r="J19" s="146"/>
      <c r="K19" s="146">
        <v>365</v>
      </c>
      <c r="L19" s="146"/>
    </row>
    <row r="20" spans="1:12">
      <c r="A20" s="23"/>
      <c r="B20" s="23"/>
      <c r="C20" s="24"/>
      <c r="D20" s="23"/>
      <c r="E20" s="24"/>
      <c r="F20" s="24"/>
      <c r="G20" s="24"/>
      <c r="H20" s="23"/>
      <c r="I20" s="146"/>
      <c r="J20" s="146"/>
      <c r="K20" s="146"/>
      <c r="L20" s="146"/>
    </row>
    <row r="21" spans="1:12">
      <c r="A21" s="160" t="s">
        <v>32</v>
      </c>
      <c r="B21" s="160"/>
      <c r="C21" s="24"/>
      <c r="D21" s="23"/>
      <c r="E21" s="24"/>
      <c r="F21" s="24"/>
      <c r="G21" s="24"/>
      <c r="H21" s="23"/>
      <c r="I21" s="146"/>
      <c r="J21" s="146"/>
      <c r="K21" s="146"/>
      <c r="L21" s="146"/>
    </row>
    <row r="22" spans="1:12" ht="25.5" customHeight="1">
      <c r="A22" s="45" t="s">
        <v>33</v>
      </c>
      <c r="B22" s="159" t="s">
        <v>519</v>
      </c>
      <c r="C22" s="159"/>
      <c r="D22" s="159"/>
      <c r="E22" s="159"/>
      <c r="F22" s="159"/>
      <c r="G22" s="159"/>
      <c r="H22" s="159"/>
      <c r="I22" s="159"/>
      <c r="J22" s="159"/>
      <c r="K22" s="159"/>
      <c r="L22" s="159"/>
    </row>
    <row r="23" spans="1:12" ht="38.25" customHeight="1">
      <c r="A23" s="45" t="s">
        <v>89</v>
      </c>
      <c r="B23" s="159" t="s">
        <v>520</v>
      </c>
      <c r="C23" s="159"/>
      <c r="D23" s="159"/>
      <c r="E23" s="159"/>
      <c r="F23" s="159"/>
      <c r="G23" s="159"/>
      <c r="H23" s="159"/>
      <c r="I23" s="159"/>
      <c r="J23" s="159"/>
      <c r="K23" s="159"/>
      <c r="L23" s="159"/>
    </row>
    <row r="24" spans="1:12" ht="51" customHeight="1">
      <c r="A24" s="45" t="s">
        <v>319</v>
      </c>
      <c r="B24" s="159" t="s">
        <v>521</v>
      </c>
      <c r="C24" s="159"/>
      <c r="D24" s="159"/>
      <c r="E24" s="159"/>
      <c r="F24" s="159"/>
      <c r="G24" s="159"/>
      <c r="H24" s="159"/>
      <c r="I24" s="159"/>
      <c r="J24" s="159"/>
      <c r="K24" s="159"/>
      <c r="L24" s="159"/>
    </row>
    <row r="25" spans="1:12">
      <c r="A25" s="44"/>
    </row>
    <row r="27" spans="1:12">
      <c r="A27" s="43"/>
    </row>
    <row r="28" spans="1:12">
      <c r="A28" s="43"/>
    </row>
    <row r="29" spans="1:12">
      <c r="A29" s="43"/>
    </row>
  </sheetData>
  <mergeCells count="50">
    <mergeCell ref="A5:A8"/>
    <mergeCell ref="B5:B8"/>
    <mergeCell ref="C5:C8"/>
    <mergeCell ref="A1:L1"/>
    <mergeCell ref="A2:L2"/>
    <mergeCell ref="H3:I3"/>
    <mergeCell ref="J3:K3"/>
    <mergeCell ref="D5:D8"/>
    <mergeCell ref="E5:E8"/>
    <mergeCell ref="F5:F8"/>
    <mergeCell ref="H4:L4"/>
    <mergeCell ref="I11:J11"/>
    <mergeCell ref="K11:L11"/>
    <mergeCell ref="G5:G8"/>
    <mergeCell ref="I5:J5"/>
    <mergeCell ref="I6:J6"/>
    <mergeCell ref="I7:J7"/>
    <mergeCell ref="I8:J8"/>
    <mergeCell ref="K5:L5"/>
    <mergeCell ref="K6:L6"/>
    <mergeCell ref="K7:L7"/>
    <mergeCell ref="K8:L8"/>
    <mergeCell ref="I9:J9"/>
    <mergeCell ref="K9:L9"/>
    <mergeCell ref="I10:J10"/>
    <mergeCell ref="K10:L10"/>
    <mergeCell ref="I12:J12"/>
    <mergeCell ref="K12:L12"/>
    <mergeCell ref="I13:J13"/>
    <mergeCell ref="K13:L13"/>
    <mergeCell ref="I14:J14"/>
    <mergeCell ref="K14:L14"/>
    <mergeCell ref="B24:L24"/>
    <mergeCell ref="I18:J18"/>
    <mergeCell ref="K18:L18"/>
    <mergeCell ref="I19:J19"/>
    <mergeCell ref="K19:L19"/>
    <mergeCell ref="I20:J20"/>
    <mergeCell ref="K20:L20"/>
    <mergeCell ref="A21:B21"/>
    <mergeCell ref="I21:J21"/>
    <mergeCell ref="K21:L21"/>
    <mergeCell ref="B22:L22"/>
    <mergeCell ref="B23:L23"/>
    <mergeCell ref="I17:J17"/>
    <mergeCell ref="K17:L17"/>
    <mergeCell ref="I15:J15"/>
    <mergeCell ref="K15:L15"/>
    <mergeCell ref="I16:J16"/>
    <mergeCell ref="K16:L16"/>
  </mergeCells>
  <pageMargins left="0.7" right="0.7" top="0.75" bottom="0.75" header="0.3" footer="0.3"/>
  <pageSetup orientation="portrait"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036297-D386-491D-AE3E-65EACD5C9DE0}">
  <dimension ref="A1:I17"/>
  <sheetViews>
    <sheetView workbookViewId="0">
      <selection activeCell="C14" sqref="C14"/>
    </sheetView>
  </sheetViews>
  <sheetFormatPr defaultColWidth="9.140625" defaultRowHeight="15"/>
  <cols>
    <col min="1" max="1" width="4.7109375" customWidth="1"/>
    <col min="2" max="2" width="1.7109375" customWidth="1"/>
    <col min="3" max="3" width="14.42578125" customWidth="1"/>
    <col min="4" max="4" width="1.7109375" customWidth="1"/>
  </cols>
  <sheetData>
    <row r="1" spans="1:9">
      <c r="A1" s="160" t="s">
        <v>26</v>
      </c>
      <c r="B1" s="160"/>
      <c r="C1" s="160"/>
      <c r="D1" s="160"/>
      <c r="E1" s="160"/>
      <c r="F1" s="160"/>
      <c r="G1" s="160"/>
      <c r="H1" s="160"/>
      <c r="I1" s="160"/>
    </row>
    <row r="2" spans="1:9">
      <c r="A2" s="160" t="s">
        <v>522</v>
      </c>
      <c r="B2" s="160"/>
      <c r="C2" s="160"/>
      <c r="D2" s="160"/>
      <c r="E2" s="160"/>
      <c r="F2" s="160"/>
      <c r="G2" s="160"/>
      <c r="H2" s="160"/>
      <c r="I2" s="160"/>
    </row>
    <row r="3" spans="1:9">
      <c r="A3" s="23"/>
      <c r="B3" s="23"/>
      <c r="C3" s="24"/>
      <c r="D3" s="23"/>
      <c r="E3" s="23"/>
      <c r="F3" s="146"/>
      <c r="G3" s="146"/>
      <c r="H3" s="146"/>
      <c r="I3" s="23"/>
    </row>
    <row r="4" spans="1:9" ht="20.25" customHeight="1">
      <c r="A4" s="152" t="s">
        <v>2</v>
      </c>
      <c r="B4" s="152"/>
      <c r="C4" s="155" t="s">
        <v>500</v>
      </c>
      <c r="D4" s="146"/>
      <c r="E4" s="146" t="s">
        <v>523</v>
      </c>
      <c r="F4" s="146"/>
      <c r="G4" s="146" t="s">
        <v>502</v>
      </c>
      <c r="H4" s="146" t="s">
        <v>524</v>
      </c>
      <c r="I4" s="146"/>
    </row>
    <row r="5" spans="1:9">
      <c r="A5" s="152"/>
      <c r="B5" s="152"/>
      <c r="C5" s="155"/>
      <c r="D5" s="146"/>
      <c r="E5" s="146" t="s">
        <v>525</v>
      </c>
      <c r="F5" s="146"/>
      <c r="G5" s="146"/>
      <c r="H5" s="146" t="s">
        <v>525</v>
      </c>
      <c r="I5" s="146"/>
    </row>
    <row r="6" spans="1:9">
      <c r="A6" s="153"/>
      <c r="B6" s="152"/>
      <c r="C6" s="156"/>
      <c r="D6" s="146"/>
      <c r="E6" s="147" t="s">
        <v>507</v>
      </c>
      <c r="F6" s="147"/>
      <c r="G6" s="147"/>
      <c r="H6" s="147" t="s">
        <v>507</v>
      </c>
      <c r="I6" s="147"/>
    </row>
    <row r="7" spans="1:9">
      <c r="A7" s="23"/>
      <c r="B7" s="23"/>
      <c r="C7" s="24"/>
      <c r="D7" s="23"/>
      <c r="E7" s="188" t="s">
        <v>7</v>
      </c>
      <c r="F7" s="188"/>
      <c r="G7" s="24" t="s">
        <v>8</v>
      </c>
      <c r="H7" s="188" t="s">
        <v>9</v>
      </c>
      <c r="I7" s="188"/>
    </row>
    <row r="8" spans="1:9">
      <c r="A8" s="23"/>
      <c r="B8" s="23"/>
      <c r="C8" s="24"/>
      <c r="D8" s="23"/>
      <c r="E8" s="188"/>
      <c r="F8" s="188"/>
      <c r="G8" s="24"/>
      <c r="H8" s="188"/>
      <c r="I8" s="188"/>
    </row>
    <row r="9" spans="1:9">
      <c r="A9" s="23">
        <v>1</v>
      </c>
      <c r="B9" s="23"/>
      <c r="C9" s="24" t="s">
        <v>510</v>
      </c>
      <c r="D9" s="23"/>
      <c r="E9" s="188">
        <v>846</v>
      </c>
      <c r="F9" s="188"/>
      <c r="G9" s="24">
        <v>742</v>
      </c>
      <c r="H9" s="188">
        <v>103</v>
      </c>
      <c r="I9" s="188"/>
    </row>
    <row r="10" spans="1:9">
      <c r="A10" s="23">
        <v>2</v>
      </c>
      <c r="B10" s="23"/>
      <c r="C10" s="24" t="s">
        <v>511</v>
      </c>
      <c r="D10" s="23"/>
      <c r="E10" s="188">
        <v>929</v>
      </c>
      <c r="F10" s="188"/>
      <c r="G10" s="24">
        <v>824</v>
      </c>
      <c r="H10" s="188">
        <v>105</v>
      </c>
      <c r="I10" s="188"/>
    </row>
    <row r="11" spans="1:9">
      <c r="A11" s="23">
        <v>3</v>
      </c>
      <c r="B11" s="23"/>
      <c r="C11" s="24" t="s">
        <v>512</v>
      </c>
      <c r="D11" s="23"/>
      <c r="E11" s="188">
        <v>929</v>
      </c>
      <c r="F11" s="188"/>
      <c r="G11" s="24">
        <v>849</v>
      </c>
      <c r="H11" s="188">
        <v>80</v>
      </c>
      <c r="I11" s="188"/>
    </row>
    <row r="12" spans="1:9">
      <c r="A12" s="23">
        <v>4</v>
      </c>
      <c r="B12" s="23"/>
      <c r="C12" s="24" t="s">
        <v>513</v>
      </c>
      <c r="D12" s="23"/>
      <c r="E12" s="188">
        <v>929</v>
      </c>
      <c r="F12" s="188"/>
      <c r="G12" s="24">
        <v>874</v>
      </c>
      <c r="H12" s="188">
        <v>55</v>
      </c>
      <c r="I12" s="188"/>
    </row>
    <row r="13" spans="1:9">
      <c r="A13" s="23">
        <v>5</v>
      </c>
      <c r="B13" s="23"/>
      <c r="C13" s="24" t="s">
        <v>514</v>
      </c>
      <c r="D13" s="23"/>
      <c r="E13" s="188">
        <v>929</v>
      </c>
      <c r="F13" s="188"/>
      <c r="G13" s="24">
        <v>898</v>
      </c>
      <c r="H13" s="188">
        <v>30</v>
      </c>
      <c r="I13" s="188"/>
    </row>
    <row r="14" spans="1:9">
      <c r="A14" s="23">
        <v>6</v>
      </c>
      <c r="B14" s="23"/>
      <c r="C14" s="24" t="s">
        <v>515</v>
      </c>
      <c r="D14" s="23"/>
      <c r="E14" s="188">
        <v>929</v>
      </c>
      <c r="F14" s="188"/>
      <c r="G14" s="24">
        <v>923</v>
      </c>
      <c r="H14" s="188">
        <v>6</v>
      </c>
      <c r="I14" s="188"/>
    </row>
    <row r="15" spans="1:9">
      <c r="A15" s="23">
        <v>7</v>
      </c>
      <c r="B15" s="23"/>
      <c r="C15" s="24" t="s">
        <v>516</v>
      </c>
      <c r="D15" s="23"/>
      <c r="E15" s="187">
        <v>1251</v>
      </c>
      <c r="F15" s="187"/>
      <c r="G15" s="24">
        <v>948</v>
      </c>
      <c r="H15" s="188">
        <v>303</v>
      </c>
      <c r="I15" s="188"/>
    </row>
    <row r="16" spans="1:9">
      <c r="A16" s="23">
        <v>8</v>
      </c>
      <c r="B16" s="23"/>
      <c r="C16" s="24" t="s">
        <v>517</v>
      </c>
      <c r="D16" s="23"/>
      <c r="E16" s="187">
        <v>1251</v>
      </c>
      <c r="F16" s="187"/>
      <c r="G16" s="24">
        <v>973</v>
      </c>
      <c r="H16" s="188">
        <v>278</v>
      </c>
      <c r="I16" s="188"/>
    </row>
    <row r="17" spans="1:9">
      <c r="A17" s="23">
        <v>9</v>
      </c>
      <c r="B17" s="23"/>
      <c r="C17" s="24" t="s">
        <v>518</v>
      </c>
      <c r="D17" s="23"/>
      <c r="E17" s="187">
        <v>1251</v>
      </c>
      <c r="F17" s="187"/>
      <c r="G17" s="24">
        <v>998</v>
      </c>
      <c r="H17" s="188">
        <v>253</v>
      </c>
      <c r="I17" s="188"/>
    </row>
  </sheetData>
  <mergeCells count="36">
    <mergeCell ref="A1:I1"/>
    <mergeCell ref="A2:I2"/>
    <mergeCell ref="F3:H3"/>
    <mergeCell ref="A4:A6"/>
    <mergeCell ref="B4:B6"/>
    <mergeCell ref="C4:C6"/>
    <mergeCell ref="D4:D6"/>
    <mergeCell ref="E4:F4"/>
    <mergeCell ref="E5:F5"/>
    <mergeCell ref="E6:F6"/>
    <mergeCell ref="G4:G6"/>
    <mergeCell ref="H4:I4"/>
    <mergeCell ref="H5:I5"/>
    <mergeCell ref="H6:I6"/>
    <mergeCell ref="E9:F9"/>
    <mergeCell ref="H9:I9"/>
    <mergeCell ref="E10:F10"/>
    <mergeCell ref="H10:I10"/>
    <mergeCell ref="E7:F7"/>
    <mergeCell ref="H7:I7"/>
    <mergeCell ref="E8:F8"/>
    <mergeCell ref="H8:I8"/>
    <mergeCell ref="E13:F13"/>
    <mergeCell ref="H13:I13"/>
    <mergeCell ref="E14:F14"/>
    <mergeCell ref="H14:I14"/>
    <mergeCell ref="E11:F11"/>
    <mergeCell ref="H11:I11"/>
    <mergeCell ref="E12:F12"/>
    <mergeCell ref="H12:I12"/>
    <mergeCell ref="E17:F17"/>
    <mergeCell ref="H17:I17"/>
    <mergeCell ref="E15:F15"/>
    <mergeCell ref="H15:I15"/>
    <mergeCell ref="E16:F16"/>
    <mergeCell ref="H16:I16"/>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5F53B3-8083-4C07-B79F-7D3445DF4919}">
  <dimension ref="A1:M22"/>
  <sheetViews>
    <sheetView zoomScaleNormal="100" zoomScalePageLayoutView="80" workbookViewId="0">
      <selection activeCell="J28" sqref="J28"/>
    </sheetView>
  </sheetViews>
  <sheetFormatPr defaultColWidth="101.42578125" defaultRowHeight="12.75"/>
  <cols>
    <col min="1" max="1" width="4.7109375" style="10" customWidth="1"/>
    <col min="2" max="2" width="1.7109375" style="10" customWidth="1"/>
    <col min="3" max="3" width="44.42578125" style="10" customWidth="1"/>
    <col min="4" max="4" width="1.7109375" style="10" customWidth="1"/>
    <col min="5" max="5" width="8.5703125" style="11" customWidth="1"/>
    <col min="6" max="6" width="1.7109375" style="10" customWidth="1"/>
    <col min="7" max="12" width="10.42578125" style="10" customWidth="1"/>
    <col min="13" max="13" width="4.42578125" style="10" customWidth="1"/>
    <col min="14" max="14" width="8.140625" style="10" customWidth="1"/>
    <col min="15" max="16384" width="101.42578125" style="10"/>
  </cols>
  <sheetData>
    <row r="1" spans="1:13" s="17" customFormat="1">
      <c r="A1" s="4" t="s">
        <v>26</v>
      </c>
      <c r="B1" s="4"/>
      <c r="C1" s="4"/>
      <c r="D1" s="4"/>
      <c r="E1" s="4"/>
      <c r="F1" s="4"/>
      <c r="G1" s="4"/>
      <c r="H1" s="4"/>
      <c r="I1" s="4"/>
      <c r="J1" s="4"/>
      <c r="K1" s="4"/>
      <c r="L1" s="4"/>
    </row>
    <row r="2" spans="1:13" s="17" customFormat="1">
      <c r="A2" s="4" t="s">
        <v>59</v>
      </c>
      <c r="B2" s="4"/>
      <c r="C2" s="4"/>
      <c r="D2" s="4"/>
      <c r="E2" s="4"/>
      <c r="F2" s="4"/>
      <c r="G2" s="4"/>
      <c r="H2" s="4"/>
      <c r="I2" s="4"/>
      <c r="J2" s="4"/>
      <c r="K2" s="4"/>
      <c r="L2" s="4"/>
    </row>
    <row r="4" spans="1:13" s="5" customFormat="1">
      <c r="E4" s="6"/>
      <c r="G4" s="6">
        <v>2019</v>
      </c>
      <c r="H4" s="6">
        <v>2020</v>
      </c>
      <c r="I4" s="6">
        <v>2021</v>
      </c>
      <c r="J4" s="6">
        <v>2022</v>
      </c>
      <c r="K4" s="6">
        <v>2023</v>
      </c>
      <c r="L4" s="6">
        <v>2024</v>
      </c>
    </row>
    <row r="5" spans="1:13" s="8" customFormat="1" ht="25.5">
      <c r="A5" s="7" t="s">
        <v>2</v>
      </c>
      <c r="C5" s="9" t="s">
        <v>3</v>
      </c>
      <c r="E5" s="7" t="s">
        <v>4</v>
      </c>
      <c r="G5" s="7" t="s">
        <v>6</v>
      </c>
      <c r="H5" s="7" t="s">
        <v>6</v>
      </c>
      <c r="I5" s="7" t="s">
        <v>6</v>
      </c>
      <c r="J5" s="7" t="s">
        <v>27</v>
      </c>
      <c r="K5" s="7" t="s">
        <v>46</v>
      </c>
      <c r="L5" s="7" t="s">
        <v>47</v>
      </c>
    </row>
    <row r="6" spans="1:13">
      <c r="G6" s="11" t="s">
        <v>7</v>
      </c>
      <c r="H6" s="11" t="s">
        <v>8</v>
      </c>
      <c r="I6" s="11" t="s">
        <v>9</v>
      </c>
      <c r="J6" s="11" t="s">
        <v>10</v>
      </c>
      <c r="K6" s="11" t="s">
        <v>11</v>
      </c>
      <c r="L6" s="11" t="s">
        <v>12</v>
      </c>
      <c r="M6" s="33"/>
    </row>
    <row r="8" spans="1:13">
      <c r="A8" s="11">
        <v>1</v>
      </c>
      <c r="C8" s="10" t="s">
        <v>60</v>
      </c>
      <c r="E8" s="11" t="s">
        <v>30</v>
      </c>
      <c r="G8" s="12">
        <f>-6964.4+3.5</f>
        <v>-6960.9</v>
      </c>
      <c r="H8" s="12">
        <f>G14</f>
        <v>-7393</v>
      </c>
      <c r="I8" s="12">
        <f>H14</f>
        <v>-7799.7</v>
      </c>
      <c r="J8" s="12">
        <f>I14</f>
        <v>-8126.9000000000005</v>
      </c>
      <c r="K8" s="12">
        <f>J14</f>
        <v>-8626.8503499236031</v>
      </c>
      <c r="L8" s="12">
        <f>K14</f>
        <v>-9137.6920587830173</v>
      </c>
      <c r="M8" s="11" t="s">
        <v>31</v>
      </c>
    </row>
    <row r="9" spans="1:13">
      <c r="A9" s="11">
        <v>2</v>
      </c>
      <c r="C9" s="10" t="s">
        <v>49</v>
      </c>
      <c r="E9" s="11" t="s">
        <v>30</v>
      </c>
      <c r="G9" s="12">
        <v>0</v>
      </c>
      <c r="H9" s="12">
        <v>0</v>
      </c>
      <c r="I9" s="12">
        <v>0</v>
      </c>
      <c r="J9" s="12">
        <v>0</v>
      </c>
      <c r="K9" s="12">
        <v>0</v>
      </c>
      <c r="L9" s="12">
        <v>310.77415556227089</v>
      </c>
      <c r="M9" s="11"/>
    </row>
    <row r="10" spans="1:13">
      <c r="A10" s="11">
        <v>3</v>
      </c>
      <c r="C10" s="10" t="s">
        <v>61</v>
      </c>
      <c r="E10" s="11" t="s">
        <v>30</v>
      </c>
      <c r="G10" s="12">
        <v>-605.6</v>
      </c>
      <c r="H10" s="12">
        <v>-618.29999999999995</v>
      </c>
      <c r="I10" s="12">
        <v>-639</v>
      </c>
      <c r="J10" s="12">
        <v>-705.37224200000003</v>
      </c>
      <c r="K10" s="12">
        <f>-726.254631426168+1</f>
        <v>-725.25463142616798</v>
      </c>
      <c r="L10" s="12">
        <f>-892.41925410619+0.4</f>
        <v>-892.01925410619003</v>
      </c>
      <c r="M10" s="11" t="s">
        <v>31</v>
      </c>
    </row>
    <row r="11" spans="1:13">
      <c r="A11" s="11">
        <v>4</v>
      </c>
      <c r="C11" s="10" t="s">
        <v>51</v>
      </c>
      <c r="E11" s="11" t="s">
        <v>30</v>
      </c>
      <c r="G11" s="12">
        <f>173.5-G12</f>
        <v>120.86</v>
      </c>
      <c r="H11" s="12">
        <f>211.5-H12</f>
        <v>161.25994839686399</v>
      </c>
      <c r="I11" s="12">
        <f>311.6-I12</f>
        <v>250.20000000000002</v>
      </c>
      <c r="J11" s="12">
        <f>121.862892076398+8.259-1.6</f>
        <v>128.52189207639802</v>
      </c>
      <c r="K11" s="12">
        <v>153.91292256675302</v>
      </c>
      <c r="L11" s="12">
        <v>219.90443110368471</v>
      </c>
      <c r="M11" s="11" t="s">
        <v>31</v>
      </c>
    </row>
    <row r="12" spans="1:13">
      <c r="A12" s="11">
        <v>5</v>
      </c>
      <c r="C12" s="10" t="s">
        <v>62</v>
      </c>
      <c r="E12" s="11" t="s">
        <v>30</v>
      </c>
      <c r="G12" s="12">
        <v>52.64</v>
      </c>
      <c r="H12" s="12">
        <v>50.24005160313601</v>
      </c>
      <c r="I12" s="12">
        <v>61.4</v>
      </c>
      <c r="J12" s="12">
        <v>77.900000000000006</v>
      </c>
      <c r="K12" s="12">
        <v>61.5</v>
      </c>
      <c r="L12" s="12">
        <v>62.832740282235761</v>
      </c>
      <c r="M12" s="11" t="s">
        <v>31</v>
      </c>
    </row>
    <row r="13" spans="1:13">
      <c r="A13" s="11">
        <v>6</v>
      </c>
      <c r="C13" s="10" t="s">
        <v>52</v>
      </c>
      <c r="E13" s="11" t="s">
        <v>30</v>
      </c>
      <c r="G13" s="12">
        <v>0</v>
      </c>
      <c r="H13" s="12">
        <v>0</v>
      </c>
      <c r="I13" s="12">
        <v>0.1</v>
      </c>
      <c r="J13" s="12">
        <v>-1</v>
      </c>
      <c r="K13" s="12">
        <v>-1</v>
      </c>
      <c r="L13" s="12">
        <f>-0.1-0.4</f>
        <v>-0.5</v>
      </c>
      <c r="M13" s="11" t="s">
        <v>31</v>
      </c>
    </row>
    <row r="14" spans="1:13">
      <c r="A14" s="11">
        <v>7</v>
      </c>
      <c r="C14" s="10" t="s">
        <v>63</v>
      </c>
      <c r="E14" s="11" t="s">
        <v>30</v>
      </c>
      <c r="G14" s="13">
        <f>SUM(G8:G13)</f>
        <v>-7393</v>
      </c>
      <c r="H14" s="13">
        <f>SUM(H8:H13)+0.1</f>
        <v>-7799.7</v>
      </c>
      <c r="I14" s="13">
        <f>SUM(I8:I13)+0.1</f>
        <v>-8126.9000000000005</v>
      </c>
      <c r="J14" s="13">
        <f>SUM(J8:J13)</f>
        <v>-8626.8503499236031</v>
      </c>
      <c r="K14" s="13">
        <f>SUM(K8:K13)</f>
        <v>-9137.6920587830173</v>
      </c>
      <c r="L14" s="13">
        <f t="shared" ref="L14" si="0">SUM(L8:L13)</f>
        <v>-9436.6999859410153</v>
      </c>
      <c r="M14" s="11" t="s">
        <v>31</v>
      </c>
    </row>
    <row r="15" spans="1:13">
      <c r="A15" s="11"/>
      <c r="G15" s="12"/>
      <c r="H15" s="12"/>
      <c r="I15" s="12"/>
      <c r="J15" s="12"/>
      <c r="K15" s="12"/>
      <c r="L15" s="12"/>
      <c r="M15" s="11"/>
    </row>
    <row r="16" spans="1:13">
      <c r="A16" s="11">
        <v>8</v>
      </c>
      <c r="C16" s="10" t="s">
        <v>54</v>
      </c>
      <c r="E16" s="11" t="s">
        <v>30</v>
      </c>
      <c r="G16" s="13">
        <v>-7188.7</v>
      </c>
      <c r="H16" s="13">
        <v>-7571.2</v>
      </c>
      <c r="I16" s="13">
        <v>-8005.9</v>
      </c>
      <c r="J16" s="13">
        <v>-8417.8111049018698</v>
      </c>
      <c r="K16" s="13">
        <v>-8924.0526662553475</v>
      </c>
      <c r="L16" s="13">
        <v>-9178.8924698742467</v>
      </c>
      <c r="M16" s="11" t="s">
        <v>31</v>
      </c>
    </row>
    <row r="17" spans="1:13">
      <c r="A17" s="11"/>
      <c r="G17" s="12"/>
      <c r="H17" s="12"/>
      <c r="I17" s="12"/>
      <c r="J17" s="12"/>
      <c r="K17" s="12"/>
      <c r="L17" s="12"/>
      <c r="M17" s="11"/>
    </row>
    <row r="18" spans="1:13">
      <c r="A18" s="11">
        <v>9</v>
      </c>
      <c r="C18" s="10" t="s">
        <v>64</v>
      </c>
      <c r="H18" s="100">
        <f>H14-G14</f>
        <v>-406.69999999999982</v>
      </c>
      <c r="I18" s="100">
        <f t="shared" ref="I18:L18" si="1">I14-H14</f>
        <v>-327.20000000000073</v>
      </c>
      <c r="J18" s="100">
        <f t="shared" si="1"/>
        <v>-499.95034992360252</v>
      </c>
      <c r="K18" s="100">
        <f t="shared" si="1"/>
        <v>-510.84170885941421</v>
      </c>
      <c r="L18" s="100">
        <f t="shared" si="1"/>
        <v>-299.00792715799798</v>
      </c>
      <c r="M18" s="11" t="s">
        <v>31</v>
      </c>
    </row>
    <row r="19" spans="1:13">
      <c r="A19" s="11">
        <v>10</v>
      </c>
      <c r="C19" s="10" t="s">
        <v>56</v>
      </c>
      <c r="H19" s="100">
        <f>H16-G16</f>
        <v>-382.5</v>
      </c>
      <c r="I19" s="100">
        <f t="shared" ref="I19:L19" si="2">I16-H16</f>
        <v>-434.69999999999982</v>
      </c>
      <c r="J19" s="100">
        <f t="shared" si="2"/>
        <v>-411.9111049018702</v>
      </c>
      <c r="K19" s="100">
        <f t="shared" si="2"/>
        <v>-506.24156135347766</v>
      </c>
      <c r="L19" s="100">
        <f t="shared" si="2"/>
        <v>-254.83980361889917</v>
      </c>
      <c r="M19" s="11" t="s">
        <v>31</v>
      </c>
    </row>
    <row r="21" spans="1:13">
      <c r="A21" s="5" t="s">
        <v>57</v>
      </c>
      <c r="E21" s="10"/>
    </row>
    <row r="22" spans="1:13">
      <c r="A22" s="2" t="s">
        <v>33</v>
      </c>
      <c r="B22" s="10" t="s">
        <v>58</v>
      </c>
    </row>
  </sheetData>
  <pageMargins left="0.7" right="0.7" top="0.75" bottom="0.75" header="0.3" footer="0.3"/>
  <pageSetup paperSize="5" orientation="landscape" r:id="rId1"/>
  <headerFooter>
    <oddHeader>&amp;R&amp;"Arial,Regular"&amp;10Filed: 2022-XX-XX
EB-2022-XXXX
Exhibit X
Tab X
Schedule X
Attachment X
Page 1 of X</oddHeader>
  </headerFooter>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54FADB-18E1-4589-B29E-491F35092716}">
  <dimension ref="A1:H18"/>
  <sheetViews>
    <sheetView workbookViewId="0">
      <selection activeCell="G29" sqref="G29"/>
    </sheetView>
  </sheetViews>
  <sheetFormatPr defaultColWidth="9.140625" defaultRowHeight="15"/>
  <cols>
    <col min="1" max="1" width="4.7109375" customWidth="1"/>
    <col min="2" max="2" width="1.7109375" customWidth="1"/>
    <col min="3" max="3" width="16.85546875" customWidth="1"/>
    <col min="4" max="4" width="1.7109375" customWidth="1"/>
    <col min="5" max="5" width="8.28515625" bestFit="1" customWidth="1"/>
    <col min="6" max="6" width="10.7109375" customWidth="1"/>
    <col min="7" max="7" width="13.7109375" customWidth="1"/>
  </cols>
  <sheetData>
    <row r="1" spans="1:8">
      <c r="A1" s="160" t="s">
        <v>37</v>
      </c>
      <c r="B1" s="160"/>
      <c r="C1" s="160"/>
      <c r="D1" s="160"/>
      <c r="E1" s="160"/>
      <c r="F1" s="160"/>
      <c r="G1" s="160"/>
      <c r="H1" s="160"/>
    </row>
    <row r="2" spans="1:8" ht="15" customHeight="1">
      <c r="A2" s="160" t="s">
        <v>526</v>
      </c>
      <c r="B2" s="160"/>
      <c r="C2" s="160"/>
      <c r="D2" s="160"/>
      <c r="E2" s="160"/>
      <c r="F2" s="160"/>
      <c r="G2" s="160"/>
      <c r="H2" s="160"/>
    </row>
    <row r="3" spans="1:8">
      <c r="A3" s="23"/>
      <c r="B3" s="23"/>
      <c r="C3" s="24"/>
      <c r="D3" s="23"/>
      <c r="E3" s="23"/>
      <c r="F3" s="23"/>
      <c r="G3" s="23"/>
      <c r="H3" s="25"/>
    </row>
    <row r="4" spans="1:8" ht="39">
      <c r="A4" s="26" t="s">
        <v>2</v>
      </c>
      <c r="B4" s="23"/>
      <c r="C4" s="94" t="s">
        <v>500</v>
      </c>
      <c r="D4" s="23"/>
      <c r="E4" s="26" t="s">
        <v>527</v>
      </c>
      <c r="F4" s="26" t="s">
        <v>502</v>
      </c>
      <c r="G4" s="26" t="s">
        <v>503</v>
      </c>
      <c r="H4" s="25"/>
    </row>
    <row r="5" spans="1:8">
      <c r="A5" s="23"/>
      <c r="B5" s="23"/>
      <c r="C5" s="24"/>
      <c r="D5" s="23"/>
      <c r="E5" s="24" t="s">
        <v>7</v>
      </c>
      <c r="F5" s="24" t="s">
        <v>8</v>
      </c>
      <c r="G5" s="24" t="s">
        <v>9</v>
      </c>
      <c r="H5" s="25"/>
    </row>
    <row r="6" spans="1:8">
      <c r="A6" s="23"/>
      <c r="B6" s="23"/>
      <c r="C6" s="24"/>
      <c r="D6" s="23"/>
      <c r="E6" s="24"/>
      <c r="F6" s="24"/>
      <c r="G6" s="24"/>
      <c r="H6" s="25"/>
    </row>
    <row r="7" spans="1:8">
      <c r="A7" s="23">
        <v>1</v>
      </c>
      <c r="B7" s="23"/>
      <c r="C7" s="24" t="s">
        <v>510</v>
      </c>
      <c r="D7" s="23"/>
      <c r="E7" s="24">
        <v>703</v>
      </c>
      <c r="F7" s="24">
        <v>690</v>
      </c>
      <c r="G7" s="24">
        <v>13</v>
      </c>
      <c r="H7" s="25"/>
    </row>
    <row r="8" spans="1:8">
      <c r="A8" s="23">
        <v>2</v>
      </c>
      <c r="B8" s="23"/>
      <c r="C8" s="24" t="s">
        <v>511</v>
      </c>
      <c r="D8" s="23"/>
      <c r="E8" s="24">
        <v>703</v>
      </c>
      <c r="F8" s="24">
        <v>690</v>
      </c>
      <c r="G8" s="24">
        <v>13</v>
      </c>
      <c r="H8" s="25"/>
    </row>
    <row r="9" spans="1:8">
      <c r="A9" s="23">
        <v>3</v>
      </c>
      <c r="B9" s="23"/>
      <c r="C9" s="24" t="s">
        <v>512</v>
      </c>
      <c r="D9" s="23"/>
      <c r="E9" s="24">
        <v>703</v>
      </c>
      <c r="F9" s="24">
        <v>690</v>
      </c>
      <c r="G9" s="24">
        <v>13</v>
      </c>
      <c r="H9" s="25"/>
    </row>
    <row r="10" spans="1:8">
      <c r="A10" s="23">
        <v>4</v>
      </c>
      <c r="B10" s="23"/>
      <c r="C10" s="24" t="s">
        <v>513</v>
      </c>
      <c r="D10" s="23"/>
      <c r="E10" s="24">
        <v>703</v>
      </c>
      <c r="F10" s="24">
        <v>690</v>
      </c>
      <c r="G10" s="24">
        <v>13</v>
      </c>
      <c r="H10" s="25"/>
    </row>
    <row r="11" spans="1:8">
      <c r="A11" s="23">
        <v>5</v>
      </c>
      <c r="B11" s="23"/>
      <c r="C11" s="24" t="s">
        <v>514</v>
      </c>
      <c r="D11" s="23"/>
      <c r="E11" s="24">
        <v>703</v>
      </c>
      <c r="F11" s="24">
        <v>690</v>
      </c>
      <c r="G11" s="24">
        <v>13</v>
      </c>
      <c r="H11" s="25"/>
    </row>
    <row r="12" spans="1:8">
      <c r="A12" s="23">
        <v>6</v>
      </c>
      <c r="B12" s="23"/>
      <c r="C12" s="24" t="s">
        <v>515</v>
      </c>
      <c r="D12" s="23"/>
      <c r="E12" s="24">
        <v>703</v>
      </c>
      <c r="F12" s="24">
        <v>690</v>
      </c>
      <c r="G12" s="24">
        <v>13</v>
      </c>
      <c r="H12" s="25"/>
    </row>
    <row r="13" spans="1:8">
      <c r="A13" s="23">
        <v>7</v>
      </c>
      <c r="B13" s="23"/>
      <c r="C13" s="24" t="s">
        <v>516</v>
      </c>
      <c r="D13" s="23"/>
      <c r="E13" s="24" t="s">
        <v>528</v>
      </c>
      <c r="F13" s="24">
        <v>690</v>
      </c>
      <c r="G13" s="24">
        <v>28</v>
      </c>
      <c r="H13" s="25"/>
    </row>
    <row r="14" spans="1:8">
      <c r="A14" s="23">
        <v>8</v>
      </c>
      <c r="B14" s="23"/>
      <c r="C14" s="24" t="s">
        <v>517</v>
      </c>
      <c r="D14" s="23"/>
      <c r="E14" s="24">
        <v>718</v>
      </c>
      <c r="F14" s="24">
        <v>690</v>
      </c>
      <c r="G14" s="24">
        <v>28</v>
      </c>
      <c r="H14" s="25"/>
    </row>
    <row r="15" spans="1:8">
      <c r="A15" s="23">
        <v>9</v>
      </c>
      <c r="B15" s="23"/>
      <c r="C15" s="24" t="s">
        <v>518</v>
      </c>
      <c r="D15" s="23"/>
      <c r="E15" s="24">
        <v>718</v>
      </c>
      <c r="F15" s="24">
        <v>690</v>
      </c>
      <c r="G15" s="24">
        <v>28</v>
      </c>
      <c r="H15" s="25"/>
    </row>
    <row r="16" spans="1:8">
      <c r="A16" s="23"/>
      <c r="B16" s="23"/>
      <c r="C16" s="24"/>
      <c r="D16" s="23"/>
      <c r="E16" s="24"/>
      <c r="F16" s="24"/>
      <c r="G16" s="24"/>
      <c r="H16" s="25"/>
    </row>
    <row r="17" spans="1:8">
      <c r="A17" s="146" t="s">
        <v>57</v>
      </c>
      <c r="B17" s="146"/>
      <c r="C17" s="141"/>
      <c r="D17" s="141"/>
      <c r="E17" s="141"/>
      <c r="F17" s="141"/>
      <c r="G17" s="141"/>
      <c r="H17" s="25"/>
    </row>
    <row r="18" spans="1:8">
      <c r="A18" s="189" t="s">
        <v>33</v>
      </c>
      <c r="B18" s="146"/>
      <c r="C18" s="141" t="s">
        <v>529</v>
      </c>
      <c r="D18" s="141"/>
      <c r="E18" s="141"/>
      <c r="F18" s="141"/>
      <c r="G18" s="141"/>
      <c r="H18" s="25"/>
    </row>
  </sheetData>
  <mergeCells count="6">
    <mergeCell ref="A1:H1"/>
    <mergeCell ref="A2:H2"/>
    <mergeCell ref="A17:B17"/>
    <mergeCell ref="C17:G17"/>
    <mergeCell ref="A18:B18"/>
    <mergeCell ref="C18:G18"/>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861777-1655-4AFA-BD8D-12BA5C69D6E9}">
  <dimension ref="A1:I15"/>
  <sheetViews>
    <sheetView zoomScaleNormal="100" workbookViewId="0">
      <selection activeCell="H22" sqref="H22"/>
    </sheetView>
  </sheetViews>
  <sheetFormatPr defaultColWidth="101.42578125" defaultRowHeight="12.75"/>
  <cols>
    <col min="1" max="1" width="4.7109375" style="10" customWidth="1"/>
    <col min="2" max="2" width="1.7109375" style="10" customWidth="1"/>
    <col min="3" max="3" width="25.5703125" style="10" customWidth="1"/>
    <col min="4" max="4" width="1.7109375" style="10" customWidth="1"/>
    <col min="5" max="8" width="14" style="10" customWidth="1"/>
    <col min="9" max="9" width="4.5703125" style="11" customWidth="1"/>
    <col min="10" max="16384" width="101.42578125" style="10"/>
  </cols>
  <sheetData>
    <row r="1" spans="1:9" s="17" customFormat="1">
      <c r="A1" s="137" t="s">
        <v>37</v>
      </c>
      <c r="B1" s="137"/>
      <c r="C1" s="137"/>
      <c r="D1" s="137"/>
      <c r="E1" s="137"/>
      <c r="F1" s="137"/>
      <c r="G1" s="137"/>
      <c r="H1" s="137"/>
      <c r="I1" s="11"/>
    </row>
    <row r="2" spans="1:9" s="17" customFormat="1">
      <c r="A2" s="4" t="s">
        <v>65</v>
      </c>
      <c r="B2" s="4"/>
      <c r="C2" s="4"/>
      <c r="D2" s="4"/>
      <c r="E2" s="4"/>
      <c r="F2" s="4"/>
      <c r="G2" s="4"/>
      <c r="H2" s="4"/>
      <c r="I2" s="11"/>
    </row>
    <row r="3" spans="1:9">
      <c r="A3" s="137" t="s">
        <v>66</v>
      </c>
      <c r="B3" s="137"/>
      <c r="C3" s="137"/>
      <c r="D3" s="137"/>
      <c r="E3" s="137"/>
      <c r="F3" s="137"/>
      <c r="G3" s="137"/>
      <c r="H3" s="137"/>
    </row>
    <row r="4" spans="1:9" s="8" customFormat="1" ht="51">
      <c r="A4" s="7" t="s">
        <v>2</v>
      </c>
      <c r="C4" s="9" t="s">
        <v>3</v>
      </c>
      <c r="E4" s="7" t="s">
        <v>48</v>
      </c>
      <c r="F4" s="7" t="s">
        <v>67</v>
      </c>
      <c r="G4" s="7" t="s">
        <v>68</v>
      </c>
      <c r="H4" s="7" t="s">
        <v>69</v>
      </c>
      <c r="I4" s="101"/>
    </row>
    <row r="5" spans="1:9">
      <c r="E5" s="11" t="s">
        <v>7</v>
      </c>
      <c r="F5" s="11" t="s">
        <v>8</v>
      </c>
      <c r="G5" s="11" t="s">
        <v>9</v>
      </c>
      <c r="H5" s="11" t="s">
        <v>70</v>
      </c>
    </row>
    <row r="7" spans="1:9">
      <c r="A7" s="11">
        <v>1</v>
      </c>
      <c r="C7" s="10" t="s">
        <v>71</v>
      </c>
      <c r="E7" s="12">
        <v>17791.4360085386</v>
      </c>
      <c r="F7" s="12">
        <v>-970.836960310226</v>
      </c>
      <c r="G7" s="12">
        <v>0</v>
      </c>
      <c r="H7" s="12">
        <f>SUM(E7:G7)</f>
        <v>16820.599048228374</v>
      </c>
      <c r="I7" s="11" t="s">
        <v>31</v>
      </c>
    </row>
    <row r="8" spans="1:9">
      <c r="A8" s="11">
        <f>A7+1</f>
        <v>2</v>
      </c>
      <c r="C8" s="10" t="s">
        <v>72</v>
      </c>
      <c r="E8" s="12">
        <v>4303.7334467650753</v>
      </c>
      <c r="F8" s="12">
        <v>658.8856987762199</v>
      </c>
      <c r="G8" s="12">
        <v>0</v>
      </c>
      <c r="H8" s="12">
        <f t="shared" ref="H8:H11" si="0">SUM(E8:G8)</f>
        <v>4962.6191455412954</v>
      </c>
    </row>
    <row r="9" spans="1:9">
      <c r="A9" s="11">
        <f>A8+1</f>
        <v>3</v>
      </c>
      <c r="C9" s="10" t="s">
        <v>73</v>
      </c>
      <c r="E9" s="12">
        <f>1550.84228302043-1.5</f>
        <v>1549.3422830204299</v>
      </c>
      <c r="F9" s="12">
        <v>21.478950293185108</v>
      </c>
      <c r="G9" s="12">
        <v>0</v>
      </c>
      <c r="H9" s="12">
        <f t="shared" si="0"/>
        <v>1570.821233313615</v>
      </c>
    </row>
    <row r="10" spans="1:9">
      <c r="A10" s="11">
        <f>A9+1</f>
        <v>4</v>
      </c>
      <c r="C10" s="10" t="s">
        <v>74</v>
      </c>
      <c r="E10" s="12">
        <f>1183.98058883997-0.3</f>
        <v>1183.6805888399701</v>
      </c>
      <c r="F10" s="12">
        <f>-27.0157047848522-G10</f>
        <v>-9.7157047848521998</v>
      </c>
      <c r="G10" s="12">
        <v>-17.3</v>
      </c>
      <c r="H10" s="12">
        <f t="shared" si="0"/>
        <v>1156.6648840551179</v>
      </c>
    </row>
    <row r="11" spans="1:9">
      <c r="A11" s="11">
        <f>A10+1</f>
        <v>5</v>
      </c>
      <c r="C11" s="10" t="s">
        <v>75</v>
      </c>
      <c r="E11" s="12">
        <v>3.3336563833333335</v>
      </c>
      <c r="F11" s="12">
        <v>0</v>
      </c>
      <c r="G11" s="12">
        <v>0</v>
      </c>
      <c r="H11" s="12">
        <f t="shared" si="0"/>
        <v>3.3336563833333335</v>
      </c>
    </row>
    <row r="12" spans="1:9" ht="13.5" thickBot="1">
      <c r="A12" s="11">
        <f>A11+1</f>
        <v>6</v>
      </c>
      <c r="C12" s="10" t="s">
        <v>76</v>
      </c>
      <c r="E12" s="14">
        <f>SUM(E7:E11)</f>
        <v>24831.525983547406</v>
      </c>
      <c r="F12" s="14">
        <f>SUM(F7:F11)</f>
        <v>-300.18801602567322</v>
      </c>
      <c r="G12" s="14">
        <f>SUM(G7:G11)</f>
        <v>-17.3</v>
      </c>
      <c r="H12" s="14">
        <f>SUM(H7:H11)</f>
        <v>24514.037967521734</v>
      </c>
      <c r="I12" s="11" t="s">
        <v>31</v>
      </c>
    </row>
    <row r="13" spans="1:9" ht="13.5" thickTop="1"/>
    <row r="14" spans="1:9">
      <c r="A14" s="5"/>
    </row>
    <row r="15" spans="1:9">
      <c r="A15" s="1"/>
    </row>
  </sheetData>
  <mergeCells count="2">
    <mergeCell ref="A1:H1"/>
    <mergeCell ref="A3:H3"/>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B8DB86-ECD1-4A60-93F8-F78932580A98}">
  <dimension ref="A1:I16"/>
  <sheetViews>
    <sheetView zoomScaleNormal="100" workbookViewId="0">
      <selection activeCell="J25" sqref="J25"/>
    </sheetView>
  </sheetViews>
  <sheetFormatPr defaultColWidth="101.42578125" defaultRowHeight="12.75"/>
  <cols>
    <col min="1" max="1" width="4.7109375" style="10" customWidth="1"/>
    <col min="2" max="2" width="1.7109375" style="10" customWidth="1"/>
    <col min="3" max="3" width="26" style="10" customWidth="1"/>
    <col min="4" max="4" width="1.7109375" style="10" customWidth="1"/>
    <col min="5" max="8" width="14" style="10" customWidth="1"/>
    <col min="9" max="9" width="4.42578125" style="11" customWidth="1"/>
    <col min="10" max="16384" width="101.42578125" style="10"/>
  </cols>
  <sheetData>
    <row r="1" spans="1:9" s="17" customFormat="1">
      <c r="A1" s="137" t="s">
        <v>77</v>
      </c>
      <c r="B1" s="137"/>
      <c r="C1" s="137"/>
      <c r="D1" s="137"/>
      <c r="E1" s="137"/>
      <c r="F1" s="137"/>
      <c r="G1" s="137"/>
      <c r="H1" s="137"/>
      <c r="I1" s="11"/>
    </row>
    <row r="2" spans="1:9" s="17" customFormat="1">
      <c r="A2" s="4" t="s">
        <v>65</v>
      </c>
      <c r="B2" s="4"/>
      <c r="C2" s="4"/>
      <c r="D2" s="4"/>
      <c r="E2" s="4"/>
      <c r="F2" s="4"/>
      <c r="G2" s="4"/>
      <c r="H2" s="4"/>
      <c r="I2" s="11"/>
    </row>
    <row r="3" spans="1:9">
      <c r="A3" s="137" t="s">
        <v>16</v>
      </c>
      <c r="B3" s="137"/>
      <c r="C3" s="137"/>
      <c r="D3" s="137"/>
      <c r="E3" s="137"/>
      <c r="F3" s="137"/>
      <c r="G3" s="137"/>
      <c r="H3" s="137"/>
    </row>
    <row r="4" spans="1:9">
      <c r="A4" s="6"/>
      <c r="B4" s="6"/>
      <c r="C4" s="6"/>
      <c r="D4" s="6"/>
      <c r="E4" s="6"/>
      <c r="F4" s="6"/>
      <c r="G4" s="6"/>
      <c r="H4" s="6"/>
    </row>
    <row r="5" spans="1:9" s="8" customFormat="1" ht="51">
      <c r="A5" s="7" t="s">
        <v>2</v>
      </c>
      <c r="C5" s="9" t="s">
        <v>3</v>
      </c>
      <c r="E5" s="7" t="s">
        <v>78</v>
      </c>
      <c r="F5" s="7" t="s">
        <v>67</v>
      </c>
      <c r="G5" s="7" t="s">
        <v>68</v>
      </c>
      <c r="H5" s="7" t="s">
        <v>79</v>
      </c>
      <c r="I5" s="101"/>
    </row>
    <row r="6" spans="1:9">
      <c r="E6" s="11" t="s">
        <v>7</v>
      </c>
      <c r="F6" s="11" t="s">
        <v>8</v>
      </c>
      <c r="G6" s="11" t="s">
        <v>9</v>
      </c>
      <c r="H6" s="11" t="s">
        <v>70</v>
      </c>
    </row>
    <row r="8" spans="1:9">
      <c r="A8" s="11">
        <v>1</v>
      </c>
      <c r="C8" s="10" t="s">
        <v>71</v>
      </c>
      <c r="E8" s="12">
        <v>-6433.7093571968699</v>
      </c>
      <c r="F8" s="12">
        <v>370.50837195660279</v>
      </c>
      <c r="G8" s="12">
        <v>0</v>
      </c>
      <c r="H8" s="12">
        <f>SUM(E8:G8)</f>
        <v>-6063.2009852402671</v>
      </c>
      <c r="I8" s="11" t="s">
        <v>31</v>
      </c>
    </row>
    <row r="9" spans="1:9">
      <c r="A9" s="11">
        <f>A8+1</f>
        <v>2</v>
      </c>
      <c r="C9" s="10" t="s">
        <v>72</v>
      </c>
      <c r="E9" s="12">
        <v>-1411.4283207785409</v>
      </c>
      <c r="F9" s="12">
        <v>-207.42543726813543</v>
      </c>
      <c r="G9" s="12">
        <v>0</v>
      </c>
      <c r="H9" s="12">
        <f t="shared" ref="H9:H12" si="0">SUM(E9:G9)</f>
        <v>-1618.8537580466764</v>
      </c>
    </row>
    <row r="10" spans="1:9">
      <c r="A10" s="11">
        <f>A9+1</f>
        <v>3</v>
      </c>
      <c r="C10" s="10" t="s">
        <v>73</v>
      </c>
      <c r="E10" s="12">
        <f>-560.287466605912+0.4</f>
        <v>-559.88746660591198</v>
      </c>
      <c r="F10" s="12">
        <v>10.636179752063796</v>
      </c>
      <c r="G10" s="12">
        <v>0</v>
      </c>
      <c r="H10" s="12">
        <f t="shared" si="0"/>
        <v>-549.25128685384823</v>
      </c>
    </row>
    <row r="11" spans="1:9">
      <c r="A11" s="11">
        <f>A10+1</f>
        <v>4</v>
      </c>
      <c r="C11" s="10" t="s">
        <v>74</v>
      </c>
      <c r="E11" s="12">
        <f>-729.95029972282+0.3-0.1</f>
        <v>-729.75029972282005</v>
      </c>
      <c r="F11" s="12">
        <f>137.05504112174-G11</f>
        <v>126.45504112174001</v>
      </c>
      <c r="G11" s="12">
        <v>10.6</v>
      </c>
      <c r="H11" s="12">
        <f t="shared" si="0"/>
        <v>-592.69525860108001</v>
      </c>
    </row>
    <row r="12" spans="1:9">
      <c r="A12" s="11">
        <f>A11+1</f>
        <v>5</v>
      </c>
      <c r="C12" s="10" t="s">
        <v>75</v>
      </c>
      <c r="E12" s="12">
        <v>-2.9272778333333336</v>
      </c>
      <c r="F12" s="12">
        <v>0</v>
      </c>
      <c r="G12" s="12">
        <v>0</v>
      </c>
      <c r="H12" s="12">
        <f t="shared" si="0"/>
        <v>-2.9272778333333336</v>
      </c>
    </row>
    <row r="13" spans="1:9" ht="13.5" thickBot="1">
      <c r="A13" s="11">
        <f>A12+1</f>
        <v>6</v>
      </c>
      <c r="C13" s="10" t="s">
        <v>76</v>
      </c>
      <c r="E13" s="14">
        <f>SUM(E8:E12)</f>
        <v>-9137.7027221374756</v>
      </c>
      <c r="F13" s="14">
        <f>SUM(F8:F12)</f>
        <v>300.17415556227115</v>
      </c>
      <c r="G13" s="14">
        <f>SUM(G8:G12)</f>
        <v>10.6</v>
      </c>
      <c r="H13" s="14">
        <f>SUM(H8:H12)</f>
        <v>-8826.9285665752031</v>
      </c>
      <c r="I13" s="11" t="s">
        <v>31</v>
      </c>
    </row>
    <row r="14" spans="1:9" ht="13.5" thickTop="1"/>
    <row r="15" spans="1:9">
      <c r="A15" s="5"/>
    </row>
    <row r="16" spans="1:9">
      <c r="A16" s="1"/>
    </row>
  </sheetData>
  <mergeCells count="2">
    <mergeCell ref="A1:H1"/>
    <mergeCell ref="A3:H3"/>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48FC3A-254D-4990-8C98-4ED3702C4D3C}">
  <dimension ref="A1:F23"/>
  <sheetViews>
    <sheetView zoomScaleNormal="100" zoomScalePageLayoutView="90" workbookViewId="0">
      <selection activeCell="G23" sqref="G23"/>
    </sheetView>
  </sheetViews>
  <sheetFormatPr defaultColWidth="101.140625" defaultRowHeight="12.75"/>
  <cols>
    <col min="1" max="1" width="5.5703125" style="10" bestFit="1" customWidth="1"/>
    <col min="2" max="2" width="1.42578125" style="10" customWidth="1"/>
    <col min="3" max="3" width="34.5703125" style="10" customWidth="1"/>
    <col min="4" max="4" width="1.42578125" style="10" customWidth="1"/>
    <col min="5" max="5" width="12.42578125" style="10" customWidth="1"/>
    <col min="6" max="6" width="4.5703125" style="11" customWidth="1"/>
    <col min="7" max="16384" width="101.140625" style="10"/>
  </cols>
  <sheetData>
    <row r="1" spans="1:6" s="17" customFormat="1">
      <c r="A1" s="4" t="s">
        <v>0</v>
      </c>
      <c r="B1" s="4"/>
      <c r="C1" s="4"/>
      <c r="D1" s="4"/>
      <c r="E1" s="4"/>
      <c r="F1" s="6"/>
    </row>
    <row r="2" spans="1:6" s="17" customFormat="1">
      <c r="A2" s="4" t="s">
        <v>80</v>
      </c>
      <c r="B2" s="4"/>
      <c r="C2" s="4"/>
      <c r="D2" s="4"/>
      <c r="E2" s="4"/>
      <c r="F2" s="6"/>
    </row>
    <row r="3" spans="1:6" s="17" customFormat="1">
      <c r="A3" s="4" t="s">
        <v>81</v>
      </c>
      <c r="B3" s="4"/>
      <c r="C3" s="4"/>
      <c r="D3" s="4"/>
      <c r="E3" s="4"/>
      <c r="F3" s="6"/>
    </row>
    <row r="5" spans="1:6" s="5" customFormat="1">
      <c r="A5" s="102" t="s">
        <v>82</v>
      </c>
      <c r="F5" s="6"/>
    </row>
    <row r="6" spans="1:6" s="8" customFormat="1">
      <c r="A6" s="7" t="s">
        <v>83</v>
      </c>
      <c r="C6" s="9" t="s">
        <v>3</v>
      </c>
      <c r="E6" s="38">
        <v>2024</v>
      </c>
      <c r="F6" s="101"/>
    </row>
    <row r="7" spans="1:6">
      <c r="E7" s="2"/>
      <c r="F7" s="2"/>
    </row>
    <row r="9" spans="1:6">
      <c r="A9" s="11">
        <v>1</v>
      </c>
      <c r="C9" s="10" t="s">
        <v>39</v>
      </c>
      <c r="E9" s="12">
        <v>106.99037774285468</v>
      </c>
    </row>
    <row r="10" spans="1:6">
      <c r="A10" s="11"/>
      <c r="E10" s="12"/>
    </row>
    <row r="11" spans="1:6">
      <c r="A11" s="11">
        <v>2</v>
      </c>
      <c r="C11" s="10" t="s">
        <v>84</v>
      </c>
      <c r="E11" s="12">
        <v>-60.186114249104641</v>
      </c>
    </row>
    <row r="12" spans="1:6">
      <c r="A12" s="11"/>
      <c r="E12" s="12"/>
    </row>
    <row r="13" spans="1:6">
      <c r="A13" s="11">
        <v>3</v>
      </c>
      <c r="C13" s="10" t="s">
        <v>85</v>
      </c>
      <c r="E13" s="12">
        <v>-5.0764162604167291</v>
      </c>
    </row>
    <row r="14" spans="1:6">
      <c r="A14" s="11"/>
      <c r="E14" s="12"/>
    </row>
    <row r="15" spans="1:6">
      <c r="A15" s="11">
        <f>A13+1</f>
        <v>4</v>
      </c>
      <c r="C15" s="10" t="s">
        <v>42</v>
      </c>
      <c r="E15" s="12">
        <v>648.41124997650365</v>
      </c>
    </row>
    <row r="16" spans="1:6">
      <c r="A16" s="11"/>
      <c r="C16" s="103"/>
      <c r="E16" s="12"/>
    </row>
    <row r="17" spans="1:6">
      <c r="A17" s="11">
        <f>A15+1</f>
        <v>5</v>
      </c>
      <c r="C17" s="10" t="s">
        <v>86</v>
      </c>
      <c r="E17" s="12">
        <v>-133.12262672690855</v>
      </c>
      <c r="F17" s="11" t="s">
        <v>31</v>
      </c>
    </row>
    <row r="18" spans="1:6">
      <c r="A18" s="11"/>
      <c r="E18" s="3"/>
    </row>
    <row r="19" spans="1:6" ht="13.5" thickBot="1">
      <c r="A19" s="11">
        <f>A17+1</f>
        <v>6</v>
      </c>
      <c r="C19" s="10" t="s">
        <v>87</v>
      </c>
      <c r="E19" s="14">
        <f>SUM(E9:E17)</f>
        <v>557.01647048292853</v>
      </c>
      <c r="F19" s="11" t="s">
        <v>31</v>
      </c>
    </row>
    <row r="21" spans="1:6">
      <c r="A21" s="5" t="s">
        <v>32</v>
      </c>
    </row>
    <row r="22" spans="1:6">
      <c r="A22" s="104" t="s">
        <v>33</v>
      </c>
      <c r="B22" s="17" t="s">
        <v>88</v>
      </c>
      <c r="C22" s="17"/>
      <c r="D22" s="17"/>
    </row>
    <row r="23" spans="1:6" ht="41.1" customHeight="1">
      <c r="A23" s="105" t="s">
        <v>89</v>
      </c>
      <c r="B23" s="138" t="s">
        <v>90</v>
      </c>
      <c r="C23" s="138"/>
      <c r="D23" s="138"/>
      <c r="E23" s="138"/>
    </row>
  </sheetData>
  <mergeCells count="1">
    <mergeCell ref="B23:E23"/>
  </mergeCells>
  <pageMargins left="0.7" right="0.7" top="0.75" bottom="0.75" header="0.3" footer="0.3"/>
  <pageSetup paperSize="5" orientation="landscape" r:id="rId1"/>
  <headerFooter>
    <oddHeader xml:space="preserve">&amp;RIN WRITTEN EVIDENCE
</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6A1B1A-C444-48EB-B32C-5DC571636300}">
  <dimension ref="A1:M26"/>
  <sheetViews>
    <sheetView zoomScaleNormal="100" workbookViewId="0">
      <selection activeCell="O23" sqref="O23"/>
    </sheetView>
  </sheetViews>
  <sheetFormatPr defaultRowHeight="15"/>
  <cols>
    <col min="1" max="1" width="4.7109375" customWidth="1"/>
    <col min="2" max="2" width="1.7109375" customWidth="1"/>
    <col min="3" max="3" width="38.5703125" customWidth="1"/>
    <col min="4" max="4" width="1.7109375" customWidth="1"/>
    <col min="6" max="6" width="1.7109375" customWidth="1"/>
    <col min="7" max="12" width="11.42578125" customWidth="1"/>
    <col min="13" max="13" width="9.140625" style="44"/>
  </cols>
  <sheetData>
    <row r="1" spans="1:13">
      <c r="A1" s="4" t="s">
        <v>26</v>
      </c>
      <c r="B1" s="4"/>
      <c r="C1" s="4"/>
      <c r="D1" s="4"/>
      <c r="E1" s="4"/>
      <c r="F1" s="4"/>
      <c r="G1" s="4"/>
      <c r="H1" s="4"/>
      <c r="I1" s="4"/>
      <c r="J1" s="4"/>
      <c r="K1" s="4"/>
      <c r="L1" s="4"/>
    </row>
    <row r="2" spans="1:13">
      <c r="A2" s="4" t="s">
        <v>91</v>
      </c>
      <c r="B2" s="4"/>
      <c r="C2" s="4"/>
      <c r="D2" s="4"/>
      <c r="E2" s="4"/>
      <c r="F2" s="4"/>
      <c r="G2" s="4"/>
      <c r="H2" s="4"/>
      <c r="I2" s="4"/>
      <c r="J2" s="4"/>
      <c r="K2" s="4"/>
      <c r="L2" s="4"/>
    </row>
    <row r="4" spans="1:13">
      <c r="A4" s="5"/>
      <c r="B4" s="5"/>
      <c r="C4" s="5"/>
      <c r="D4" s="5"/>
      <c r="E4" s="6"/>
      <c r="F4" s="5"/>
      <c r="G4" s="6">
        <v>2019</v>
      </c>
      <c r="H4" s="6">
        <v>2020</v>
      </c>
      <c r="I4" s="6">
        <v>2021</v>
      </c>
      <c r="J4" s="6">
        <v>2022</v>
      </c>
      <c r="K4" s="6">
        <v>2023</v>
      </c>
      <c r="L4" s="6">
        <v>2024</v>
      </c>
    </row>
    <row r="5" spans="1:13" ht="26.25">
      <c r="A5" s="7" t="s">
        <v>2</v>
      </c>
      <c r="B5" s="8"/>
      <c r="C5" s="9" t="s">
        <v>3</v>
      </c>
      <c r="D5" s="8"/>
      <c r="E5" s="7" t="s">
        <v>4</v>
      </c>
      <c r="F5" s="8"/>
      <c r="G5" s="7" t="s">
        <v>6</v>
      </c>
      <c r="H5" s="7" t="s">
        <v>6</v>
      </c>
      <c r="I5" s="7" t="s">
        <v>6</v>
      </c>
      <c r="J5" s="7" t="s">
        <v>27</v>
      </c>
      <c r="K5" s="7" t="s">
        <v>28</v>
      </c>
      <c r="L5" s="7" t="s">
        <v>29</v>
      </c>
    </row>
    <row r="6" spans="1:13">
      <c r="G6" s="11" t="s">
        <v>7</v>
      </c>
      <c r="H6" s="11" t="s">
        <v>8</v>
      </c>
      <c r="I6" s="11" t="s">
        <v>9</v>
      </c>
      <c r="J6" s="11" t="s">
        <v>10</v>
      </c>
      <c r="K6" s="11" t="s">
        <v>11</v>
      </c>
      <c r="L6" s="11" t="s">
        <v>12</v>
      </c>
    </row>
    <row r="8" spans="1:13">
      <c r="A8" s="11">
        <v>1</v>
      </c>
      <c r="C8" s="10" t="s">
        <v>39</v>
      </c>
      <c r="E8" s="11" t="s">
        <v>30</v>
      </c>
      <c r="G8" s="12">
        <v>74.875959030896496</v>
      </c>
      <c r="H8" s="12">
        <v>82.2</v>
      </c>
      <c r="I8" s="12">
        <v>92.474324527989225</v>
      </c>
      <c r="J8" s="12">
        <v>93.1</v>
      </c>
      <c r="K8" s="12">
        <v>101.5</v>
      </c>
      <c r="L8" s="12">
        <v>106.99037774285468</v>
      </c>
    </row>
    <row r="9" spans="1:13">
      <c r="A9" s="11">
        <v>2</v>
      </c>
      <c r="C9" s="10" t="s">
        <v>84</v>
      </c>
      <c r="E9" s="11" t="s">
        <v>30</v>
      </c>
      <c r="G9" s="12">
        <v>-91.012256328749999</v>
      </c>
      <c r="H9" s="12">
        <v>-81.8</v>
      </c>
      <c r="I9" s="12">
        <v>-68.874368350833336</v>
      </c>
      <c r="J9" s="12">
        <v>-67.7</v>
      </c>
      <c r="K9" s="12">
        <v>-64</v>
      </c>
      <c r="L9" s="12">
        <v>-60.186114249104641</v>
      </c>
    </row>
    <row r="10" spans="1:13">
      <c r="A10" s="11">
        <v>3</v>
      </c>
      <c r="C10" s="10" t="s">
        <v>92</v>
      </c>
      <c r="E10" s="11" t="s">
        <v>30</v>
      </c>
      <c r="G10" s="12">
        <v>5.5795319147681974</v>
      </c>
      <c r="H10" s="12">
        <v>3.1</v>
      </c>
      <c r="I10" s="12">
        <v>4.6634633400557499</v>
      </c>
      <c r="J10" s="12">
        <v>4.8</v>
      </c>
      <c r="K10" s="12">
        <v>4.8</v>
      </c>
      <c r="L10" s="12">
        <v>0</v>
      </c>
    </row>
    <row r="11" spans="1:13">
      <c r="A11" s="11">
        <v>4</v>
      </c>
      <c r="C11" s="10" t="s">
        <v>85</v>
      </c>
      <c r="E11" s="11" t="s">
        <v>30</v>
      </c>
      <c r="G11" s="12">
        <v>-30.244567503749998</v>
      </c>
      <c r="H11" s="12">
        <v>-22.3</v>
      </c>
      <c r="I11" s="12">
        <v>-15.51293445666667</v>
      </c>
      <c r="J11" s="12">
        <v>-15.3</v>
      </c>
      <c r="K11" s="12">
        <v>-17</v>
      </c>
      <c r="L11" s="12">
        <v>-5.0764162604167291</v>
      </c>
    </row>
    <row r="12" spans="1:13">
      <c r="A12" s="11">
        <v>5</v>
      </c>
      <c r="C12" s="10" t="s">
        <v>93</v>
      </c>
      <c r="E12" s="11" t="s">
        <v>30</v>
      </c>
      <c r="G12" s="12">
        <v>56.211107630000001</v>
      </c>
      <c r="H12" s="12">
        <v>59.5</v>
      </c>
      <c r="I12" s="12">
        <v>59.460736880000006</v>
      </c>
      <c r="J12" s="12">
        <v>59.460736880000006</v>
      </c>
      <c r="K12" s="12">
        <v>59.460736880000006</v>
      </c>
      <c r="L12" s="12">
        <v>0</v>
      </c>
    </row>
    <row r="13" spans="1:13">
      <c r="A13" s="11">
        <v>6</v>
      </c>
      <c r="C13" s="10" t="s">
        <v>42</v>
      </c>
      <c r="E13" s="11" t="s">
        <v>30</v>
      </c>
      <c r="G13" s="12">
        <v>521.97638418416659</v>
      </c>
      <c r="H13" s="12">
        <v>487.5</v>
      </c>
      <c r="I13" s="12">
        <v>594.65984582375006</v>
      </c>
      <c r="J13" s="12">
        <v>776.1</v>
      </c>
      <c r="K13" s="12">
        <v>580.6</v>
      </c>
      <c r="L13" s="12">
        <v>648.41124997650365</v>
      </c>
    </row>
    <row r="14" spans="1:13">
      <c r="A14" s="11">
        <v>7</v>
      </c>
      <c r="C14" s="10" t="s">
        <v>43</v>
      </c>
      <c r="E14" s="11" t="s">
        <v>30</v>
      </c>
      <c r="G14" s="12">
        <v>24.875589999999999</v>
      </c>
      <c r="H14" s="12">
        <v>23</v>
      </c>
      <c r="I14" s="12">
        <v>20.862713492196569</v>
      </c>
      <c r="J14" s="12">
        <v>5.4</v>
      </c>
      <c r="K14" s="12">
        <v>24</v>
      </c>
      <c r="L14" s="12">
        <v>-133.12262672690855</v>
      </c>
      <c r="M14" s="44" t="s">
        <v>31</v>
      </c>
    </row>
    <row r="15" spans="1:13">
      <c r="A15" s="11">
        <v>8</v>
      </c>
      <c r="C15" s="10" t="s">
        <v>44</v>
      </c>
      <c r="G15" s="13">
        <v>562.26174892733127</v>
      </c>
      <c r="H15" s="13">
        <v>551.20000000000005</v>
      </c>
      <c r="I15" s="13">
        <v>687.73378125649162</v>
      </c>
      <c r="J15" s="13">
        <v>855.86073687999999</v>
      </c>
      <c r="K15" s="13">
        <f>SUM(K8:K14)</f>
        <v>689.36073687999999</v>
      </c>
      <c r="L15" s="13">
        <f>SUM(L8:L14)</f>
        <v>557.01647048292853</v>
      </c>
      <c r="M15" s="44" t="s">
        <v>31</v>
      </c>
    </row>
    <row r="16" spans="1:13">
      <c r="A16" s="11"/>
      <c r="G16" s="12"/>
      <c r="H16" s="106"/>
      <c r="I16" s="106"/>
      <c r="J16" s="106"/>
      <c r="K16" s="106"/>
      <c r="L16" s="106"/>
    </row>
    <row r="17" spans="1:13">
      <c r="A17" s="11"/>
      <c r="C17" s="5" t="s">
        <v>94</v>
      </c>
      <c r="G17" s="12"/>
      <c r="H17" s="107"/>
      <c r="I17" s="12"/>
      <c r="J17" s="12"/>
      <c r="K17" s="12"/>
      <c r="L17" s="12"/>
    </row>
    <row r="18" spans="1:13">
      <c r="A18" s="11">
        <v>9</v>
      </c>
      <c r="C18" s="10" t="s">
        <v>39</v>
      </c>
      <c r="H18" s="12">
        <f>H8-G8</f>
        <v>7.3240409691035069</v>
      </c>
      <c r="I18" s="12">
        <f t="shared" ref="I18:L18" si="0">I8-H8</f>
        <v>10.274324527989222</v>
      </c>
      <c r="J18" s="12">
        <f t="shared" si="0"/>
        <v>0.62567547201076934</v>
      </c>
      <c r="K18" s="12">
        <f t="shared" si="0"/>
        <v>8.4000000000000057</v>
      </c>
      <c r="L18" s="12">
        <f t="shared" si="0"/>
        <v>5.4903777428546761</v>
      </c>
    </row>
    <row r="19" spans="1:13">
      <c r="A19" s="11">
        <v>10</v>
      </c>
      <c r="C19" s="10" t="s">
        <v>84</v>
      </c>
      <c r="H19" s="12">
        <f t="shared" ref="H19:L19" si="1">H9-G9</f>
        <v>9.2122563287500014</v>
      </c>
      <c r="I19" s="12">
        <f t="shared" si="1"/>
        <v>12.925631649166661</v>
      </c>
      <c r="J19" s="12">
        <f t="shared" si="1"/>
        <v>1.1743683508333334</v>
      </c>
      <c r="K19" s="12">
        <f t="shared" si="1"/>
        <v>3.7000000000000028</v>
      </c>
      <c r="L19" s="12">
        <f t="shared" si="1"/>
        <v>3.8138857508953592</v>
      </c>
    </row>
    <row r="20" spans="1:13">
      <c r="A20" s="11">
        <v>11</v>
      </c>
      <c r="C20" s="10" t="s">
        <v>92</v>
      </c>
      <c r="H20" s="12">
        <f t="shared" ref="H20:L20" si="2">H10-G10</f>
        <v>-2.4795319147681973</v>
      </c>
      <c r="I20" s="12">
        <f t="shared" si="2"/>
        <v>1.5634633400557498</v>
      </c>
      <c r="J20" s="12">
        <f t="shared" si="2"/>
        <v>0.13653665994424991</v>
      </c>
      <c r="K20" s="12">
        <f t="shared" si="2"/>
        <v>0</v>
      </c>
      <c r="L20" s="12">
        <f t="shared" si="2"/>
        <v>-4.8</v>
      </c>
    </row>
    <row r="21" spans="1:13">
      <c r="A21" s="11">
        <v>12</v>
      </c>
      <c r="C21" s="10" t="s">
        <v>85</v>
      </c>
      <c r="H21" s="12">
        <f t="shared" ref="H21:L21" si="3">H11-G11</f>
        <v>7.9445675037499974</v>
      </c>
      <c r="I21" s="12">
        <f t="shared" si="3"/>
        <v>6.7870655433333305</v>
      </c>
      <c r="J21" s="12">
        <f t="shared" si="3"/>
        <v>0.21293445666666955</v>
      </c>
      <c r="K21" s="12">
        <f t="shared" si="3"/>
        <v>-1.6999999999999993</v>
      </c>
      <c r="L21" s="12">
        <f t="shared" si="3"/>
        <v>11.923583739583272</v>
      </c>
    </row>
    <row r="22" spans="1:13">
      <c r="A22" s="11">
        <v>13</v>
      </c>
      <c r="C22" s="10" t="s">
        <v>93</v>
      </c>
      <c r="H22" s="12">
        <f t="shared" ref="H22:L22" si="4">H12-G12</f>
        <v>3.2888923699999992</v>
      </c>
      <c r="I22" s="12">
        <f t="shared" si="4"/>
        <v>-3.9263119999993989E-2</v>
      </c>
      <c r="J22" s="12">
        <f t="shared" si="4"/>
        <v>0</v>
      </c>
      <c r="K22" s="12">
        <f t="shared" si="4"/>
        <v>0</v>
      </c>
      <c r="L22" s="12">
        <f t="shared" si="4"/>
        <v>-59.460736880000006</v>
      </c>
    </row>
    <row r="23" spans="1:13">
      <c r="A23" s="11">
        <v>14</v>
      </c>
      <c r="C23" s="10" t="s">
        <v>42</v>
      </c>
      <c r="H23" s="12">
        <f t="shared" ref="H23:L23" si="5">H13-G13</f>
        <v>-34.476384184166591</v>
      </c>
      <c r="I23" s="12">
        <f t="shared" si="5"/>
        <v>107.15984582375006</v>
      </c>
      <c r="J23" s="12">
        <f t="shared" si="5"/>
        <v>181.44015417624996</v>
      </c>
      <c r="K23" s="12">
        <f t="shared" si="5"/>
        <v>-195.5</v>
      </c>
      <c r="L23" s="12">
        <f t="shared" si="5"/>
        <v>67.811249976503632</v>
      </c>
    </row>
    <row r="24" spans="1:13">
      <c r="A24" s="11">
        <v>15</v>
      </c>
      <c r="C24" s="10" t="s">
        <v>43</v>
      </c>
      <c r="H24" s="108">
        <f t="shared" ref="H24:L24" si="6">H14-G14</f>
        <v>-1.875589999999999</v>
      </c>
      <c r="I24" s="108">
        <f t="shared" si="6"/>
        <v>-2.1372865078034309</v>
      </c>
      <c r="J24" s="108">
        <f t="shared" si="6"/>
        <v>-15.462713492196569</v>
      </c>
      <c r="K24" s="108">
        <f t="shared" si="6"/>
        <v>18.600000000000001</v>
      </c>
      <c r="L24" s="108">
        <f t="shared" si="6"/>
        <v>-157.12262672690855</v>
      </c>
      <c r="M24" s="44" t="s">
        <v>31</v>
      </c>
    </row>
    <row r="25" spans="1:13" ht="15.75" thickBot="1">
      <c r="A25" s="11">
        <v>16</v>
      </c>
      <c r="C25" s="10" t="s">
        <v>95</v>
      </c>
      <c r="H25" s="14">
        <f t="shared" ref="H25:K25" si="7">SUM(H18:H24)</f>
        <v>-11.061748927331283</v>
      </c>
      <c r="I25" s="14">
        <f t="shared" si="7"/>
        <v>136.53378125649161</v>
      </c>
      <c r="J25" s="14">
        <f t="shared" si="7"/>
        <v>168.12695562350842</v>
      </c>
      <c r="K25" s="14">
        <f t="shared" si="7"/>
        <v>-166.5</v>
      </c>
      <c r="L25" s="14">
        <f>SUM(L18:L24)</f>
        <v>-132.34426639707164</v>
      </c>
      <c r="M25" s="44" t="s">
        <v>31</v>
      </c>
    </row>
    <row r="26" spans="1:13" ht="15.75" thickTop="1"/>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p:properties xmlns:p="http://schemas.microsoft.com/office/2006/metadata/properties" xmlns:xsi="http://www.w3.org/2001/XMLSchema-instance" xmlns:pc="http://schemas.microsoft.com/office/infopath/2007/PartnerControls">
  <documentManagement>
    <_x0031_st_x0020_draft_x0020_priority xmlns="d85a738a-5de5-4f0e-a1be-c27ff7dc3dd8">H</_x0031_st_x0020_draft_x0020_priority>
    <Reg_x002e__x0020_Review_x0020_Due_x0020_Date xmlns="d85a738a-5de5-4f0e-a1be-c27ff7dc3dd8" xsi:nil="true"/>
    <Finance_x0020_view xmlns="d85a738a-5de5-4f0e-a1be-c27ff7dc3dd8">No</Finance_x0020_view>
    <Status xmlns="d85a738a-5de5-4f0e-a1be-c27ff7dc3dd8">Update Complete</Status>
    <Customer_x0020_Care_x0020_View xmlns="d85a738a-5de5-4f0e-a1be-c27ff7dc3dd8">No</Customer_x0020_Care_x0020_View>
    <Energy_x0020_Services_x0020_View xmlns="d85a738a-5de5-4f0e-a1be-c27ff7dc3dd8">No</Energy_x0020_Services_x0020_View>
    <Regulatory_x0020_Leads xmlns="d85a738a-5de5-4f0e-a1be-c27ff7dc3dd8">
      <UserInfo>
        <DisplayName/>
        <AccountId xsi:nil="true"/>
        <AccountType/>
      </UserInfo>
    </Regulatory_x0020_Leads>
    <Exhibit_x002f_Tab_x002f_Schedule xmlns="d85a738a-5de5-4f0e-a1be-c27ff7dc3dd8">02.99</Exhibit_x002f_Tab_x002f_Schedule>
    <_x0031_st_x0020_Draft_x0020_SL_x0020_Review_x0020_Complete xmlns="d85a738a-5de5-4f0e-a1be-c27ff7dc3dd8" xsi:nil="true"/>
    <Binder xmlns="d85a738a-5de5-4f0e-a1be-c27ff7dc3dd8">2</Binder>
    <Attachment xmlns="d85a738a-5de5-4f0e-a1be-c27ff7dc3dd8" xsi:nil="true"/>
    <Phase xmlns="d85a738a-5de5-4f0e-a1be-c27ff7dc3dd8">Phase 1</Phase>
    <Version_x0020_Comments xmlns="d85a738a-5de5-4f0e-a1be-c27ff7dc3dd8">COMPLETE</Version_x0020_Comments>
    <Legal_x0020_Team xmlns="d85a738a-5de5-4f0e-a1be-c27ff7dc3dd8">
      <UserInfo>
        <DisplayName/>
        <AccountId xsi:nil="true"/>
        <AccountType/>
      </UserInfo>
    </Legal_x0020_Team>
    <Witness xmlns="d85a738a-5de5-4f0e-a1be-c27ff7dc3dd8">
      <UserInfo>
        <DisplayName/>
        <AccountId xsi:nil="true"/>
        <AccountType/>
      </UserInfo>
    </Witness>
    <Folder xmlns="d85a738a-5de5-4f0e-a1be-c27ff7dc3dd8">Updated Evidence</Folder>
    <_x0031_st_x0020_Draft_x0020_Evidence_x0020_Due xmlns="d85a738a-5de5-4f0e-a1be-c27ff7dc3dd8" xsi:nil="true"/>
    <Cust_x0020_Eng xmlns="d85a738a-5de5-4f0e-a1be-c27ff7dc3dd8" xsi:nil="true"/>
    <_x0031_st_x0020_draft_x0020_ready_x0020_for_x0020_Regulatory xmlns="d85a738a-5de5-4f0e-a1be-c27ff7dc3dd8" xsi:nil="true"/>
    <Accountable_x0020_Area xmlns="d85a738a-5de5-4f0e-a1be-c27ff7dc3dd8">BD&amp;R</Accountable_x0020_Area>
    <Executive_x0020_Review xmlns="d85a738a-5de5-4f0e-a1be-c27ff7dc3dd8">false</Executive_x0020_Review>
    <Formatting_x0020_Reqd xmlns="d85a738a-5de5-4f0e-a1be-c27ff7dc3dd8">false</Formatting_x0020_Reqd>
    <Final_x0020_Draft_x0020_Due xmlns="d85a738a-5de5-4f0e-a1be-c27ff7dc3dd8" xsi:nil="true"/>
    <Final_x0020_Draft_x0020_Ready_x0020_for_x0020_SL_x0020_Review xmlns="d85a738a-5de5-4f0e-a1be-c27ff7dc3dd8">false</Final_x0020_Draft_x0020_Ready_x0020_for_x0020_SL_x0020_Review>
    <Final_x0020_Draft_x0020_Reg_x002f_1st_x0020_Level_x0020_Review_x0020_Due_x0020_Date xmlns="d85a738a-5de5-4f0e-a1be-c27ff7dc3dd8" xsi:nil="true"/>
    <Legal_x0020_Handoff_x0020_Date xmlns="d85a738a-5de5-4f0e-a1be-c27ff7dc3dd8" xsi:nil="true"/>
    <Legal_x0020_Session_x0020_Date xmlns="d85a738a-5de5-4f0e-a1be-c27ff7dc3dd8" xsi:nil="true"/>
    <xewa xmlns="d85a738a-5de5-4f0e-a1be-c27ff7dc3dd8" xsi:nil="true"/>
    <TM_x0020_Sign_x0020_Off xmlns="d85a738a-5de5-4f0e-a1be-c27ff7dc3dd8" xsi:nil="true"/>
    <Reg_x002f_Formatting_x0020_Sign_x0020_Off xmlns="d85a738a-5de5-4f0e-a1be-c27ff7dc3dd8" xsi:nil="true"/>
    <_dlc_DocIdPersistId xmlns="bc9be6ef-036f-4d38-ab45-2a4da0c93cb0" xsi:nil="true"/>
    <_ip_UnifiedCompliancePolicyUIAction xmlns="http://schemas.microsoft.com/sharepoint/v3" xsi:nil="true"/>
    <_ip_UnifiedCompliancePolicyProperties xmlns="http://schemas.microsoft.com/sharepoint/v3" xsi:nil="true"/>
    <_dlc_DocId xmlns="bc9be6ef-036f-4d38-ab45-2a4da0c93cb0">C6U45NHNYSXQ-362488868-2133</_dlc_DocId>
    <_dlc_DocIdUrl xmlns="bc9be6ef-036f-4d38-ab45-2a4da0c93cb0">
      <Url>https://enbridge.sharepoint.com/teams/EB-2022-02002024Rebasing/_layouts/15/DocIdRedir.aspx?ID=C6U45NHNYSXQ-362488868-2133</Url>
      <Description>C6U45NHNYSXQ-362488868-2133</Description>
    </_dlc_DocIdUrl>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67AC791B853A8148A3193A19AB318E52" ma:contentTypeVersion="40" ma:contentTypeDescription="Create a new document." ma:contentTypeScope="" ma:versionID="d54d8c445cc1aa27e430e1d54338fe0d">
  <xsd:schema xmlns:xsd="http://www.w3.org/2001/XMLSchema" xmlns:xs="http://www.w3.org/2001/XMLSchema" xmlns:p="http://schemas.microsoft.com/office/2006/metadata/properties" xmlns:ns1="http://schemas.microsoft.com/sharepoint/v3" xmlns:ns2="d85a738a-5de5-4f0e-a1be-c27ff7dc3dd8" xmlns:ns3="bc9be6ef-036f-4d38-ab45-2a4da0c93cb0" targetNamespace="http://schemas.microsoft.com/office/2006/metadata/properties" ma:root="true" ma:fieldsID="e1a3c66115cf531e6d3dc6f1c236f0ee" ns1:_="" ns2:_="" ns3:_="">
    <xsd:import namespace="http://schemas.microsoft.com/sharepoint/v3"/>
    <xsd:import namespace="d85a738a-5de5-4f0e-a1be-c27ff7dc3dd8"/>
    <xsd:import namespace="bc9be6ef-036f-4d38-ab45-2a4da0c93cb0"/>
    <xsd:element name="properties">
      <xsd:complexType>
        <xsd:sequence>
          <xsd:element name="documentManagement">
            <xsd:complexType>
              <xsd:all>
                <xsd:element ref="ns2:Folder" minOccurs="0"/>
                <xsd:element ref="ns2:Phase" minOccurs="0"/>
                <xsd:element ref="ns2:Binder"/>
                <xsd:element ref="ns2:Status" minOccurs="0"/>
                <xsd:element ref="ns2:Witness" minOccurs="0"/>
                <xsd:element ref="ns2:Regulatory_x0020_Leads" minOccurs="0"/>
                <xsd:element ref="ns2:Version_x0020_Comments" minOccurs="0"/>
                <xsd:element ref="ns2:Legal_x0020_Team" minOccurs="0"/>
                <xsd:element ref="ns2:Attachment" minOccurs="0"/>
                <xsd:element ref="ns2:Exhibit_x002f_Tab_x002f_Schedule" minOccurs="0"/>
                <xsd:element ref="ns2:_x0031_st_x0020_draft_x0020_priority" minOccurs="0"/>
                <xsd:element ref="ns2:Reg_x002e__x0020_Review_x0020_Due_x0020_Date" minOccurs="0"/>
                <xsd:element ref="ns2:Energy_x0020_Services_x0020_View" minOccurs="0"/>
                <xsd:element ref="ns2:Finance_x0020_view" minOccurs="0"/>
                <xsd:element ref="ns2:_x0031_st_x0020_draft_x0020_ready_x0020_for_x0020_Regulatory" minOccurs="0"/>
                <xsd:element ref="ns2:_x0031_st_x0020_Draft_x0020_Evidence_x0020_Due" minOccurs="0"/>
                <xsd:element ref="ns2:Cust_x0020_Eng" minOccurs="0"/>
                <xsd:element ref="ns2:Customer_x0020_Care_x0020_View" minOccurs="0"/>
                <xsd:element ref="ns2:_x0031_st_x0020_Draft_x0020_SL_x0020_Review_x0020_Complete" minOccurs="0"/>
                <xsd:element ref="ns2:Accountable_x0020_Area" minOccurs="0"/>
                <xsd:element ref="ns2:Executive_x0020_Review" minOccurs="0"/>
                <xsd:element ref="ns2:Final_x0020_Draft_x0020_Due" minOccurs="0"/>
                <xsd:element ref="ns2:Formatting_x0020_Reqd" minOccurs="0"/>
                <xsd:element ref="ns2:Final_x0020_Draft_x0020_Ready_x0020_for_x0020_SL_x0020_Review" minOccurs="0"/>
                <xsd:element ref="ns2:Final_x0020_Draft_x0020_Reg_x002f_1st_x0020_Level_x0020_Review_x0020_Due_x0020_Date" minOccurs="0"/>
                <xsd:element ref="ns2:Legal_x0020_Handoff_x0020_Date" minOccurs="0"/>
                <xsd:element ref="ns2:Legal_x0020_Session_x0020_Date" minOccurs="0"/>
                <xsd:element ref="ns2:xewa" minOccurs="0"/>
                <xsd:element ref="ns2:TM_x0020_Sign_x0020_Off" minOccurs="0"/>
                <xsd:element ref="ns2:Reg_x002f_Formatting_x0020_Sign_x0020_Off" minOccurs="0"/>
                <xsd:element ref="ns3:_dlc_DocId" minOccurs="0"/>
                <xsd:element ref="ns3:_dlc_DocIdUrl" minOccurs="0"/>
                <xsd:element ref="ns3:_dlc_DocIdPersistId" minOccurs="0"/>
                <xsd:element ref="ns3:SharedWithUsers" minOccurs="0"/>
                <xsd:element ref="ns3:SharedWithDetails" minOccurs="0"/>
                <xsd:element ref="ns2:MediaServiceMetadata" minOccurs="0"/>
                <xsd:element ref="ns2:MediaServiceFastMetadata"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45" nillable="true" ma:displayName="Unified Compliance Policy Properties" ma:hidden="true" ma:internalName="_ip_UnifiedCompliancePolicyProperties">
      <xsd:simpleType>
        <xsd:restriction base="dms:Note"/>
      </xsd:simpleType>
    </xsd:element>
    <xsd:element name="_ip_UnifiedCompliancePolicyUIAction" ma:index="46"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85a738a-5de5-4f0e-a1be-c27ff7dc3dd8" elementFormDefault="qualified">
    <xsd:import namespace="http://schemas.microsoft.com/office/2006/documentManagement/types"/>
    <xsd:import namespace="http://schemas.microsoft.com/office/infopath/2007/PartnerControls"/>
    <xsd:element name="Folder" ma:index="8" nillable="true" ma:displayName="Folder" ma:format="Dropdown" ma:internalName="Folder" ma:readOnly="false">
      <xsd:simpleType>
        <xsd:restriction base="dms:Choice">
          <xsd:enumeration value="Assumptions"/>
          <xsd:enumeration value="Budget Support"/>
          <xsd:enumeration value="Prefiled Evidence"/>
          <xsd:enumeration value="Shared Documents"/>
          <xsd:enumeration value="Standards/Admin"/>
          <xsd:enumeration value="Regulatory"/>
          <xsd:enumeration value="Templates"/>
          <xsd:enumeration value="Financial Information"/>
          <xsd:enumeration value="Updated Evidence"/>
          <xsd:enumeration value="Post Settlement Updates"/>
        </xsd:restriction>
      </xsd:simpleType>
    </xsd:element>
    <xsd:element name="Phase" ma:index="9" nillable="true" ma:displayName="Phase" ma:format="Dropdown" ma:internalName="Phase" ma:readOnly="false">
      <xsd:simpleType>
        <xsd:restriction base="dms:Choice">
          <xsd:enumeration value="Phase 1"/>
          <xsd:enumeration value="Phase 2"/>
          <xsd:enumeration value="Phase 3"/>
        </xsd:restriction>
      </xsd:simpleType>
    </xsd:element>
    <xsd:element name="Binder" ma:index="10" ma:displayName="Exhibit" ma:decimals="0" ma:default="0" ma:internalName="Binder" ma:readOnly="false" ma:percentage="FALSE">
      <xsd:simpleType>
        <xsd:restriction base="dms:Number">
          <xsd:maxInclusive value="10"/>
          <xsd:minInclusive value="0"/>
        </xsd:restriction>
      </xsd:simpleType>
    </xsd:element>
    <xsd:element name="Status" ma:index="11" nillable="true" ma:displayName="Status" ma:default="Shell Created" ma:description="Status of Written Evidence" ma:format="Dropdown" ma:internalName="Status" ma:readOnly="false">
      <xsd:simpleType>
        <xsd:restriction base="dms:Choice">
          <xsd:enumeration value="Shell Created"/>
          <xsd:enumeration value="1st Draft in Progress"/>
          <xsd:enumeration value="1st Draft Ready for Regulatory Review"/>
          <xsd:enumeration value="Back to Functional Team for Review"/>
          <xsd:enumeration value="1st Draft Reg Review Complete"/>
          <xsd:enumeration value="1st Draft Ready for Senior Leadership Review"/>
          <xsd:enumeration value="1st Draft Senior Leadership Review Complete"/>
          <xsd:enumeration value="Final Draft In Progress"/>
          <xsd:enumeration value="Final Draft Ready for Reg Review"/>
          <xsd:enumeration value="Final Comments Being Addressed"/>
          <xsd:enumeration value="Final Hand Off to Regulatory"/>
          <xsd:enumeration value="Ready for Legal Review"/>
          <xsd:enumeration value="Legal Review Complete"/>
          <xsd:enumeration value="Ready for Executive Review"/>
          <xsd:enumeration value="Executive Review Complete"/>
          <xsd:enumeration value="Ready for Final"/>
          <xsd:enumeration value="Ready to PDF"/>
          <xsd:enumeration value="Final PDF"/>
          <xsd:enumeration value="On Hold"/>
          <xsd:enumeration value="Update in Progress"/>
          <xsd:enumeration value="Update Complete"/>
        </xsd:restriction>
      </xsd:simpleType>
    </xsd:element>
    <xsd:element name="Witness" ma:index="12" nillable="true" ma:displayName="Witness" ma:list="UserInfo" ma:SearchPeopleOnly="false" ma:SharePointGroup="5" ma:internalName="Witness"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gulatory_x0020_Leads" ma:index="13" nillable="true" ma:displayName="Regulatory Team" ma:list="UserInfo" ma:SearchPeopleOnly="false" ma:SharePointGroup="5" ma:internalName="Regulatory_x0020_Leads"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Version_x0020_Comments" ma:index="14" nillable="true" ma:displayName="Version Comments" ma:internalName="Version_x0020_Comments" ma:readOnly="false">
      <xsd:simpleType>
        <xsd:restriction base="dms:Text">
          <xsd:maxLength value="255"/>
        </xsd:restriction>
      </xsd:simpleType>
    </xsd:element>
    <xsd:element name="Legal_x0020_Team" ma:index="15" nillable="true" ma:displayName="Legal Team" ma:list="UserInfo" ma:SharePointGroup="5" ma:internalName="Legal_x0020_Team"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ttachment" ma:index="16" nillable="true" ma:displayName="Attachment" ma:internalName="Attachment" ma:readOnly="false" ma:percentage="FALSE">
      <xsd:simpleType>
        <xsd:restriction base="dms:Number"/>
      </xsd:simpleType>
    </xsd:element>
    <xsd:element name="Exhibit_x002f_Tab_x002f_Schedule" ma:index="17" nillable="true" ma:displayName="Exhibit/Tab/Schedule" ma:internalName="Exhibit_x002f_Tab_x002f_Schedule" ma:readOnly="false">
      <xsd:simpleType>
        <xsd:restriction base="dms:Text">
          <xsd:maxLength value="255"/>
        </xsd:restriction>
      </xsd:simpleType>
    </xsd:element>
    <xsd:element name="_x0031_st_x0020_draft_x0020_priority" ma:index="18" nillable="true" ma:displayName="Reg. 1st Draft Priority" ma:default="H" ma:format="Dropdown" ma:internalName="_x0031_st_x0020_draft_x0020_priority" ma:readOnly="false">
      <xsd:simpleType>
        <xsd:restriction base="dms:Choice">
          <xsd:enumeration value="H"/>
          <xsd:enumeration value="M"/>
          <xsd:enumeration value="L"/>
          <xsd:enumeration value="NA"/>
        </xsd:restriction>
      </xsd:simpleType>
    </xsd:element>
    <xsd:element name="Reg_x002e__x0020_Review_x0020_Due_x0020_Date" ma:index="19" nillable="true" ma:displayName="Reg. 1st Review Due Date" ma:format="DateOnly" ma:internalName="Reg_x002e__x0020_Review_x0020_Due_x0020_Date" ma:readOnly="false">
      <xsd:simpleType>
        <xsd:restriction base="dms:DateTime"/>
      </xsd:simpleType>
    </xsd:element>
    <xsd:element name="Energy_x0020_Services_x0020_View" ma:index="20" nillable="true" ma:displayName="Energy Services View" ma:default="No" ma:format="Dropdown" ma:internalName="Energy_x0020_Services_x0020_View" ma:readOnly="false">
      <xsd:simpleType>
        <xsd:restriction base="dms:Choice">
          <xsd:enumeration value="No"/>
          <xsd:enumeration value="Yes"/>
        </xsd:restriction>
      </xsd:simpleType>
    </xsd:element>
    <xsd:element name="Finance_x0020_view" ma:index="21" nillable="true" ma:displayName="Finance view" ma:default="No" ma:format="Dropdown" ma:internalName="Finance_x0020_view" ma:readOnly="false">
      <xsd:simpleType>
        <xsd:restriction base="dms:Choice">
          <xsd:enumeration value="No"/>
          <xsd:enumeration value="Yes"/>
        </xsd:restriction>
      </xsd:simpleType>
    </xsd:element>
    <xsd:element name="_x0031_st_x0020_draft_x0020_ready_x0020_for_x0020_Regulatory" ma:index="22" nillable="true" ma:displayName="1st Draft Ready For Regulatory" ma:format="DateOnly" ma:internalName="_x0031_st_x0020_draft_x0020_ready_x0020_for_x0020_Regulatory" ma:readOnly="false">
      <xsd:simpleType>
        <xsd:restriction base="dms:DateTime"/>
      </xsd:simpleType>
    </xsd:element>
    <xsd:element name="_x0031_st_x0020_Draft_x0020_Evidence_x0020_Due" ma:index="23" nillable="true" ma:displayName="1st Draft Evidence Due" ma:format="DateOnly" ma:internalName="_x0031_st_x0020_Draft_x0020_Evidence_x0020_Due" ma:readOnly="false">
      <xsd:simpleType>
        <xsd:restriction base="dms:DateTime"/>
      </xsd:simpleType>
    </xsd:element>
    <xsd:element name="Cust_x0020_Eng" ma:index="24" nillable="true" ma:displayName="Cust Eng" ma:format="Dropdown" ma:internalName="Cust_x0020_Eng" ma:readOnly="false">
      <xsd:simpleType>
        <xsd:restriction base="dms:Choice">
          <xsd:enumeration value="Yes"/>
          <xsd:enumeration value="No"/>
        </xsd:restriction>
      </xsd:simpleType>
    </xsd:element>
    <xsd:element name="Customer_x0020_Care_x0020_View" ma:index="25" nillable="true" ma:displayName="Customer Care View" ma:default="No" ma:format="Dropdown" ma:internalName="Customer_x0020_Care_x0020_View" ma:readOnly="false">
      <xsd:simpleType>
        <xsd:restriction base="dms:Choice">
          <xsd:enumeration value="No"/>
          <xsd:enumeration value="Yes"/>
        </xsd:restriction>
      </xsd:simpleType>
    </xsd:element>
    <xsd:element name="_x0031_st_x0020_Draft_x0020_SL_x0020_Review_x0020_Complete" ma:index="26" nillable="true" ma:displayName="1st Draft SL Review Complete" ma:format="DateOnly" ma:internalName="_x0031_st_x0020_Draft_x0020_SL_x0020_Review_x0020_Complete" ma:readOnly="false">
      <xsd:simpleType>
        <xsd:restriction base="dms:DateTime"/>
      </xsd:simpleType>
    </xsd:element>
    <xsd:element name="Accountable_x0020_Area" ma:index="27" nillable="true" ma:displayName="Accountable Area" ma:default="BD&amp;R" ma:format="Dropdown" ma:internalName="Accountable_x0020_Area" ma:readOnly="false">
      <xsd:simpleType>
        <xsd:restriction base="dms:Choice">
          <xsd:enumeration value="BD&amp;R"/>
          <xsd:enumeration value="Customer Care"/>
          <xsd:enumeration value="Energy Services"/>
          <xsd:enumeration value="Finance"/>
          <xsd:enumeration value="HR"/>
          <xsd:enumeration value="Operations"/>
          <xsd:enumeration value="Eng &amp; STO"/>
          <xsd:enumeration value="TIS"/>
        </xsd:restriction>
      </xsd:simpleType>
    </xsd:element>
    <xsd:element name="Executive_x0020_Review" ma:index="28" nillable="true" ma:displayName="Executive Review" ma:default="0" ma:internalName="Executive_x0020_Review" ma:readOnly="false">
      <xsd:simpleType>
        <xsd:restriction base="dms:Boolean"/>
      </xsd:simpleType>
    </xsd:element>
    <xsd:element name="Final_x0020_Draft_x0020_Due" ma:index="29" nillable="true" ma:displayName="Final Draft Due" ma:format="DateOnly" ma:internalName="Final_x0020_Draft_x0020_Due" ma:readOnly="false">
      <xsd:simpleType>
        <xsd:restriction base="dms:DateTime"/>
      </xsd:simpleType>
    </xsd:element>
    <xsd:element name="Formatting_x0020_Reqd" ma:index="30" nillable="true" ma:displayName="Formatting Reqd" ma:default="0" ma:internalName="Formatting_x0020_Reqd" ma:readOnly="false">
      <xsd:simpleType>
        <xsd:restriction base="dms:Boolean"/>
      </xsd:simpleType>
    </xsd:element>
    <xsd:element name="Final_x0020_Draft_x0020_Ready_x0020_for_x0020_SL_x0020_Review" ma:index="31" nillable="true" ma:displayName="Final Draft Ready for SL Review" ma:default="0" ma:description="Trigger to appear in Reg Leadership and Malini view" ma:internalName="Final_x0020_Draft_x0020_Ready_x0020_for_x0020_SL_x0020_Review" ma:readOnly="false">
      <xsd:simpleType>
        <xsd:restriction base="dms:Boolean"/>
      </xsd:simpleType>
    </xsd:element>
    <xsd:element name="Final_x0020_Draft_x0020_Reg_x002f_1st_x0020_Level_x0020_Review_x0020_Due_x0020_Date" ma:index="32" nillable="true" ma:displayName="Reg. Final Draft Review Due" ma:format="DateOnly" ma:internalName="Final_x0020_Draft_x0020_Reg_x002f_1st_x0020_Level_x0020_Review_x0020_Due_x0020_Date" ma:readOnly="false">
      <xsd:simpleType>
        <xsd:restriction base="dms:DateTime"/>
      </xsd:simpleType>
    </xsd:element>
    <xsd:element name="Legal_x0020_Handoff_x0020_Date" ma:index="33" nillable="true" ma:displayName="Legal Handoff Date" ma:format="DateOnly" ma:internalName="Legal_x0020_Handoff_x0020_Date" ma:readOnly="false">
      <xsd:simpleType>
        <xsd:restriction base="dms:DateTime"/>
      </xsd:simpleType>
    </xsd:element>
    <xsd:element name="Legal_x0020_Session_x0020_Date" ma:index="34" nillable="true" ma:displayName="Legal Session Date" ma:format="DateOnly" ma:internalName="Legal_x0020_Session_x0020_Date" ma:readOnly="false">
      <xsd:simpleType>
        <xsd:restriction base="dms:DateTime"/>
      </xsd:simpleType>
    </xsd:element>
    <xsd:element name="xewa" ma:index="35" nillable="true" ma:displayName="Legal Comments Addressed" ma:format="DateOnly" ma:internalName="xewa" ma:readOnly="false">
      <xsd:simpleType>
        <xsd:restriction base="dms:DateTime"/>
      </xsd:simpleType>
    </xsd:element>
    <xsd:element name="TM_x0020_Sign_x0020_Off" ma:index="36" nillable="true" ma:displayName="TM Sign Off" ma:format="DateOnly" ma:internalName="TM_x0020_Sign_x0020_Off" ma:readOnly="false">
      <xsd:simpleType>
        <xsd:restriction base="dms:DateTime"/>
      </xsd:simpleType>
    </xsd:element>
    <xsd:element name="Reg_x002f_Formatting_x0020_Sign_x0020_Off" ma:index="37" nillable="true" ma:displayName="Reg/Formatting Sign Off" ma:format="DateOnly" ma:internalName="Reg_x002f_Formatting_x0020_Sign_x0020_Off" ma:readOnly="false">
      <xsd:simpleType>
        <xsd:restriction base="dms:DateTime"/>
      </xsd:simpleType>
    </xsd:element>
    <xsd:element name="MediaServiceMetadata" ma:index="43" nillable="true" ma:displayName="MediaServiceMetadata" ma:hidden="true" ma:internalName="MediaServiceMetadata" ma:readOnly="true">
      <xsd:simpleType>
        <xsd:restriction base="dms:Note"/>
      </xsd:simpleType>
    </xsd:element>
    <xsd:element name="MediaServiceFastMetadata" ma:index="44"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c9be6ef-036f-4d38-ab45-2a4da0c93cb0" elementFormDefault="qualified">
    <xsd:import namespace="http://schemas.microsoft.com/office/2006/documentManagement/types"/>
    <xsd:import namespace="http://schemas.microsoft.com/office/infopath/2007/PartnerControls"/>
    <xsd:element name="_dlc_DocId" ma:index="38" nillable="true" ma:displayName="Document ID Value" ma:description="The value of the document ID assigned to this item." ma:indexed="true" ma:internalName="_dlc_DocId" ma:readOnly="true">
      <xsd:simpleType>
        <xsd:restriction base="dms:Text"/>
      </xsd:simpleType>
    </xsd:element>
    <xsd:element name="_dlc_DocIdUrl" ma:index="3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40" nillable="true" ma:displayName="Persist ID" ma:description="Keep ID on add." ma:hidden="true" ma:internalName="_dlc_DocIdPersistId" ma:readOnly="false">
      <xsd:simpleType>
        <xsd:restriction base="dms:Boolean"/>
      </xsd:simpleType>
    </xsd:element>
    <xsd:element name="SharedWithUsers" ma:index="4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4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0D612A8-640D-4AC7-BF10-2B174D417FE6}"/>
</file>

<file path=customXml/itemProps2.xml><?xml version="1.0" encoding="utf-8"?>
<ds:datastoreItem xmlns:ds="http://schemas.openxmlformats.org/officeDocument/2006/customXml" ds:itemID="{74B060F6-5EE6-4F8F-A495-E1B3F74D1CEE}"/>
</file>

<file path=customXml/itemProps3.xml><?xml version="1.0" encoding="utf-8"?>
<ds:datastoreItem xmlns:ds="http://schemas.openxmlformats.org/officeDocument/2006/customXml" ds:itemID="{15700682-75FC-412F-9829-A4FDC405A337}"/>
</file>

<file path=customXml/itemProps4.xml><?xml version="1.0" encoding="utf-8"?>
<ds:datastoreItem xmlns:ds="http://schemas.openxmlformats.org/officeDocument/2006/customXml" ds:itemID="{C7767383-62A1-44F5-AACE-7A048BCB8782}"/>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Laura Sheehan</dc:creator>
  <cp:keywords/>
  <dc:description/>
  <cp:lastModifiedBy>Joel Denomy</cp:lastModifiedBy>
  <cp:revision/>
  <dcterms:created xsi:type="dcterms:W3CDTF">2022-05-16T22:21:42Z</dcterms:created>
  <dcterms:modified xsi:type="dcterms:W3CDTF">2023-06-16T18:28:47Z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1a6f161-e42b-4c47-8f69-f6a81e023e2d_Enabled">
    <vt:lpwstr>true</vt:lpwstr>
  </property>
  <property fmtid="{D5CDD505-2E9C-101B-9397-08002B2CF9AE}" pid="3" name="MSIP_Label_b1a6f161-e42b-4c47-8f69-f6a81e023e2d_SetDate">
    <vt:lpwstr>2022-05-16T22:21:42Z</vt:lpwstr>
  </property>
  <property fmtid="{D5CDD505-2E9C-101B-9397-08002B2CF9AE}" pid="4" name="MSIP_Label_b1a6f161-e42b-4c47-8f69-f6a81e023e2d_Method">
    <vt:lpwstr>Standard</vt:lpwstr>
  </property>
  <property fmtid="{D5CDD505-2E9C-101B-9397-08002B2CF9AE}" pid="5" name="MSIP_Label_b1a6f161-e42b-4c47-8f69-f6a81e023e2d_Name">
    <vt:lpwstr>b1a6f161-e42b-4c47-8f69-f6a81e023e2d</vt:lpwstr>
  </property>
  <property fmtid="{D5CDD505-2E9C-101B-9397-08002B2CF9AE}" pid="6" name="MSIP_Label_b1a6f161-e42b-4c47-8f69-f6a81e023e2d_SiteId">
    <vt:lpwstr>271df5c2-953a-497b-93ad-7adf7a4b3cd7</vt:lpwstr>
  </property>
  <property fmtid="{D5CDD505-2E9C-101B-9397-08002B2CF9AE}" pid="7" name="MSIP_Label_b1a6f161-e42b-4c47-8f69-f6a81e023e2d_ActionId">
    <vt:lpwstr>ce782027-4d19-470a-8041-526b6e1b2423</vt:lpwstr>
  </property>
  <property fmtid="{D5CDD505-2E9C-101B-9397-08002B2CF9AE}" pid="8" name="MSIP_Label_b1a6f161-e42b-4c47-8f69-f6a81e023e2d_ContentBits">
    <vt:lpwstr>0</vt:lpwstr>
  </property>
  <property fmtid="{D5CDD505-2E9C-101B-9397-08002B2CF9AE}" pid="9" name="ContentTypeId">
    <vt:lpwstr>0x01010067AC791B853A8148A3193A19AB318E52</vt:lpwstr>
  </property>
  <property fmtid="{D5CDD505-2E9C-101B-9397-08002B2CF9AE}" pid="10" name="SV_QUERY_LIST_4F35BF76-6C0D-4D9B-82B2-816C12CF3733">
    <vt:lpwstr>empty_477D106A-C0D6-4607-AEBD-E2C9D60EA279</vt:lpwstr>
  </property>
  <property fmtid="{D5CDD505-2E9C-101B-9397-08002B2CF9AE}" pid="11" name="SV_HIDDEN_GRID_QUERY_LIST_4F35BF76-6C0D-4D9B-82B2-816C12CF3733">
    <vt:lpwstr>empty_477D106A-C0D6-4607-AEBD-E2C9D60EA279</vt:lpwstr>
  </property>
  <property fmtid="{D5CDD505-2E9C-101B-9397-08002B2CF9AE}" pid="12" name="Ange Review">
    <vt:bool>false</vt:bool>
  </property>
  <property fmtid="{D5CDD505-2E9C-101B-9397-08002B2CF9AE}" pid="13" name="_dlc_DocIdItemGuid">
    <vt:lpwstr>b1bfbd70-1f95-423c-9a7f-b4cc19e8d876</vt:lpwstr>
  </property>
</Properties>
</file>